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734 SOFIA/Seguimiento PA/"/>
    </mc:Choice>
  </mc:AlternateContent>
  <xr:revisionPtr revIDLastSave="6" documentId="8_{48D30068-9237-4BE4-8354-97E6263B1812}" xr6:coauthVersionLast="47" xr6:coauthVersionMax="47" xr10:uidLastSave="{7C5C7270-A2E6-42AB-BAB7-03BDF8C2ECC5}"/>
  <bookViews>
    <workbookView xWindow="-120" yWindow="-120" windowWidth="29040" windowHeight="15720" tabRatio="939" firstSheet="2" activeTab="10" xr2:uid="{00000000-000D-0000-FFFF-FFFF00000000}"/>
  </bookViews>
  <sheets>
    <sheet name="Meta 1 ATENCIONES LPD" sheetId="40" r:id="rId1"/>
    <sheet name="Meta 1..n" sheetId="1" state="hidden" r:id="rId2"/>
    <sheet name="Meta 2 SEGUIMIENTO LPD" sheetId="41" r:id="rId3"/>
    <sheet name="Meta 3 OPERAR CR" sheetId="42" r:id="rId4"/>
    <sheet name="Meta 4 ATENCION CR" sheetId="43" r:id="rId5"/>
    <sheet name="Meta 5 FORTALECER SOFIA " sheetId="44" r:id="rId6"/>
    <sheet name="Meta 6 ESTRATEGIA PREVENCION" sheetId="45" r:id="rId7"/>
    <sheet name="Meta 7 CLS" sheetId="46" r:id="rId8"/>
    <sheet name="Meta 8 PROTOCOLO TP" sheetId="47" r:id="rId9"/>
    <sheet name="Meta 9 ATENCIONES DUPLAS" sheetId="48" r:id="rId10"/>
    <sheet name="Indicadores PA" sheetId="36" r:id="rId11"/>
    <sheet name="Territorialización PA" sheetId="37" state="hidden" r:id="rId12"/>
    <sheet name="Instructivo" sheetId="39" state="hidden" r:id="rId13"/>
    <sheet name="Generalidades" sheetId="38" state="hidden" r:id="rId14"/>
    <sheet name="Hoja13" sheetId="32" state="hidden" r:id="rId15"/>
    <sheet name="Hoja1" sheetId="20" state="hidden" r:id="rId16"/>
  </sheets>
  <definedNames>
    <definedName name="_xlnm._FilterDatabase" localSheetId="10" hidden="1">'Indicadores PA'!$A$12:$AZ$63</definedName>
    <definedName name="_xlnm.Print_Area" localSheetId="0">'Meta 1 ATENCIONES LPD'!$A$1:$AD$43</definedName>
    <definedName name="_xlnm.Print_Area" localSheetId="2">'Meta 2 SEGUIMIENTO LPD'!$A$1:$AD$39</definedName>
    <definedName name="_xlnm.Print_Area" localSheetId="3">'Meta 3 OPERAR CR'!$A$1:$AD$41</definedName>
    <definedName name="_xlnm.Print_Area" localSheetId="4">'Meta 4 ATENCION CR'!$A$1:$AD$41</definedName>
    <definedName name="_xlnm.Print_Area" localSheetId="5">'Meta 5 FORTALECER SOFIA '!$A$1:$AD$45</definedName>
    <definedName name="_xlnm.Print_Area" localSheetId="6">'Meta 6 ESTRATEGIA PREVENCION'!$A$1:$AD$45</definedName>
    <definedName name="_xlnm.Print_Area" localSheetId="7">'Meta 7 CLS'!$A$1:$AD$43</definedName>
    <definedName name="_xlnm.Print_Area" localSheetId="8">'Meta 8 PROTOCOLO TP'!$A$1:$AD$41</definedName>
    <definedName name="_xlnm.Print_Area" localSheetId="9">'Meta 9 ATENCIONES DUPLAS'!$A$1:$AD$43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36" l="1"/>
  <c r="AT13" i="36" l="1"/>
  <c r="D22" i="47" l="1"/>
  <c r="E22" i="47"/>
  <c r="F22" i="47"/>
  <c r="G22" i="47"/>
  <c r="H22" i="47"/>
  <c r="I22" i="47"/>
  <c r="J22" i="47"/>
  <c r="K22" i="47"/>
  <c r="L22" i="47"/>
  <c r="M22" i="47"/>
  <c r="N22" i="47"/>
  <c r="AT14" i="36" l="1"/>
  <c r="AT58" i="36"/>
  <c r="AT55" i="36" l="1"/>
  <c r="AU55" i="36" s="1"/>
  <c r="AT21" i="36" l="1"/>
  <c r="AT57" i="36" l="1"/>
  <c r="AU57" i="36" s="1"/>
  <c r="AT56" i="36"/>
  <c r="AC22" i="42"/>
  <c r="P35" i="42"/>
  <c r="AT45" i="36" l="1"/>
  <c r="AT24" i="36" l="1"/>
  <c r="AC25" i="41" l="1"/>
  <c r="AT60" i="36" l="1"/>
  <c r="AU60" i="36" s="1"/>
  <c r="AU14" i="36"/>
  <c r="L21" i="36" l="1"/>
  <c r="L20" i="36"/>
  <c r="L16" i="36"/>
  <c r="AC22" i="43"/>
  <c r="F3" i="20"/>
  <c r="J3" i="20"/>
  <c r="N3" i="20"/>
  <c r="F4" i="20"/>
  <c r="J4" i="20"/>
  <c r="N4" i="20"/>
  <c r="F5" i="20"/>
  <c r="J5" i="20"/>
  <c r="F6" i="20"/>
  <c r="J6" i="20"/>
  <c r="F7" i="20"/>
  <c r="J7" i="20"/>
  <c r="F8" i="20"/>
  <c r="S11" i="37"/>
  <c r="AX32" i="37"/>
  <c r="AY11" i="37"/>
  <c r="S12" i="37"/>
  <c r="AY12" i="37"/>
  <c r="S13" i="37"/>
  <c r="AY13" i="37"/>
  <c r="S14" i="37"/>
  <c r="AY14" i="37"/>
  <c r="S15" i="37"/>
  <c r="AY15" i="37"/>
  <c r="S16" i="37"/>
  <c r="AY16" i="37"/>
  <c r="S17" i="37"/>
  <c r="AY17" i="37"/>
  <c r="S18" i="37"/>
  <c r="AY18" i="37"/>
  <c r="S19" i="37"/>
  <c r="AY19" i="37"/>
  <c r="S20" i="37"/>
  <c r="AY20" i="37"/>
  <c r="S21" i="37"/>
  <c r="AY21" i="37"/>
  <c r="S22" i="37"/>
  <c r="AY22" i="37"/>
  <c r="S23" i="37"/>
  <c r="AY23" i="37"/>
  <c r="S24" i="37"/>
  <c r="AY24" i="37"/>
  <c r="S25" i="37"/>
  <c r="AY25" i="37"/>
  <c r="S26" i="37"/>
  <c r="AY26" i="37"/>
  <c r="S27" i="37"/>
  <c r="AY27" i="37"/>
  <c r="S28" i="37"/>
  <c r="AY28" i="37"/>
  <c r="S29" i="37"/>
  <c r="AY29" i="37"/>
  <c r="S30" i="37"/>
  <c r="AY30" i="37"/>
  <c r="S31" i="37"/>
  <c r="AY31" i="37"/>
  <c r="B32" i="37"/>
  <c r="C32" i="37"/>
  <c r="D32" i="37"/>
  <c r="E32" i="37"/>
  <c r="F32" i="37"/>
  <c r="G32" i="37"/>
  <c r="H32" i="37"/>
  <c r="I32" i="37"/>
  <c r="J32" i="37"/>
  <c r="K32" i="37"/>
  <c r="L32" i="37"/>
  <c r="M32" i="37"/>
  <c r="N32" i="37"/>
  <c r="O32" i="37"/>
  <c r="P32" i="37"/>
  <c r="Q32" i="37"/>
  <c r="R32" i="37"/>
  <c r="T32" i="37"/>
  <c r="U32" i="37"/>
  <c r="V32" i="37"/>
  <c r="W32" i="37"/>
  <c r="X32" i="37"/>
  <c r="Y32" i="37"/>
  <c r="Z32" i="37"/>
  <c r="AA32" i="37"/>
  <c r="AB32" i="37"/>
  <c r="AC32" i="37"/>
  <c r="AD32" i="37"/>
  <c r="AE32" i="37"/>
  <c r="AH32" i="37"/>
  <c r="AI32" i="37"/>
  <c r="AJ32" i="37"/>
  <c r="AK32" i="37"/>
  <c r="AL32" i="37"/>
  <c r="AM32" i="37"/>
  <c r="AN32" i="37"/>
  <c r="AO32" i="37"/>
  <c r="AP32" i="37"/>
  <c r="AQ32" i="37"/>
  <c r="AR32" i="37"/>
  <c r="AS32" i="37"/>
  <c r="AT32" i="37"/>
  <c r="AU32" i="37"/>
  <c r="AV32" i="37"/>
  <c r="AW32" i="37"/>
  <c r="AZ32" i="37"/>
  <c r="BA32" i="37"/>
  <c r="BB32" i="37"/>
  <c r="BC32" i="37"/>
  <c r="BD32" i="37"/>
  <c r="BE32" i="37"/>
  <c r="BF32" i="37"/>
  <c r="BG32" i="37"/>
  <c r="BH32" i="37"/>
  <c r="BI32" i="37"/>
  <c r="BJ32" i="37"/>
  <c r="BK32" i="37"/>
  <c r="R37" i="37"/>
  <c r="S37" i="37"/>
  <c r="AX37" i="37"/>
  <c r="AY37" i="37"/>
  <c r="R38" i="37"/>
  <c r="S38" i="37"/>
  <c r="AX38" i="37"/>
  <c r="AY38" i="37"/>
  <c r="R39" i="37"/>
  <c r="S39" i="37"/>
  <c r="AX39" i="37"/>
  <c r="AY39" i="37"/>
  <c r="R40" i="37"/>
  <c r="S40" i="37"/>
  <c r="AX40" i="37"/>
  <c r="AY40" i="37"/>
  <c r="R41" i="37"/>
  <c r="S41" i="37"/>
  <c r="AX41" i="37"/>
  <c r="AY41" i="37"/>
  <c r="R42" i="37"/>
  <c r="S42" i="37"/>
  <c r="AX42" i="37"/>
  <c r="AY42" i="37"/>
  <c r="R43" i="37"/>
  <c r="S43" i="37"/>
  <c r="AX43" i="37"/>
  <c r="AY43" i="37"/>
  <c r="R44" i="37"/>
  <c r="S44" i="37"/>
  <c r="AX44" i="37"/>
  <c r="AY44" i="37"/>
  <c r="R45" i="37"/>
  <c r="S45" i="37"/>
  <c r="AX45" i="37"/>
  <c r="AY45" i="37"/>
  <c r="R46" i="37"/>
  <c r="S46" i="37"/>
  <c r="AX46" i="37"/>
  <c r="AY46" i="37"/>
  <c r="R47" i="37"/>
  <c r="S47" i="37"/>
  <c r="AX47" i="37"/>
  <c r="AY47" i="37"/>
  <c r="R48" i="37"/>
  <c r="S48" i="37"/>
  <c r="AX48" i="37"/>
  <c r="AY48" i="37"/>
  <c r="R49" i="37"/>
  <c r="S49" i="37"/>
  <c r="AX49" i="37"/>
  <c r="AY49" i="37"/>
  <c r="R50" i="37"/>
  <c r="S50" i="37"/>
  <c r="AX50" i="37"/>
  <c r="AY50" i="37"/>
  <c r="R51" i="37"/>
  <c r="S51" i="37"/>
  <c r="AX51" i="37"/>
  <c r="AY51" i="37"/>
  <c r="R52" i="37"/>
  <c r="S52" i="37"/>
  <c r="AX52" i="37"/>
  <c r="AY52" i="37"/>
  <c r="R53" i="37"/>
  <c r="S53" i="37"/>
  <c r="AX53" i="37"/>
  <c r="AY53" i="37"/>
  <c r="R54" i="37"/>
  <c r="S54" i="37"/>
  <c r="AX54" i="37"/>
  <c r="AY54" i="37"/>
  <c r="R55" i="37"/>
  <c r="S55" i="37"/>
  <c r="AX55" i="37"/>
  <c r="AY55" i="37"/>
  <c r="R56" i="37"/>
  <c r="S56" i="37"/>
  <c r="AX56" i="37"/>
  <c r="AY56" i="37"/>
  <c r="R57" i="37"/>
  <c r="S57" i="37"/>
  <c r="AX57" i="37"/>
  <c r="AY57" i="37"/>
  <c r="B58" i="37"/>
  <c r="C58" i="37"/>
  <c r="D58" i="37"/>
  <c r="E58" i="37"/>
  <c r="F58" i="37"/>
  <c r="G58" i="37"/>
  <c r="H58" i="37"/>
  <c r="I58" i="37"/>
  <c r="J58" i="37"/>
  <c r="K58" i="37"/>
  <c r="L58" i="37"/>
  <c r="M58" i="37"/>
  <c r="N58" i="37"/>
  <c r="O58" i="37"/>
  <c r="P58" i="37"/>
  <c r="Q58" i="37"/>
  <c r="T58" i="37"/>
  <c r="U58" i="37"/>
  <c r="V58" i="37"/>
  <c r="W58" i="37"/>
  <c r="X58" i="37"/>
  <c r="Y58" i="37"/>
  <c r="Z58" i="37"/>
  <c r="AA58" i="37"/>
  <c r="AB58" i="37"/>
  <c r="AC58" i="37"/>
  <c r="AD58" i="37"/>
  <c r="AE58" i="37"/>
  <c r="AH58" i="37"/>
  <c r="AI58" i="37"/>
  <c r="AJ58" i="37"/>
  <c r="AK58" i="37"/>
  <c r="AL58" i="37"/>
  <c r="AM58" i="37"/>
  <c r="AN58" i="37"/>
  <c r="AO58" i="37"/>
  <c r="AP58" i="37"/>
  <c r="AQ58" i="37"/>
  <c r="AR58" i="37"/>
  <c r="AS58" i="37"/>
  <c r="AT58" i="37"/>
  <c r="AU58" i="37"/>
  <c r="AV58" i="37"/>
  <c r="AW58" i="37"/>
  <c r="AZ58" i="37"/>
  <c r="BA58" i="37"/>
  <c r="BB58" i="37"/>
  <c r="BC58" i="37"/>
  <c r="BD58" i="37"/>
  <c r="BE58" i="37"/>
  <c r="BF58" i="37"/>
  <c r="BG58" i="37"/>
  <c r="BH58" i="37"/>
  <c r="BI58" i="37"/>
  <c r="BJ58" i="37"/>
  <c r="BK58" i="37"/>
  <c r="AU13" i="36"/>
  <c r="AT15" i="36"/>
  <c r="AU15" i="36" s="1"/>
  <c r="AT16" i="36"/>
  <c r="AU16" i="36" s="1"/>
  <c r="AT17" i="36"/>
  <c r="AU17" i="36" s="1"/>
  <c r="AT18" i="36"/>
  <c r="AU18" i="36" s="1"/>
  <c r="AT19" i="36"/>
  <c r="AU19" i="36" s="1"/>
  <c r="AT20" i="36"/>
  <c r="AU20" i="36" s="1"/>
  <c r="AU21" i="36"/>
  <c r="AT22" i="36"/>
  <c r="AT23" i="36"/>
  <c r="AT25" i="36"/>
  <c r="AT26" i="36"/>
  <c r="AT27" i="36"/>
  <c r="AH28" i="36"/>
  <c r="AT28" i="36" s="1"/>
  <c r="AT29" i="36"/>
  <c r="AT30" i="36"/>
  <c r="AT31" i="36"/>
  <c r="AT32" i="36"/>
  <c r="AT33" i="36"/>
  <c r="AT34" i="36"/>
  <c r="AT35" i="36"/>
  <c r="AT36" i="36"/>
  <c r="AT37" i="36"/>
  <c r="AT38" i="36"/>
  <c r="AT39" i="36"/>
  <c r="AT40" i="36"/>
  <c r="AT41" i="36"/>
  <c r="AT42" i="36"/>
  <c r="AT43" i="36"/>
  <c r="AT44" i="36"/>
  <c r="AT46" i="36"/>
  <c r="AT47" i="36"/>
  <c r="AT48" i="36"/>
  <c r="AT49" i="36"/>
  <c r="AT50" i="36"/>
  <c r="AT51" i="36"/>
  <c r="AT52" i="36"/>
  <c r="AT53" i="36"/>
  <c r="AT54" i="36"/>
  <c r="AU56" i="36"/>
  <c r="AU58" i="36"/>
  <c r="AT59" i="36"/>
  <c r="AU59" i="36" s="1"/>
  <c r="O22" i="48"/>
  <c r="AC22" i="48"/>
  <c r="C23" i="48"/>
  <c r="O23" i="48" s="1"/>
  <c r="AC23" i="48"/>
  <c r="O24" i="48"/>
  <c r="AC24" i="48"/>
  <c r="O25" i="48"/>
  <c r="AC25" i="48"/>
  <c r="P30" i="48"/>
  <c r="P34" i="48"/>
  <c r="P35" i="48"/>
  <c r="P38" i="48"/>
  <c r="P39" i="48"/>
  <c r="P40" i="48"/>
  <c r="P41" i="48"/>
  <c r="P42" i="48"/>
  <c r="P43" i="48"/>
  <c r="C22" i="47"/>
  <c r="O22" i="47"/>
  <c r="AC22" i="47"/>
  <c r="C23" i="47"/>
  <c r="O23" i="47" s="1"/>
  <c r="AC23" i="47"/>
  <c r="O24" i="47"/>
  <c r="AC24" i="47"/>
  <c r="C25" i="47"/>
  <c r="O25" i="47" s="1"/>
  <c r="AC25" i="47"/>
  <c r="P30" i="47"/>
  <c r="P35" i="47"/>
  <c r="P38" i="47"/>
  <c r="P39" i="47"/>
  <c r="P40" i="47"/>
  <c r="P41" i="47"/>
  <c r="O22" i="46"/>
  <c r="AC22" i="46"/>
  <c r="C23" i="46"/>
  <c r="O23" i="46"/>
  <c r="AC23" i="46"/>
  <c r="O24" i="46"/>
  <c r="AC24" i="46"/>
  <c r="O25" i="46"/>
  <c r="AC25" i="46"/>
  <c r="P30" i="46"/>
  <c r="P38" i="46"/>
  <c r="P39" i="46"/>
  <c r="P40" i="46"/>
  <c r="P41" i="46"/>
  <c r="P42" i="46"/>
  <c r="P43" i="46"/>
  <c r="O22" i="45"/>
  <c r="AC22" i="45"/>
  <c r="C23" i="45"/>
  <c r="O23" i="45" s="1"/>
  <c r="AC23" i="45"/>
  <c r="O24" i="45"/>
  <c r="AC24" i="45"/>
  <c r="O25" i="45"/>
  <c r="AC25" i="45"/>
  <c r="P30" i="45"/>
  <c r="P35" i="45"/>
  <c r="P38" i="45"/>
  <c r="P39" i="45"/>
  <c r="P40" i="45"/>
  <c r="P41" i="45"/>
  <c r="P42" i="45"/>
  <c r="P43" i="45"/>
  <c r="P44" i="45"/>
  <c r="P45" i="45"/>
  <c r="O22" i="44"/>
  <c r="AC22" i="44"/>
  <c r="C23" i="44"/>
  <c r="O23" i="44" s="1"/>
  <c r="AC23" i="44"/>
  <c r="O24" i="44"/>
  <c r="AC24" i="44"/>
  <c r="O25" i="44"/>
  <c r="AC25" i="44"/>
  <c r="P30" i="44"/>
  <c r="P35" i="44"/>
  <c r="P38" i="44"/>
  <c r="P39" i="44"/>
  <c r="P40" i="44"/>
  <c r="P41" i="44"/>
  <c r="P42" i="44"/>
  <c r="P43" i="44"/>
  <c r="P44" i="44"/>
  <c r="P45" i="44"/>
  <c r="O22" i="43"/>
  <c r="C23" i="43"/>
  <c r="O23" i="43" s="1"/>
  <c r="AC23" i="43"/>
  <c r="O24" i="43"/>
  <c r="AC24" i="43"/>
  <c r="O25" i="43"/>
  <c r="AC25" i="43"/>
  <c r="P30" i="43"/>
  <c r="P34" i="43"/>
  <c r="P35" i="43"/>
  <c r="P38" i="43"/>
  <c r="P39" i="43"/>
  <c r="P40" i="43"/>
  <c r="P41" i="43"/>
  <c r="O22" i="42"/>
  <c r="C23" i="42"/>
  <c r="O23" i="42" s="1"/>
  <c r="AC23" i="42"/>
  <c r="O24" i="42"/>
  <c r="AC24" i="42"/>
  <c r="O25" i="42"/>
  <c r="AC25" i="42"/>
  <c r="P30" i="42"/>
  <c r="P38" i="42"/>
  <c r="P39" i="42"/>
  <c r="P40" i="42"/>
  <c r="P41" i="42"/>
  <c r="O22" i="41"/>
  <c r="AC22" i="41"/>
  <c r="C23" i="41"/>
  <c r="O23" i="41" s="1"/>
  <c r="O24" i="41"/>
  <c r="AC24" i="41"/>
  <c r="O25" i="41"/>
  <c r="P30" i="41"/>
  <c r="P34" i="41"/>
  <c r="P35" i="41"/>
  <c r="P38" i="41"/>
  <c r="P39" i="41"/>
  <c r="P24" i="1"/>
  <c r="P28" i="1"/>
  <c r="P29" i="1"/>
  <c r="P32" i="1"/>
  <c r="P33" i="1"/>
  <c r="P34" i="1"/>
  <c r="P35" i="1"/>
  <c r="P36" i="1"/>
  <c r="P37" i="1"/>
  <c r="P38" i="1"/>
  <c r="P39" i="1"/>
  <c r="O22" i="40"/>
  <c r="AC22" i="40"/>
  <c r="C23" i="40"/>
  <c r="O23" i="40"/>
  <c r="AC23" i="40"/>
  <c r="O24" i="40"/>
  <c r="AC24" i="40"/>
  <c r="O25" i="40"/>
  <c r="AC25" i="40"/>
  <c r="P30" i="40"/>
  <c r="P34" i="40"/>
  <c r="P35" i="40"/>
  <c r="P38" i="40"/>
  <c r="P39" i="40"/>
  <c r="P40" i="40"/>
  <c r="P41" i="40"/>
  <c r="P42" i="40"/>
  <c r="P43" i="40"/>
  <c r="R58" i="37" l="1"/>
  <c r="AX58" i="37"/>
  <c r="S58" i="37"/>
  <c r="AH24" i="40"/>
  <c r="AY58" i="37"/>
  <c r="S32" i="37"/>
  <c r="AD23" i="48"/>
  <c r="P25" i="48"/>
  <c r="P23" i="48"/>
  <c r="AD23" i="47"/>
  <c r="AD23" i="46"/>
  <c r="P25" i="46"/>
  <c r="P23" i="46"/>
  <c r="P25" i="45"/>
  <c r="AD23" i="44"/>
  <c r="P25" i="44"/>
  <c r="P23" i="44"/>
  <c r="P25" i="42"/>
  <c r="P23" i="42"/>
  <c r="P23" i="40"/>
  <c r="P23" i="41"/>
  <c r="AG22" i="40"/>
  <c r="P25" i="41"/>
  <c r="AD23" i="40"/>
  <c r="AH25" i="40"/>
  <c r="AD23" i="43"/>
  <c r="AH22" i="40"/>
  <c r="AG25" i="40"/>
  <c r="P23" i="45"/>
  <c r="AG24" i="40"/>
  <c r="AD25" i="40"/>
  <c r="AD23" i="45"/>
  <c r="AD25" i="44"/>
  <c r="AY32" i="37"/>
  <c r="AD25" i="48"/>
  <c r="AD25" i="47"/>
  <c r="AD25" i="46"/>
  <c r="AD25" i="45"/>
  <c r="AD25" i="43"/>
  <c r="AD23" i="42"/>
  <c r="AD25" i="42"/>
  <c r="AD25" i="41"/>
  <c r="P25" i="40"/>
  <c r="AG23" i="40"/>
  <c r="AC23" i="41"/>
  <c r="AD23" i="41" s="1"/>
  <c r="AH23"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9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9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9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A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A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A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A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A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A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A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A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A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A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medicación del indicador y del reporte del seguimiento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5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5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6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6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6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8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8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8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sharedStrings.xml><?xml version="1.0" encoding="utf-8"?>
<sst xmlns="http://schemas.openxmlformats.org/spreadsheetml/2006/main" count="2595" uniqueCount="771">
  <si>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</si>
  <si>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</si>
  <si>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</si>
  <si>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</si>
  <si>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</si>
  <si>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</si>
  <si>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</si>
  <si>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</si>
  <si>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SEP</t>
  </si>
  <si>
    <t>FECHA DE REPORTE</t>
  </si>
  <si>
    <t>TIPO DE REPORTE</t>
  </si>
  <si>
    <t>FORMULACION</t>
  </si>
  <si>
    <t>ACTUALIZACION</t>
  </si>
  <si>
    <t>SEGUIMIENTO</t>
  </si>
  <si>
    <t>X</t>
  </si>
  <si>
    <t>NOMBRE DEL PROYECTO</t>
  </si>
  <si>
    <t xml:space="preserve">Fortalecimiento a la implementación del Sistema Distrital de Protección integral a las mujeres víctimas de violencias –SOFIA en Bogotá.  </t>
  </si>
  <si>
    <t>PROPÓSITO</t>
  </si>
  <si>
    <t>Número 3. Inspirar confianza y legitimidad para vivir sin miedo y ser epicentro de cultura ciudadana, paz y reconciliación.</t>
  </si>
  <si>
    <t>LOGRO</t>
  </si>
  <si>
    <t>Reducir la aceptación cultural e institucional del machismo y las violencias contra las mujeres, y garantizar el acceso efectivo a la justicia</t>
  </si>
  <si>
    <t>PROGRAMA</t>
  </si>
  <si>
    <t>40 Más mujeres viven una vida libre de violencias, se sienten seguras y acceden con confianza al sistema de justicia.</t>
  </si>
  <si>
    <t>DESCRIPCIÓN DE LA META (ACTIVIDAD MGA)</t>
  </si>
  <si>
    <t>Realizar 115.103 atenciones efectivas a través de la Línea Púrpura Distrital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</si>
  <si>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</si>
  <si>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</si>
  <si>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</si>
  <si>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</si>
  <si>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</si>
  <si>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</si>
  <si>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</si>
  <si>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</si>
  <si>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</si>
  <si>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</si>
  <si>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</si>
  <si>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</si>
  <si>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</si>
  <si>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</si>
  <si>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</si>
  <si>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</si>
  <si>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TOTAL</t>
  </si>
  <si>
    <t>AVANCE</t>
  </si>
  <si>
    <t>Total reporte 
Reserva</t>
  </si>
  <si>
    <t>Total reporte 
Vigencia</t>
  </si>
  <si>
    <t>PROGRAMACION DE COMPROMISOS</t>
  </si>
  <si>
    <t>Prog Compromisos</t>
  </si>
  <si>
    <t>COMPROMISOS</t>
  </si>
  <si>
    <t>Ejec Compromisos</t>
  </si>
  <si>
    <t>PROGRAMACION DE GIROS</t>
  </si>
  <si>
    <t>Prog Giros</t>
  </si>
  <si>
    <t>GIROS</t>
  </si>
  <si>
    <t>Ejec 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</si>
  <si>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</si>
  <si>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</si>
  <si>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</si>
  <si>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</si>
  <si>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</si>
  <si>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</si>
  <si>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</si>
  <si>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</si>
  <si>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</si>
  <si>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</si>
  <si>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</si>
  <si>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</si>
  <si>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</si>
  <si>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</si>
  <si>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</si>
  <si>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No se presentaron retrasos</t>
  </si>
  <si>
    <t xml:space="preserve">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contribución en la prevención de nuevos hechos de violencias contra las mujeres.
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</si>
  <si>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</si>
  <si>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</si>
  <si>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</si>
  <si>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</si>
  <si>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</si>
  <si>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</si>
  <si>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</si>
  <si>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</si>
  <si>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</si>
  <si>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</si>
  <si>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</si>
  <si>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</si>
  <si>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</si>
  <si>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</si>
  <si>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</si>
  <si>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</si>
  <si>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</si>
  <si>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</si>
  <si>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</si>
  <si>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</si>
  <si>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Brindar orientación psicosocial y con elementos socio jurídicos, así como información en la ruta de atención a mujeres víctimas de violencias a través de la Línea Púrpura Distrital "Mujeres que escuchan mujeres". </t>
  </si>
  <si>
    <t>2. Fortalecer la respuesta de atención en emergencia a través de la implementación de la Agencia Muj en el marco de la integración de la Secretaría Distrital de la Mujer con el Número Único de Seguridad y Emergencias - NUSE.</t>
  </si>
  <si>
    <t>3. Brindar atención psico jurídica en emergencia a través de la Agencia Muj en el marco de la integración de la Secretaría Distrital de la Mujer con el Número Único de Seguridad y Emergencias - NUSE</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</si>
  <si>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</si>
  <si>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</si>
  <si>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</si>
  <si>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</si>
  <si>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</si>
  <si>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</si>
  <si>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</si>
  <si>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</si>
  <si>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</si>
  <si>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</si>
  <si>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</si>
  <si>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</si>
  <si>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</si>
  <si>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</si>
  <si>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</si>
  <si>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</si>
  <si>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</si>
  <si>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</si>
  <si>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</si>
  <si>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</si>
  <si>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Realizar seguimiento al 100% de los casos reportados en la Línea Purpura Distrital</t>
  </si>
  <si>
    <t>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</si>
  <si>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4. Realizar seguimientos efectivos a mujeres víctimas de violencias con posible riesgo de feminicidio a través de la Línea Púrpura Distrital "Mujeres que Escuchan Mujeres"</t>
  </si>
  <si>
    <t xml:space="preserve">Operar 6 casas refugio para mujeres víctimas de violencia y personas a cargo </t>
  </si>
  <si>
    <t xml:space="preserve"> Operar 6 casas refugio para mujeres víctimas de violencia y personas a cargo </t>
  </si>
  <si>
    <t xml:space="preserve">No se presentaron retrasos </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</si>
  <si>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la modalidad de acogida y acorde con sus necesidades y condiciones. </t>
  </si>
  <si>
    <t>5. Realizar la supervisión administrativa, financiera y contable de las Casas Refugio en operación.</t>
  </si>
  <si>
    <t>6. Brindar lineamientos técnicos a los operadores de las Casas Refugio para la adecuada implementación del modelo en sus diferentes modalidades.</t>
  </si>
  <si>
    <t>Realizar atención al 100% de personas (Mujeres víctimas de violencia y personas a cargo) acogidas en Casa Refugio</t>
  </si>
  <si>
    <t>Realizar atención al 100% de personas (mujeres víctimas de violencia y personas a cargo) acogidas en las Casas Refugio.</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</si>
  <si>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</si>
  <si>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7. Tramitar las solicitudes de cupo recibidas en el correo institucional de la estrategia de Casas Refugio.</t>
  </si>
  <si>
    <t>8. Brindar acogida a mujeres víctimas de violencia y sus personas a cargo en las Casa Refugio.</t>
  </si>
  <si>
    <t>Fortalecer los 4 componentes del Sistema SOFIA</t>
  </si>
  <si>
    <t xml:space="preserve">Fortalecer los 4 componentes del Sistema SOFIA </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</si>
  <si>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</si>
  <si>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 xml:space="preserve">9.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</si>
  <si>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10.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</si>
  <si>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11. Desarrollar acciones de divulgación y visibilización orientadas a la prevención de las violencias contra las mujeres, así como a la sensibilización de la sociedad en general para el reconocimiento del derecho de las mujeres a una vida libre de violencias.</t>
  </si>
  <si>
    <t>12. Brindar asistencia técnica para el desarrollo de acciones de fortalecimiento de los componentes del Sistema SOFIA</t>
  </si>
  <si>
    <t>Implementar una estrategia de Prevención de Riesgo de feminicidio</t>
  </si>
  <si>
    <t>13. Hacer seguimiento jurídico y psicosocial periódico a mujeres en riesgo de feminicidio en Bogotá, según los casos remitidos por entidades competentes del orden nacional, distrital o local, y equipos de atención de la Secretaría Distrital de la Mujer.</t>
  </si>
  <si>
    <t>14. Articular acciones interinstitucionales para aportar a la garantía del derecho de las mujeres en riesgo de feminicidio a una vida libre de violencias, a través del Sistema Articulado de Alertas Tempranas - SAAT.</t>
  </si>
  <si>
    <t>15. Brindar atención socio-jurídica en casos que sean reportados a través de la Estrategia Intersectorial para la Prevención y Atención de Víctimas de Violencia de Género con Énfasis en Violencia Sexual y Feminicidio.</t>
  </si>
  <si>
    <t>16. Articular acciones con el sector salud para eliminar barreras de protección, atención y acceso a la justicia de las mujeres ​víctimas de violencias o en riesgo de feminicidio, con el fin de prevenir la materialización del delito.</t>
  </si>
  <si>
    <t>Dinamizar 20 consejos Locales de seguridad para las mujeres y sus respectivos planes locales de seguridad</t>
  </si>
  <si>
    <t xml:space="preserve">Se avanzó en la consolidación de un escenario (CLSM) y una herramienta (PLSM) para el abordaje de la seguridad y violencias contra las mujeres desde un enfoque de género, de derechos y diferencial, incorporando a la categoría de delitos de alto impacto a los delitos sexuales y la violencia intrafamiliar. </t>
  </si>
  <si>
    <t>17. Articular y coordinar con las Alcaldías Locales la agenda, fechas y desarrollo de las sesiones de los Consejos Locales de Seguridad para las Mujeres.</t>
  </si>
  <si>
    <t>18. Dinamizar el diseño, implementación y seguimiento de las acciones incluidas en los Planes Locales de Seguridad para las Mujeres.</t>
  </si>
  <si>
    <t xml:space="preserve">19. Liderar, articular y dinamizar acciones de prevención de violencias contra las mujeres en el espacio público y privado, en cada una de las localidades de Bogotá.  </t>
  </si>
  <si>
    <t>Implementar un protocolo de prevención, atención y seguimiento a casos de violencia en el transporte público</t>
  </si>
  <si>
    <t>La dinamización de la articulación interinstitucional busca fortalecer la identificación y prevención de violencias contra las mujeres en el transporte público</t>
  </si>
  <si>
    <t>20. Brindar atención en dupla a mujeres víctimas de violencias en el espacio y el transporte público.</t>
  </si>
  <si>
    <t xml:space="preserve">21. Acompañar técnicamente los procesos de articulación intra e interinstitucional para el impulso de acciones de prevención, atención y sanción de las violencias contra las mujeres en el espacio y el transporte público. </t>
  </si>
  <si>
    <t>El proceso de atención psicosocial facilitado por las Duplas permitió:                                      
- Promover espacios de conversación empática y reflexiva con las mujeres víctimas de violencias. 
- Promover prácticas de autocuidado en las mujeres y sus redes de apoyo. 
- Identificar sus recursos de afrontamiento. 
- Acercar la institucionalidad a las mujeres a través de la orientación de procesos, y aclaración de competencias de las entidades que hacen parte de la ruta de atención a mujeres víctimas de violencias. 
- Brindar atención integral a familiares de mujeres víctimas de feminicidio.</t>
  </si>
  <si>
    <t>22. Realizar el primer contacto efectivo con las mujeres nuevas remitidas por los diferentes equipos para atención psicosocial.</t>
  </si>
  <si>
    <t>23. Aportar a la garantía del derecho de las mujeres a una vida libre de violencias a través de las sesiones de seguimiento.</t>
  </si>
  <si>
    <t xml:space="preserve">24. Dinamizar la activación de rutas y sesiones de atención psicosocial a mujeres víctimas de violencias.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</si>
  <si>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</si>
  <si>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</si>
  <si>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</si>
  <si>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</si>
  <si>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</si>
  <si>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</si>
  <si>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</si>
  <si>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</si>
  <si>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1. Vida libre de Violencias y justicia con enfoque de género para las mujeres</t>
  </si>
  <si>
    <t>OBJETIVO ESTRATEGICO:</t>
  </si>
  <si>
    <t>5. Fortalecer y coordinar la respuesta institucional para la implementación del Sistema Distrital de Protección integral a las mujeres víctimas de violencias -SOFIA-, aportando a la garantía del derecho de las mujeres a una vida libre de violencias en el Distrito Capital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</si>
  <si>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</si>
  <si>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</si>
  <si>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</si>
  <si>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</si>
  <si>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</si>
  <si>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</si>
  <si>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</si>
  <si>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</si>
  <si>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</si>
  <si>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</si>
  <si>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</si>
  <si>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</si>
  <si>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</si>
  <si>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</si>
  <si>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</si>
  <si>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</si>
  <si>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</si>
  <si>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</si>
  <si>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</si>
  <si>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</si>
  <si>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</si>
  <si>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</si>
  <si>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</si>
  <si>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Alcanzar al menos el 80% de efectividad (respuesta inmediata, llamadas devueltas y contactos por chat) en la atención de la línea purpura  “Mujeres escuchan mujeres” integrando un equipo de la misma a la línea de emergencias 123</t>
  </si>
  <si>
    <t>324. Efectividad en la atención de la Línea Púrpura</t>
  </si>
  <si>
    <t>CONSTANTE</t>
  </si>
  <si>
    <t>Porcentaje</t>
  </si>
  <si>
    <t>(Llamadas contestadas + llamadas buzón)/
Llamadas efectivas</t>
  </si>
  <si>
    <t>Trimestral</t>
  </si>
  <si>
    <t>Matriz de efectividad LPD</t>
  </si>
  <si>
    <t>No aplica</t>
  </si>
  <si>
    <t>Ampliar a 6 el modelo de operación de Casa refugio priorizando la ruralidad (Acuerdo 631/2015) y modalidad intermedia.</t>
  </si>
  <si>
    <t>325. Número de Casas Refugio en operación</t>
  </si>
  <si>
    <t>CRECIENTE</t>
  </si>
  <si>
    <t>Casas</t>
  </si>
  <si>
    <t>Sumatoria del número de casas refugio en operación, tomando como operación aquellas que cuentan con contrato suscrito</t>
  </si>
  <si>
    <t>Contratos de operación suscritos</t>
  </si>
  <si>
    <t>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</si>
  <si>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</si>
  <si>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Número</t>
  </si>
  <si>
    <t xml:space="preserve">Implementación constante de las siguientes acciones estratégicas en el marco de los componentes del Sistema SOFIA:
1. Acciones estratégicas de formación y sensibilización para el fortalecimiento de capacidades. 
2. Implementación del Sistema Articulado de Alertas Tempranas - SAAT - como estrategia para la prevención del riesgo de feminicidio.
3. Territorialización del Sistema SOFIA a través de la formulación e implementación de planes locales de seguridad para las mujeres y el desarrollo de la secretaría técnica de los Consejos Locales de Seguridad para las Mujeres.
4. Acciones estrategias para la prevención y atención de violencias en el espacio y el transporte público.
5. Atención a mujeres a través de las Duplas de atención psicosocial. </t>
  </si>
  <si>
    <t>Reportes mensuales de plan de acción del proyecto de inversión 7734</t>
  </si>
  <si>
    <t>36.Número de mujeres víctimas de violencias y su sistema familiar, acogidas y atendidas a través del modelo de Casas Refugio incluyendo modalidad intermedia de acogida y ruralidad</t>
  </si>
  <si>
    <t>SUMA</t>
  </si>
  <si>
    <t>Mujeres, hijos e hijas</t>
  </si>
  <si>
    <t xml:space="preserve">Sumatoria del número de mujeres víctimas de violencias y su sistema familiar, acogidas y atendidas a través del modelo de Casas Refugio incluyendo modalidad intermedia de acogida y ruralidad </t>
  </si>
  <si>
    <t>Mensual</t>
  </si>
  <si>
    <t>Simisional</t>
  </si>
  <si>
    <t>37.Número de atenciones a mujeres víctimas de violencias, a través de las Duplas de atención psicosocial</t>
  </si>
  <si>
    <t>Atenciones</t>
  </si>
  <si>
    <t>Sumatoria del número de atenciones a mujeres víctimas de violencias, a través de las Duplas de atención psicosocial</t>
  </si>
  <si>
    <t>De manera permanente las profesionales trabajan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psicosocial, acompañado de la flexibilización de los horarios que permita reducir las cancelaciones y/o atenciones fallidas</t>
  </si>
  <si>
    <t xml:space="preserve">18.Número de mujeres participantes en las actividades implementadas en el marco de los Planes Locales de Seguridad para las Mujeres </t>
  </si>
  <si>
    <t>Mujeres</t>
  </si>
  <si>
    <t xml:space="preserve">Sumatoria del número de mujeres participantes en las actividades implementadas en el marco de los Planes Locales de Seguridad para las Mujeres </t>
  </si>
  <si>
    <t>Reportes equipo Sofía Local</t>
  </si>
  <si>
    <t>32.Atenciones efectivas a través de la Línea Púrpura Distrital</t>
  </si>
  <si>
    <t>Sumatoria del número de atenciones efectivas a través de la Línea Púrpura Distrital</t>
  </si>
  <si>
    <t>47.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</si>
  <si>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</si>
  <si>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N.A.</t>
  </si>
  <si>
    <t>Reportes equipo Sistema articulado de alertas tempranas -SAAT- para la prevención del riesgo de feminicidio en Bogotá</t>
  </si>
  <si>
    <t xml:space="preserve">Como alternativa de solución se reiterará a las coordinaciones de los equipos la importancia de registrar en instrumentos SAAT las atenciones y seguimientos de todos los casos asignados. </t>
  </si>
  <si>
    <t>48.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</si>
  <si>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</si>
  <si>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1. Realizar 115.103 atenciones efectivas a través de la Línea Púrpura Distrital</t>
  </si>
  <si>
    <t>1. Número total de intervenciones brindadas a las mujeres a través de la Línea Púrpura Distrital "Mujeres que escuchan mujeres"</t>
  </si>
  <si>
    <t>Sumatoria del número total de intervenciones brindadas a las mujeres a través de la Línea Púrpura Distrital "Mujeres que escuchan mujeres"</t>
  </si>
  <si>
    <t>2. Número de incidentes contestados, analizados o gestionados</t>
  </si>
  <si>
    <t>Sumatoria del número de incidentes analizados o gestionados</t>
  </si>
  <si>
    <t>2. Número de incidentes direccionados para atención postemergencia</t>
  </si>
  <si>
    <t>Sumatoria del número de incidentes direccionados para atención postemergencia</t>
  </si>
  <si>
    <t xml:space="preserve">3. Número de casos recepcionados y gestionados </t>
  </si>
  <si>
    <t xml:space="preserve">Sumatoria del número  de casos recepcionados y gestionados </t>
  </si>
  <si>
    <t>3. Número total de orientaciones psico-jurídicas efectivas</t>
  </si>
  <si>
    <t>Sumatoria del número total de orientaciones psico-jurídicas efectivas</t>
  </si>
  <si>
    <t>3. Número de casos gestionados con intento fallido de contacto</t>
  </si>
  <si>
    <t>Sumatoria del número de casos gestionados con intento fallido de contacto</t>
  </si>
  <si>
    <t>2. Realizar seguimiento al 100% de los casos reportados en la Línea Purpura Distrital</t>
  </si>
  <si>
    <t>4. Número de seguimientos efectivos a mujeres mediante la LPD realizados (Bogotá y alertantes)</t>
  </si>
  <si>
    <t>Sumatoria del número de seguimientos efectivos a mujeres mediante la LPD realizados (Bogotá y alertantes)</t>
  </si>
  <si>
    <t>4. Número de seguimientos a llamadas desde la LPD realizados</t>
  </si>
  <si>
    <t>Sumatoria del número de seguimientos a llamadas desde la LPD realizados</t>
  </si>
  <si>
    <t>3. Operar 6 casas refugio para mujeres víctimas de violencia y personas a cargo</t>
  </si>
  <si>
    <t>5. Número de reuniones de supervisión administrativa, financiera y contable con los operadores de Casa Refugio</t>
  </si>
  <si>
    <t>Sumatoria del número de reuniones de supervisión administrativa, financiera y contable con los operadores de Casa Refugio</t>
  </si>
  <si>
    <t>Reportes equipo Casa Refugio</t>
  </si>
  <si>
    <t>6. Número de reuniones de supervisión técnica con los operadores de Casa Refugio</t>
  </si>
  <si>
    <t>Sumatoria del número de reuniones de supervisión técnica con los operadores de Casa Refugio</t>
  </si>
  <si>
    <t>4. Realizar atención al 100% de Personas (Mujeres víctimas de violencia y personas a cargo) acogidas en Casa Refugio</t>
  </si>
  <si>
    <t>7. Número de solicitudes de cupo recibidas para acogida en Casa Refugio</t>
  </si>
  <si>
    <t>Sumatoria del número de solicitudes de cupo recibidas para acogida en Casa Refugio</t>
  </si>
  <si>
    <t>7. Número de solicitudes de cupo tramitadas que cumplieron criterios de ingreso a Casa Refugio</t>
  </si>
  <si>
    <t>Sumatoria del número de solicitudes de cupo tramitadas que cumplieron criterios de ingreso a Casa Refugio</t>
  </si>
  <si>
    <t>8. Número de personas acogidas en la modalidad tradicional de Casa  Refugio que cumplen criterios de ingreso</t>
  </si>
  <si>
    <t>Sumatoria del número de personas  acogidas en la modalidad tradicional de Casa  Refugio que cumplen criterios de ingreso</t>
  </si>
  <si>
    <t>8. Número de personas acogidas en la modalidad intermedia de Casa  Refugio que cumplen criterios de ingreso</t>
  </si>
  <si>
    <t>Sumatoria del número de personas  acogidas en la modalidad intermedia de Casa  Refugio que cumplen criterios de ingreso</t>
  </si>
  <si>
    <t>8. Número de personas acogidas en la modalidad rural de Casa  Refugio que cumplen criterios de ingreso</t>
  </si>
  <si>
    <t>Sumatoria del número de personas  acogidas en la modalidad rural de Casa  Refugio que cumplen criterios de ingreso</t>
  </si>
  <si>
    <t>8. Número total de personas acogidas en las tres modalidades de Casa Refugio</t>
  </si>
  <si>
    <t>Sumatoria del número total de personas acogidas en las tres modalidades de Casa Refugio</t>
  </si>
  <si>
    <t>5. Fortalecer los 4 componentes del Sistema SOFIA</t>
  </si>
  <si>
    <t xml:space="preserve">9. Número de servidores (as) sensibilizados </t>
  </si>
  <si>
    <t>Sumatoria del número de servidores (as) sensibilizados</t>
  </si>
  <si>
    <t>Reportes equipo Sofía Distrital</t>
  </si>
  <si>
    <t>10. Número de sesiones de espacios de articulación y coordinación acompañados o con desarrollo de secretaría técnica</t>
  </si>
  <si>
    <t>Sumatoria del número de sesiones de espacios de articulación y coordinación acompañados o con desarrollo de secretaría técnica</t>
  </si>
  <si>
    <t>11. Número de acciones de divulgación y visibilización realizadas</t>
  </si>
  <si>
    <t>Sumatoria del número de acciones de divulgación y visibilización realizada</t>
  </si>
  <si>
    <t>12. Número de asistencias técnicas realizadas</t>
  </si>
  <si>
    <t>Sumatoria del número de asistencias técnicas realizadas</t>
  </si>
  <si>
    <t>En septiembre se realizaron seis (6) asistencias técnicas para el desarrollo de acciones de fortalecimiento de los componentes del Sistema SOFIA:  (1) 3er encuentro de co-creación con el equipo Código de convivencia de la SDSCJ y la Dirección Técnica de Seguridad de TM sobre las metodologías para el programa de sensibilización sobre el PPASETP. (2) Asistencia técnica Plan de Acción Mesa SOFIA 2023 - Secretaría Distrital de Movilidad.(3) Seguimiento Compromisos - Plan de Acción Mesa SOFIA – Secretaría de Hábitat (4) 1a Jornada de Formación a formadores del personal de conducción de TM sobre el PPASETP (5)  Seguimiento compromisos Plan de Acción 2023 Secretaría de Desarrollo Económico (6) Asistencia técnica a Estrategia hospitales</t>
  </si>
  <si>
    <t>6. Implementar una estrategia de Prevención de Riesgo de feminicidio</t>
  </si>
  <si>
    <t xml:space="preserve">13. Número de mujeres en riesgo de feminicidio con seguimiento jurídico y/o psicosocial 	</t>
  </si>
  <si>
    <t xml:space="preserve">Sumatoria del número de mujeres en riesgo de feminicidio con seguimiento jurídico y/o psicosocial </t>
  </si>
  <si>
    <t>14. Número de sesiones y/o espacios de articulación interinstitucional a nivel distrital y local en el marco del Sistema Articulado de Alertas Tempranas</t>
  </si>
  <si>
    <t>Sumatoria del número de sesiones y/o espacios de articulación interinstitucional a nivel distrital y local en el marco del Sistema Articulado de Alertas Tempranas</t>
  </si>
  <si>
    <t>15. Número de atenciones (asesorías, orientaciones y seguimientos) a través de la Estrategia intersectorial para la prevención y atención a víctimas de violencia de género con énfasis en violencia sexual y feminicidio.</t>
  </si>
  <si>
    <t>Sumatoria del número de atenciones (asesorías, orientaciones y seguimientos) a través de la Estrategia intersectorial para la prevención y atención a víctimas de violencia de género con énfasis en violencia sexual y feminicidio.</t>
  </si>
  <si>
    <t>16. Número de sesiones/espacios de trabajo realizados con el sector salud.</t>
  </si>
  <si>
    <t>Sumatoria del número de sesiones/espacios de trabajo realizados con el sector salud.</t>
  </si>
  <si>
    <t>Reportes equipo Estrategia intersectorial para la prevención y atención de las violencias contra las mujeres con énfasis en violencia sexual y feminicidio</t>
  </si>
  <si>
    <t>7. Dinamizar 20 consejos Locales de seguridad para las mujeres y sus respectivos planes locales de seguridad</t>
  </si>
  <si>
    <t xml:space="preserve">17. Número de Consejos Locales de Seguridad para las Mujeres realizados </t>
  </si>
  <si>
    <t xml:space="preserve">Sumatoria del número de Consejos Locales de Seguridad para las Mujeres realizados </t>
  </si>
  <si>
    <t>18. Número de Mesas Técnicas con entidades locales y organizaciones de mujeres realizadas para el diseño, implementación y seguimiento de las acciones de los Planes Locales de Seguridad para las Mujeres</t>
  </si>
  <si>
    <t>Sumatoria del número de Mesas Técnicas con entidades locales y organizaciones de mujeres realizadas para  el diseño, implementación y seguimiento de las acciones de los Planes Locales de Seguridad para las Mujeres</t>
  </si>
  <si>
    <t>19. Número de actividades de prevención de violencias realizadas en las localidades de Bogotá</t>
  </si>
  <si>
    <t>Sumatoria del número de actividades de prevención de violencias realizadas en las localidades de Bogotá</t>
  </si>
  <si>
    <t>8. Implementar un protocolo de prevención, atención y segui-miento a casos de violencia en el transporte público</t>
  </si>
  <si>
    <t>20. Número de atenciones brindadas en dupla (primeras atenciones y seguimientos) a mujeres víctimas de violencias en el espacio y transporte público</t>
  </si>
  <si>
    <t>Sumatoria del número de atenciones (primeras atenciones y seguimientos) a mujeres víctimas de violencias en el espacio y transporte público a través de las duplas psico-jurídicas</t>
  </si>
  <si>
    <t>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</si>
  <si>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 xml:space="preserve">21. Número reuniones/sesiones de preparación y acompañamiento técnico para el impulso de acciones de prevención, atención y sanción de las violencias contra las mujeres en el espacio y el transporte público. </t>
  </si>
  <si>
    <t xml:space="preserve">Sumatoria del número reuniones/sesiones de preparación y acompañamiento técnico para el impulso de acciones de prevención, atención y sanción de las violencias contra las mujeres en el espacio y el transporte público. </t>
  </si>
  <si>
    <t>22. Número de remisiones recibidas por el equipo de Duplas de atención psicosocial</t>
  </si>
  <si>
    <t>Sumatoria del número de remisiones recibidas por el equipo de Duplas de atención psicosocial</t>
  </si>
  <si>
    <t>Reportes equipo Duplas</t>
  </si>
  <si>
    <t>22. Número de casos nuevos atendidos de manera efectiva,  a través de las duplas de atención psicosocial</t>
  </si>
  <si>
    <t>Sumatoria del número de casos nuevos atendidos de manera efectiva,  a través de las duplas de atención psicosocial</t>
  </si>
  <si>
    <t xml:space="preserve">23. Número de seguimientos realizados a través de las duplas de atención psicosocial </t>
  </si>
  <si>
    <t>Sumatoria del número de seguimientos realizados a través de las duplas de atención psicosocial</t>
  </si>
  <si>
    <t>El equipo trabaja permanentemente en el fortalecimiento de los procesos psicosociales que permitan el adecuado cierre y la priorización de seguimientos para casos enlos que se identifique riesgo de feminicidio.</t>
  </si>
  <si>
    <t>24. Número total de atenciones realizadas (primeras atenciones y seguimientos)  a través de las duplas de atención psicosocial</t>
  </si>
  <si>
    <t>Sumatoria del número total de atenciones realizadas (primeras atenciones y seguimientos)  a través de las duplas de atención psicosocial</t>
  </si>
  <si>
    <t>Prevención y atención a mujeres víctimas de violencias</t>
  </si>
  <si>
    <t xml:space="preserve">Realizar asistencias técnicas a las entidades integrantes del Sistema SOFIA para la formulación, ajuste e implementación de acciones afirmativas para mujeres en riesgo de feminicidio y las víctimas indirectas del delito. </t>
  </si>
  <si>
    <t>Porcentaje de asistencias técnicas realizadas frente a acciones afirmativas para mujeres en riesgo de feminicidio y las víctimas indirectas del delito</t>
  </si>
  <si>
    <t xml:space="preserve">(Número de asistencias técnicas realizadas frente acciones afirmativas/Número de asistencias técnicas programadas frente a acciones afirmativas)*100 </t>
  </si>
  <si>
    <t>GA-FO-25 Evidencia de reunión internas y externas</t>
  </si>
  <si>
    <t xml:space="preserve">Durante los meses de enero y septiembre se desarrollaron cuarenta y dos (42) asistencias técnicas para el fortalecimiento del Sistema SOFIA </t>
  </si>
  <si>
    <t xml:space="preserve">Brindar asistencia técnico legal al sector salud para el fortalecimiento de capacidades institucionales en la atención a mujeres víctimas de violencia con énfasis en violencia sexual y riesgo de feminicidio, en el marco del Sistema SOFIA </t>
  </si>
  <si>
    <t>Asistencia técnico legal con énfasis en violencia sexual y riesgo de feminicidio</t>
  </si>
  <si>
    <t>(Número de asistencias técnico legales realizadas/Número de asistencias técnico legales programadas)*100</t>
  </si>
  <si>
    <t>Entre abril y septiembre, en el marco de la estrategia de prevención del feminicidio (desde la Estrategia Intersectorial para la Prevención y Atención de Víctimas de Violencia de Género con Énfasis en Violencia Sexual y Feminicidio (Estrategia en hospitales), se llevaron a cabo 74 sesiones o espacios con el sector salud, de las cuales 64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10 fueron jornadas de trabajo para la articulación con los nuevos servicios que desde el sector salud se están prestando, y balances de cierre de la vigencia 2022 y avance de la vigencia 2023.</t>
  </si>
  <si>
    <t xml:space="preserve">Realizar procesos de divulgación y sensibilización internos y externos sobre las modalidades de Casa Refugio con especial énfasis en las modalidades intermedia y rural </t>
  </si>
  <si>
    <t>Procesos de divulgación y sensibilización sobre las modalidades de Casa Refugio</t>
  </si>
  <si>
    <t>Acciones de sensibilización y divulgación</t>
  </si>
  <si>
    <t xml:space="preserve">Sumatoria de acciones de sensibilización y divulgación realizadas </t>
  </si>
  <si>
    <t>GA-FO-25 Evidencia de reunión internas y externas
Piezas comunicativas de sensibilización y divulgación</t>
  </si>
  <si>
    <t xml:space="preserve">En el tercer trimestre del año, julio a septiembre, se realizaron 9 jornadas de sensibilización y socialización sobre las tres Modalidades de Atención de Casas Refugio (Tradicional, Intermedia y Rural) para mujeres víctimas de violencias, durante las cuales se socializaron los criterios de ingreso a las Casas Refugio, las características de los servicios prestados, los acompañamientos que se brindan y los procedimientos de solicitud de cupo, para garantizar la integralidad y oportunidad del proceso de solicitid de acogida por parte de las autoridades competentes. </t>
  </si>
  <si>
    <t>En el periodo de enero a septiembre se han realizado 23 jornadas de sensibilización y socialización sobre las tres Modalidades de Atención de Casas Refugio (Tradicional, Intermedia y Rural) para mujeres víctimas de violencias, haciendo especial énfasis en las Modalidades Intermedia y Rural.
Estas divulgaciones estuvieron dirigidas a (i) los funcionarios y funcionarias de Comisarías de Familia, (ii) los equipos de atención psicosocial y socio-jurídica de la Secretaría Distrital de la Mujer, (iii) la Alta Consejería para los Derechos de las Víctimas la Paz y la Reconciliación- ACDVPR, (iv) los comités locales e (v) instituciones distritales con particular interés en conocer la Estrategia Casas Refugio.</t>
  </si>
  <si>
    <t>Brindar asistencia técnica para la formulación e implementación de estrategias locales para la territorialización del Sistema SOFIA</t>
  </si>
  <si>
    <t>Informes locales sobre la implementación de estrategias de territorialización del Sistema SOFIA</t>
  </si>
  <si>
    <t>Informes locales</t>
  </si>
  <si>
    <t>Sumatoria de informes locales sobre la implementación de estrategias de territorialización del Sistema SOFIA</t>
  </si>
  <si>
    <t>Documentos de informes locales sobre la implementación de estrategias de territorialización del Sistema SOFIA</t>
  </si>
  <si>
    <t>Durante el tercer trimestre del año se brindo asistencia técnica relacionada con el abordaje del derecho de las mujeres a una vida libre de violencias con entidades con presencia local como las Alcaldías Locales, MEBOG, Comisarías de Familia, Personerías Locales, la Secretaría Distrital de Educación, la Secretaría Distrital de Seguridad, Convivencia y Justicia, Secretaría Distrital de Salud, Secretaría Distrital de Movilidad, Secretaría Distrital de Cultura, y lideresas, a partir de las reuniones y mesas técnicas y de trabajo, y los Consejos Locales de Seguridad para las Mujeres, donde se logró la concertación y puesta en marcha de los Planes Locales de Seguridad para las Mujeres, así como también su evaluación y seguimiento. En el marco de la implementación de los Planes Locales de Seguridad para las Mujeres se destacan las siguientes estrategias: 1. Identificación, georreferenciación y priorización de lugares de ocurrencia de hechos de violencia y percepciones de inseguridad para las mujeres, 2. Intervención y recuperación física y simbólica de lugares identificados como inseguros para las mujeres, 3. Formación y cualificación en el derecho de las mujeres a una vida libre de violencias  con servidores/as con presencia en el territorio local, 4. Diseño e implementación de procesos para el reconocimiento del derecho a una vida libre de violencias por parte de las ciudadanas y actividades para promoción de la ruta de atención y oferta de servicios local, 5. Diseño y gestión de las acciones de conmemoración de fechas emblemáticas (25 de noviembre y 4 de diciembre.), y 6. Análisis y seguimiento del riesgo de feminicidio en el ámbito local, en el marco de las Mesas técnicas de los Consejos Locales de Seguridad para las Mujeres. Estas estrategias contempladas en las líneas de acción de los Planes Locales de Seguridad para las Mujeres fueron evaluadas con las entidades responsables en las instancias señaladas con base en las fortalezas, logros y retos que se presentan en su desarrollo.</t>
  </si>
  <si>
    <t xml:space="preserve">En el periodo de enero a septiembre se brindó acompañamiento y asistencia técnica sobre el derecho de las mujeres a una vida libre de violencias a las entidades locales con competencias en la prevención, atención y sanción de las violencias contra las mujeres, a través de mesas de trabajo  y encuentros bilaterales, dando como resultado la realización de la primera y segunda ronda de Consejos Locales de Seguridad para las Mujeres del año, y el avance en el desarrollo de las terceras sesiones de esta instancia, en las veinte localidades del Distrito Capital. Así mismo, se logró el diseño y puesta en marcha de los Planes Locales de Seguridad para las Mujeres donde se recogieron estrategias para la prevención de las violencias contra las mujeres en el espacio público, el ámbito privado y para la prevención del delito de feminicidio. Estas estrategias con monitoreadas y retroalimentadas en su ejecución en el marco de los Consejos Locales de Seguridad para las Mujeres. </t>
  </si>
  <si>
    <t>No se presentan retrasos</t>
  </si>
  <si>
    <t>N/A</t>
  </si>
  <si>
    <t>Verificar que todos los casos en riesgo de feminicidio son asignados a equipos de la SDMujer para seguimiento psicosocial y socio-jurídico</t>
  </si>
  <si>
    <t>Asignación de casos en riesgo de feminicidio</t>
  </si>
  <si>
    <t>(Casos asignados a equipos para seguimientos a equipos de la SDMujer/Mujeres valoradas INMLCF+Mujeres identificadas en riesgo de feminicidio por los equipos de atención de la SDMujer)*100</t>
  </si>
  <si>
    <t>Durante el tercer trimestre de 2023, el SAAT asignó para segumiento jurídico y psicosocial, el 100 por ciento de los casos de mujeres valoradas en riesgo de feminicidio por el Instituto Nacional de Medicina Legal y Ciencias Forenses e identificadas por equipos internos de la Secretaría Distrital de la Mujer.</t>
  </si>
  <si>
    <t>Durante la vigencia 2023, el SAAT asignó para segumiento jurídico y psicosocial, el 100 por ciento de los casos de mujeres valoradas en riesgo de feminicidio por el Instituto Nacional de Medicina Legal y Ciencias Forenses e identificadas por equipos internos de la Secretaría Distrital de la Mujer.</t>
  </si>
  <si>
    <t xml:space="preserve">Durante el trimestre reportado no se presentaron retrasos en la asignación de los casos. </t>
  </si>
  <si>
    <t>Verificar que todos los casos en riesgo de feminicidio que han sido asignados cuenten con al menos un seguimiento.</t>
  </si>
  <si>
    <t>Seguimiento de casos en riesgo de feminicidio asignados</t>
  </si>
  <si>
    <t>(Casos con seguimientos realizados/Casos asignados a los equipos para seguimientos)*100</t>
  </si>
  <si>
    <t xml:space="preserve">Durante el tercer trimestre de 2023, el SAAT hizo seguimiento jurídico y psicosocial al 100% por ciento de los casos de mujeres valoradas en riesgo de feminicidio por el Instituto Nacional de Medicina Legal y Ciencias Forenses e identificadas por equipos internos de la Secretaría Distrital de la Mujer. </t>
  </si>
  <si>
    <t xml:space="preserve">Durante la vigencia 2023, el SAAT hizo seguimiento jurídico y psicosocial al 89% por ciento de los casos de mujeres valoradas en riesgo de feminicidio por el Instituto Nacional de Medicina Legal y Ciencias Forenses e identificadas por equipos internos de la Secretaría Distrital de la Mujer. </t>
  </si>
  <si>
    <t xml:space="preserve">Durante el trimestre reportado no se presentaron retrasos en el seguimiento de los casos. </t>
  </si>
  <si>
    <t>ELABORÓ</t>
  </si>
  <si>
    <t>Firma:</t>
  </si>
  <si>
    <t>APROBÓ (Según aplique Gerenta de proyecto, Líder técnica y responsable de proceso)</t>
  </si>
  <si>
    <t>REVISÓ OFICINA ASESORA DE PLANEACIÓN</t>
  </si>
  <si>
    <t xml:space="preserve">VoBo. </t>
  </si>
  <si>
    <t xml:space="preserve">Nombre: Diana Maldonado Martínez </t>
  </si>
  <si>
    <t>Nombre: Alexandra Quintero Benavides</t>
  </si>
  <si>
    <t xml:space="preserve">Nombre: Lisa Cristina Gómez Camargo </t>
  </si>
  <si>
    <t>Nombre:</t>
  </si>
  <si>
    <t>Cargo: Contratista Dirección de Eliminación de Violencias contra las Mujeres y Acceso a la Justicia</t>
  </si>
  <si>
    <t>Cargo:  Lideresa Proyecto</t>
  </si>
  <si>
    <t>Cargo: Gerenta Proyecto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</si>
  <si>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</si>
  <si>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</si>
  <si>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</si>
  <si>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</si>
  <si>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</si>
  <si>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</si>
  <si>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</si>
  <si>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</si>
  <si>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</si>
  <si>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</si>
  <si>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</si>
  <si>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</si>
  <si>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</si>
  <si>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</si>
  <si>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</si>
  <si>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</si>
  <si>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</si>
  <si>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</si>
  <si>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</si>
  <si>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</si>
  <si>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</si>
  <si>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</si>
  <si>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</si>
  <si>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</si>
  <si>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</si>
  <si>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</si>
  <si>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</si>
  <si>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</si>
  <si>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</si>
  <si>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</si>
  <si>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</si>
  <si>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</si>
  <si>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</si>
  <si>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</si>
  <si>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</si>
  <si>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</si>
  <si>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</si>
  <si>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</si>
  <si>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</si>
  <si>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</si>
  <si>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</si>
  <si>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</si>
  <si>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</si>
  <si>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</si>
  <si>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</si>
  <si>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</si>
  <si>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</si>
  <si>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</si>
  <si>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</si>
  <si>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</si>
  <si>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</si>
  <si>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</si>
  <si>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</si>
  <si>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</si>
  <si>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</si>
  <si>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</si>
  <si>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</si>
  <si>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</si>
  <si>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</si>
  <si>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</si>
  <si>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</si>
  <si>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</si>
  <si>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</si>
  <si>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</si>
  <si>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</si>
  <si>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</si>
  <si>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</si>
  <si>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</si>
  <si>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</si>
  <si>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</si>
  <si>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</si>
  <si>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</si>
  <si>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</si>
  <si>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</si>
  <si>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</si>
  <si>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</si>
  <si>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</si>
  <si>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</si>
  <si>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</si>
  <si>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</si>
  <si>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</si>
  <si>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</si>
  <si>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</si>
  <si>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</si>
  <si>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</si>
  <si>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</si>
  <si>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</si>
  <si>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</si>
  <si>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</si>
  <si>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</si>
  <si>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</si>
  <si>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</si>
  <si>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</si>
  <si>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</si>
  <si>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</si>
  <si>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</si>
  <si>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</si>
  <si>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</si>
  <si>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</si>
  <si>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</si>
  <si>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</si>
  <si>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</si>
  <si>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</si>
  <si>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</si>
  <si>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</si>
  <si>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</si>
  <si>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</si>
  <si>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</si>
  <si>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</si>
  <si>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</si>
  <si>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</si>
  <si>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</si>
  <si>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</si>
  <si>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</si>
  <si>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</si>
  <si>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</si>
  <si>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</si>
  <si>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</si>
  <si>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</si>
  <si>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</si>
  <si>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</si>
  <si>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</si>
  <si>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</si>
  <si>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</si>
  <si>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</si>
  <si>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</si>
  <si>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</si>
  <si>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</si>
  <si>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</si>
  <si>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</si>
  <si>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</si>
  <si>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</si>
  <si>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</si>
  <si>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</si>
  <si>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</si>
  <si>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</si>
  <si>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</si>
  <si>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</si>
  <si>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</si>
  <si>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</si>
  <si>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</si>
  <si>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</si>
  <si>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</si>
  <si>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</si>
  <si>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</si>
  <si>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CONSULTAS</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</si>
  <si>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</si>
  <si>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</si>
  <si>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</si>
  <si>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</si>
  <si>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</si>
  <si>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</si>
  <si>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</si>
  <si>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</si>
  <si>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</si>
  <si>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</si>
  <si>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</si>
  <si>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</si>
  <si>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</si>
  <si>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</si>
  <si>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</si>
  <si>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</si>
  <si>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</si>
  <si>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</si>
  <si>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</si>
  <si>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</si>
  <si>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</si>
  <si>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</si>
  <si>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</si>
  <si>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</si>
  <si>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</si>
  <si>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</si>
  <si>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</si>
  <si>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</si>
  <si>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</si>
  <si>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</si>
  <si>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</si>
  <si>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</si>
  <si>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</si>
  <si>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</si>
  <si>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</si>
  <si>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</si>
  <si>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</si>
  <si>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</si>
  <si>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</si>
  <si>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</si>
  <si>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</si>
  <si>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</si>
  <si>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</si>
  <si>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</si>
  <si>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</si>
  <si>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</si>
  <si>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</si>
  <si>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</si>
  <si>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</si>
  <si>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</si>
  <si>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</si>
  <si>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</si>
  <si>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</si>
  <si>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</si>
  <si>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</si>
  <si>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</si>
  <si>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</si>
  <si>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</si>
  <si>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</si>
  <si>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</si>
  <si>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</si>
  <si>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</si>
  <si>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</si>
  <si>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</si>
  <si>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</si>
  <si>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</si>
  <si>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</si>
  <si>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</si>
  <si>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</si>
  <si>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</si>
  <si>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</si>
  <si>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</si>
  <si>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</si>
  <si>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</si>
  <si>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</si>
  <si>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</si>
  <si>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</si>
  <si>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</si>
  <si>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</si>
  <si>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</si>
  <si>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</si>
  <si>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</si>
  <si>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</si>
  <si>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</si>
  <si>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</si>
  <si>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</si>
  <si>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305. Ampliar a 6 el modelo de operación de Casa refugio priorizando la ruralidad (Acuerdo 631/2015) y modalidad intermedia.</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</si>
  <si>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</si>
  <si>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</si>
  <si>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</si>
  <si>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</si>
  <si>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</si>
  <si>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</si>
  <si>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</si>
  <si>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</si>
  <si>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</si>
  <si>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</si>
  <si>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</si>
  <si>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</si>
  <si>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</si>
  <si>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</si>
  <si>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</si>
  <si>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</si>
  <si>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</si>
  <si>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</si>
  <si>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</si>
  <si>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</si>
  <si>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</si>
  <si>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</si>
  <si>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</si>
  <si>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</si>
  <si>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</si>
  <si>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</si>
  <si>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</si>
  <si>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</si>
  <si>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</si>
  <si>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</si>
  <si>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</si>
  <si>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</si>
  <si>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</si>
  <si>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</si>
  <si>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</si>
  <si>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</si>
  <si>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</si>
  <si>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</si>
  <si>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</si>
  <si>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</si>
  <si>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</si>
  <si>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</si>
  <si>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</si>
  <si>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</si>
  <si>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En este periodo no se realizó la sesión directiva del Grupo de género y prevención del feminicidio del Consejo Distrital de Seguridad a cargo de la Secretaría Distrital de Seguridad, Convivencia y Justicia, quien lleva la secretaría técnica del espacio. </t>
  </si>
  <si>
    <t>Como alternativa de solución, se fortalecerá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t>
  </si>
  <si>
    <t>Hacer seguimiento socio jurídico y psicosocial a las mujeres en riesgo de feminicidio e impulsar acciones interinstitucionales para la atención oportuna de las víctimas, la afirmación de sus derechos y la superación de barreras que limiten su derecho a una vida libre de violencias, permite prevenir la materialización del feminicidio y contribuir a la garantía del derecho de las mujeres a vivir libres de violencias.</t>
  </si>
  <si>
    <t>De enero a noviembre de 2023, las profesionales de las Duplas de Atención Psicosocial han realizado un total de 4.540 atenciones psicosociales,  de las cuales 1.143 corresponden a primeras atenciones y 3.397 a seguimientos efectivos. Estas atenciones incluyen primer contacto con las ciudadanas, primera atención, concertación de citas para el seguimiento y seguimientos efectivos. El proceso de orientación, atención y acompañamiento psicosocial facilitado por las profesionales aportó al reconocimiento de las violencias y a la garantía del derecho de las mujeres a una vida libre de las mismas.</t>
  </si>
  <si>
    <t xml:space="preserve">En el marco de la gestión para la atención, durante el mes de noviembre se registraron un total de 167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 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
</t>
  </si>
  <si>
    <t>En el marco de la gestión para la atención, durante el mes de noviembre se registraron un total de 167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t>
  </si>
  <si>
    <t xml:space="preserve">Durante el mes de noviembre las Duplas de Atención Psicosocial realizaron atención inicial a 133 casos nuevos; de estos, 104 casos corresponden a casos recibidos durante el mismo mes y 29 a casos pendientes por atención en meses anteriores.  Se dio tramite oportuno a las 144 remisiones recibidas durante el mes de noviembre, garantizando la gestión para la atención a las mujeres con las que se logró contacto efectivo y quienes expresaron interés y voluntad en inciar el proceso de acompañamiento. 
</t>
  </si>
  <si>
    <t>Entre enero y noviembre las Duplas han recibido un total de 1.273 solicitudes de atención psicosocial. De esta cifra se ha logrado iniciar el proceso de orientación en 1.143 casos.</t>
  </si>
  <si>
    <t>Con corte al mes de noviembre, las Duplas de Atención Psicosocial han atendido un total de 1.143 casos nuevos.</t>
  </si>
  <si>
    <t xml:space="preserve">Durante el mes de noviembre, las profesionales realizaron un total de 379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t>
  </si>
  <si>
    <t>Con corte al mes de noviembre, las profesionales han realizado 3.397 seguimientos efectivos. A través de los seguimientos se reforzaron elementos para robustecer la capacidad de toma de decisiones de las mujeres y el reconocimiento de sus recursos de afrontamiento; acceso a la justicia y garantía del derecho a una vida libre de violencias.</t>
  </si>
  <si>
    <t>Durante el mes de nnoviembre, las Duplas de Atención Psicosocial realizaron un total de 512 atenciones, de las cuales 133 corresponden a primeras atenciones y 379 a seguimientos efectivos.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t>
  </si>
  <si>
    <t xml:space="preserve">Durante el mes de noviembre a través de las Duplas de atención psicosocial, se atendieron 133 casos nuevos. </t>
  </si>
  <si>
    <t>Durante el mes de noviembre, las Duplas de Atención Psicosocial realizaron un total de 512 atenciones, de las cuales 133 corresponden a primeras atenciones y 379 a seguimientos efectivos.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t>
  </si>
  <si>
    <t>Logros: Durante el mes de noviembre las Duplas de Atención Psicosocial realizaron atención inicial a 133 casos nuevos; de estos, 104 casos corresponden a casos recibidos durante el mismo mes y 29 a casos pendientes por atención en meses anteriores.  Se dio tramite oportuno a las 144 remisiones recibidas durante el mes de noviembre, garantizando la gestión para la atención a las mujeres con las que se logró contacto efectivo y quienes expresaron interés y voluntad en inciar el proceso de acompañamiento. 
Entre enero y noviembre las Duplas han recibido un total de 1.273 solicitudes de atención psicosocial. De esta cifra se ha logrado iniciar el proceso de orientación en 1.143 casos.
Beneficios: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Se destaca la capacidad móvil del equipo lo que permitó para las mujeres escoger entre recibir la atención de manera telefonica, virtual o presencial. 
No se presentaron retrasos</t>
  </si>
  <si>
    <t xml:space="preserve">Logros: Durante el mes de noviembre, las profesionales realizaron un total de 379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Entre enero y noviembre las profesionales han realizado 3.397 seguimientos efectivos.
Beneficios: A través de los seguimientos se reforzaron elementos para robustecer la capacidad de toma de decisiones de las mujeres y el reconocimiento de sus recursos de afrontamiento; acceso a la justicia y garantía del derecho a una vida libre de violencias.
Retrasos: En el marco de la gestión para la atención, durante el mes de octubre se registraron un total de 142 seguimientos fallidos los cuales corresponden a acciones de seguimiento que son gestionadas por las profesionales y acordadas con las ciudadanas.                                                                                                                                                                                                                 
Alternativa de solución: 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
</t>
  </si>
  <si>
    <t>Logros: Durante el mes de noviembre se dio continuidad al fortalecimiento de la articulación con las abogadas de la Estrategia de Justicia de Género en los niveles de orientación y asesoría  de tal manera que el plan de acompañamiento con cada mujer contempla  la atención interdisciplinaria e integral. Asimismo, fue posible generar acciones estrategicas para la prevención del feminicido a través de la articulación con el Sistema Articulador de Alertas Tempranas -SAAT-. Se destacó también, el proceso de fortalecimiento para las herramientas de atención a mujeres con pertenencia a diferentes grupos poblacionales (mujeres palenqueras, mujeres indígenas, mujeres mayores y mujeres migrantes); este fortalecimieto ha estado liderado por la Dirección de Enfoque Diferencial.
Desde enero y hasta noviembre se ha fortalecido la articulación permanente y trabajo conjunto entre las Duplas y los equipos de la Estrategia de Justicia de Género, SAAT, Casa Refugio, Sistema de Cuidado, la Estrategia de prevención y atención para los delitos de ataque con agentes quimicos y trata de personas, y los equipos SOFIA distrital y local.
Beneficios: Como parte del proceso de acompañamiento psicosocial, las profesionales de las Duplas aportaron al proceso de activación de rutas para la garantía de derechos como la salud integral, el acceso a la justicia, educación, acceso a oportunidades laborales, entre otras. 
No se presentaron retrasos</t>
  </si>
  <si>
    <t>Con corte al mes de noviembre se dio cumplimiento a la operación de la Estrategia Casas Refugio a través del funcionamiento de 6 casas, 4 en la Modalidad de Atención Tradicional, 1 de la Modalidad Intermedia y 1 de la Modalidad Rural.</t>
  </si>
  <si>
    <t>En los meses de enero a noviembre se dio cumplimiento a la operación de la Estrategia Casas Refugio a través del funcionamiento de 6 casas, 4 en la Modalidad de Atención Tradicional, 1 de la Modalidad Intermedia y 1 de la Modalidad Rural.</t>
  </si>
  <si>
    <t xml:space="preserve">Durante el mes de noviembre ingresaron un total de 111 personas nuevas en las Casas Refugio, de las cuales 51 fueron mujeres adultas víctimas de violencia y 60 niños, niñas, adolescentes de sus sistemas familiares dependientes. </t>
  </si>
  <si>
    <t xml:space="preserve">En los meses de enero a noviembre ingresaron un total de 1.259 personas nuevas en las Casas Refugio, de las cuales 583 fueron mujeres adultas víctimas de violencia y 676 niños, niñas, adolescentes y personas de sus sistemas familiares dependientes. </t>
  </si>
  <si>
    <t>Durante el mes de noviembre se llevaron a cabo 69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</si>
  <si>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En los meses de enero a noviembre se llevaron a cabo 660 reuniones de apoyo a la supervisión administrativa,  financiera y contable con los operadores de las 6 Casas Refugio que operaron durante este periodo, sobre temas como: revisión de insumos, inventario y gastos; seguimiento y cierres de informes presentados; y verificación del cumplimiento de obligaciones contractuales.</t>
  </si>
  <si>
    <t>Durante el mes de noviembre se realizaron 60 reuniones de supervisión técnica en las 6 Casas Refugio que operaron durante el mes, de las cuales 12 se relacionaron con el área de primeros auxilios, 7 con nutrición, 7 con pedagogía, 6 con psicología, 6 con jurídica, 5 con trabajo social y 17 actividades de revisión del proceso de atención que se brinda a las mujeres acogidas y lineamientos.</t>
  </si>
  <si>
    <t>En los meses de enero a noviembre se realizaron 522 reuniones de supervisión técnica en las 6 Casas Refugio que operaron durante este periodo, relacionadas con la supervisión general de las áreas de atención de primeros auxilios, jurídica, trabajo social, nutrición, pedagogía y psicología, sí como actividades de revisión del proceso de atención que se brinda a las mujeres acogidas.</t>
  </si>
  <si>
    <t>Durante el mes de noviembre se recibieron 58 solicitudes de cupo en el correo institucional de Casas Refugio, reportadas por los equipos de atención de la Secretaría Distrital de la Mujer y por las demás entidades que remiten mujeres victimas de violencia.</t>
  </si>
  <si>
    <t>En los meses de enero a noviembre se recibieron 696 solicitudes de cupo en el correo institucional de Casas Refugio, reportadas por los equipos de atención de la Secretaría Distrital de la Mujer y por las demás entidades que remiten mujeres victimas de violencia.</t>
  </si>
  <si>
    <t xml:space="preserve">Durante el mes de noviembre se aceptaron y se realizaron los trámites de ingreso para 51 solicitudes de cupo de mujeres víctimas de violencia que fueron recibidas en el correo institucional de Casas Refugio, al evidenciar que cumplían con los criterios de ingreso. </t>
  </si>
  <si>
    <t>En los meses de enero a noviembre se aceptaron y se realizaron los trámites de ingreso para 578 solicitudes de cupo de mujeres víctimas de violencia que fueron recibidas en el correo institucional de Casas Refugio, al evidenciar que cumplían con los criterios de ingreso.</t>
  </si>
  <si>
    <t>En el mes de noviembre se acogieron un total de 75 personas nuevas en la Modalidad Tradicional de las Casas Refugio, de las cuales 33 fueron mujeres adultas víctimas de violencia y 42 niños, niñas y adolescentes.</t>
  </si>
  <si>
    <t>En los meses de enero a noviembre se acogieron un total de 832 personas nuevas en la Modalidad Tradicional de las Casas Refugio, de las cuales 372 fueron mujeres adultas víctimas de violencia y 459 niños, niñas, adolescentes y personas de su sistema familiar dependiente.</t>
  </si>
  <si>
    <t>En el mes de noviembre se acogieron un total de 31 personas nuevas en la Modalidad Intermedia de las Casas Refugio, de las cuales 15 fueron mujeres adultas víctimas de violencia y 16 niños, niñas y adolescentes.</t>
  </si>
  <si>
    <t>En los meses de enero a noviembre se acogieron un total de 312 personas nuevas en la Modalidad Intermedia de las Casas Refugio, de las cuales 161 fueron mujeres adultas víctimas de violencia y 151 niños, niñas y adolescentes. La operación de la Casa Rerugio de Modalidad Intermedia corresponde a la ampliación de la oferta entre el año 2021 y el 2023.</t>
  </si>
  <si>
    <t xml:space="preserve">En el mes de noviembre se acogieron un total de 5 personas nuevas en la Modalidad Rural de las Casas Refugio, de las cuales 3 fueron mujeres adultas víctimas de violencia y 2 niños, niñas y adolescentes. </t>
  </si>
  <si>
    <t>En los meses de enero a noviembre se acogieron un total de 115 personas nuevas en la Modalidad Rural de las Casas Refugio, de las cuales 50 fueron mujeres adultas víctimas de violencia y 65 niños, niñas y adolescentes. La operación de la Casa Rerugio de Modalidad Rural corresponde a la ampliación de la oferta entre el año 2021 y el 2023.</t>
  </si>
  <si>
    <t xml:space="preserve">Durante el mes de noviembre ingresaron un total de 111 personas nuevas en las Casas Refugio, de las cuales 51 fueron mujeres adultas víctimas de violencia y 60 niños, niñas, adolescentes. </t>
  </si>
  <si>
    <t xml:space="preserve">En los meses de enero a noviembre ingresaron un total de 1.259 personas nuevas en las Casas Refugio, de las cuales de las cuales 583 fueron mujeres adultas víctimas de violencia y 676 niños, niñas, adolescentes y personas de sus sistemas familiares dependientes. </t>
  </si>
  <si>
    <t xml:space="preserve">Durante el mes de noviembre se recibieron 58 solicitudes de cupo (mujeres víctimas de violencia y personas a cargo) en el correo institucional de Casas Refugio, de las cuales se aceptaron y se realizaron los trámites de ingreso para 51 solicitudes al evidenciar que cumplían con los criterios, 6 resultaron en desistimiento de cupo y 1  no cumplió con los criterios para el ingreso a Casa Refugio. 
Las 51 solicitudes de cupo que cumplieron con los criterios de ingreso, conllevaron la acogida de 111 personas nuevas, entre las cuales se encontraban 51  mujeres adultas víctimas de violencia y 60 niños, niñas y adolescentes. Durante el mes de noviembre estuvieron acogidas un total de 264 personas (mujeres víctimas de violencia y personas a cargo) en las Casas Refugio. </t>
  </si>
  <si>
    <t xml:space="preserve">Entre los meses de enero y noviembre se recibieron 696 solicitudes de cupo (mujeres víctimas de violencia y personas a cargo) en el correo institucional de Casas Refugio, de las cuales se aceptaron y se realizaron los trámites de ingreso para 578 solicitudes al evidenciar que cumplían con los criterios, 95 resultaron en desistimiento de cupo y 23 no cumplieron criterios para el ingreso a Casa Refugio.
Las 578 solicitudes de cupo que cumplieron con los criterios de ingreso, conllevaron la acogida de 1.259 personas nuevas, entre las cuales se encontraban 583 mujeres adultas víctimas de violencia y 675 niños, niñas, adolescentes y personas de sus grupos familiares. </t>
  </si>
  <si>
    <t>Logros: Durante el mes de noviembre se recibieron 58 solicitudes de cupo (mujeres víctimas de violencia y personas a cargo) en el correo institucional de Casas Refugio, de las cuales se aceptaron y se realizaron los trámites de ingreso para 51 solicitudes al evidenciar que cumplían con los criterios, 6 resultaron en desistimiento de cupo y 1 no cumplió con los criterios para el ingreso a Casa Refugio.
En el periodo de enero a noviembre se recibieron 696 solicitudes de cupo (mujeres víctimas de violencia y personas a cargo) en el correo institucional de Casas Refugio, de las cuales se aceptaron y se realizaron los trámites de ingreso para 578 solicitudes al evidenciar que cumplían con los criterios, a través de 6 Casas Refugio; 95 resultaron en desistimiento de cupo para el ingreso a Casa Refugio y 23 no cumplieron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No se presentaron retrasos.</t>
  </si>
  <si>
    <t>En el mes de noviembre se brindó acogida a 111 personas nuevas (mujeres víctimas de violencia y personas a cargo) que cumplieron los criterios de ingreso a las Casas Refugio, de las cuales 51 fueron mujeres adultas y adultas mayores, 4 adolescentes, 41 niñas y niños y 15 bebés. Bajo ese marco, en noviembre estuvieron acogidas un total de 264 personas en la Estrategia de Casas Refugio en sus tres Modalidades: Tradicional, Intermedia y Rural. 
En el periodo de enero a noviembre se brindó acogida a 1.259 personas nuevas (mujeres víctimas de violencia y personas a cargo) que cumplieron los criterios de ingreso a las Casas Refugio, de las cuales 583 son mujeres y mujeres adultas mayores, 60 adolescentes, 460 niñas y niños, 155 bebés y 1 hombre adulto dependiente del cuidado de su madre. 
Beneficios: La acogida a mujeres víctimas de violencia y los miembros de sus sistemas familiares aportó a salvaguardar su vida e integridad personal y garantizó un proceso de atención integral que fomenta sus capacidades y oportunidades.
No se presentaron retrasos.</t>
  </si>
  <si>
    <t>Durante el mes de noviembre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</si>
  <si>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Entre los meses de enero a noviembre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</si>
  <si>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No se presentaron retrasos.</t>
  </si>
  <si>
    <t>Logros: Durante el mes de noviembre se llevaron a cabo 69 reuniones de apoyo a la supervisión administrativa, financiera y contable con los operadores de las 6 Casas Refugio que operaron durante el mes, sobre temas como: revisión de insumos, inventario y gastos; seguimiento y cierre de informes presentados; y verificación del cumplimiento de obligaciones contractuales, garantizando la prestación del servicio.
En el periodo de enero a noviembre se llevaron a cabo 660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</si>
  <si>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Logros: Durante el mes de noviembre se realizaron 60 reuniones de supervisión técnica en las 6 Casas Refugio que operaron durante el mes, de las cuales 12 se relacionaron con el área de primeros auxilios, 7 con nutrición, 7 con pedagogía, 6 con psicología, 6 con jurídica, 5 con trabajo social y 17 actividades de revisión del proceso de atención que se brinda a las mujeres acogidas y lineamientos.
En el periodo de enero a noviembre se desarrollaron 522 reuniones relacionadas con el componente técnico de las 6 Casas Refugio que operaron en este periodo, relacionadas con la supervisión general de las áreas de atención de primeros auxilios, jurídica, trabajo social, nutrición, pedagogía y psicología, al igual que actividades de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modalidad de atención y acogida. 
No se presentaron retrasos.</t>
  </si>
  <si>
    <t>Durante el mes de noviembre se recepcionaron y gestionaron 106 incidentes con código de tipificación 204-Tentativa de Feminicidio priorizado para la atención en urgencia/emergencia a través de la móvil mujer de la AgenciaMuj bajo un esquema de duplas psico jurídicas.</t>
  </si>
  <si>
    <t>Con corte al mes de noviembre  se recepcionaron y gestionaron 1.336 incidentes con código de tipificación 204-Tentativa de Feminicidio priorizado para la atención en urgencia/emergencia a través de la móvil mujer de la AgenciaMuj bajo un esquema de duplas psico jurídicas.</t>
  </si>
  <si>
    <t>Durante el mes de noviembre se realizaron 67 orientaciones psico-jurídicas efectivas (incluye el estado Derivado a otras estrategias) por parte de la móvil mujer de la AgenciaMuj</t>
  </si>
  <si>
    <t>Con corte al mes de noviembre se realizaron 827 orientaciones psico-jurídicas efectivas (incluye el estado Derivado a otras estrategias) por parte de la móvil mujer de la AgenciaMuj</t>
  </si>
  <si>
    <t>Durante el mes de noviembre gestionaros 39  incidentes como intento fallido de contacto (por desplazamiento fallido, rechaza atención o contacto inicial fallido, contacto inicial fallido alertante), en el marco de la atención de la móvil mujer de la AgenciaMuj</t>
  </si>
  <si>
    <t>Con corte al mes de noviembre se gestionaros 509 incidentes como intento fallido de contacto (por desplazamiento fallido, rechaza atención o contacto inicial fallido, contacto inicial fallido alertante), en el marco de la atención de la móvil mujer de la AgenciaMuj</t>
  </si>
  <si>
    <t xml:space="preserve">Durante el mes de noviembre se realizaron 1843  intervenciones de las cuales  756 fueron orientaciones sobre la ruta de atención, 855 atenciones psicosociales y 232 orientaciones sociojuridicas a mujeres de acuerdo con las necesidades y demandas de las mujeres, así como los hechos victimizantes. </t>
  </si>
  <si>
    <t>Con corte al mes de noviembre  se realizaron 18.862 intervenciones de las cuales 7.672 fueron orientaciones sobre la ruta de atención, 8.768 atenciones psicosociales y 2.422 orientaciones sociojuridicas a mujeres de acuerdo con las necesidades y demandas de las mujeres, así como los hechos victimizantes.</t>
  </si>
  <si>
    <t xml:space="preserve">Durante el mes de noviembre fueron contestados, analizados o gestionados 1.185 incidentes recepcionados por la AgenciaMuj de los códigos de tipificación priorizados. </t>
  </si>
  <si>
    <t xml:space="preserve">Con corte al mes de noviembre fueron contestados, analizados o gestionados 10.523 incidentes recepcionados por la AgenciaMuj de los códigos de tipificación priorizados. </t>
  </si>
  <si>
    <t>Con corte al mes de noviembre se realizaron un total de 833 seguimientos efectivos, de los cuales 797 son de Bogota y  36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</si>
  <si>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Con corte al mes de noviembre se realizaron un total de 8.894 seguimientos efectivos, de los cuales 8.551 son de Bogota y 343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</si>
  <si>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Durante el mes de  noviembre se realizaron un total de 559 seguimientos a mujeres desde la Línea Púrpura Distrital.</t>
  </si>
  <si>
    <t>Con corte al mes de noviembre se realizaron un total de 6.321 seguimientos a mujeres desde la Línea Púrpura Distrital.</t>
  </si>
  <si>
    <t>Para el mes de noviembre, la efectividad de la Línea Púrpura Distrital fue de 92%, teniendo para el mes un total de 2.108  llamadas contestadas y llamadas que ingresan a buzón y un total de 2.283 llamadas efectivas (llamadas contestadas + llamadas abandonadas + llamadas que ingresan a buzón).</t>
  </si>
  <si>
    <t>Con corte al mes de noviembre se alcanzó una efectividad acumulada de 93% en la atención de la Línea Púrpura Distrital, teniendo para el período un total de 25.365  llamadas contestadas y llamadas que ingresan a buzón y un total de 27.160  llamadas efectivas (llamadas contestadas + llamadas abandonadas + llamadas que ingresan a buzón).</t>
  </si>
  <si>
    <t xml:space="preserve">Con corte al mes de noviembre se realizaron 34.666 atenciones efectivas a través de la Línea Púrpura Distrital "Mujeres que Escuchan Mujeres", de las cuales  23.318 fueron primeras atenciones y 11.348 seguimientos telefónicos. </t>
  </si>
  <si>
    <t xml:space="preserve">Durante el mes de noviembre se realizaron 3.358 atenciones efectivas a través de la Línea Púrpura Distrital "Mujeres que Escuchan Mujeres", de las cuales 2.348  fueron primeras atenciones y 1.010  seguimientos telefónicos. </t>
  </si>
  <si>
    <t xml:space="preserve">
Durante el mes de noviembre se realizaron 3.358 atenciones efectivas a través de la Línea Púrpura Distrital "Mujeres que Escuchan Mujeres", de las cuales 2.348  fueron primeras atenciones y 1.010  seguimientos telefónicos. 
De los 1.185 incidentes contestados, gestionados y analizados por la AgenciaMuj en el mes de noviembre de acuerdo a sus características y criterios, 790 fueron direccionados a equipos de la Secretaría Distrital de la Mujer para atención post-evento (388 direccionados específicamente a la Línea Púrpura Distrital)  y en urgencia-emergencia a través de la móvil mujer, recurso de despacho de la Agencia MUJ .
Durante el mes de noviembre se recepcionaron y gestionaron 106 incidentes con código de tipificación 204-Tentativa de Feminicidio priorizado para la atención en urgencia/emergencia a través de la móvil mujer de la AgenciaMuj bajo un esquema de duplas psico jurídicas. Asimismo se realizaron 67 orientaciones psico-jurídicas efectivas (incluye el estado Derivado a otras estrategias) y se gestionaron 39 incidentes como intento fallido de contacto (por desplazamiento fallido, rechaza atención o contacto inicial fallido, contacto inicial fallido alertante).</t>
  </si>
  <si>
    <t>Con corte al mes de noviembre se realizaron 34.666 atenciones efectivas a través de la Línea Púrpura Distrital "Mujeres que Escuchan Mujeres", de las cuales  23.318 fueron primeras atenciones y 11.348 seguimientos telefónicos. 
De los 10.523 incidentes contestados, gestionados y analizados por la AgenciaMuj, 7.023 fueron direccionados a equipos de la Secretaría Distrital de la Mujer para atención post-evento (3.746 direccionados específicamente a la Línea Púrpura Distrital)  y en urgencia-emergencia a través de la móvil mujer, recurso de despacho de la AgenciaMuj. 
Con corte al mes de noviembre se recepcionaron y gestionaron 1.336 incidentes con código de tipificación 204-Tentativa de Feminicidio priorizado para la atención en urgencia/emergencia a través de la móvil mujer de la AgenciaMuj bajo un esquema de duplas psico jurídicas.</t>
  </si>
  <si>
    <t>Durante el mes de noviembre se realizaron 1843  intervenciones de las cuales  756 fueron orientaciones sobre la ruta de atención, 855 atenciones psicosociales y 232 orientaciones sociojuridicas a mujeres de acuerdo con las necesidades y demandas de las mujeres, así como los hechos victimizantes.
Con corte al mes de noviembre  se realizaron 18.862 intervenciones de las cuales 7.672 fueron orientaciones sobre la ruta de atención, 8.768 atenciones psicosociales y 2.422 orientaciones sociojuridicas a mujeres de acuerdo con las necesidades y demandas de las mujeres, así como los hechos victimizantes.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Fiscalía General de la Nación.  
No se presentaron retrasos.</t>
  </si>
  <si>
    <t>Logros: Durante el mes de noviembre fueron contestados, analizados o gestionados 1.185 incidentes recepcionados por la AgenciaMuj de los códigos de tipificación priorizados. De estos, 395 incidentes fueron no procedentes y 790 fueron direccionados a equipos de la Secretaría de la Mujer para atención post-evento y en emergencia (388 direccionados específicamente a la Línea Púrpura Distrital). Se desarrollaron 10 espacios de construcción y articulación conjunta con el C4, en el cual se adelantó seguimiento al plan de trabajo semanal, reuniones semanales de seguimiento a la operación y se dio inicio a la transferencia de voz por parte de la AgenciaMUJ (código 611- Maltrato con circunstancia modificadora Violencia en contexto de pareja y expareja). Adicionalmente, se enviaron vía correo electrónico y se participó en espacios de balance frente a la transferencia de voz y alertas para promover y articular en la atención de diferentes incidentes y notificaciones de errores de asociación, clonación y registro.
De los 10.523 incidentes contestados, gestionados y analizados entre los meses de enero a noviembre de acuerdo a sus características y criterios, 3.500 fueron no procedentes y 7.023 fueron direccionados a equipos de la Secretaría Distrital de la Mujer para atención post-evento y en urgencia-emergencia a través de la móvil mujer, recurso de despacho de la AgenciaMuj (3.746 direccionados específicamente a la Línea Púrpura Distrital). 
Beneficios: Se ha posibilitado dar una respuesta oportuna e integral bajo los principios de no revictimización, debida diligencia, oficiosidad, coordinación y acción sin daño.   
No se presentaron retrasos</t>
  </si>
  <si>
    <t>Logros: Durante el mes de noviembre se recepcionaron y gestionaron 106 incidentes con código de tipificación 204-Tentativa de Feminicidio priorizado para la atención en urgencia/emergencia a través de la móvil mujer bajo un esquema de duplas psico jurídicas. Frente a estos incidentes, se realizaron 67 orientaciones psico-jurídicas efectivas (incluye el estado "Derivado a otras estrategias") y 39 incidentes con intento fallido de contacto (por desplazamiento fallido, rechaza atención o contacto inicial fallido, contacto inicial fallido alertante). Adicionalmente, se retomó el balance de la móvil mujer en el espacio de reunión entre la AgenciaMuj y C4, se realizó requerimiento y seguimiento para el aprovisionamiento del recurso de despacho en la plataforma PremierOne para el año 2023 teniendo en cuenta que se recibieron los radios para dicho fin. 
Durante los meses de enero a noviembre se recepcionaron y gestionaron 1.336 incidentes priorizados para la atención en urgencia/emergencia a través de la móvil mujer de la AgenciaMuj, se realizaron 827 orientaciones psico-jurídicas efectivas (incluye el estado Derivado a otras estrategias) y se gestionaros 509 incidentes como intento fallido de contacto o desplazamiento.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</si>
  <si>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t>Con corte al mes de noviembre se realizaron un total de 1.006 seguimientos, de los cuales  833 fueron seguimientos efectivos, (797 son de Bogotá y  36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173 fueron seguimientos fallidos (seguimientos en Bogotá y Alertantes)</t>
  </si>
  <si>
    <t>Logros:  Con corte al mes de noviembre se realizaron un total de 1.006 seguimientos, de los cuales  833 fueron seguimientos efectivos, (797 son de Bogotá y  36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173 fueron seguimientos fallidos (seguimientos en Bogotá y Alertantes)
Con corte al mes de noviembre se realizaron un total de 11.268 seguimientos, de los cuales 8.894 fueron seguimientos efectivos, (8.551 son de Bogotá y 343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2.374 fueron seguimientos fallidos (Bogotá y Alertantes).
Beneficios: En el marco de los seguimientos, ante la socialización por parte de las mujeres frente a posibles barreras de acceso a la justicia, el abordaje psicosocial por parte de la línea permitió minimizar los impactos psicosociales generados por los procesos administrativos o penales de exigibilidad de sus derechos y fue necesario en varios casos, canalizar al equipo de abogadas de la Estrategia Justicia de Género de la Secretaría Distrital de la Mujer. 
No se presentaron retrasos.</t>
  </si>
  <si>
    <t xml:space="preserve">Con corte al mes de noviembre se realizaron un total de 11.268 seguimientos, de los cuales 8.894 fueron seguimientos efectivos, (8.551 son de Bogotá y 343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2.374 fueron seguimientos fallidos (Bogotá y Alertantes)
 </t>
  </si>
  <si>
    <t>En noviembre se realizaron 10 sesiones de los Consejos Locales de Seguridad para las Mujeres de:  Usaquén, Santa Fe, Bosa, Engativá, Suba, Teusaquillo, Los Mártires, Antonio N., RUU, Sumapaz</t>
  </si>
  <si>
    <t xml:space="preserve">Con corte al mes de noviembre se han realizado las primeras, segundas y terceras rondas de sesiones de los  Consejos Locales de Seguridad para las Mujeres en las 20 localidades del Distrito Capital, y se dio comienzo a la cuarta y última ronda de consejos del año. </t>
  </si>
  <si>
    <t>En noviembre se realizaron 19 encuentros con las entidades locales para la concertación y definición de los compromisos y estrategias de prevención de violencias contra las mujeres de los Planes Locales de Seguridad para las Mujeres de:   Usaquén, Chapinero, Santa Fe, San Cristóbal, Usme, Tunjuelito, Bosa, Kennedy, Fontibón, Engativá, Suba, Barrios Unidos, Los Mártires, Antonio Nariño, Puente Aranda, RUU, La Candelaria, Ciudad Bolívar y Sumapaz.</t>
  </si>
  <si>
    <t>Con corte al mes de noviembre, se han realizado 170 mesas para la concertación y seguimiento de los Planes Locales de Seguridad para las Mujeres.</t>
  </si>
  <si>
    <t xml:space="preserve">En noviembre se avanzó en el desarrollo de 64 acciones de prevención de violencias contra las mujeres tanto en el espacio público como en el espacio privado y para la prevención del delito de feminicidio en las localidades. </t>
  </si>
  <si>
    <t xml:space="preserve">Con corte al mes de noviembre, se han realizado 538 acciones para la prevención de las violencias contra las mujeres tanto en el espacio público como en el espacio privado y para la prevención del delito de feminicidio en las localidades. </t>
  </si>
  <si>
    <t xml:space="preserve">Durante el mes de noviembre se adelantaron las siguientes acciones de prevención en el marco de la implementación del Sistema Sofia en las localidades:
Recorridos diurnos y nocturnos por puntos y sectores estratégicos para la difusión y oferta de servicios para la atención a mujeres víctimas de violencia y socialización de la ruta de atención a mujeres víctimas de violencias y en riesgo de feminicidio.
Socialización de la ruta de atención a mujeres víctimas de violencias y en riesgo de feminicidio en el marco de los Encuentros Comunitarios con la MEBOG. 
Jornadas territoriales de prevención de violencias en las UPZ priorizadas por delitos de alto impacto contra las mujeres y participación en jornadas Contigo en tu barrio y Contigo en tu vereda. 
Jornadas para la prevención de violencias contra las mujeres en el espacio y transporte público (Recorridos y sensibilización sectores de comercio y centros comerciales). 
Sensibilizaciones sobre el derecho de las mujeres a una vida libre de violencias con mujeres vendedoras, mujeres en condición de habitabilidad en calle, mujeres recicladoras, mujeres que realizan ASP, mujeres cuidadoras y mujeres rurales y campesinas.
Jornadas de prevención de violencias, violencia sexual y el acoso callejo contra las mujeres
Jornadas de sensibilización sobre el derecho a una vida libre de violencias con la comunidad educativa (docentes, padres y madres de familia, y estudiantes).
Reuniones con las ciudadanas y los COLMYEG para la concertación y gestión de la programación para la conmemoración del 25 de noviembre y 4 de diciembre.
Jornadas de conmemoración día de las víctimas del conflicto armado
Participación en las jornadas de la Semana del Buen trato que lidera la SDIS.
Jornadas conmemorativas del 25 de noviembre 25N: Taller medidas protección para mujeres víctimas de violencias y en riesgo de feminicidio,  Cine foros para la sensibilización sobre el derecho a una vida libre de violencias, Jornadas de muralismo e intervención del espacio público para la prevención de las violencias contra las mujeres, Eventos artísticos y sociales de diálogo con la comunidad, Ferias de emprendimientos, Conversatorios con distintos sectores de mujeres; indígena, mujeres afro y otras diversidades, Conciertos y presentaciones artísticas por la eliminación de violencias, Tomas de espacio público y de la noche a través de intervenciones artísticas y de memoria, Comparsas comunitarias para la prevención de las violencias, Estampaton de prendas, telas y papeles con diseños sobre prevención de violencias y espacios seguros, Movilizaciones sociales, marchas y recorridos con ciudadanas para el rechazo de las violencias contra las mujeres, entre otras.  </t>
  </si>
  <si>
    <t xml:space="preserve">Con corte al mes de noviembre, el equipo de Enlaces Sofía en el marco de la implementación del sistema Sofia en las localidades, adelantó las siguientes acciones en las que participaron 31.884 mujeres:
Recorridos por puntos y sectores estratégicos para la difusión y oferta de servicios para la atención a mujeres víctimas de violencia y socialización de la ruta de atención a mujeres víctimas de violencias y en riesgo de feminicidio.
Socialización de la ruta de atención a mujeres víctimas de violencias y en riesgo de feminicidio en el marco de los Encuentros Comunitarios con la MEBOG; Mesa de trabajo sobre seguridad y el derecho de las mujeres a una vida libre de violencias; Velatón y difusión de la Ruta de atención para mujeres víctimas de violencias y en riesgo de feminicidio; Jornadas  Mujer, contigo en tu barrio.
Sensibilizaciones sobre el derecho a una vida libre de violencias en las IED y IES; Festival de prevención de violencias basadas en género en articulación con la Alcaldía Local de Barrios Unidos; Festival diverso, para la promoción y el goce de los derechos de las personas de los sectores sociales LGBTI en articulación con la Alcaldía Local de Barrios Unidos; Actividades para el reconocimiento del derecho a una vida libre de violencias con usuarias de los servicios y estrategias de las Manzanas de Cuidado; Jornadas para la prevención de violencias contra las mujeres en el espacio públic; Elaboración de diagnósticos y reconocimiento de problemáticas de seguridad y violencias contra las mujeres; Sensibilizaciones sobre el derecho de las mujeres a una vida libre de violencias con empleadas de empresa privada, mujeres lideresas, mujeres LBT, mujeres mayores y mujeres rurales y campesinas, mujeres que realizan ASP, madres usuarias de servicios de jardines infantiles, mujeres cuidadoras, mujeres en procesos de reincorporación, entre otras; Actividades de prevención de violencias y el reconocimiento del derecho de las mujeres a una vida libre de violencias en el marco de la conmemoración del 8 de marzo; Jornadas de prevención y denuncia de las violencias contra las mujeres.
Jornadas de prevención de violencias en entornos escolares; Acciones de rechazo y prevención del delito de feminicidio; Jornadas de conmemoración del día de las madres y el día de las familias
Sensibilización sobre el derecho a una vida libre de violencias con ciudadanas pertenecientes a escuelas deportivas; Jornadas de conmemoración del derecho de las mujeres a la salud plena; Jornadas territoriales de prevención de violencias en las UPZ priorizadas por delitos de alto impacto contra las mujeres y participación en jornadas Contigo en tu barrio y en las Manzanas de Cuidado; Jornadas para la prevención de violencias contra las mujeres en el espacio y transporte público (Recorridos y sensibilización sectores de comercio) ; Festivales para la promoción de derechos como el Fiestón Lesbiarte y la Jornada "Yo Marcho Trans"; Sensibilizaciones sobre el derecho de las mujeres a una vida libre de violencias con empleadas de empresa privada, mujeres que realizan ASP, mujeres en procesos de reincorporación; Recorrido nocturno de identificación y oferta de servicios para la eliminación de las violencias a mujeres que realizan ASP; Pre laboratorios para la construcción de iniciativas ciudadanas para la prevención de las violencias contra las mujeres y el feminicidio; Ejercicios de sensibilización y difusión de la Ruta de atención a mujeres víctimas de violencias y en riesgo de feminicidio con Juntas de Acción Comunal y Organizaciones Juveniles; Jornadas de conmemoración del día mundial contra la trata de personas; Jornadas de prevención de violencias en Centros Comerciales.
Cine Foro – Cine Mujer – Proyección de cortos para el reconocimiento del derecho a una vida libre de violencias.  
Jornadas de muralismo e intervención del espacio público para la prevención de las violencias contra las mujeres. 
Ejercicios de sensibilización con candidatas a ediles, redes de mujeres, organizaciones sociales y colectivas.
Jornada de trabajo con las ciudadanas en el marco de la estrategia local de Presupuestos Participativos
Reuniones con las ciudadanas y los COLMYEG para la concertación y gestión de la programación para la conmemoración del 25 de noviembre y 4 de diciembre.
Jornadas de conmemoración día de las víctimas del conflicto armado
Participación en las jornadas de la Semana del Buen trato que lidera la SDIS.
Jornadas conmemorativas del 25 de noviembre 25N: Taller medidas protección para mujeres víctimas de violencias y en riesgo de feminicidio,  Cine foros para la sensibilización sobre el derecho a una vida libre de violencias, Jornadas de muralismo e intervención del espacio público para la prevención de las violencias contra las mujeres, Eventos artísticos y sociales de diálogo con la comunidad, Ferias de emprendimientos, Conversatorios con distintos sectores de mujeres; indígena, mujeres afro y otras diversidades, Conciertos y presentaciones artísticas por la eliminación de violencias, Tomas de espacio público y de la noche a través de intervenciones artísticas y de memoria, Comparsas comunitarias para la prevención de las violencias, Estampaton de prendas, telas y papeles con diseños sobre prevención de violencias y espacios seguros, Movilizaciones sociales, marchas y recorridos con ciudadanas para el rechazo de las violencias contra las mujeres, entre otras.  </t>
  </si>
  <si>
    <t>En noviembre se llevaron a cabo 17 espacios técnicos con las Alcaldías Locales donde se avanzó en el seguimiento de los temas estratégicos y compromisos de las cuartas sesiones del año de los Consejos Locales de Seguridad para las Mujeres y  se realizó la retroalimentación a la ejecución de los Planes Locales de Seguridad para las Mujeres. De esta manera, se realizaron 9  sesiones del Consejo en las localidades de: Usaquén, Santa Fe, Bosa, Engativá, Suba, Teusaquillo, Los Mártires, RUU, Sumapaz donde se posicionó la agenda concertada previamente relacionada con:  1. Revisión de cifras violencias contra las mujeres, 2. Presentación balance del PLSM 2023 (En lógica fortalezas, logros y retos), 3. Presentación balance Proyectos de Inversión Local. 4. Acciones conmemoración 25N y 4D, 5. Análisis de los riesgos diferenciales y de las situaciones de riesgo y/o amenaza que sufren las lideresas y defensoras de derechos humanos en los territorios, 6. Cierre (retos para el próximo año en materia de seguridad de las mujeres).  Así mismo, se logró realizar la tercera sesión del CLSM de Antonio Nariño que se encontraba pendiente y se cumplió la propuesta de agenda propuesta por la SDMujer. Se realizaron 19 encuentros con las entidades locales para la retroalimentación de las estrategias de prevención de violencias contra las mujeres de los Planes Locales de Seguridad para las Mujeres, y se realizaron  64 acciones de prevención de violencias contra las mujeres tanto en el espacio público como en el espacio privado, y para la prevención del delito de feminicidio en las localidades.</t>
  </si>
  <si>
    <t>Entre enero y  noviembre se brindó acompañamiento técnico a las Alcaldías Locales a través de reuniones y mesas de trabajo a partir de las cuales se logró desarrollar las primeras, segundas y terceras sesiones del año de los Consejos Locales de Seguridad para las Mujeres, y se dió comienzo a la última ronda, donde se adoptó la propuesta de agenda y temas estratégicos para la prevención de violencias contra las mujeres propuestos por la secretaría técnica a cargo de la SDMujer. Así mismo,  se realizaron 170 mesas para la concertación y seguimiento de los Planes Locales de Seguridad para las Mujeres dando como resultado su retroalimentación , su puesta en marcha y seguimiento a la ejecución. Y se desarrollaron 538 acciones para la prevención de las violencias contra las mujeres tanto en el espacio público como en el espacio privado, y para la prevención del delito de feminicidio en las localidades.</t>
  </si>
  <si>
    <t>Logros: En noviembre se realizaron 17 espacios técnicos con las Alcaldías Locales de: Usaquén, Chapinero, Santa Fe, San Cristóbal, Usme, Tunjuelito, Bosa, Kennedy, Fontibón, Suba, Barrios Unidos, Teusaquillo, Antonio Nariño, Puente Aranda, RUU, Ciudad Bolívar y Sumapaz . donde se hizo seguimiento a los compromisos establecidos en las sesiones de los Consejos Locales de Seguridad para las Mujeres, y se discutieron los temas para las cuartas sesiones del año las cuales se programaron para noviembre y diciembre con base en la agenda propuesta desde la SDMujer.
De enero a noviembre se realizaron mesas de trabajo y reuniones con las Alcaldías Locales donde se brindaron elementos técnicos, operativos y estratégicos para el funcionamiento de los Consejos Locales de Seguridad para las Mujer y la concertación , puesta en marcha y seguimiento de los Planes Locales de Seguridad para las Mujeres. 
Beneficios: Se realizó la retroalimentación y puesta en marcha de la ejecución de las estrategias de los Planes Locales de Seguridad para las Mujeres con las Alcaldías y entidades Locales.
 No se presentaron retrasos.</t>
  </si>
  <si>
    <t>Logros: En noviembre se realizaron 19 encuentros con las entidades locales para la retroalimentación de los compromisos y estrategias de prevención de violencias contra las mujeres de los Planes Locales de Seguridad para las Mujeres de: Usaquén, Chapinero, Santa Fe, San Cristóbal, Usme, Tunjuelito, Bosa, Kennedy, Fontibón, Engativá, Suba, Barrios Unidos, Los Mártires, Antonio Nariño, Puente Aranda, RUU, La Candelaria, Ciudad Bolívar y Sumapaz.
De enero a noviembre se realizaron 170 reuniones con las entidades locales para la concertación de los Planes Locales de Seguridad para las Mujeres. Así, se logró la retroalimentación de las acciones para la prevención de las violencias en el espacio público y en el ámbito privado, y para la prevención del delito de feminicidio, y la puesta en marcha de éstos. 
Beneficios: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No se presentaron retrasos.</t>
  </si>
  <si>
    <t>Logros: En noviembre se avanzó en el desarrollo de 64 acciones de prevención de violencias contra las mujeres tanto en el espacio público como en el espacio privado, y para la prevención del delito de feminicidio en las localidades. 
De enero a noviembre se realizaron 538 acciones de prevención de violencias contra las mujeres en las 20 localidades. 
Beneficios: Estas actividades contaron con la articulación y participación de las entidades locales, las organizaciones de mujeres y las ciudadanas en general, logrando el reconocimiento del derecho a una vida libre de violencias, la ruta de atención a mujeres víctimas de violencias, los servicios de la entidad y la detección de casos de violencias donde se activó el acompañamiento institucional correspondiente. 
No se presentaron retrasos.</t>
  </si>
  <si>
    <t>En noviembre para el fortalecimiento de los componentes del Sistema SOFIA, se desarrollaron las siguientes acciones: 
- El fortalecimiento de las capacidades de mil ciento cincuenta y dos (1152) servidoras y servidores sobre el derecho de las mujeres a una vida libre de violencias
-Participación en doce (12) espacios de articulación y coordinación de acciones estratégicas para la prevención, atención y sanción de las violencias contra las mujeres en el Distrito Capital.
 - La implementación de veintitrés (23) acciones de divulgación orientadas a la prevención de las violencias contra las mujeres, así como a la sensibilización de la sociedad en general para el reconocimiento del derecho de las mujeres a una vida libre de violencias.
- El desarrollo de cuatro (4) asistencias técnicas para el desarrollo de acciones de fortalecimiento de los componentes del Sistema SOFIA</t>
  </si>
  <si>
    <t xml:space="preserve">Entre los meses de enero y noviembre para el fortalecimiento de los componentes del Sistema SOFIA, se desarrollaron las siguientes acciones: 
- El fortalecimiento de las capacidades de ocho mil seiscientos ochenta y siete (8687) servidoras y servidores sobre el derecho de las mujeres a una vida libre de violencias
- Participación en noventa y nueve (99) espacios de articulación y coordinación de acciones estratégicas para la prevención, atención y sanción de las violencias contra las mujeres en el Distrito Capital.
- La implementación de ciento sesenta y nueve (169) acciones de divulgación orientadas a la prevención de las violencias contra las mujeres, así como a la sensibilización de la sociedad en general para el reconocimiento del derecho de las mujeres a una vida libre de violencias.
- El desarrollo de cincuenta y tres (53) asistencias técnicas para el desarrollo de acciones de fortalecimiento de los componentes del Sistema SOFIA
</t>
  </si>
  <si>
    <t>Logros: En noviembre se participó en 12 espacios de articulación: (1) Planeación Semana del Buen Trato – Mesa de Prevención de Violencias – SDIS. (2) Seguimiento compromisos Casas Refugio - SDDE (3) 8a mesa de Prevención del CDLTP  (4) Articulación Terminal Salitre  (5) 7a mesa de Asistencia y protección del Comité Distrital de Lucha contra la trata de personas (6) 5a mesa técnica del Comité Distrital de Lucha contra la trata de personas (7) 10a  mesa contra la Explotación Sexual comercial de niños, niñas y adolescentes(8) 1a Reunión subcomisión de mujer y género del Concejo consultivo distrital de comunidades negras, raizales y palenqueras (9) 2a Reunión subcomisión de mujer y género del Concejo consultivo distrital de comunidades negras, raizales y palenqueras (10) Reunión  lineamientos para el informe anual del programa Ciudades seguras para las mujeres y las niñas (11) Reunión coordinación 5o encuentro interlocal mujeres negras (12) Preparación  2a jornada formación a formadoras/es sobre el PPASETP
Durante enero - noviembre, se participó en (99) espacios de articulación y coordinación de acciones estratégicas para la prevención, atención y sanción de las violencias contra las mujeres en el Distrito Capital. 
Beneficios: Las mujeres del Distrito Capital se benefician de la articulación de acciones estratégicas ya que se incide desde allí en la prevención, atención y sanción de las violencias contra mujeres. En estos espacios se logró avanzar en la planeación de la Semana del buen trato; socializar el balance de la mesa de Prevención en el marco del Comité Directivo contra la trata; incidir de manera articulada desde la mesa de prevención contra la trata de personas en el terminal salitre, fortalecer la articulación con la SDDE en casa refugio y fortalecer la articulación con la DED y la subcomisión de mujer y género de la Comisión consultiva distrital de comunidades negras, raizales y palenqueras. 
No se presentaron retrasos</t>
  </si>
  <si>
    <t>Logros: En noviembre se fortalecieron las capacidades de 1.152 servidoras y servidores, con diferentes modalidades de vinculación, para el reconocimiento y garantía del derecho de las mujeres a una vida libre de violencias. Al respecto, se realizaron en primer lugar 44 jornadas, fortaleciendo las capacidades a 1.057 servidoras y servidores. Los contenidos abarcaron el derecho a una vida libre de violencias, la Ruta única de atención a mujeres víctimas de violencias y en riesgo de feminicidio, Presentación estrategia en contra de los delitos de trata, ataque con agentes químicos, Presentación Estrategia en Hospitales, Oferta de servicios de la Secretaría Distrital de la Mujer, Modelo de Atención y Protocolo de ingreso, permanencia y Egreso de la Estrategia de Casas Refugio para mujeres, Sistema Distrital de Protección Integral a las Mujeres Víctimas de Violencia - SOFIA. Las jornadas fueron lideradas por el equipo SOFIA Local, Distrital, Estrategia de hospitales, Estrategia en contra de los delitos de trata y ataque con agentes químicos; se destaca la participación de las secretarías de Salud, Integración Social, Educación,  así como Policía Metropolitana, Alcaldías Locales,  entre otras, tanto de orden nacional, distrital y local. En segundo lugar, a través del curso virtual "El derecho de las mujeres a una vida libre de violencias: Herramientas prácticas", se capacitaron 95 funcionarios(as) y 69 ciudadanas(os) a través de los 4 módulos y las 9 unidades temáticas.
Durante enero - noviembre se han fortalecido un total de 8.687 servidoras(es),  7.928 a través de 360 jornadas y 759 a través del curso virtual
Beneficios: Realizar la capacitación a servidores y servidoras permite el fortalecimiento de capacidades en materia de respuestas integrales a las mujeres víctimas de violencia, y hacer el proceso formativo con taxistas permite generar espacios seguros para las mujeres
No se presentaron retrasos.</t>
  </si>
  <si>
    <t xml:space="preserve">En noviembre se realizaron 23 acciones de divulgación descritas a continuación: 
1. Comunicado de prensa - Rechazamos hecho de violencia sexual en Bogotá
2. Post comunicado de prensa 
3. Video - Violencia física
4. Video - Información LP
5. video Casa refugio
6. post invitación 25N
7. Video Invitación 25N
8. Invitación conmemoración 25N
9. Video Cómo llegar al parque el Tunal
10. Video Cubrimiento Foro violencias
11. Post Parrilla 25N qué se conmemora?
12. Post redes Parrilla 25N Por qué se conmemora? 
13. Post redes Parrilla 25N Servicio Casas de igualdad 
14. post redes Parrilla 25N por qué 16 días de activismo 
15. post redes Parrilla 25N Testimonio mujeres 
16. post redes sociales 25N agenda de eventos local 
17. post redes sociales 25N historia Hermanas Miraval 
18. post redes sociales 25N Testimonio mujeres 
19. post redes sociales 25N Testimonio mujeres 
20 post redes sociales 25N Servicios 24 horas 
21. post redes sociales 25N Testimonio mujeres 
22. post redes sociales 25N Testimonio mujeres 
23. post redes sociales 25N Testimonio mujeres 
Entre enero y noviembre se desarrollaron 169 acciones de divulgación orientadas a la prevención de las violencias contra las mujeres, así como a la sensibilización de la sociedad en general para el reconocimiento del derecho de las mujeres a una vida libre de violencias.
Beneficios: Se hace divulgación de contenido para que las mujeres conozcan la ruta de atención a mujeres víctimas de violencia, asi como contenido edu pedagógico que permita cuestionar las actitudes machistas que normalizan las violencias contra las mujeres. 
No se presentaron retrasos.	</t>
  </si>
  <si>
    <t>Logros: En noviembre se realizaron cuatro (4) asistencias técnicas para el desarrollo de acciones de fortalecimiento de los componentes del Sistema SOFIA:  (1) Fortalecimiento técnico  de la Estrategia contra los delitos de trata de personas y ataques con agentes químicos, a los equipos de Incidencia territorial de la SDS. (2) entorno educativo Semana del Buen Trato - SDIS (3) Mesa de trabajo Seguimiento al Plan de Acción Mesa SOFIA 2023 - Secretaría Distrital de Desarrollo Económico (4) Seguimiento y acompañamiento al curso "Escuela Virtual para la Prevención del acoso y la violencia sexual en el transporte y en espacio público con enfoque de género y empresarial"- SDM.
Durante los meses de enero y noviembre se desarrollaron cincuenta y tres (53) asistencias técnicas para el fortalecimiento del Sistema SOFIA 
Beneficios: Las entidades cuentan con lineamientos para prevenir y atender las violencias contra las mujeres e insumos para políticas públicas que aportan a la transversalización del derecho de las mujeres a una vida libre de violencia
No se presentaron retrasos</t>
  </si>
  <si>
    <t xml:space="preserve">En el marco de la gestión para la atención en el mes de noviembre, no pudieron programarse jornadas de formación a formadoras/es sobre el PPASETP y el código T de emergencia para reportar el acoso sexual en el Sistema Transmilenio, debido a la falta de respuesta por parte de la Dirección Técnica de Seguridad de Transmilenio.  Se fortalecerá la articulación interinstitucional con la Dirección Técnica de Seguridad de Transmilenio y se reiterará su responsabilidad en el cumplimiento de esta acción, acordada en el marco de la 3a Meta Estratégica, “Avanzar en la implementación del Protocolo de prevención, atención y sanción de las violencias contra las mujeres en el espacio y el transporte público”, de la mesa de trabajo del Sistema SOFIA. Esta acción también es un producto de la PPMyEG, a cargo de Transmilenio, en corresponsabilidad con la SDMUJER. </t>
  </si>
  <si>
    <t>Entre enero y noviembre se fortalecieron las capacidades de 8687 servidoras y servidores, con diferentes modalidades de vinculación, para el reconocimiento y garantía del derecho de las mujeres a una vida libre de violencias. De estas, 7.928 servidoras y servidores fueron fortalecidos en sus capacidades a través de 360  jornadas y 759 a través del curso virtual "El derecho de las mujeres a una vida libre de violencias: Herramientas prácticas".</t>
  </si>
  <si>
    <t>En noviembre se participó en 12 espacios de articulación: (1) Planeación Semana del Buen Trato – Mesa de Prevención de Violencias – SDIS. (2) Seguimiento compromisos Casas Refugio - SDDE (3) 8a mesa de Prevención del Comité Distrital de Lucha contra la trata de personas CDLTP  (4) Articulación Terminal Salitre  (5) 7a mesa de Asistencia y protección del Comité Distrital de Lucha contra la trata de personas (6) 5a mesa técnica del Comité Distrital de Lucha contra la trata de personas (7) 10a  mesa contra la Explotación Sexual comercial de niños, niñas y adolescentes(8) 1a Reunión subcomisión de mujer y género del Concejo consultivo distrital de comunidades negras, raizales y palenqueras (9) 2a Reunión subcomisión de mujer y género del Concejo consultivo distrital de comunidades negras, raizales y palenqueras (10) Reunión  lineamientos para el informe anual del programa Ciudades seguras para las mujeres y las niñas (11) Reunión coordinación 5o encuentro interlocal mujeres negras (12) Preparación  2a jornada formación a formadoras/es sobre el PPASETP - SDSCJ</t>
  </si>
  <si>
    <t xml:space="preserve">Durante enero - noviembre, se participó en (99) espacios de articulación y coordinación de acciones estratégicas para la prevención, atención y sanción de las violencias contra las mujeres en el Distrito Capital. </t>
  </si>
  <si>
    <t xml:space="preserve">En noviembre se realizaron 23 acciones de divulgación descritas a continuación: 
1. Comunicado de prensa - Rechazamos hecho de violencia sexual en Bogotá
2. Post comunicado de prensa 
3. Video - Violencia física
4. Video - Información LP
5. video Casa refugio
6. post invitación 25N
7. Video Invitación 25N
8. Invitación conmemoración 25N
9. Video Cómo llegar al parque el Tunal
10. Video Cubrimiento Foro violencias
11. Post Parrilla 25N qué se conmemora?
12. Post redes Parrilla 25N Por qué se conmemora? 
13. Post redes Parrilla 25N Servicio Casas de igualdad 
14. post redes Parrilla 25N por qué 16 días de activismo 
15. post redes Parrilla 25N Testimonio mujeres 
16. post redes sociales 25N agenda de eventos local 
17. post redes sociales 25N historia Hermanas Miraval 
18. post redes sociales 25N Testimonio mujeres 
19. post redes sociales 25N Testimonio mujeres 
20 post redes sociales 25N Servicios 24 horas 
21. post redes sociales 25N Testimonio mujeres 
22. post redes sociales 25N Testimonio mujeres 
23. post redes sociales 25N Testimonio mujeres
</t>
  </si>
  <si>
    <t>Entre enero y noviembre se desarrollaron 169 acciones de divulgación orientadas a la prevención de las violencias contra las mujeres, así como a la sensibilización de la sociedad en general para el reconocimiento del derecho de las mujeres a una vida libre de violencias.</t>
  </si>
  <si>
    <t>En noviembre se realizaron cuatro (4) asistencias técnicas para el desarrollo de acciones de fortalecimiento de los componentes del Sistema SOFIA:  (1) Fortalecimiento técnico  de la Estrategia contra los delitos de trata de personas y ataques con agentes químicos, a los equipos de Incidencia territorial de la SDS. (2) entorno educativo Semana del Buen Trato - SDIS (3) Mesa de trabajo Seguimiento al Plan de Acción Mesa SOFIA 2023 - Secretaría Distrital de Desarrollo Económico (4) Seguimiento y acompañamiento al curso "Escuela Virtual para la Prevención del acoso y la violencia sexual en el transporte y en espacio público con enfoque de género y empresarial"- SDM.</t>
  </si>
  <si>
    <t>Con corte al mes de noviembre, se desarrollaron cincuenta y tres (53) asistencias técnicas para el fortalecimiento del Sistema SOFIA</t>
  </si>
  <si>
    <t xml:space="preserve">En el mes de noviembre, no pudieron programarse jornadas de formación a formadoras/es sobre el PPASETP y el código T de emergencia para reportar el acoso sexual en el Sistema Transmilenio, debido a la falta de respuesta por parte de la Dirección Técnica de Seguridad de Transmilenio. </t>
  </si>
  <si>
    <t xml:space="preserve">Se fortalecerá la articulación interinstitucional con la Dirección Técnica de Seguridad de Transmilenio y se reiterará su responsabilidad en el cumplimiento de esta acción, acordada en el marco de la 3a Meta Estratégica, “Avanzar en la implementación del Protocolo de prevención, atención y sanción de las violencias contra las mujeres en el espacio y el transporte público”, de la mesa de trabajo del Sistema SOFIA. Esta acción también es un producto de la PPMyEG, a cargo de Transmilenio, en corresponsabilidad con la SDMUJER. </t>
  </si>
  <si>
    <t>Durante el mes de noviembre la estrategia Duplas Psico-Jurídicas de atención a mujeres víctimas en el espacio y el transporte público realizó un total de 164 atenciones psico-jurídicas, de las cuales 45 fueron primeras atenciones y 119 seguimientos efectivos. Dichas atenciones incluyeron primeros acercamientos, orientaciones y seguimientos a los casos de mujeres que requirieron acompañamiento integral.</t>
  </si>
  <si>
    <t xml:space="preserve">Durante los meses de febrero y noviembre se realizaron 1173 atenciones psico-jurídicas en dupla a mujeres víctimas de violencias en el espacio y el transporte público, de las cuales 453 fueron primera atenciones y 720 seguimientos efectivos. Dichas atenciones incluyeron primeros acercamientos, orientaciones y seguimientos a los casos de mujeres que requirieron acompañamiento integral.
</t>
  </si>
  <si>
    <t>En el marco de la gestión para la atención durante el mes de noviembre se registraron un total de 148 seguimientos fallidos, los cuales se deben a la imposibilidad de contacto con las ciudadanas, el incumplimiento de los acuerdos de corresponsabilidad y la falta de voluntad para continuar con el acompañamiento.</t>
  </si>
  <si>
    <t>En noviembre se realizaron 2 acciones de acompañamiento técnico:  (1) Preparación  2a jornada formación a formadoras/es sobre el PPASETP -SDSCJ (2) Seguimiento y acompañamiento al curso "Escuela Virtual para la Prevención del acoso y la violencia sexual en el transporte y en espacio público con enfoque de género y empresarial"- SDM.</t>
  </si>
  <si>
    <t>Con corte al mes de noviembre, se desarrollaron 37 acciones de acompañamiento técnico para el impulso de acciones de prevención, atención y sanción de las violencias contra las mujeres en el espacio y el transporte público.</t>
  </si>
  <si>
    <t xml:space="preserve">En noviembre, para la implementación del protocolo de prevención, atención y seguimiento a casos de violencia en el transporte público, se realizaron las siguientes acciones:
- Se brindaron 164 atenciones psico-jurídicas en dupla a mujeres víctimas de violencias en el espacio y el transporte público. Dichas atenciones incluyeron primeros acercamientos, orientaciones y seguimientos a los casos de mujeres que requirieron acompañamiento integral
- Se realizaron 2 acciones de acompañamiento técnico para el impulso de acciones de prevención, atención y sanción de las violencias contra las mujeres en el espacio y el transporte público
</t>
  </si>
  <si>
    <t xml:space="preserve">Entre febrero y noviembre, para la implementación del protocolo de prevención, atención y seguimiento a casos de violencia en el transporte público, se realizaron las siguientes acciones:
- Se brindaron 1173 atenciones psico-jurídicas en dupla a mujeres víctimas de violencias en el espacio y el transporte público, de las cuales 453 fueron primera atenciones y 720 seguimientos efectivos. Dichas atenciones incluyeron primeros acercamientos, orientaciones y seguimientos a los casos de mujeres que requirieron acompañamiento integral.
- Se realizaron 37 espacios de acompañamiento técnico para el impulso de acciones de prevención, atención y sanción de las violencias contra las mujeres en el espacio y el transporte público
</t>
  </si>
  <si>
    <t>Logros: Durante el mes de noviembre la estrategia Duplas Psico-Jurídicas de atención a mujeres víctimas en el espacio y el transporte público realizó un total de (164) atenciones psico-jurídicas, de las cuales (45) fueron primeras atenciones y (119) seguimientos efectivos. Dichas atenciones incluyeron primeros acercamientos, orientaciones y seguimientos a los casos de mujeres que requirieron acompañamiento integral.
Beneficios: A través de las atenciones facilitadas por las profesionales se dio lugar a los impactos de las violencias, así mismo las mujeres reconocieron la ocurrencia de violencias fuera del espacio intrafamiliar y tuvieron la oportunidad de conocer la ruta para la atención y el acceso a la justicia. 
Las Duplas han realizado un total de 1173 atenciones psico-jurídicas en dupla a mujeres víctimas de violencias en el espacio y el transporte público, desde febrero hasta el 30 de noviembre de 2023.
Retrasos: En el marco de la gestión para la atención durante el mes de noviembre se registraron un total de 148 seguimientos fallidos, los cuales se deben a la imposibilidad de contacto con las ciudadanas, el incumplimiento de los acuerdos de corresponsabilidad y la falta de voluntad para continuar con el acompañamiento.
Alternativas de solución: 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</si>
  <si>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 xml:space="preserve">Logros: En noviembre se realizaron 2 acciones de acompañamiento técnico:  (1) Preparación  2a jornada formación a formadoras/es sobre el PPASETP -SDSCJ (2) Seguimiento y acompañamiento al curso "Escuela Virtual para la Prevención del acoso y la violencia sexual en el transporte y en espacio público con enfoque de género y empresarial"- SDM.
Durante enero y noviembre, se desarrollaron 37 acciones de acompañamiento técnico para el impulso de acciones de prevención, atención y sanción de las violencias contra las mujeres en el espacio y el transporte público.
Beneficios: La dinamización de la articulación interinstitucional busca fortalecer la identificación y prevención de violencias contra las mujeres en el espacio y el transporte público
Retrasos: En el mes de noviembre, no pudieron programarse jornadas de formación a formadoras/es sobre el PPASETP y el código T de emergencia para reportar el acoso sexual en el Sistema Transmilenio, debido a la falta de respuesta por parte de la Dirección Técnica de Seguridad de Transmilenio. 
Alternativas de solución: Se fortalecerá la articulación interinstitucional con la Dirección Técnica de Seguridad de Transmilenio y se reiterará su responsabilidad en el cumplimiento de esta acción, acordada en el marco de la 3a Meta Estratégica, “Avanzar en la implementación del Protocolo de prevención, atención y sanción de las violencias contra las mujeres en el espacio y el transporte público”, de la mesa de trabajo del Sistema SOFIA. Esta acción también es un producto de la PPMyEG, a cargo de Transmilenio, en corresponsabilidad con la SDMUJER. </t>
  </si>
  <si>
    <t>En noviembre,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los cuales se realizaron 560 atenciones de las cuales 472  corresponden a asesorías y 88 a orientaciones.</t>
  </si>
  <si>
    <t xml:space="preserve">Con corte al mes de noviembre,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las cuales se realizaron 4.192 atenciones de las cuales 3.125  corresponden a asesorías y 1.067 a orientaciones. </t>
  </si>
  <si>
    <t>En noviembre, en el marco de la estrategia de prevención del feminicidio (desde la Estrategia Intersectorial para la Prevención y Atención de Víctimas de Violencia de Género con Énfasis en Violencia Sexual y Feminicidio (Estrategia en hospitales), se llevaron a cabo 14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y ley 1761 de 2015. Igualmente, se llevaron a cabo 4 sesiones de trabajo con el sector salud, donde se presentaron el cierre de la vigencia 2022 y los avances de la vigencia 2023</t>
  </si>
  <si>
    <t>Con corte al mes de noviembre, en el marco de la estrategia de prevención del feminicidio (desde la Estrategia Intersectorial para la Prevención y Atención de Víctimas de Violencia de Género con Énfasis en Violencia Sexual y Feminicidio (Estrategia en hospitales), se llevaron a cabo 109 sesiones o espacios con el sector salud, de las cuales 93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16 fueron jornadas de trabajo para la articulación con los nuevos servicios que desde el sector salud se están prestando, y balances de cierre de la vigencia 2022 y avance de la vigencia 2023.</t>
  </si>
  <si>
    <t>Logros: En noviembre, en el marco de la estrategia de prevención del feminicidio se operó en 8 IPS en el marco de las 4 subredes públicas y en articulación con la red privada, a través de los cuales se realizaron 560 atenciones de las cuales 472 corresponden a asesorías y 88 a orientaciones. 
Entre abril y noviembre,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las cuales se realizaron 4.192 atenciones de las cuales 3.125  corresponden a asesorías y 1.067 a orientaciones. 
Beneficios: Las mujeres que llegaron a los servicios de salud de las 8 IPS en las que se operó en el marco de las 4 subredes públicas y en articulación con la red privada, buscando atención médica por hechos derivados de violencias en su contra, contaron con atención socio jurídica con enfoque de género de manera presencial y remota. Esto permitió facilitar su derecho al acceso de la administración de justicia, así como gestionar medidas que garantizaran su protección. 
No se presentaron retrasos.</t>
  </si>
  <si>
    <t>Logros: En el  mes de noviembre  se llevaron a cabo 14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y  ley 1761 de 2015. Igualmente, se llevaron a cabo 4 sesiones de trabajo con el sector salud, donde se presentaron  los avances de la vigencia 2023.
Entre abril y noviembre, en el marco de la estrategia de prevención del feminicidio (desde la Estrategia Intersectorial para la Prevención y Atención de Víctimas de Violencia de Género con Énfasis en Violencia Sexual y Feminicidio (Estrategia en hospitales), se llevaron a cabo 109 sesiones o espacios con el sector salud, de las cuales 93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16 fueron jornadas de trabajo para la articulación con los nuevos servicios que desde el sector salud se están prestando, y balances de cierre de la vigencia 2022 y avance de la vigencia 2023.
Beneficios: La asistencia técnica legal brindada al personal de salud contribuyó en la cualificación de la atención brindada a las ciudadanas víctimas de VBG que acuden a los servicios de urgencias de las IPS Priorizadas. 
No se presentaron retrasos</t>
  </si>
  <si>
    <t xml:space="preserve">En noviembre en el marco de la estrategia de prevención del feminicidio (desde la Estrategia Intersectorial para la Prevención y Atención de Víctimas de Violencia de Género con Énfasis en Violencia Sexual y Feminicidio (Estrategia en hospitales)) se realizaron 2.953  atenciones, de las cuales 472  corresponden a asesorías, 88 a  orientaciones y  2.393 a seguimientos de ciudadanas que ya habían sido atendidas con anterioridad por la Estrategia en Hospitales. 
</t>
  </si>
  <si>
    <t>Con corte al mes de noviembre, en el marco de la estrategia de prevención del feminicidio (desde la Estrategia Intersectorial para la Prevención y Atención de Víctimas de Violencia de Género con Énfasis en Violencia Sexual y Feminicidio (Estrategia en hospitales)) se realizaron 17.645 atenciones, de las cuales 3.096 corresponden a asesorías, 1.067 a orientaciones y 13.482  a seguimientos de ciudadanas que ya habían sido atendidas con anterioridad por la Estrategia en Hospitales.</t>
  </si>
  <si>
    <t>En noviembre se fortalecieron las capacidades de 1152 servidoras y servidores, con diferentes modalidades de vinculación, para el reconocimiento y garantía del derecho de las mujeres a una vida libre de violencias. De estas, 1057  servidoras y servidores fueron fortalecidos en sus capacidades a través de 44 jornadas y 95 a través del curso virtual "El derecho de las mujeres a una vida libre de violencias: Herramientas prácticas".</t>
  </si>
  <si>
    <t xml:space="preserve">En noviembre de 2023 se hizo seguimiento socio jurídico y psicosocial a 113 casos de mujeres en riesgo de feminicidio, según remisiones externas del Instituto Nacional de Medicina Legal y Ciencias Forenses, y remisiones internas de equipos de atención de la Secretaría Distrital de la Mujer. </t>
  </si>
  <si>
    <t xml:space="preserve">La estrategia de prevención del riesgo de feminicidio (Sistema Articulado de Alertas Tempranas-SAAT) entre enero y noviembre de 2023 hizo seguimiento socio jurídico y psicosocial a 1891 casos de mujeres en riesgo de feminicidio, según remisiones externas del Instituto Nacional de Medicina Legal y Ciencias Forenses, y remisiones internas de equipos de atención de la Secretaría Distrital de la Mujer. </t>
  </si>
  <si>
    <t xml:space="preserve">En noviembre 25 casos asignados a los equipos de atención de la entidad no registraron seguimiento. </t>
  </si>
  <si>
    <t>En noviembre de 2023, se articularon 14 espacios de coordinación interinstitucional a nivel local y distrital para la prevención del feminicidio en el marco de los Consejos de Seguridad.</t>
  </si>
  <si>
    <t>Entre enero y noviembre de 2023, se articularon 110 espacios de coordinación interinstitucional para la prevención del feminicidio en el marco de los Consejos de Seguridad a nivel local y distrital.</t>
  </si>
  <si>
    <r>
      <rPr>
        <sz val="11"/>
        <rFont val="Times New Roman"/>
        <family val="1"/>
      </rPr>
      <t>En noviembre en el marco de la estrategia de prevención del riesgo de feminicidio, el Sistema Articulado de Alertas Tempranas-SAAT hizo seguimiento socio jurídico y psicosocial a 104 casos de mujeres en riesgo de feminicidio, según remisiones externas del Instituto Nacional de Medicina Legal y Ciencias Forenses, y remisiones internas de equipos de atención de la Secretaría Distrital de la Mujer. Así mismo, se articularon 14 espacios de coordinación interinstitucional para la prevención del feminicidio en el marco de los Consejos Distritales y Locales de Seguridad.</t>
    </r>
    <r>
      <rPr>
        <sz val="11"/>
        <color rgb="FFFF0000"/>
        <rFont val="Times New Roman"/>
        <family val="1"/>
      </rPr>
      <t xml:space="preserve">
</t>
    </r>
    <r>
      <rPr>
        <sz val="11"/>
        <rFont val="Times New Roman"/>
        <family val="1"/>
      </rPr>
      <t xml:space="preserve">Asimismo, en el marco de la estrategia de prevención del feminicidio se operó en 8 IPS en el marco de las 4 subredes públicas y en articulación con la red privada, a través de los cuales se realizaron 560 atenciones de las cuales 472  corresponden a asesorías y 88 a orientaciones. Así mismo,  se llevaron a cabo 18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 y ley 1761 de 2015. </t>
    </r>
  </si>
  <si>
    <r>
      <rPr>
        <sz val="11"/>
        <rFont val="Times New Roman"/>
        <family val="1"/>
      </rPr>
      <t xml:space="preserve">En 2023 en el marco de la estrategia de prevención del riesgo de feminicidio, el Sistema Articulado de Alertas Tempranas-SAAT hizo seguimiento socio jurídico y psicosocial a 1891 casos de mujeres en riesgo de feminicidio, según remisiones externas del Instituto Nacional de Medicina Legal y Ciencias Forenses, y remisiones internas de equipos de atención de la Secretaría Distrital de la Mujer. 
Así mismo, se articularon 110 espacios de coordinación interinstitucional para la prevención del feminicidio en el marco de los Consejos Distritales y Locales de Seguridad.
</t>
    </r>
    <r>
      <rPr>
        <sz val="11"/>
        <color rgb="FFFF0000"/>
        <rFont val="Times New Roman"/>
        <family val="1"/>
      </rPr>
      <t xml:space="preserve">
</t>
    </r>
    <r>
      <rPr>
        <sz val="11"/>
        <rFont val="Times New Roman"/>
        <family val="1"/>
      </rPr>
      <t>Entre abril y noviembre, en el marco 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los cuales se han realizado  4.192 atenciones de las cuales 3.125  corresponden a asesorías y 1.067 a orientaciones. Así mismo, han llevado a cabo 109 sesiones o espacios con el sector salud, de las cuales 93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16 fueron jornadas de trabajo para la articulación con los nuevos servicios que desde el sector salud se están prestando, y balances de cierre de la vigencia 2022 y avance de la vigencia 2023.</t>
    </r>
  </si>
  <si>
    <t>En noviembre 25 casos asignados a los equipos de atención de la entidad no registraron seguimiento. Como alternativa de solución se reiterará a las coordinaciones de los equipos la importancia de registrar en instrumentos SAAT las atenciones y seguimientos de todos los casos asignados. 
Así mismo, en este mes no se realizó sesión directiva del Grupo de género y prevención del feminicidio del Consejo Distrital de Seguridad a cargo de la Secretaría Distrital de Seguridad, Convivencia y Justicia, quien lleva la secretaría técnica del espacio. Como alternativa de solución, se fortalecerá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t>
  </si>
  <si>
    <t xml:space="preserve">La estrategia de prevención del riesgo de feminicidio (Sistema Articulado de Alertas Tempranas-SAAT) entre enero y noviembre de 2023 hizo seguimiento socio jurídico y psicosocial a 1891 casos de mujeres en riesgo de feminicidio, según remisiones externas del Instituto Nacional de Medicina Legal y Ciencias Forenses, y remisiones internas de equipos de atención de la Secretaría Distrital de la Mujer. 
Logros:
(i) La estrategia de prevención del riesgo de feminicidio (SAAT) recibió del Instituto Nacional de Medicina Legal y Ciencias Forenses 109 casos de mujeres valoradas en riesgo de muerte con datos de contacto correspondientes a octubre de 2023.
(ii) La estrategia de prevención del riesgo de feminicidio (SAAT) asignó a los equipos sociojurídicos y psicosociales de la entidad 109 casos de mujeres con datos de contacto en riesgo de muerte para hacer seguimiento, correspondientes a las valoraciones del INMLCF de octubre 2023:
- CASA REFUGIO: 16
- DUPLAS DE ATENCIÓN PSICOSOCIAL: 3
- EJG CIOM: 25
- EJG-CAF (CAPIV-CAIVAS): 7
- EJG-CASA JUSTICIA CON RUTA INTEGRAL: 14
- EJG-CASA JUSTICIA SIN RUTA INTEGRAL: 2
- EJG-URI: 7
- ESTRATEGIA DE HOSPITALES: 6
- PSICOSOCIAL CIOM: 21
- SAAT: 8
(iii) Los equipos de atención sociojurídica y psicosocial de la entidad hicieron el seguimiento a 104 mujeres en riesgo de muerte según valoración del INMLCF, de los cuales 84 corresponden a valoraciones de octubre, y 20 a valoraciones de periodos anteriores:
- Casa Refugio: 16
- Duplas de Atención Psicosocial: 3
- Estrategia Justicia de Género - CIOM: 24
- Estrategia Justicia de Género - CAF (CAIVAS-CAPIV): 10
- Estrategia Justicia de Género - CASAS DE JUSTICIA CON RUTA INTEGRAL: 6
- Estrategia Justicia de Género - CASAS DE JUSTICIA SIN RUTA INTEGRAL: 5
- Estrategia Justicia de Género - URI: 4
- Estrategia de Hospitales: 6
- Psicosocial - CIOM: 22
- Sistema Articulado de Alertas Tempranas-SAAT: 8
(iv) La estrategia de prevención del riesgo de feminicidio (SAAT) hizo acompañamiento y seguimiento sociojurídico y psicosocial, a través de sus profesionales de atención a 9 mujeres en posible riesgo de feminicidio, según la remisión de los siguientes equipos de la entidad:
- Atención DEVAJ: 1
- Directiva de la entidad: 2
- Estrategia de Hospitales: 4
- Integración LPD-123: 1
- Línea Púrpura Distrital: 1
Beneficios: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Retrasos: en este periodo 25 casos asignados a los equipos de atención de la entidad no registraron seguimiento.
Alternativas: se reiterará a las coordinaciones de los equipos la importancia de registrar en instrumentos SAAT las atenciones y seguimientos de todos los casos asignados. </t>
  </si>
  <si>
    <t>Entre enero y noviembre de 2023, se articularon 110 espacios de coordinación interinstitucional para la prevención del feminicidio en el marco de los Consejos Distritales de Seguridad a nivel local y distrital.
Logros: en noviembre de 2023, se articularon 14 espacios de coordinación interinstitucional para la prevención del feminicidio en el marco de los Consejos Locales de Seguridad como se describe a continuación:
(i) En noviembre de 2023, se articularon 14 espacios de coordinación interinstitucional para la prevención del feminicidio en el marco de las mesas técnicas de seguimiento a mujeres en riesgo de feminicidio de los Consejos Locales de Seguridad de las Mujeres, según lo consagrado en la Circular No. 028 del 15 de diciembre de 2020 "Lineamiento para el seguimiento territorial y distrital a mujeres en riesgo de muerte en Bogotá D.C.". En estos espacios de articulación interinstitucional a nivel local, se hizo seguimiento a 108 casos de mujeres en riesgo de feminicidio y víctimas de violencias, en las localidades de: 
1. Usaquén
10. Engativá
11. Suba
12. Barrios Unidos
13. Teusaquillo
14. Los Mártires
16. Puente Aranda
18. Rafael Uribe Uribe
19. Ciudad Bolívar
2. Chapinero
4. San Cristóbal
5. Usme
9. Fontibón
Beneficios: (i) Avanzar en las acciones de articulación institucional a nivel distrital aportan a la prevención del feminicidio y a la superación de barreras que limitan el derecho de las mujeres a una vida libre de violencias. (ii) Impulsar e implementar acciones afirmativas para las hijas e hijos de las mujeres víctimas de violencias y en riesgo de feminicidio, aporta a la garantía y restablecimiento de sus derechos.
Retrasos: en este periodo no se realizó sesión directiva del Grupo de género y prevención del feminicidio del Consejo Distrital de Seguridad a cargo de la Secretaría Distrital de Seguridad, Convivencia y Justicia, quien lleva la secretaría técnica del espacio.
Alternativas: fortalecer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t>
  </si>
  <si>
    <t>Realizar 12.957 atenciones a mujeres víctimas de violencias, a través de las duplas de atención psicosocial</t>
  </si>
  <si>
    <t>9. Realizar 12.957 atenciones a mujeres víctimas de violencias, a través de las duplas de atención psicosocial</t>
  </si>
  <si>
    <t>Durante el mes de noviembre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acciones de divulgación y visibilización orientadas a la prevención de las violencias contra las mujeres y asistencia técnica para el desarrollo de acciones de fortalecimiento de los componentes del Sistema SOFIA. 
2. Implementación de la estrategia de prevención del riesgo de feminicidio (Sistema Articulado de Alertas Tempranas-SAAT) y de la Estrategia Intersectorial para la Prevención y Atención de Víctimas de Violencia de Género con Énfasis en Violencia Sexual y Feminicidio - Estrategia en Hospitales.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t>
  </si>
  <si>
    <t>Con corte al mes de noviembre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acciones de divulgación y visibilización orientadas a la prevención de las violencias contra las mujeres y asistencia técnica para el desarrollo de acciones de fortalecimiento de los componentes del Sistema SOFIA. 
2. Implementación de la estrategia de prevención del riesgo de feminicidio (Sistema Articulado de Alertas Tempranas-SAAT) y de la Estrategia Intersectorial para la Prevención y Atención de Víctimas de Violencia de Género con Énfasis en Violencia Sexual y Feminicidio - Estrategia en Hospitales.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t>
  </si>
  <si>
    <t xml:space="preserve">Con corte al mes de noviembre de los 10.523 incidentes contestados, gestionados y analizados por la AgenciaMuj, 7.023 fueron direccionados a equipos de la Secretaría Distrital de la Mujer para atención post-evento (3.746 direccionados específicamente a la Línea Púrpura Distrital)  y en urgencia-emergencia a través de la móvil mujer, recurso de despacho de la AgenciaMuj. </t>
  </si>
  <si>
    <t>Durante el mes noviembre de los 1,185 incidentes contestados, gestionados y analizados por la AgenciaMuj, 790 fueron direccionados a equipos de la Secretaría Distrital de la Mujer para atención post-evento (388 direccionados específicamente a la Línea Púrpura Distrital)  y en urgencia-emergencia a través de la móvil mujer, recurso de despacho de la AgenciaMuj.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</si>
</sst>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0\ &quot;€&quot;;\-#,##0\ &quot;€&quot;"/>
    <numFmt numFmtId="167" formatCode="_-* #,##0\ &quot;€&quot;_-;\-* #,##0\ &quot;€&quot;_-;_-* &quot;-&quot;\ &quot;€&quot;_-;_-@_-"/>
    <numFmt numFmtId="168" formatCode="_-* #,##0.00\ &quot;€&quot;_-;\-* #,##0.00\ &quot;€&quot;_-;_-* &quot;-&quot;??\ &quot;€&quot;_-;_-@_-"/>
    <numFmt numFmtId="169" formatCode="_-* #,##0\ _€_-;\-* #,##0\ _€_-;_-* &quot;-&quot;\ _€_-;_-@_-"/>
    <numFmt numFmtId="170" formatCode="_-* #,##0.00\ _€_-;\-* #,##0.00\ _€_-;_-* &quot;-&quot;??\ _€_-;_-@_-"/>
    <numFmt numFmtId="171" formatCode="_(&quot;$&quot;\ * #,##0.00_);_(&quot;$&quot;\ * \(#,##0.00\);_(&quot;$&quot;\ * &quot;-&quot;??_);_(@_)"/>
    <numFmt numFmtId="172" formatCode="_ &quot;$&quot;\ * #,##0.00_ ;_ &quot;$&quot;\ * \-#,##0.00_ ;_ &quot;$&quot;\ * &quot;-&quot;??_ ;_ @_ "/>
    <numFmt numFmtId="173" formatCode="&quot;$&quot;\ #,##0"/>
    <numFmt numFmtId="174" formatCode="_-* #,##0\ _€_-;\-* #,##0\ _€_-;_-* &quot;-&quot;??\ _€_-;_-@_-"/>
    <numFmt numFmtId="175" formatCode="0.0%"/>
    <numFmt numFmtId="176" formatCode="[$$-240A]\ #,##0;[Red][$$-240A]\ #,##0"/>
    <numFmt numFmtId="177" formatCode="#,##0;[Red]#,##0"/>
    <numFmt numFmtId="178" formatCode="_-[$$-240A]\ * #,##0.00_-;\-[$$-240A]\ * #,##0.00_-;_-[$$-240A]\ * &quot;-&quot;??_-;_-@_-"/>
    <numFmt numFmtId="179" formatCode="&quot;$&quot;\ #,##0.00"/>
    <numFmt numFmtId="180" formatCode="_-[$$-240A]\ * #,##0_-;\-[$$-240A]\ * #,##0_-;_-[$$-240A]\ * &quot;-&quot;??_-;_-@_-"/>
    <numFmt numFmtId="181" formatCode="0.000%"/>
    <numFmt numFmtId="182" formatCode="#,###\ &quot;COP&quot;"/>
    <numFmt numFmtId="183" formatCode="#,##0.00\ \€"/>
  </numFmts>
  <fonts count="49"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0000"/>
      <name val="Calibri"/>
      <family val="2"/>
      <scheme val="minor"/>
    </font>
    <font>
      <sz val="10"/>
      <color theme="1"/>
      <name val="Arial"/>
      <family val="2"/>
    </font>
    <font>
      <b/>
      <sz val="14"/>
      <color theme="1"/>
      <name val="Verdana"/>
      <family val="2"/>
    </font>
    <font>
      <sz val="12"/>
      <color theme="1"/>
      <name val="Calibri"/>
      <family val="2"/>
      <scheme val="minor"/>
    </font>
    <font>
      <u/>
      <sz val="11"/>
      <color theme="10"/>
      <name val="Calibri"/>
      <family val="2"/>
      <scheme val="minor"/>
    </font>
    <font>
      <b/>
      <sz val="11"/>
      <color rgb="FFFF0000"/>
      <name val="Arial Narrow"/>
      <family val="2"/>
    </font>
    <font>
      <b/>
      <sz val="11"/>
      <color rgb="FFFF0000"/>
      <name val="Calibri"/>
      <family val="2"/>
      <scheme val="minor"/>
    </font>
    <font>
      <b/>
      <sz val="11"/>
      <color rgb="FFFF0000"/>
      <name val="Times New Roman"/>
      <family val="1"/>
    </font>
  </fonts>
  <fills count="4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patternFill>
    </fill>
    <fill>
      <patternFill patternType="solid">
        <fgColor theme="9" tint="0.79998168889431442"/>
        <bgColor theme="9" tint="0.79998168889431442"/>
      </patternFill>
    </fill>
    <fill>
      <patternFill patternType="solid">
        <fgColor rgb="FF217346"/>
        <bgColor indexed="64"/>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DDD9C4"/>
        <bgColor indexed="64"/>
      </patternFill>
    </fill>
    <fill>
      <patternFill patternType="solid">
        <fgColor rgb="FFDAEEF3"/>
        <bgColor indexed="64"/>
      </patternFill>
    </fill>
    <fill>
      <patternFill patternType="solid">
        <fgColor rgb="FF80808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right style="thin">
        <color rgb="FF000000"/>
      </right>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style="thin">
        <color rgb="FFB2B2B2"/>
      </left>
      <right style="thin">
        <color rgb="FFB2B2B2"/>
      </right>
      <top style="thin">
        <color rgb="FFB2B2B2"/>
      </top>
      <bottom style="thin">
        <color rgb="FFB2B2B2"/>
      </bottom>
      <diagonal/>
    </border>
  </borders>
  <cellStyleXfs count="171">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5" borderId="67" applyNumberFormat="0" applyFont="0" applyFill="0" applyAlignment="0"/>
    <xf numFmtId="0" fontId="23" fillId="5" borderId="68" applyNumberFormat="0" applyFont="0" applyFill="0" applyAlignment="0"/>
    <xf numFmtId="170" fontId="20" fillId="0" borderId="0" applyFont="0" applyFill="0" applyBorder="0" applyAlignment="0" applyProtection="0"/>
    <xf numFmtId="169" fontId="20" fillId="0" borderId="0" applyFont="0" applyFill="0" applyBorder="0" applyAlignment="0" applyProtection="0"/>
    <xf numFmtId="168" fontId="20" fillId="0" borderId="0" applyFont="0" applyFill="0" applyBorder="0" applyAlignment="0" applyProtection="0"/>
    <xf numFmtId="167" fontId="20" fillId="0" borderId="0" applyFont="0" applyFill="0" applyBorder="0" applyAlignment="0" applyProtection="0"/>
    <xf numFmtId="0" fontId="25" fillId="6" borderId="0" applyNumberFormat="0" applyProtection="0">
      <alignment horizontal="left" wrapText="1" indent="4"/>
    </xf>
    <xf numFmtId="0" fontId="26" fillId="6" borderId="0" applyNumberFormat="0" applyProtection="0">
      <alignment horizontal="left" wrapText="1" indent="4"/>
    </xf>
    <xf numFmtId="0" fontId="24" fillId="4"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41" fontId="20" fillId="0" borderId="0" applyFont="0" applyFill="0" applyBorder="0" applyAlignment="0" applyProtection="0"/>
    <xf numFmtId="170" fontId="5" fillId="0" borderId="0" applyFont="0" applyFill="0" applyBorder="0" applyAlignment="0" applyProtection="0"/>
    <xf numFmtId="165" fontId="20" fillId="0" borderId="0" applyFont="0" applyFill="0" applyBorder="0" applyAlignment="0" applyProtection="0"/>
    <xf numFmtId="172" fontId="2" fillId="0" borderId="0" applyFont="0" applyFill="0" applyBorder="0" applyAlignment="0" applyProtection="0"/>
    <xf numFmtId="171" fontId="20" fillId="0" borderId="0" applyFont="0" applyFill="0" applyBorder="0" applyAlignment="0" applyProtection="0"/>
    <xf numFmtId="165" fontId="1" fillId="0" borderId="0" applyFont="0" applyFill="0" applyBorder="0" applyAlignment="0" applyProtection="0"/>
    <xf numFmtId="166"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6" borderId="0" applyNumberFormat="0" applyBorder="0" applyProtection="0">
      <alignment horizontal="left" indent="1"/>
    </xf>
    <xf numFmtId="0" fontId="42" fillId="0" borderId="0"/>
    <xf numFmtId="43" fontId="42" fillId="0" borderId="0" applyFont="0" applyFill="0" applyBorder="0" applyAlignment="0" applyProtection="0"/>
    <xf numFmtId="44" fontId="42" fillId="0" borderId="0" applyFont="0" applyFill="0" applyBorder="0" applyAlignment="0" applyProtection="0"/>
    <xf numFmtId="9" fontId="42" fillId="0" borderId="0" applyFont="0" applyFill="0" applyBorder="0" applyAlignment="0" applyProtection="0"/>
    <xf numFmtId="44" fontId="42" fillId="0" borderId="0" applyFont="0" applyFill="0" applyBorder="0" applyAlignment="0" applyProtection="0"/>
    <xf numFmtId="182" fontId="42" fillId="0" borderId="0" applyFont="0" applyFill="0" applyBorder="0" applyAlignment="0" applyProtection="0"/>
    <xf numFmtId="9" fontId="20" fillId="0" borderId="0" applyFont="0" applyFill="0" applyBorder="0" applyAlignment="0" applyProtection="0"/>
    <xf numFmtId="0" fontId="20" fillId="0" borderId="0">
      <alignment horizontal="justify"/>
    </xf>
    <xf numFmtId="0" fontId="20" fillId="26" borderId="0" applyNumberFormat="0" applyBorder="0" applyAlignment="0" applyProtection="0"/>
    <xf numFmtId="0" fontId="20" fillId="28" borderId="0" applyNumberFormat="0" applyBorder="0" applyAlignment="0" applyProtection="0"/>
    <xf numFmtId="0" fontId="20" fillId="30" borderId="0" applyNumberFormat="0" applyBorder="0" applyAlignment="0" applyProtection="0"/>
    <xf numFmtId="0" fontId="20" fillId="32" borderId="0" applyNumberFormat="0" applyBorder="0" applyAlignment="0" applyProtection="0"/>
    <xf numFmtId="0" fontId="20" fillId="34"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20" fillId="29" borderId="0" applyNumberFormat="0" applyBorder="0" applyAlignment="0" applyProtection="0"/>
    <xf numFmtId="0" fontId="20" fillId="31" borderId="0" applyNumberFormat="0" applyBorder="0" applyAlignment="0" applyProtection="0"/>
    <xf numFmtId="0" fontId="20" fillId="33"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8" fillId="0" borderId="0" applyNumberFormat="0" applyFill="0" applyBorder="0" applyProtection="0">
      <alignment horizontal="left" vertical="center"/>
    </xf>
    <xf numFmtId="0" fontId="28" fillId="0" borderId="0" applyNumberFormat="0" applyFill="0" applyBorder="0" applyProtection="0">
      <alignment horizontal="right" vertical="center"/>
    </xf>
    <xf numFmtId="0" fontId="22" fillId="0" borderId="1" applyNumberFormat="0" applyFill="0" applyProtection="0">
      <alignment horizontal="left" vertical="center"/>
    </xf>
    <xf numFmtId="0" fontId="42" fillId="0" borderId="1" applyNumberFormat="0" applyFont="0" applyFill="0" applyAlignment="0" applyProtection="0"/>
    <xf numFmtId="43" fontId="42" fillId="0" borderId="0" applyFont="0" applyFill="0" applyBorder="0" applyAlignment="0" applyProtection="0"/>
    <xf numFmtId="41" fontId="42" fillId="0" borderId="0" applyFont="0" applyFill="0" applyBorder="0" applyAlignment="0" applyProtection="0"/>
    <xf numFmtId="42" fontId="42" fillId="0" borderId="0" applyFont="0" applyFill="0" applyBorder="0" applyAlignment="0" applyProtection="0"/>
    <xf numFmtId="14" fontId="22" fillId="0" borderId="0" applyFill="0" applyBorder="0" applyProtection="0">
      <alignment horizontal="right" vertical="center"/>
    </xf>
    <xf numFmtId="22" fontId="22" fillId="0" borderId="0" applyFill="0" applyBorder="0" applyProtection="0">
      <alignment horizontal="right" vertical="center"/>
    </xf>
    <xf numFmtId="4" fontId="22" fillId="0" borderId="0" applyFill="0" applyBorder="0" applyProtection="0">
      <alignment horizontal="right" vertical="center"/>
    </xf>
    <xf numFmtId="4" fontId="22" fillId="0" borderId="1" applyFill="0" applyProtection="0">
      <alignment horizontal="right" vertical="center"/>
    </xf>
    <xf numFmtId="183" fontId="22" fillId="0" borderId="0" applyFill="0" applyBorder="0" applyProtection="0">
      <alignment horizontal="right" vertical="center"/>
    </xf>
    <xf numFmtId="183" fontId="22" fillId="0" borderId="1" applyFill="0" applyProtection="0">
      <alignment horizontal="right" vertical="center"/>
    </xf>
    <xf numFmtId="0" fontId="28" fillId="37" borderId="0" applyNumberFormat="0" applyBorder="0" applyProtection="0">
      <alignment horizontal="center" vertical="center" wrapText="1"/>
    </xf>
    <xf numFmtId="0" fontId="22" fillId="37" borderId="0" applyNumberFormat="0" applyBorder="0" applyProtection="0">
      <alignment horizontal="right" vertical="center" wrapText="1"/>
    </xf>
    <xf numFmtId="0" fontId="28" fillId="38" borderId="0" applyNumberFormat="0" applyBorder="0" applyProtection="0">
      <alignment horizontal="center" vertical="center"/>
    </xf>
    <xf numFmtId="0" fontId="28" fillId="39" borderId="0" applyNumberFormat="0" applyBorder="0" applyProtection="0">
      <alignment horizontal="center" vertical="center" wrapText="1"/>
    </xf>
    <xf numFmtId="0" fontId="28" fillId="39" borderId="0" applyNumberFormat="0" applyBorder="0" applyProtection="0">
      <alignment horizontal="right" vertical="center" wrapText="1"/>
    </xf>
    <xf numFmtId="0" fontId="43" fillId="39" borderId="1" applyNumberFormat="0" applyProtection="0">
      <alignment horizontal="left" vertical="center"/>
    </xf>
    <xf numFmtId="43" fontId="42" fillId="0" borderId="0" applyFont="0" applyFill="0" applyBorder="0" applyAlignment="0" applyProtection="0"/>
    <xf numFmtId="43" fontId="4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2" fontId="20" fillId="0" borderId="0" applyFont="0" applyFill="0" applyBorder="0" applyAlignment="0" applyProtection="0"/>
    <xf numFmtId="165" fontId="20" fillId="0" borderId="0" applyFont="0" applyFill="0" applyBorder="0" applyAlignment="0" applyProtection="0"/>
    <xf numFmtId="44" fontId="20" fillId="0" borderId="0" applyFont="0" applyFill="0" applyBorder="0" applyAlignment="0" applyProtection="0"/>
    <xf numFmtId="0" fontId="20" fillId="0" borderId="0"/>
    <xf numFmtId="0" fontId="2" fillId="0" borderId="0"/>
    <xf numFmtId="0" fontId="20" fillId="0" borderId="0"/>
    <xf numFmtId="0" fontId="2" fillId="0" borderId="0"/>
    <xf numFmtId="0" fontId="20" fillId="0" borderId="0">
      <alignment horizontal="justify"/>
    </xf>
    <xf numFmtId="0" fontId="44" fillId="0" borderId="0"/>
    <xf numFmtId="0" fontId="20" fillId="0" borderId="0">
      <alignment horizontal="justify"/>
    </xf>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25" borderId="84" applyNumberFormat="0" applyFont="0" applyAlignment="0" applyProtection="0"/>
    <xf numFmtId="0" fontId="20" fillId="25" borderId="84" applyNumberFormat="0" applyFont="0" applyAlignment="0" applyProtection="0"/>
    <xf numFmtId="3" fontId="22" fillId="0" borderId="0" applyFill="0" applyBorder="0" applyProtection="0">
      <alignment horizontal="right" vertical="center"/>
    </xf>
    <xf numFmtId="3" fontId="22" fillId="0" borderId="1" applyFill="0" applyProtection="0">
      <alignment horizontal="right" vertical="center"/>
    </xf>
    <xf numFmtId="9" fontId="42" fillId="0" borderId="0" applyFont="0" applyFill="0" applyBorder="0" applyAlignment="0" applyProtection="0"/>
    <xf numFmtId="9" fontId="20" fillId="0" borderId="0" applyFont="0" applyFill="0" applyBorder="0" applyAlignment="0" applyProtection="0"/>
    <xf numFmtId="9" fontId="44"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42" fontId="2" fillId="0" borderId="0" applyFont="0" applyFill="0" applyBorder="0" applyAlignment="0" applyProtection="0"/>
    <xf numFmtId="0" fontId="2" fillId="0" borderId="0"/>
    <xf numFmtId="0" fontId="2" fillId="0" borderId="0"/>
    <xf numFmtId="43" fontId="42" fillId="0" borderId="0" applyFont="0" applyFill="0" applyBorder="0" applyAlignment="0" applyProtection="0"/>
    <xf numFmtId="43" fontId="42" fillId="0" borderId="0" applyFont="0" applyFill="0" applyBorder="0" applyAlignment="0" applyProtection="0"/>
    <xf numFmtId="41" fontId="20" fillId="0" borderId="0" applyFont="0" applyFill="0" applyBorder="0" applyAlignment="0" applyProtection="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43" fontId="20" fillId="0" borderId="0" applyFont="0" applyFill="0" applyBorder="0" applyAlignment="0" applyProtection="0"/>
    <xf numFmtId="41"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43" fontId="20" fillId="0" borderId="0" applyFont="0" applyFill="0" applyBorder="0" applyAlignment="0" applyProtection="0"/>
    <xf numFmtId="165"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0" fontId="45" fillId="0" borderId="0" applyNumberFormat="0" applyFill="0" applyBorder="0" applyAlignment="0" applyProtection="0"/>
    <xf numFmtId="43" fontId="20"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41" fontId="42" fillId="0" borderId="0" applyFont="0" applyFill="0" applyBorder="0" applyAlignment="0" applyProtection="0"/>
    <xf numFmtId="0" fontId="20" fillId="0" borderId="0"/>
    <xf numFmtId="41"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1" fontId="20" fillId="0" borderId="0" applyFont="0" applyFill="0" applyBorder="0" applyAlignment="0" applyProtection="0"/>
    <xf numFmtId="0" fontId="2" fillId="0" borderId="0"/>
    <xf numFmtId="44" fontId="42" fillId="0" borderId="0" applyFont="0" applyFill="0" applyBorder="0" applyAlignment="0" applyProtection="0"/>
    <xf numFmtId="43" fontId="42" fillId="0" borderId="0" applyFont="0" applyFill="0" applyBorder="0" applyAlignment="0" applyProtection="0"/>
    <xf numFmtId="44" fontId="42" fillId="0" borderId="0" applyFont="0" applyFill="0" applyBorder="0" applyAlignment="0" applyProtection="0"/>
    <xf numFmtId="43" fontId="42" fillId="0" borderId="0" applyFont="0" applyFill="0" applyBorder="0" applyAlignment="0" applyProtection="0"/>
    <xf numFmtId="41" fontId="20" fillId="0" borderId="0" applyFont="0" applyFill="0" applyBorder="0" applyAlignment="0" applyProtection="0"/>
  </cellStyleXfs>
  <cellXfs count="682">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7" fontId="20" fillId="0" borderId="0" xfId="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7" fontId="0" fillId="0" borderId="0" xfId="0" applyNumberFormat="1" applyAlignment="1">
      <alignment vertical="center"/>
    </xf>
    <xf numFmtId="176" fontId="0" fillId="19" borderId="0" xfId="0" applyNumberFormat="1" applyFill="1" applyAlignment="1">
      <alignment vertical="center"/>
    </xf>
    <xf numFmtId="0" fontId="11" fillId="0" borderId="18" xfId="22" applyFont="1" applyBorder="1" applyAlignment="1">
      <alignment horizontal="left" vertical="center" wrapText="1"/>
    </xf>
    <xf numFmtId="169" fontId="12" fillId="0" borderId="10" xfId="6" applyFont="1" applyFill="1" applyBorder="1" applyAlignment="1" applyProtection="1">
      <alignment horizontal="center" vertical="center" wrapText="1"/>
    </xf>
    <xf numFmtId="167" fontId="20" fillId="0" borderId="0" xfId="8"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5" fontId="12" fillId="9" borderId="19" xfId="28" applyNumberFormat="1" applyFont="1" applyFill="1" applyBorder="1" applyAlignment="1" applyProtection="1">
      <alignment vertical="center" wrapText="1"/>
    </xf>
    <xf numFmtId="167" fontId="31" fillId="0" borderId="0" xfId="8"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4"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4" applyFont="1" applyFill="1" applyBorder="1" applyAlignment="1">
      <alignment vertical="center"/>
    </xf>
    <xf numFmtId="49" fontId="32" fillId="0" borderId="2" xfId="14" applyNumberFormat="1" applyFont="1" applyFill="1" applyBorder="1" applyAlignment="1">
      <alignment vertical="center"/>
    </xf>
    <xf numFmtId="49" fontId="32" fillId="0" borderId="1" xfId="14"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8" fontId="13" fillId="22" borderId="1" xfId="8" applyNumberFormat="1" applyFont="1" applyFill="1" applyBorder="1" applyAlignment="1">
      <alignment horizontal="center" vertical="center"/>
    </xf>
    <xf numFmtId="178"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4" fontId="20" fillId="0" borderId="1" xfId="5" applyNumberFormat="1" applyFont="1" applyBorder="1" applyAlignment="1">
      <alignment vertical="center"/>
    </xf>
    <xf numFmtId="174" fontId="20" fillId="0" borderId="8" xfId="5" applyNumberFormat="1" applyFont="1" applyBorder="1" applyAlignment="1">
      <alignment vertical="center"/>
    </xf>
    <xf numFmtId="174" fontId="20" fillId="0" borderId="31" xfId="5" applyNumberFormat="1" applyFont="1" applyBorder="1" applyAlignment="1">
      <alignment vertical="center"/>
    </xf>
    <xf numFmtId="174" fontId="20" fillId="0" borderId="19" xfId="5" applyNumberFormat="1" applyFont="1" applyBorder="1" applyAlignment="1">
      <alignment vertical="center"/>
    </xf>
    <xf numFmtId="174" fontId="20" fillId="0" borderId="4" xfId="5" applyNumberFormat="1" applyFont="1" applyBorder="1" applyAlignment="1">
      <alignment vertical="center"/>
    </xf>
    <xf numFmtId="174" fontId="20" fillId="0" borderId="32" xfId="5" applyNumberFormat="1" applyFont="1" applyBorder="1" applyAlignment="1">
      <alignment vertical="center"/>
    </xf>
    <xf numFmtId="174" fontId="20" fillId="0" borderId="20" xfId="5"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8" fontId="13" fillId="0" borderId="1" xfId="8"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9" fontId="17" fillId="0" borderId="1" xfId="7" applyNumberFormat="1" applyFont="1" applyBorder="1" applyAlignment="1">
      <alignment vertical="center"/>
    </xf>
    <xf numFmtId="179" fontId="13" fillId="22" borderId="1" xfId="7"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6" xfId="22" applyFont="1" applyFill="1" applyBorder="1" applyAlignment="1">
      <alignment vertical="center" wrapText="1"/>
    </xf>
    <xf numFmtId="0" fontId="12" fillId="19" borderId="77" xfId="22" applyFont="1" applyFill="1" applyBorder="1" applyAlignment="1">
      <alignment vertical="center" wrapText="1"/>
    </xf>
    <xf numFmtId="174" fontId="12" fillId="0" borderId="10" xfId="5" applyNumberFormat="1" applyFont="1" applyFill="1" applyBorder="1" applyAlignment="1" applyProtection="1">
      <alignment horizontal="center" vertical="center" wrapText="1"/>
    </xf>
    <xf numFmtId="175" fontId="12" fillId="0" borderId="4" xfId="29" applyNumberFormat="1" applyFont="1" applyFill="1" applyBorder="1" applyAlignment="1" applyProtection="1">
      <alignment horizontal="center" vertical="center" wrapText="1"/>
      <protection locked="0"/>
    </xf>
    <xf numFmtId="175" fontId="12" fillId="0" borderId="10" xfId="28" applyNumberFormat="1" applyFont="1" applyFill="1" applyBorder="1" applyAlignment="1" applyProtection="1">
      <alignment horizontal="center" vertical="center" wrapText="1"/>
    </xf>
    <xf numFmtId="175" fontId="12" fillId="0" borderId="1" xfId="29" applyNumberFormat="1" applyFont="1" applyFill="1" applyBorder="1" applyAlignment="1" applyProtection="1">
      <alignment horizontal="center" vertical="center" wrapText="1"/>
      <protection locked="0"/>
    </xf>
    <xf numFmtId="9" fontId="32" fillId="0" borderId="1" xfId="0" applyNumberFormat="1" applyFont="1" applyBorder="1" applyAlignment="1">
      <alignment horizontal="center" vertical="center" wrapText="1"/>
    </xf>
    <xf numFmtId="9" fontId="32" fillId="0" borderId="1" xfId="0" applyNumberFormat="1" applyFont="1" applyBorder="1" applyAlignment="1">
      <alignment vertical="center" wrapText="1"/>
    </xf>
    <xf numFmtId="0" fontId="17" fillId="0" borderId="1" xfId="0" applyFont="1" applyBorder="1" applyAlignment="1">
      <alignment horizontal="center" vertical="center"/>
    </xf>
    <xf numFmtId="173" fontId="17" fillId="0" borderId="1" xfId="7" applyNumberFormat="1" applyFont="1" applyBorder="1" applyAlignment="1">
      <alignment vertical="center"/>
    </xf>
    <xf numFmtId="180" fontId="13" fillId="22" borderId="1" xfId="8" applyNumberFormat="1" applyFont="1" applyFill="1" applyBorder="1" applyAlignment="1">
      <alignment horizontal="center" vertical="center"/>
    </xf>
    <xf numFmtId="9" fontId="12" fillId="0" borderId="1" xfId="22" applyNumberFormat="1" applyFont="1" applyBorder="1" applyAlignment="1">
      <alignment horizontal="center" vertical="center" wrapText="1"/>
    </xf>
    <xf numFmtId="175" fontId="11" fillId="9" borderId="1" xfId="28" applyNumberFormat="1" applyFont="1" applyFill="1" applyBorder="1" applyAlignment="1" applyProtection="1">
      <alignment horizontal="center" vertical="center" wrapText="1"/>
      <protection locked="0"/>
    </xf>
    <xf numFmtId="175" fontId="11" fillId="9" borderId="2" xfId="28" applyNumberFormat="1" applyFont="1" applyFill="1" applyBorder="1" applyAlignment="1" applyProtection="1">
      <alignment horizontal="center" vertical="center" wrapText="1"/>
      <protection locked="0"/>
    </xf>
    <xf numFmtId="175" fontId="11" fillId="9" borderId="19" xfId="28" applyNumberFormat="1" applyFont="1" applyFill="1" applyBorder="1" applyAlignment="1" applyProtection="1">
      <alignment horizontal="center" vertical="center" wrapText="1"/>
      <protection locked="0"/>
    </xf>
    <xf numFmtId="175" fontId="11" fillId="9" borderId="21" xfId="28" applyNumberFormat="1" applyFont="1" applyFill="1" applyBorder="1" applyAlignment="1" applyProtection="1">
      <alignment horizontal="center" vertical="center" wrapText="1"/>
      <protection locked="0"/>
    </xf>
    <xf numFmtId="0" fontId="11" fillId="9" borderId="19" xfId="28" applyNumberFormat="1" applyFont="1" applyFill="1" applyBorder="1" applyAlignment="1" applyProtection="1">
      <alignment horizontal="center" vertical="center" wrapText="1"/>
    </xf>
    <xf numFmtId="0" fontId="12" fillId="9" borderId="19" xfId="28" applyNumberFormat="1" applyFont="1" applyFill="1" applyBorder="1" applyAlignment="1" applyProtection="1">
      <alignment horizontal="center" vertical="center" wrapText="1"/>
    </xf>
    <xf numFmtId="174" fontId="11" fillId="9" borderId="19" xfId="5" applyNumberFormat="1" applyFont="1" applyFill="1" applyBorder="1" applyAlignment="1" applyProtection="1">
      <alignment vertical="center" wrapText="1"/>
    </xf>
    <xf numFmtId="175" fontId="12" fillId="0" borderId="2" xfId="22" applyNumberFormat="1" applyFont="1" applyBorder="1" applyAlignment="1">
      <alignment horizontal="center" vertical="center" wrapText="1"/>
    </xf>
    <xf numFmtId="175" fontId="12" fillId="0" borderId="21" xfId="22" applyNumberFormat="1" applyFont="1" applyBorder="1" applyAlignment="1">
      <alignment horizontal="center" vertical="center" wrapText="1"/>
    </xf>
    <xf numFmtId="175" fontId="11" fillId="9" borderId="19" xfId="30" applyNumberFormat="1" applyFont="1" applyFill="1" applyBorder="1" applyAlignment="1" applyProtection="1">
      <alignment horizontal="center" vertical="center" wrapText="1"/>
    </xf>
    <xf numFmtId="175" fontId="12" fillId="9" borderId="19" xfId="28" applyNumberFormat="1" applyFont="1" applyFill="1" applyBorder="1" applyAlignment="1" applyProtection="1">
      <alignment horizontal="center" vertical="center" wrapText="1"/>
    </xf>
    <xf numFmtId="174" fontId="11" fillId="9" borderId="19" xfId="5" applyNumberFormat="1" applyFont="1" applyFill="1" applyBorder="1" applyAlignment="1" applyProtection="1">
      <alignment horizontal="center" vertical="center" wrapText="1"/>
    </xf>
    <xf numFmtId="174" fontId="12" fillId="9" borderId="19" xfId="5" applyNumberFormat="1" applyFont="1" applyFill="1" applyBorder="1" applyAlignment="1" applyProtection="1">
      <alignment horizontal="center" vertical="center" wrapText="1"/>
    </xf>
    <xf numFmtId="175" fontId="12" fillId="0" borderId="19" xfId="22" applyNumberFormat="1" applyFont="1" applyBorder="1" applyAlignment="1">
      <alignment horizontal="center" vertical="center" wrapText="1"/>
    </xf>
    <xf numFmtId="174" fontId="12" fillId="9" borderId="19" xfId="28" applyNumberFormat="1" applyFont="1" applyFill="1" applyBorder="1" applyAlignment="1" applyProtection="1">
      <alignment horizontal="center" vertical="center" wrapText="1"/>
    </xf>
    <xf numFmtId="9" fontId="32" fillId="0" borderId="1" xfId="0" applyNumberFormat="1" applyFont="1" applyBorder="1" applyAlignment="1">
      <alignment horizontal="center" vertical="center"/>
    </xf>
    <xf numFmtId="9" fontId="32" fillId="0" borderId="1" xfId="28" applyFont="1" applyBorder="1" applyAlignment="1">
      <alignment horizontal="center" vertical="center"/>
    </xf>
    <xf numFmtId="9" fontId="32" fillId="0" borderId="0" xfId="28" applyFont="1" applyAlignment="1">
      <alignment horizontal="center" vertical="center"/>
    </xf>
    <xf numFmtId="0" fontId="11" fillId="0" borderId="1" xfId="0" applyFont="1" applyBorder="1" applyAlignment="1">
      <alignment vertical="center" wrapText="1"/>
    </xf>
    <xf numFmtId="174" fontId="20" fillId="0" borderId="8" xfId="5" applyNumberFormat="1" applyFont="1" applyFill="1" applyBorder="1" applyAlignment="1">
      <alignment vertical="center"/>
    </xf>
    <xf numFmtId="169" fontId="32" fillId="0" borderId="1" xfId="6" applyFont="1" applyFill="1" applyBorder="1" applyAlignment="1">
      <alignment horizontal="center" vertical="center" wrapText="1"/>
    </xf>
    <xf numFmtId="9" fontId="32" fillId="0" borderId="1" xfId="28" applyFont="1" applyFill="1" applyBorder="1" applyAlignment="1">
      <alignment horizontal="center" vertical="center"/>
    </xf>
    <xf numFmtId="9" fontId="11" fillId="0" borderId="1" xfId="28" applyFont="1" applyFill="1" applyBorder="1" applyAlignment="1">
      <alignment horizontal="center" vertical="center"/>
    </xf>
    <xf numFmtId="174" fontId="20" fillId="0" borderId="4" xfId="5" applyNumberFormat="1" applyFont="1" applyFill="1" applyBorder="1" applyAlignment="1">
      <alignment vertical="center"/>
    </xf>
    <xf numFmtId="174" fontId="20" fillId="0" borderId="1" xfId="5" applyNumberFormat="1" applyFont="1" applyFill="1" applyBorder="1" applyAlignment="1">
      <alignment vertical="center"/>
    </xf>
    <xf numFmtId="174" fontId="20" fillId="0" borderId="19" xfId="5" applyNumberFormat="1" applyFont="1" applyFill="1" applyBorder="1" applyAlignment="1">
      <alignment vertical="center"/>
    </xf>
    <xf numFmtId="174" fontId="20" fillId="0" borderId="31" xfId="5" applyNumberFormat="1" applyFont="1" applyFill="1" applyBorder="1" applyAlignment="1">
      <alignment vertical="center"/>
    </xf>
    <xf numFmtId="0" fontId="20" fillId="0" borderId="9" xfId="28" applyNumberFormat="1" applyFont="1" applyBorder="1" applyAlignment="1">
      <alignment vertical="center"/>
    </xf>
    <xf numFmtId="0" fontId="17" fillId="0" borderId="1" xfId="0" applyFont="1" applyBorder="1" applyAlignment="1">
      <alignment horizontal="center" vertical="center" wrapText="1"/>
    </xf>
    <xf numFmtId="0" fontId="11" fillId="0" borderId="1" xfId="0" applyFont="1" applyBorder="1" applyAlignment="1">
      <alignment horizontal="center" vertical="center"/>
    </xf>
    <xf numFmtId="180" fontId="32" fillId="0" borderId="0" xfId="0" applyNumberFormat="1" applyFont="1" applyAlignment="1">
      <alignment vertical="center"/>
    </xf>
    <xf numFmtId="6" fontId="32" fillId="0" borderId="0" xfId="0" applyNumberFormat="1" applyFont="1" applyAlignment="1">
      <alignment vertical="center"/>
    </xf>
    <xf numFmtId="181" fontId="20" fillId="0" borderId="0" xfId="28" applyNumberFormat="1" applyFont="1" applyBorder="1" applyAlignment="1">
      <alignment vertical="center"/>
    </xf>
    <xf numFmtId="170" fontId="32" fillId="0" borderId="0" xfId="5" applyFont="1" applyAlignment="1">
      <alignment vertical="center"/>
    </xf>
    <xf numFmtId="174" fontId="32" fillId="0" borderId="32" xfId="5" applyNumberFormat="1" applyFont="1" applyBorder="1" applyAlignment="1">
      <alignment vertical="center"/>
    </xf>
    <xf numFmtId="174" fontId="32" fillId="0" borderId="4" xfId="5" applyNumberFormat="1" applyFont="1" applyBorder="1" applyAlignment="1">
      <alignment vertical="center"/>
    </xf>
    <xf numFmtId="174" fontId="32" fillId="0" borderId="1" xfId="5" applyNumberFormat="1" applyFont="1" applyFill="1" applyBorder="1" applyAlignment="1">
      <alignment vertical="center"/>
    </xf>
    <xf numFmtId="174" fontId="32" fillId="0" borderId="4" xfId="5" applyNumberFormat="1" applyFont="1" applyFill="1" applyBorder="1" applyAlignment="1">
      <alignment vertical="center"/>
    </xf>
    <xf numFmtId="174" fontId="32" fillId="0" borderId="20" xfId="5" applyNumberFormat="1" applyFont="1" applyBorder="1" applyAlignment="1">
      <alignment vertical="center"/>
    </xf>
    <xf numFmtId="9" fontId="32" fillId="0" borderId="34" xfId="28" applyFont="1" applyBorder="1" applyAlignment="1">
      <alignment vertical="center"/>
    </xf>
    <xf numFmtId="174" fontId="32" fillId="0" borderId="8" xfId="5" applyNumberFormat="1" applyFont="1" applyBorder="1" applyAlignment="1">
      <alignment vertical="center"/>
    </xf>
    <xf numFmtId="174" fontId="32" fillId="0" borderId="1" xfId="5" applyNumberFormat="1" applyFont="1" applyBorder="1" applyAlignment="1">
      <alignment vertical="center"/>
    </xf>
    <xf numFmtId="9" fontId="32" fillId="0" borderId="9" xfId="28" applyFont="1" applyBorder="1" applyAlignment="1">
      <alignment vertical="center"/>
    </xf>
    <xf numFmtId="174" fontId="32" fillId="0" borderId="8" xfId="5" applyNumberFormat="1" applyFont="1" applyFill="1" applyBorder="1" applyAlignment="1">
      <alignment vertical="center"/>
    </xf>
    <xf numFmtId="174" fontId="32" fillId="0" borderId="31" xfId="5" applyNumberFormat="1" applyFont="1" applyBorder="1" applyAlignment="1">
      <alignment vertical="center"/>
    </xf>
    <xf numFmtId="174" fontId="32" fillId="0" borderId="19" xfId="5" applyNumberFormat="1" applyFont="1" applyBorder="1" applyAlignment="1">
      <alignment vertical="center"/>
    </xf>
    <xf numFmtId="174" fontId="32" fillId="0" borderId="19" xfId="5" applyNumberFormat="1" applyFont="1" applyFill="1" applyBorder="1" applyAlignment="1">
      <alignment vertical="center"/>
    </xf>
    <xf numFmtId="9" fontId="32" fillId="0" borderId="21" xfId="28" applyFont="1" applyBorder="1" applyAlignment="1">
      <alignment vertical="center"/>
    </xf>
    <xf numFmtId="174" fontId="32" fillId="0" borderId="31" xfId="5" applyNumberFormat="1" applyFont="1" applyFill="1" applyBorder="1" applyAlignment="1">
      <alignment vertical="center"/>
    </xf>
    <xf numFmtId="9" fontId="32" fillId="0" borderId="33" xfId="28" applyFont="1" applyBorder="1" applyAlignment="1">
      <alignment vertical="center"/>
    </xf>
    <xf numFmtId="9" fontId="0" fillId="0" borderId="0" xfId="28" applyFont="1" applyAlignment="1">
      <alignment vertical="center"/>
    </xf>
    <xf numFmtId="0" fontId="41" fillId="0" borderId="0" xfId="0" applyFont="1" applyAlignment="1">
      <alignment vertical="center"/>
    </xf>
    <xf numFmtId="174" fontId="0" fillId="0" borderId="0" xfId="0" applyNumberFormat="1" applyAlignment="1">
      <alignment vertical="center"/>
    </xf>
    <xf numFmtId="0" fontId="41" fillId="0" borderId="0" xfId="0" applyFont="1"/>
    <xf numFmtId="0" fontId="46" fillId="0" borderId="0" xfId="22" applyFont="1" applyAlignment="1">
      <alignment vertical="center" wrapText="1"/>
    </xf>
    <xf numFmtId="0" fontId="46" fillId="2" borderId="0" xfId="22" applyFont="1" applyFill="1" applyAlignment="1">
      <alignment vertical="center" wrapText="1"/>
    </xf>
    <xf numFmtId="177" fontId="41" fillId="0" borderId="0" xfId="0" applyNumberFormat="1" applyFont="1" applyAlignment="1">
      <alignment vertical="center"/>
    </xf>
    <xf numFmtId="177" fontId="41" fillId="0" borderId="0" xfId="0" applyNumberFormat="1" applyFont="1" applyAlignment="1">
      <alignment horizontal="center" vertical="center"/>
    </xf>
    <xf numFmtId="0" fontId="41" fillId="0" borderId="0" xfId="0" applyFont="1" applyAlignment="1">
      <alignment horizontal="center" vertical="center"/>
    </xf>
    <xf numFmtId="177" fontId="41" fillId="0" borderId="0" xfId="7" applyNumberFormat="1" applyFont="1" applyFill="1" applyBorder="1" applyAlignment="1">
      <alignment horizontal="center" vertical="center"/>
    </xf>
    <xf numFmtId="177" fontId="41" fillId="0" borderId="0" xfId="7" applyNumberFormat="1" applyFont="1" applyFill="1" applyBorder="1" applyAlignment="1">
      <alignment horizontal="center" vertical="center" wrapText="1"/>
    </xf>
    <xf numFmtId="0" fontId="41" fillId="0" borderId="0" xfId="0" applyFont="1" applyAlignment="1">
      <alignment horizontal="center" vertical="center" wrapText="1"/>
    </xf>
    <xf numFmtId="174" fontId="41" fillId="0" borderId="0" xfId="0" applyNumberFormat="1" applyFont="1" applyAlignment="1">
      <alignment horizontal="center" vertical="center"/>
    </xf>
    <xf numFmtId="167" fontId="41" fillId="0" borderId="0" xfId="8" applyFont="1" applyFill="1" applyAlignment="1">
      <alignment vertical="center"/>
    </xf>
    <xf numFmtId="167" fontId="41" fillId="0" borderId="0" xfId="8" applyFont="1" applyAlignment="1">
      <alignment vertical="center"/>
    </xf>
    <xf numFmtId="9" fontId="47" fillId="0" borderId="0" xfId="28" applyFont="1" applyFill="1" applyBorder="1" applyAlignment="1">
      <alignment horizontal="center" vertical="center"/>
    </xf>
    <xf numFmtId="167" fontId="47" fillId="0" borderId="0" xfId="8" applyFont="1" applyFill="1" applyAlignment="1">
      <alignment vertical="center"/>
    </xf>
    <xf numFmtId="167" fontId="47" fillId="0" borderId="0" xfId="8" applyFont="1" applyAlignment="1">
      <alignment vertical="center"/>
    </xf>
    <xf numFmtId="9" fontId="48" fillId="0" borderId="0" xfId="22" applyNumberFormat="1" applyFont="1" applyAlignment="1">
      <alignment vertical="center" wrapText="1"/>
    </xf>
    <xf numFmtId="0" fontId="47" fillId="0" borderId="0" xfId="0" applyFont="1" applyAlignment="1">
      <alignment vertical="center"/>
    </xf>
    <xf numFmtId="174" fontId="41" fillId="0" borderId="0" xfId="0" applyNumberFormat="1" applyFont="1"/>
    <xf numFmtId="0" fontId="11" fillId="0" borderId="0" xfId="0" applyFont="1" applyAlignment="1">
      <alignment vertical="center" wrapText="1"/>
    </xf>
    <xf numFmtId="9" fontId="11" fillId="0" borderId="1" xfId="28" applyFont="1" applyFill="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xf>
    <xf numFmtId="9" fontId="11" fillId="0" borderId="1" xfId="28" applyFont="1" applyFill="1" applyBorder="1" applyAlignment="1">
      <alignment horizontal="justify" vertical="center" wrapText="1"/>
    </xf>
    <xf numFmtId="0" fontId="11" fillId="0" borderId="1" xfId="28" applyNumberFormat="1" applyFont="1" applyFill="1" applyBorder="1" applyAlignment="1">
      <alignment vertical="center" wrapText="1"/>
    </xf>
    <xf numFmtId="0" fontId="11" fillId="0" borderId="1" xfId="0" applyFont="1" applyBorder="1" applyAlignment="1">
      <alignment wrapText="1"/>
    </xf>
    <xf numFmtId="0" fontId="12" fillId="19" borderId="44" xfId="22" applyFont="1" applyFill="1" applyBorder="1" applyAlignment="1">
      <alignment horizontal="center" vertical="center" wrapText="1"/>
    </xf>
    <xf numFmtId="0" fontId="12" fillId="19" borderId="61"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62"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0" borderId="44" xfId="22" applyFont="1" applyBorder="1" applyAlignment="1">
      <alignment horizontal="center" vertical="center" wrapText="1"/>
    </xf>
    <xf numFmtId="0" fontId="12" fillId="0" borderId="46" xfId="22" applyFont="1" applyBorder="1" applyAlignment="1">
      <alignment horizontal="center" vertical="center" wrapText="1"/>
    </xf>
    <xf numFmtId="0" fontId="12" fillId="0" borderId="62"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39" fillId="0" borderId="63"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2" fillId="20" borderId="56" xfId="22" applyFont="1" applyFill="1" applyBorder="1" applyAlignment="1">
      <alignment horizontal="left" vertical="center" wrapText="1"/>
    </xf>
    <xf numFmtId="0" fontId="12" fillId="20" borderId="11"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4" xfId="22" applyFont="1" applyFill="1" applyBorder="1" applyAlignment="1">
      <alignment horizontal="left" vertical="center" wrapText="1"/>
    </xf>
    <xf numFmtId="0" fontId="12" fillId="20" borderId="57" xfId="22" applyFont="1" applyFill="1" applyBorder="1" applyAlignment="1">
      <alignment horizontal="left" vertical="center" wrapText="1"/>
    </xf>
    <xf numFmtId="0" fontId="12" fillId="20" borderId="15" xfId="22" applyFont="1" applyFill="1" applyBorder="1" applyAlignment="1">
      <alignment horizontal="left" vertical="center" wrapText="1"/>
    </xf>
    <xf numFmtId="0" fontId="12" fillId="20" borderId="16" xfId="22" applyFont="1" applyFill="1" applyBorder="1" applyAlignment="1">
      <alignment horizontal="left" vertical="center" wrapText="1"/>
    </xf>
    <xf numFmtId="14" fontId="37" fillId="0" borderId="56"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7" xfId="0" applyFont="1" applyBorder="1" applyAlignment="1">
      <alignment horizontal="center" vertical="center"/>
    </xf>
    <xf numFmtId="0" fontId="37" fillId="0" borderId="16" xfId="0" applyFont="1" applyBorder="1" applyAlignment="1">
      <alignment horizontal="center" vertical="center"/>
    </xf>
    <xf numFmtId="0" fontId="0" fillId="0" borderId="64" xfId="0" applyBorder="1" applyAlignment="1">
      <alignment horizontal="center" vertical="center"/>
    </xf>
    <xf numFmtId="0" fontId="0" fillId="0" borderId="49" xfId="0" applyBorder="1" applyAlignment="1">
      <alignment horizontal="center" vertical="center"/>
    </xf>
    <xf numFmtId="0" fontId="31" fillId="0" borderId="53" xfId="0" applyFont="1" applyBorder="1" applyAlignment="1">
      <alignment horizontal="center" vertical="center" wrapText="1"/>
    </xf>
    <xf numFmtId="0" fontId="31" fillId="0" borderId="26" xfId="0" applyFont="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50"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51" xfId="22" applyFont="1" applyBorder="1" applyAlignment="1">
      <alignment horizontal="center" vertical="center" wrapText="1"/>
    </xf>
    <xf numFmtId="0" fontId="31" fillId="0" borderId="64" xfId="0" applyFont="1" applyBorder="1" applyAlignment="1">
      <alignment horizontal="center" vertical="center" wrapText="1"/>
    </xf>
    <xf numFmtId="0" fontId="31" fillId="0" borderId="49" xfId="0" applyFont="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1" fillId="0" borderId="5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61" xfId="0" applyFont="1" applyBorder="1" applyAlignment="1">
      <alignment horizontal="left" vertical="center" wrapText="1"/>
    </xf>
    <xf numFmtId="0" fontId="19" fillId="0" borderId="46" xfId="0" applyFont="1" applyBorder="1" applyAlignment="1">
      <alignment horizontal="left" vertical="center" wrapText="1"/>
    </xf>
    <xf numFmtId="0" fontId="19" fillId="0" borderId="62" xfId="0" applyFont="1" applyBorder="1" applyAlignment="1">
      <alignment horizontal="left"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0" fillId="0" borderId="53" xfId="0" applyBorder="1" applyAlignment="1">
      <alignment horizontal="center" vertical="center"/>
    </xf>
    <xf numFmtId="0" fontId="0" fillId="0" borderId="26"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12" fillId="20" borderId="50" xfId="22" applyFont="1" applyFill="1" applyBorder="1" applyAlignment="1">
      <alignment horizontal="left" vertical="center" wrapText="1"/>
    </xf>
    <xf numFmtId="0" fontId="12" fillId="20" borderId="51" xfId="22" applyFont="1" applyFill="1" applyBorder="1" applyAlignment="1">
      <alignment horizontal="left" vertical="center" wrapText="1"/>
    </xf>
    <xf numFmtId="0" fontId="38" fillId="0" borderId="58" xfId="0" applyFont="1" applyBorder="1" applyAlignment="1">
      <alignment horizontal="center" vertical="center"/>
    </xf>
    <xf numFmtId="0" fontId="38" fillId="0" borderId="59" xfId="0" applyFont="1" applyBorder="1" applyAlignment="1">
      <alignment horizontal="center" vertical="center"/>
    </xf>
    <xf numFmtId="0" fontId="38" fillId="0" borderId="60" xfId="0" applyFont="1" applyBorder="1" applyAlignment="1">
      <alignment horizontal="center" vertical="center"/>
    </xf>
    <xf numFmtId="0" fontId="12" fillId="0" borderId="5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5" fillId="0" borderId="50" xfId="22" applyFont="1" applyBorder="1" applyAlignment="1">
      <alignment horizontal="center" vertical="center" wrapText="1"/>
    </xf>
    <xf numFmtId="0" fontId="15" fillId="0" borderId="52" xfId="22" applyFont="1" applyBorder="1" applyAlignment="1">
      <alignment horizontal="center" vertical="center" wrapText="1"/>
    </xf>
    <xf numFmtId="0" fontId="15" fillId="0" borderId="51"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2" xfId="22" applyFont="1" applyBorder="1" applyAlignment="1">
      <alignment horizontal="center" vertical="center" wrapText="1"/>
    </xf>
    <xf numFmtId="0" fontId="11" fillId="0" borderId="51" xfId="22"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9" fontId="12" fillId="0" borderId="50" xfId="22" applyNumberFormat="1" applyFont="1" applyBorder="1" applyAlignment="1">
      <alignment horizontal="center" vertical="center" wrapText="1"/>
    </xf>
    <xf numFmtId="9" fontId="12" fillId="0" borderId="51" xfId="22" applyNumberFormat="1" applyFont="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174" fontId="12" fillId="0" borderId="50" xfId="5" applyNumberFormat="1" applyFont="1" applyFill="1" applyBorder="1" applyAlignment="1" applyProtection="1">
      <alignment horizontal="center" vertical="center" wrapText="1"/>
    </xf>
    <xf numFmtId="174" fontId="12" fillId="0" borderId="51" xfId="5" applyNumberFormat="1" applyFont="1" applyFill="1" applyBorder="1" applyAlignment="1" applyProtection="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1" fillId="20" borderId="1" xfId="22" applyFont="1" applyFill="1" applyBorder="1" applyAlignment="1">
      <alignment horizontal="center" vertical="center" wrapText="1"/>
    </xf>
    <xf numFmtId="0" fontId="12" fillId="19" borderId="15" xfId="22" applyFont="1" applyFill="1" applyBorder="1" applyAlignment="1">
      <alignment horizontal="left" vertical="center" wrapText="1"/>
    </xf>
    <xf numFmtId="0" fontId="12" fillId="20" borderId="45"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0" borderId="18" xfId="22" applyFont="1" applyBorder="1" applyAlignment="1">
      <alignment horizontal="left" vertical="center" wrapText="1"/>
    </xf>
    <xf numFmtId="0" fontId="12" fillId="0" borderId="41" xfId="22" applyFont="1" applyBorder="1" applyAlignment="1">
      <alignment horizontal="left" vertical="center" wrapText="1"/>
    </xf>
    <xf numFmtId="9" fontId="12" fillId="0" borderId="10" xfId="22" applyNumberFormat="1" applyFont="1" applyBorder="1" applyAlignment="1">
      <alignment horizontal="center" vertical="center" wrapText="1"/>
    </xf>
    <xf numFmtId="0" fontId="12" fillId="0" borderId="42" xfId="22" applyFont="1" applyBorder="1" applyAlignment="1">
      <alignment horizontal="center" vertical="center" wrapText="1"/>
    </xf>
    <xf numFmtId="9" fontId="11" fillId="0" borderId="38" xfId="30" applyFont="1" applyFill="1" applyBorder="1" applyAlignment="1" applyProtection="1">
      <alignment vertical="center" wrapText="1"/>
    </xf>
    <xf numFmtId="9" fontId="11" fillId="0" borderId="0" xfId="30" applyFont="1" applyFill="1" applyBorder="1" applyAlignment="1" applyProtection="1">
      <alignment vertical="center" wrapText="1"/>
    </xf>
    <xf numFmtId="9" fontId="11" fillId="0" borderId="24" xfId="30" applyFont="1" applyFill="1" applyBorder="1" applyAlignment="1" applyProtection="1">
      <alignment vertical="center" wrapText="1"/>
    </xf>
    <xf numFmtId="9" fontId="11" fillId="0" borderId="39" xfId="30" applyFont="1" applyFill="1" applyBorder="1" applyAlignment="1" applyProtection="1">
      <alignment vertical="center" wrapText="1"/>
    </xf>
    <xf numFmtId="9" fontId="11" fillId="0" borderId="15" xfId="30" applyFont="1" applyFill="1" applyBorder="1" applyAlignment="1" applyProtection="1">
      <alignment vertical="center" wrapText="1"/>
    </xf>
    <xf numFmtId="9" fontId="11" fillId="0" borderId="40" xfId="30" applyFont="1" applyFill="1" applyBorder="1" applyAlignment="1" applyProtection="1">
      <alignment vertical="center" wrapText="1"/>
    </xf>
    <xf numFmtId="9" fontId="11" fillId="0" borderId="36" xfId="30" applyFont="1" applyFill="1" applyBorder="1" applyAlignment="1" applyProtection="1">
      <alignment vertical="center" wrapText="1"/>
    </xf>
    <xf numFmtId="9" fontId="11" fillId="0" borderId="22" xfId="30" applyFont="1" applyFill="1" applyBorder="1" applyAlignment="1" applyProtection="1">
      <alignment vertical="center" wrapText="1"/>
    </xf>
    <xf numFmtId="9" fontId="11" fillId="0" borderId="23" xfId="30" applyFont="1" applyFill="1" applyBorder="1" applyAlignment="1" applyProtection="1">
      <alignment vertical="center" wrapText="1"/>
    </xf>
    <xf numFmtId="9" fontId="11" fillId="0" borderId="14" xfId="30" applyFont="1" applyFill="1" applyBorder="1" applyAlignment="1" applyProtection="1">
      <alignment vertical="center" wrapText="1"/>
    </xf>
    <xf numFmtId="9" fontId="11" fillId="0" borderId="16" xfId="30" applyFont="1" applyFill="1" applyBorder="1" applyAlignment="1" applyProtection="1">
      <alignment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41" xfId="22" applyNumberFormat="1" applyFont="1" applyBorder="1" applyAlignment="1">
      <alignment horizontal="left" vertical="center" wrapText="1"/>
    </xf>
    <xf numFmtId="9" fontId="11" fillId="0" borderId="10" xfId="28" applyFont="1" applyFill="1" applyBorder="1" applyAlignment="1" applyProtection="1">
      <alignment horizontal="center" vertical="center" wrapText="1"/>
    </xf>
    <xf numFmtId="9" fontId="11" fillId="0" borderId="42" xfId="28" applyFont="1" applyFill="1" applyBorder="1" applyAlignment="1" applyProtection="1">
      <alignment horizontal="center" vertical="center" wrapText="1"/>
    </xf>
    <xf numFmtId="9" fontId="11" fillId="0" borderId="36"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37" xfId="22" applyNumberFormat="1" applyFont="1" applyBorder="1" applyAlignment="1">
      <alignment horizontal="left" vertical="center" wrapText="1"/>
    </xf>
    <xf numFmtId="9" fontId="11" fillId="0" borderId="39"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2" fontId="11" fillId="0" borderId="32" xfId="22" applyNumberFormat="1" applyFont="1" applyBorder="1" applyAlignment="1">
      <alignment horizontal="left" vertical="center" wrapText="1"/>
    </xf>
    <xf numFmtId="2" fontId="11" fillId="0" borderId="8" xfId="22" applyNumberFormat="1" applyFont="1" applyBorder="1" applyAlignment="1">
      <alignment horizontal="left" vertical="center" wrapText="1"/>
    </xf>
    <xf numFmtId="9" fontId="11" fillId="0" borderId="35" xfId="28" applyFont="1" applyFill="1" applyBorder="1" applyAlignment="1" applyProtection="1">
      <alignment horizontal="center" vertical="center" wrapText="1"/>
    </xf>
    <xf numFmtId="9" fontId="11" fillId="0" borderId="4" xfId="28" applyFont="1" applyFill="1" applyBorder="1" applyAlignment="1" applyProtection="1">
      <alignment horizontal="center" vertical="center" wrapText="1"/>
    </xf>
    <xf numFmtId="9" fontId="11" fillId="0" borderId="38"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39"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40" xfId="30" applyFont="1" applyFill="1" applyBorder="1" applyAlignment="1" applyProtection="1">
      <alignment horizontal="center" vertical="center" wrapText="1"/>
    </xf>
    <xf numFmtId="0" fontId="12" fillId="20" borderId="3"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2" xfId="22" applyFont="1" applyBorder="1" applyAlignment="1">
      <alignment horizontal="center" vertical="center" wrapText="1"/>
    </xf>
    <xf numFmtId="0" fontId="12" fillId="0" borderId="43" xfId="22" applyFont="1" applyBorder="1" applyAlignment="1">
      <alignment horizontal="center" vertical="center" wrapText="1"/>
    </xf>
    <xf numFmtId="0" fontId="12" fillId="0" borderId="5" xfId="22" applyFont="1" applyBorder="1" applyAlignment="1">
      <alignment horizontal="center" vertical="center" wrapText="1"/>
    </xf>
    <xf numFmtId="173" fontId="12" fillId="19" borderId="2" xfId="17" applyNumberFormat="1" applyFont="1" applyFill="1" applyBorder="1" applyAlignment="1" applyProtection="1">
      <alignment horizontal="center" vertical="center" wrapText="1"/>
    </xf>
    <xf numFmtId="173"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2" fontId="11" fillId="0" borderId="42" xfId="22" applyNumberFormat="1" applyFont="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39"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173" fontId="12" fillId="19" borderId="21" xfId="17" applyNumberFormat="1" applyFont="1" applyFill="1" applyBorder="1" applyAlignment="1" applyProtection="1">
      <alignment horizontal="center" vertical="center" wrapText="1"/>
    </xf>
    <xf numFmtId="173" fontId="12" fillId="19" borderId="65" xfId="17" applyNumberFormat="1" applyFont="1" applyFill="1" applyBorder="1" applyAlignment="1" applyProtection="1">
      <alignment horizontal="center" vertical="center" wrapText="1"/>
    </xf>
    <xf numFmtId="173" fontId="12" fillId="19" borderId="63"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3" fontId="12" fillId="19" borderId="2" xfId="17" applyNumberFormat="1" applyFont="1" applyFill="1" applyBorder="1" applyAlignment="1" applyProtection="1">
      <alignment horizontal="center" vertical="center"/>
    </xf>
    <xf numFmtId="173"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4" fillId="0" borderId="63"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5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62" xfId="0" applyFont="1" applyBorder="1" applyAlignment="1">
      <alignment horizontal="left" vertical="center" wrapText="1"/>
    </xf>
    <xf numFmtId="0" fontId="12" fillId="0" borderId="5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7" fillId="0" borderId="56" xfId="0" applyFont="1" applyBorder="1" applyAlignment="1">
      <alignment horizontal="center" vertical="center"/>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3" fontId="12" fillId="19" borderId="54" xfId="17" applyNumberFormat="1" applyFont="1" applyFill="1" applyBorder="1" applyAlignment="1" applyProtection="1">
      <alignment horizontal="center" vertical="center" wrapText="1"/>
    </xf>
    <xf numFmtId="0" fontId="12" fillId="19" borderId="53"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173" fontId="12" fillId="0" borderId="2" xfId="17" applyNumberFormat="1" applyFont="1" applyFill="1" applyBorder="1" applyAlignment="1" applyProtection="1">
      <alignment horizontal="center" vertical="center" wrapText="1"/>
    </xf>
    <xf numFmtId="173" fontId="12" fillId="0" borderId="26" xfId="17" applyNumberFormat="1" applyFont="1" applyFill="1" applyBorder="1" applyAlignment="1" applyProtection="1">
      <alignment horizontal="center" vertical="center" wrapText="1"/>
    </xf>
    <xf numFmtId="9" fontId="12" fillId="0" borderId="50" xfId="28" applyFont="1" applyFill="1" applyBorder="1" applyAlignment="1" applyProtection="1">
      <alignment horizontal="center" vertical="center" wrapText="1"/>
    </xf>
    <xf numFmtId="9" fontId="12" fillId="0" borderId="51" xfId="28" applyFont="1" applyFill="1" applyBorder="1" applyAlignment="1" applyProtection="1">
      <alignment horizontal="center" vertical="center" wrapText="1"/>
    </xf>
    <xf numFmtId="9" fontId="11" fillId="0" borderId="36"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0" xfId="30" applyFont="1" applyFill="1" applyBorder="1" applyAlignment="1" applyProtection="1">
      <alignment horizontal="left" vertical="center" wrapText="1"/>
    </xf>
    <xf numFmtId="9" fontId="11" fillId="0" borderId="38"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37" xfId="30" applyFont="1" applyFill="1" applyBorder="1" applyAlignment="1" applyProtection="1">
      <alignment horizontal="left" vertical="center" wrapText="1"/>
    </xf>
    <xf numFmtId="9" fontId="11" fillId="0" borderId="16" xfId="30" applyFont="1" applyFill="1" applyBorder="1" applyAlignment="1" applyProtection="1">
      <alignment horizontal="left" vertical="center" wrapText="1"/>
    </xf>
    <xf numFmtId="2" fontId="11" fillId="0" borderId="31" xfId="22" applyNumberFormat="1" applyFont="1" applyBorder="1" applyAlignment="1">
      <alignment vertical="center" wrapText="1"/>
    </xf>
    <xf numFmtId="0" fontId="12" fillId="0" borderId="47" xfId="22" applyFont="1" applyBorder="1" applyAlignment="1">
      <alignment horizontal="center" vertical="center" wrapText="1"/>
    </xf>
    <xf numFmtId="0" fontId="12" fillId="0" borderId="48" xfId="22" applyFont="1" applyBorder="1" applyAlignment="1">
      <alignment horizontal="center" vertical="center" wrapText="1"/>
    </xf>
    <xf numFmtId="0" fontId="12" fillId="0" borderId="49" xfId="22" applyFont="1" applyBorder="1" applyAlignment="1">
      <alignment horizontal="center" vertical="center" wrapText="1"/>
    </xf>
    <xf numFmtId="9" fontId="11" fillId="0" borderId="38" xfId="30" applyFont="1" applyFill="1" applyBorder="1" applyAlignment="1" applyProtection="1">
      <alignment horizontal="left" vertical="center"/>
    </xf>
    <xf numFmtId="9" fontId="11" fillId="0" borderId="0" xfId="30" applyFont="1" applyFill="1" applyBorder="1" applyAlignment="1" applyProtection="1">
      <alignment horizontal="left" vertical="center"/>
    </xf>
    <xf numFmtId="9" fontId="11" fillId="0" borderId="24" xfId="30" applyFont="1" applyFill="1" applyBorder="1" applyAlignment="1" applyProtection="1">
      <alignment horizontal="left" vertical="center"/>
    </xf>
    <xf numFmtId="9" fontId="11" fillId="0" borderId="39" xfId="30" applyFont="1" applyFill="1" applyBorder="1" applyAlignment="1" applyProtection="1">
      <alignment horizontal="left" vertical="center"/>
    </xf>
    <xf numFmtId="9" fontId="11" fillId="0" borderId="15" xfId="30" applyFont="1" applyFill="1" applyBorder="1" applyAlignment="1" applyProtection="1">
      <alignment horizontal="left" vertical="center"/>
    </xf>
    <xf numFmtId="9" fontId="11" fillId="0" borderId="40" xfId="30" applyFont="1" applyFill="1" applyBorder="1" applyAlignment="1" applyProtection="1">
      <alignment horizontal="left" vertical="center"/>
    </xf>
    <xf numFmtId="9" fontId="11" fillId="0" borderId="36" xfId="22" applyNumberFormat="1" applyFont="1" applyBorder="1" applyAlignment="1">
      <alignment vertical="center" wrapText="1"/>
    </xf>
    <xf numFmtId="9" fontId="11" fillId="0" borderId="22" xfId="22" applyNumberFormat="1" applyFont="1" applyBorder="1" applyAlignment="1">
      <alignment vertical="center" wrapText="1"/>
    </xf>
    <xf numFmtId="9" fontId="11" fillId="0" borderId="37" xfId="22" applyNumberFormat="1" applyFont="1" applyBorder="1" applyAlignment="1">
      <alignment vertical="center" wrapText="1"/>
    </xf>
    <xf numFmtId="9" fontId="11" fillId="0" borderId="39" xfId="22" applyNumberFormat="1" applyFont="1" applyBorder="1" applyAlignment="1">
      <alignment vertical="center" wrapText="1"/>
    </xf>
    <xf numFmtId="9" fontId="11" fillId="0" borderId="15" xfId="22" applyNumberFormat="1" applyFont="1" applyBorder="1" applyAlignment="1">
      <alignment vertical="center" wrapText="1"/>
    </xf>
    <xf numFmtId="9" fontId="11" fillId="0" borderId="16" xfId="22" applyNumberFormat="1" applyFont="1" applyBorder="1" applyAlignment="1">
      <alignment vertical="center" wrapText="1"/>
    </xf>
    <xf numFmtId="9" fontId="11" fillId="0" borderId="38" xfId="22" applyNumberFormat="1" applyFont="1" applyBorder="1" applyAlignment="1">
      <alignment vertical="center" wrapText="1"/>
    </xf>
    <xf numFmtId="9" fontId="11" fillId="0" borderId="0" xfId="22" applyNumberFormat="1" applyFont="1" applyAlignment="1">
      <alignment vertical="center" wrapText="1"/>
    </xf>
    <xf numFmtId="9" fontId="11" fillId="0" borderId="14" xfId="22" applyNumberFormat="1" applyFont="1" applyBorder="1" applyAlignment="1">
      <alignment vertical="center" wrapText="1"/>
    </xf>
    <xf numFmtId="0" fontId="27" fillId="0" borderId="41" xfId="0" applyFont="1" applyBorder="1" applyAlignment="1">
      <alignment vertical="center" wrapText="1"/>
    </xf>
    <xf numFmtId="9" fontId="33" fillId="0" borderId="1" xfId="30" applyFont="1" applyFill="1" applyBorder="1" applyAlignment="1" applyProtection="1">
      <alignment horizontal="left" vertical="center" wrapText="1"/>
    </xf>
    <xf numFmtId="9" fontId="11" fillId="0" borderId="1" xfId="30" applyFont="1" applyFill="1" applyBorder="1" applyAlignment="1" applyProtection="1">
      <alignment horizontal="left" vertical="center" wrapText="1"/>
    </xf>
    <xf numFmtId="0" fontId="11" fillId="0" borderId="2" xfId="22" applyFont="1" applyBorder="1" applyAlignment="1">
      <alignment horizontal="left" vertical="center" wrapText="1"/>
    </xf>
    <xf numFmtId="0" fontId="11" fillId="0" borderId="43" xfId="22" applyFont="1" applyBorder="1" applyAlignment="1">
      <alignment horizontal="left" vertical="center" wrapText="1"/>
    </xf>
    <xf numFmtId="0" fontId="11" fillId="0" borderId="26" xfId="22" applyFont="1" applyBorder="1" applyAlignment="1">
      <alignment horizontal="left" vertical="center" wrapText="1"/>
    </xf>
    <xf numFmtId="0" fontId="0" fillId="0" borderId="41" xfId="0" applyBorder="1" applyAlignment="1">
      <alignment horizontal="left" vertical="center" wrapText="1"/>
    </xf>
    <xf numFmtId="0" fontId="11" fillId="0" borderId="2" xfId="0" applyFont="1" applyBorder="1" applyAlignment="1">
      <alignment horizontal="left" vertical="center" wrapText="1"/>
    </xf>
    <xf numFmtId="0" fontId="11" fillId="0" borderId="43" xfId="0" applyFont="1" applyBorder="1" applyAlignment="1">
      <alignment horizontal="left" vertical="center" wrapText="1"/>
    </xf>
    <xf numFmtId="0" fontId="11" fillId="0" borderId="26" xfId="0" applyFont="1" applyBorder="1" applyAlignment="1">
      <alignment horizontal="left" vertical="center" wrapText="1"/>
    </xf>
    <xf numFmtId="0" fontId="11" fillId="20" borderId="47" xfId="22" applyFont="1" applyFill="1" applyBorder="1" applyAlignment="1">
      <alignment horizontal="center" vertical="center" wrapText="1"/>
    </xf>
    <xf numFmtId="0" fontId="11" fillId="20" borderId="48" xfId="22" applyFont="1" applyFill="1" applyBorder="1" applyAlignment="1">
      <alignment horizontal="center" vertical="center" wrapText="1"/>
    </xf>
    <xf numFmtId="0" fontId="11" fillId="20" borderId="49" xfId="22" applyFont="1" applyFill="1" applyBorder="1" applyAlignment="1">
      <alignment horizontal="center" vertical="center" wrapText="1"/>
    </xf>
    <xf numFmtId="0" fontId="11" fillId="20" borderId="2" xfId="22" applyFont="1" applyFill="1" applyBorder="1" applyAlignment="1">
      <alignment horizontal="center" vertical="center" wrapText="1"/>
    </xf>
    <xf numFmtId="0" fontId="11" fillId="20" borderId="43" xfId="22" applyFont="1" applyFill="1" applyBorder="1" applyAlignment="1">
      <alignment horizontal="center" vertical="center" wrapText="1"/>
    </xf>
    <xf numFmtId="0" fontId="11" fillId="20" borderId="26" xfId="22" applyFont="1" applyFill="1" applyBorder="1" applyAlignment="1">
      <alignment horizontal="center" vertical="center" wrapText="1"/>
    </xf>
    <xf numFmtId="0" fontId="11" fillId="0" borderId="38" xfId="0" applyFont="1" applyBorder="1" applyAlignment="1">
      <alignment vertical="center" wrapText="1"/>
    </xf>
    <xf numFmtId="0" fontId="11" fillId="0" borderId="0" xfId="0" applyFont="1" applyAlignment="1">
      <alignment vertical="center" wrapText="1"/>
    </xf>
    <xf numFmtId="0" fontId="11" fillId="0" borderId="78" xfId="0" applyFont="1" applyBorder="1" applyAlignment="1">
      <alignment vertical="center" wrapText="1"/>
    </xf>
    <xf numFmtId="0" fontId="11" fillId="0" borderId="79" xfId="0" applyFont="1" applyBorder="1" applyAlignment="1">
      <alignment vertical="center" wrapText="1"/>
    </xf>
    <xf numFmtId="0" fontId="11" fillId="0" borderId="80" xfId="0" applyFont="1" applyBorder="1" applyAlignment="1">
      <alignment vertical="center" wrapText="1"/>
    </xf>
    <xf numFmtId="0" fontId="11" fillId="0" borderId="81" xfId="0" applyFont="1" applyBorder="1" applyAlignment="1">
      <alignment vertical="center" wrapText="1"/>
    </xf>
    <xf numFmtId="0" fontId="11" fillId="0" borderId="36" xfId="0" applyFont="1" applyBorder="1" applyAlignment="1">
      <alignment vertical="center" wrapText="1"/>
    </xf>
    <xf numFmtId="0" fontId="11" fillId="0" borderId="22" xfId="0" applyFont="1" applyBorder="1" applyAlignment="1">
      <alignment vertical="center" wrapText="1"/>
    </xf>
    <xf numFmtId="0" fontId="11" fillId="0" borderId="82" xfId="0" applyFont="1" applyBorder="1" applyAlignment="1">
      <alignment vertical="center" wrapText="1"/>
    </xf>
    <xf numFmtId="0" fontId="11" fillId="0" borderId="83" xfId="0" applyFont="1" applyBorder="1" applyAlignment="1">
      <alignment vertical="center" wrapText="1"/>
    </xf>
    <xf numFmtId="9" fontId="11" fillId="0" borderId="20" xfId="22" applyNumberFormat="1" applyFont="1" applyBorder="1" applyAlignment="1">
      <alignment vertical="center" wrapText="1"/>
    </xf>
    <xf numFmtId="9" fontId="11" fillId="0" borderId="3" xfId="22" applyNumberFormat="1" applyFont="1" applyBorder="1" applyAlignment="1">
      <alignment vertical="center" wrapText="1"/>
    </xf>
    <xf numFmtId="9" fontId="11" fillId="0" borderId="7" xfId="22" applyNumberFormat="1" applyFont="1" applyBorder="1" applyAlignment="1">
      <alignment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36" xfId="0" applyFont="1" applyFill="1" applyBorder="1" applyAlignment="1">
      <alignment horizontal="center" vertical="center"/>
    </xf>
    <xf numFmtId="0" fontId="34" fillId="9" borderId="22" xfId="0" applyFont="1" applyFill="1" applyBorder="1" applyAlignment="1">
      <alignment horizontal="center" vertical="center"/>
    </xf>
    <xf numFmtId="0" fontId="34" fillId="17"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0" xfId="0" applyFont="1" applyFill="1" applyAlignment="1">
      <alignment horizontal="center" vertical="center"/>
    </xf>
    <xf numFmtId="0" fontId="34" fillId="17"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17" borderId="3" xfId="0" applyFont="1" applyFill="1" applyBorder="1" applyAlignment="1">
      <alignment horizontal="center" vertical="center"/>
    </xf>
    <xf numFmtId="0" fontId="34" fillId="9" borderId="25" xfId="0" applyFont="1" applyFill="1" applyBorder="1" applyAlignment="1">
      <alignment horizontal="center" vertical="center"/>
    </xf>
    <xf numFmtId="0" fontId="12" fillId="19" borderId="1" xfId="22" applyFont="1" applyFill="1" applyBorder="1" applyAlignment="1">
      <alignment horizontal="left" vertical="center" wrapText="1"/>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2" xfId="0" applyFont="1" applyFill="1" applyBorder="1" applyAlignment="1">
      <alignment horizontal="center" vertical="center"/>
    </xf>
    <xf numFmtId="0" fontId="34" fillId="9" borderId="43" xfId="0" applyFont="1" applyFill="1" applyBorder="1" applyAlignment="1">
      <alignment horizontal="center" vertical="center"/>
    </xf>
    <xf numFmtId="0" fontId="34" fillId="17" borderId="43"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wrapText="1"/>
    </xf>
    <xf numFmtId="0" fontId="34" fillId="23" borderId="1" xfId="22" applyFont="1" applyFill="1" applyBorder="1" applyAlignment="1">
      <alignment horizontal="center" vertical="center" wrapText="1"/>
    </xf>
    <xf numFmtId="0" fontId="34" fillId="9" borderId="43" xfId="0" applyFont="1" applyFill="1" applyBorder="1" applyAlignment="1">
      <alignment horizontal="center" vertical="center" wrapText="1"/>
    </xf>
    <xf numFmtId="0" fontId="34" fillId="9" borderId="2" xfId="0" applyFont="1" applyFill="1" applyBorder="1" applyAlignment="1">
      <alignment horizontal="left" vertical="center"/>
    </xf>
    <xf numFmtId="0" fontId="34" fillId="9" borderId="43"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43" xfId="0" applyFont="1" applyBorder="1" applyAlignment="1">
      <alignment horizontal="center" vertical="center"/>
    </xf>
    <xf numFmtId="0" fontId="32" fillId="0" borderId="5" xfId="0" applyFont="1" applyBorder="1" applyAlignment="1">
      <alignment horizontal="center" vertical="center"/>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2" fillId="0" borderId="2" xfId="0" applyFont="1" applyBorder="1" applyAlignment="1">
      <alignment horizontal="center" vertical="center"/>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3"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12" fillId="23" borderId="1" xfId="22"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43"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4" applyFont="1" applyFill="1" applyBorder="1" applyAlignment="1">
      <alignment horizontal="left" vertical="center"/>
    </xf>
    <xf numFmtId="41" fontId="32" fillId="0" borderId="38" xfId="14" applyFont="1" applyFill="1" applyBorder="1" applyAlignment="1">
      <alignment horizontal="left" vertical="center"/>
    </xf>
    <xf numFmtId="41" fontId="32" fillId="0" borderId="20" xfId="14"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1" fillId="0" borderId="1" xfId="0" applyFont="1" applyFill="1" applyBorder="1" applyAlignment="1">
      <alignment vertical="center" wrapText="1"/>
    </xf>
  </cellXfs>
  <cellStyles count="171">
    <cellStyle name="20% - Énfasis1 2" xfId="42" xr:uid="{00000000-0005-0000-0000-000000000000}"/>
    <cellStyle name="20% - Énfasis2 2" xfId="43" xr:uid="{00000000-0005-0000-0000-000001000000}"/>
    <cellStyle name="20% - Énfasis3 2" xfId="44" xr:uid="{00000000-0005-0000-0000-000002000000}"/>
    <cellStyle name="20% - Énfasis4 2" xfId="45" xr:uid="{00000000-0005-0000-0000-000003000000}"/>
    <cellStyle name="20% - Énfasis5 2" xfId="46" xr:uid="{00000000-0005-0000-0000-000004000000}"/>
    <cellStyle name="20% - Énfasis6 2" xfId="1" xr:uid="{00000000-0005-0000-0000-000005000000}"/>
    <cellStyle name="20% - Énfasis6 2 2" xfId="47" xr:uid="{00000000-0005-0000-0000-000006000000}"/>
    <cellStyle name="40% - Énfasis1 2" xfId="48" xr:uid="{00000000-0005-0000-0000-000007000000}"/>
    <cellStyle name="40% - Énfasis2 2" xfId="49" xr:uid="{00000000-0005-0000-0000-000008000000}"/>
    <cellStyle name="40% - Énfasis3 2" xfId="50" xr:uid="{00000000-0005-0000-0000-000009000000}"/>
    <cellStyle name="40% - Énfasis4 2" xfId="51" xr:uid="{00000000-0005-0000-0000-00000A000000}"/>
    <cellStyle name="40% - Énfasis5 2" xfId="52" xr:uid="{00000000-0005-0000-0000-00000B000000}"/>
    <cellStyle name="40% - Énfasis6 2" xfId="53" xr:uid="{00000000-0005-0000-0000-00000C000000}"/>
    <cellStyle name="BodyStyle" xfId="2" xr:uid="{00000000-0005-0000-0000-00000D000000}"/>
    <cellStyle name="BodyStyleBold" xfId="54" xr:uid="{00000000-0005-0000-0000-00000E000000}"/>
    <cellStyle name="BodyStyleBoldRight" xfId="55" xr:uid="{00000000-0005-0000-0000-00000F000000}"/>
    <cellStyle name="BodyStyleWithBorder" xfId="56" xr:uid="{00000000-0005-0000-0000-000010000000}"/>
    <cellStyle name="Borde de la tabla derecha" xfId="3" xr:uid="{00000000-0005-0000-0000-000011000000}"/>
    <cellStyle name="Borde de la tabla izquierda" xfId="4" xr:uid="{00000000-0005-0000-0000-000012000000}"/>
    <cellStyle name="BorderThinBlack" xfId="57" xr:uid="{00000000-0005-0000-0000-000013000000}"/>
    <cellStyle name="Comma" xfId="58" xr:uid="{00000000-0005-0000-0000-000014000000}"/>
    <cellStyle name="Comma [0]" xfId="59" xr:uid="{00000000-0005-0000-0000-000015000000}"/>
    <cellStyle name="Currency" xfId="39" xr:uid="{00000000-0005-0000-0000-000016000000}"/>
    <cellStyle name="Currency [0]" xfId="60" xr:uid="{00000000-0005-0000-0000-000017000000}"/>
    <cellStyle name="DateStyle" xfId="61" xr:uid="{00000000-0005-0000-0000-000018000000}"/>
    <cellStyle name="DateTimeStyle" xfId="62" xr:uid="{00000000-0005-0000-0000-000019000000}"/>
    <cellStyle name="Decimal" xfId="63" xr:uid="{00000000-0005-0000-0000-00001A000000}"/>
    <cellStyle name="DecimalWithBorder" xfId="64" xr:uid="{00000000-0005-0000-0000-00001B000000}"/>
    <cellStyle name="Encabezado 1 2" xfId="9" xr:uid="{00000000-0005-0000-0000-00001C000000}"/>
    <cellStyle name="Encabezado 2" xfId="10" xr:uid="{00000000-0005-0000-0000-00001D000000}"/>
    <cellStyle name="Énfasis6 2" xfId="11" xr:uid="{00000000-0005-0000-0000-00001E000000}"/>
    <cellStyle name="EuroCurrency" xfId="65" xr:uid="{00000000-0005-0000-0000-00001F000000}"/>
    <cellStyle name="EuroCurrencyWithBorder" xfId="66" xr:uid="{00000000-0005-0000-0000-000020000000}"/>
    <cellStyle name="Fecha" xfId="12" xr:uid="{00000000-0005-0000-0000-000021000000}"/>
    <cellStyle name="HeaderStyle" xfId="13" xr:uid="{00000000-0005-0000-0000-000022000000}"/>
    <cellStyle name="HeaderSubTop" xfId="67" xr:uid="{00000000-0005-0000-0000-000023000000}"/>
    <cellStyle name="HeaderSubTopNoBold" xfId="68" xr:uid="{00000000-0005-0000-0000-000024000000}"/>
    <cellStyle name="HeaderTopBuyer" xfId="69" xr:uid="{00000000-0005-0000-0000-000025000000}"/>
    <cellStyle name="HeaderTopStyle" xfId="70" xr:uid="{00000000-0005-0000-0000-000026000000}"/>
    <cellStyle name="HeaderTopStyleAlignRight" xfId="71" xr:uid="{00000000-0005-0000-0000-000027000000}"/>
    <cellStyle name="Hyperlink" xfId="138" xr:uid="{00000000-0005-0000-0000-000028000000}"/>
    <cellStyle name="MainTitle" xfId="72" xr:uid="{00000000-0005-0000-0000-000029000000}"/>
    <cellStyle name="Millares" xfId="5" builtinId="3"/>
    <cellStyle name="Millares [0]" xfId="6" builtinId="6"/>
    <cellStyle name="Millares [0] 2" xfId="14" xr:uid="{00000000-0005-0000-0000-00002C000000}"/>
    <cellStyle name="Millares [0] 2 2" xfId="126" xr:uid="{00000000-0005-0000-0000-00002D000000}"/>
    <cellStyle name="Millares [0] 2 3" xfId="170" xr:uid="{D725476D-A73F-4EC4-A839-51D395284B26}"/>
    <cellStyle name="Millares [0] 3" xfId="110" xr:uid="{00000000-0005-0000-0000-00002E000000}"/>
    <cellStyle name="Millares [0] 3 2" xfId="129" xr:uid="{00000000-0005-0000-0000-00002F000000}"/>
    <cellStyle name="Millares [0] 4" xfId="121" xr:uid="{00000000-0005-0000-0000-000030000000}"/>
    <cellStyle name="Millares [0] 5" xfId="155" xr:uid="{00000000-0005-0000-0000-000031000000}"/>
    <cellStyle name="Millares [0] 6" xfId="164" xr:uid="{00000000-0005-0000-0000-000032000000}"/>
    <cellStyle name="Millares [0] 7" xfId="153" xr:uid="{00000000-0005-0000-0000-000033000000}"/>
    <cellStyle name="Millares 10" xfId="136" xr:uid="{00000000-0005-0000-0000-000034000000}"/>
    <cellStyle name="Millares 11" xfId="127" xr:uid="{00000000-0005-0000-0000-000035000000}"/>
    <cellStyle name="Millares 12" xfId="145" xr:uid="{00000000-0005-0000-0000-000036000000}"/>
    <cellStyle name="Millares 13" xfId="149" xr:uid="{00000000-0005-0000-0000-000037000000}"/>
    <cellStyle name="Millares 14" xfId="139" xr:uid="{00000000-0005-0000-0000-000038000000}"/>
    <cellStyle name="Millares 15" xfId="150" xr:uid="{00000000-0005-0000-0000-000039000000}"/>
    <cellStyle name="Millares 16" xfId="144" xr:uid="{00000000-0005-0000-0000-00003A000000}"/>
    <cellStyle name="Millares 17" xfId="124" xr:uid="{00000000-0005-0000-0000-00003B000000}"/>
    <cellStyle name="Millares 18" xfId="148" xr:uid="{00000000-0005-0000-0000-00003C000000}"/>
    <cellStyle name="Millares 19" xfId="128" xr:uid="{00000000-0005-0000-0000-00003D000000}"/>
    <cellStyle name="Millares 2" xfId="15" xr:uid="{00000000-0005-0000-0000-00003E000000}"/>
    <cellStyle name="Millares 2 2" xfId="125" xr:uid="{00000000-0005-0000-0000-00003F000000}"/>
    <cellStyle name="Millares 2 3" xfId="74" xr:uid="{00000000-0005-0000-0000-000040000000}"/>
    <cellStyle name="Millares 20" xfId="151" xr:uid="{00000000-0005-0000-0000-000041000000}"/>
    <cellStyle name="Millares 21" xfId="146" xr:uid="{00000000-0005-0000-0000-000042000000}"/>
    <cellStyle name="Millares 22" xfId="35" xr:uid="{00000000-0005-0000-0000-000043000000}"/>
    <cellStyle name="Millares 23" xfId="73" xr:uid="{00000000-0005-0000-0000-000044000000}"/>
    <cellStyle name="Millares 24" xfId="167" xr:uid="{00000000-0005-0000-0000-000045000000}"/>
    <cellStyle name="Millares 25" xfId="169" xr:uid="{00000000-0005-0000-0000-000046000000}"/>
    <cellStyle name="Millares 3" xfId="75" xr:uid="{00000000-0005-0000-0000-000047000000}"/>
    <cellStyle name="Millares 3 2" xfId="135" xr:uid="{00000000-0005-0000-0000-000048000000}"/>
    <cellStyle name="Millares 4" xfId="76" xr:uid="{00000000-0005-0000-0000-000049000000}"/>
    <cellStyle name="Millares 4 2" xfId="141" xr:uid="{00000000-0005-0000-0000-00004A000000}"/>
    <cellStyle name="Millares 44" xfId="108" xr:uid="{00000000-0005-0000-0000-00004B000000}"/>
    <cellStyle name="Millares 46" xfId="109" xr:uid="{00000000-0005-0000-0000-00004C000000}"/>
    <cellStyle name="Millares 5" xfId="77" xr:uid="{00000000-0005-0000-0000-00004D000000}"/>
    <cellStyle name="Millares 6" xfId="78" xr:uid="{00000000-0005-0000-0000-00004E000000}"/>
    <cellStyle name="Millares 7" xfId="120" xr:uid="{00000000-0005-0000-0000-00004F000000}"/>
    <cellStyle name="Millares 8" xfId="133" xr:uid="{00000000-0005-0000-0000-000050000000}"/>
    <cellStyle name="Millares 9" xfId="147" xr:uid="{00000000-0005-0000-0000-000051000000}"/>
    <cellStyle name="Moneda" xfId="7" builtinId="4"/>
    <cellStyle name="Moneda [0]" xfId="8" builtinId="7"/>
    <cellStyle name="Moneda [0] 2" xfId="79" xr:uid="{00000000-0005-0000-0000-000054000000}"/>
    <cellStyle name="Moneda [0] 2 2" xfId="137" xr:uid="{00000000-0005-0000-0000-000055000000}"/>
    <cellStyle name="Moneda [0] 3" xfId="105" xr:uid="{00000000-0005-0000-0000-000056000000}"/>
    <cellStyle name="Moneda [0] 4" xfId="122" xr:uid="{00000000-0005-0000-0000-000057000000}"/>
    <cellStyle name="Moneda 130" xfId="16" xr:uid="{00000000-0005-0000-0000-000058000000}"/>
    <cellStyle name="Moneda 2" xfId="17" xr:uid="{00000000-0005-0000-0000-000059000000}"/>
    <cellStyle name="Moneda 2 2" xfId="18" xr:uid="{00000000-0005-0000-0000-00005A000000}"/>
    <cellStyle name="Moneda 2 2 2" xfId="134" xr:uid="{00000000-0005-0000-0000-00005B000000}"/>
    <cellStyle name="Moneda 2 3" xfId="81" xr:uid="{00000000-0005-0000-0000-00005C000000}"/>
    <cellStyle name="Moneda 2 4" xfId="80" xr:uid="{00000000-0005-0000-0000-00005D000000}"/>
    <cellStyle name="Moneda 23" xfId="19" xr:uid="{00000000-0005-0000-0000-00005E000000}"/>
    <cellStyle name="Moneda 3" xfId="20" xr:uid="{00000000-0005-0000-0000-00005F000000}"/>
    <cellStyle name="Moneda 4" xfId="36" xr:uid="{00000000-0005-0000-0000-000060000000}"/>
    <cellStyle name="Moneda 5" xfId="38" xr:uid="{00000000-0005-0000-0000-000061000000}"/>
    <cellStyle name="Moneda 6" xfId="166" xr:uid="{00000000-0005-0000-0000-000062000000}"/>
    <cellStyle name="Moneda 7" xfId="168" xr:uid="{00000000-0005-0000-0000-000063000000}"/>
    <cellStyle name="Neutral 2" xfId="21" xr:uid="{00000000-0005-0000-0000-000064000000}"/>
    <cellStyle name="Normal" xfId="0" builtinId="0"/>
    <cellStyle name="Normal 10" xfId="82" xr:uid="{00000000-0005-0000-0000-000066000000}"/>
    <cellStyle name="Normal 10 2" xfId="117" xr:uid="{00000000-0005-0000-0000-000067000000}"/>
    <cellStyle name="Normal 11" xfId="83" xr:uid="{00000000-0005-0000-0000-000068000000}"/>
    <cellStyle name="Normal 12" xfId="84" xr:uid="{00000000-0005-0000-0000-000069000000}"/>
    <cellStyle name="Normal 12 2" xfId="112" xr:uid="{00000000-0005-0000-0000-00006A000000}"/>
    <cellStyle name="Normal 13" xfId="85" xr:uid="{00000000-0005-0000-0000-00006B000000}"/>
    <cellStyle name="Normal 14" xfId="107" xr:uid="{00000000-0005-0000-0000-00006C000000}"/>
    <cellStyle name="Normal 14 2" xfId="113" xr:uid="{00000000-0005-0000-0000-00006D000000}"/>
    <cellStyle name="Normal 15" xfId="114" xr:uid="{00000000-0005-0000-0000-00006E000000}"/>
    <cellStyle name="Normal 15 2" xfId="140" xr:uid="{00000000-0005-0000-0000-00006F000000}"/>
    <cellStyle name="Normal 16" xfId="115" xr:uid="{00000000-0005-0000-0000-000070000000}"/>
    <cellStyle name="Normal 16 2" xfId="142" xr:uid="{00000000-0005-0000-0000-000071000000}"/>
    <cellStyle name="Normal 17" xfId="143" xr:uid="{00000000-0005-0000-0000-000072000000}"/>
    <cellStyle name="Normal 18" xfId="116" xr:uid="{00000000-0005-0000-0000-000073000000}"/>
    <cellStyle name="Normal 19" xfId="118" xr:uid="{00000000-0005-0000-0000-000074000000}"/>
    <cellStyle name="Normal 2" xfId="22" xr:uid="{00000000-0005-0000-0000-000075000000}"/>
    <cellStyle name="Normal 2 2" xfId="23" xr:uid="{00000000-0005-0000-0000-000076000000}"/>
    <cellStyle name="Normal 2 2 2" xfId="157" xr:uid="{00000000-0005-0000-0000-000077000000}"/>
    <cellStyle name="Normal 2 2 3" xfId="87" xr:uid="{00000000-0005-0000-0000-000078000000}"/>
    <cellStyle name="Normal 2 3" xfId="24" xr:uid="{00000000-0005-0000-0000-000079000000}"/>
    <cellStyle name="Normal 2 3 2" xfId="88" xr:uid="{00000000-0005-0000-0000-00007A000000}"/>
    <cellStyle name="Normal 2 4" xfId="41" xr:uid="{00000000-0005-0000-0000-00007B000000}"/>
    <cellStyle name="Normal 2 5" xfId="106" xr:uid="{00000000-0005-0000-0000-00007C000000}"/>
    <cellStyle name="Normal 2 6" xfId="86" xr:uid="{00000000-0005-0000-0000-00007D000000}"/>
    <cellStyle name="Normal 20" xfId="119" xr:uid="{00000000-0005-0000-0000-00007E000000}"/>
    <cellStyle name="Normal 20 2" xfId="152" xr:uid="{00000000-0005-0000-0000-00007F000000}"/>
    <cellStyle name="Normal 21" xfId="154" xr:uid="{00000000-0005-0000-0000-000080000000}"/>
    <cellStyle name="Normal 22" xfId="156" xr:uid="{00000000-0005-0000-0000-000081000000}"/>
    <cellStyle name="Normal 23" xfId="158" xr:uid="{00000000-0005-0000-0000-000082000000}"/>
    <cellStyle name="Normal 24" xfId="161" xr:uid="{00000000-0005-0000-0000-000083000000}"/>
    <cellStyle name="Normal 25" xfId="162" xr:uid="{00000000-0005-0000-0000-000084000000}"/>
    <cellStyle name="Normal 26" xfId="165" xr:uid="{00000000-0005-0000-0000-000085000000}"/>
    <cellStyle name="Normal 27" xfId="34" xr:uid="{00000000-0005-0000-0000-000086000000}"/>
    <cellStyle name="Normal 3" xfId="25" xr:uid="{00000000-0005-0000-0000-000087000000}"/>
    <cellStyle name="Normal 3 2" xfId="26" xr:uid="{00000000-0005-0000-0000-000088000000}"/>
    <cellStyle name="Normal 3 2 2" xfId="130" xr:uid="{00000000-0005-0000-0000-000089000000}"/>
    <cellStyle name="Normal 3 3" xfId="89" xr:uid="{00000000-0005-0000-0000-00008A000000}"/>
    <cellStyle name="Normal 4" xfId="90" xr:uid="{00000000-0005-0000-0000-00008B000000}"/>
    <cellStyle name="Normal 4 2" xfId="131" xr:uid="{00000000-0005-0000-0000-00008C000000}"/>
    <cellStyle name="Normal 4 3" xfId="159" xr:uid="{00000000-0005-0000-0000-00008D000000}"/>
    <cellStyle name="Normal 5" xfId="91" xr:uid="{00000000-0005-0000-0000-00008E000000}"/>
    <cellStyle name="Normal 5 2" xfId="111" xr:uid="{00000000-0005-0000-0000-00008F000000}"/>
    <cellStyle name="Normal 6" xfId="92" xr:uid="{00000000-0005-0000-0000-000090000000}"/>
    <cellStyle name="Normal 6 2" xfId="27" xr:uid="{00000000-0005-0000-0000-000091000000}"/>
    <cellStyle name="Normal 6 3" xfId="160" xr:uid="{00000000-0005-0000-0000-000092000000}"/>
    <cellStyle name="Normal 7" xfId="93" xr:uid="{00000000-0005-0000-0000-000093000000}"/>
    <cellStyle name="Normal 7 2" xfId="132" xr:uid="{00000000-0005-0000-0000-000094000000}"/>
    <cellStyle name="Normal 8" xfId="94" xr:uid="{00000000-0005-0000-0000-000095000000}"/>
    <cellStyle name="Normal 9" xfId="95" xr:uid="{00000000-0005-0000-0000-000096000000}"/>
    <cellStyle name="Normal 9 2" xfId="163" xr:uid="{00000000-0005-0000-0000-000097000000}"/>
    <cellStyle name="Notas 2" xfId="96" xr:uid="{00000000-0005-0000-0000-000098000000}"/>
    <cellStyle name="Notas 3" xfId="97" xr:uid="{00000000-0005-0000-0000-000099000000}"/>
    <cellStyle name="Numeric" xfId="98" xr:uid="{00000000-0005-0000-0000-00009A000000}"/>
    <cellStyle name="NumericWithBorder" xfId="99" xr:uid="{00000000-0005-0000-0000-00009B000000}"/>
    <cellStyle name="Percent" xfId="100" xr:uid="{00000000-0005-0000-0000-00009C000000}"/>
    <cellStyle name="Porcentaje" xfId="28" builtinId="5"/>
    <cellStyle name="Porcentaje 2" xfId="29" xr:uid="{00000000-0005-0000-0000-00009E000000}"/>
    <cellStyle name="Porcentaje 2 2" xfId="102" xr:uid="{00000000-0005-0000-0000-00009F000000}"/>
    <cellStyle name="Porcentaje 2 3" xfId="40" xr:uid="{00000000-0005-0000-0000-0000A0000000}"/>
    <cellStyle name="Porcentaje 2 4" xfId="101" xr:uid="{00000000-0005-0000-0000-0000A1000000}"/>
    <cellStyle name="Porcentaje 3" xfId="103" xr:uid="{00000000-0005-0000-0000-0000A2000000}"/>
    <cellStyle name="Porcentaje 4" xfId="104" xr:uid="{00000000-0005-0000-0000-0000A3000000}"/>
    <cellStyle name="Porcentaje 5" xfId="123" xr:uid="{00000000-0005-0000-0000-0000A4000000}"/>
    <cellStyle name="Porcentaje 6" xfId="37" xr:uid="{00000000-0005-0000-0000-0000A5000000}"/>
    <cellStyle name="Porcentual 2" xfId="30" xr:uid="{00000000-0005-0000-0000-0000A6000000}"/>
    <cellStyle name="Texto de inicio" xfId="31" xr:uid="{00000000-0005-0000-0000-0000A7000000}"/>
    <cellStyle name="Texto de la columna A" xfId="32" xr:uid="{00000000-0005-0000-0000-0000A8000000}"/>
    <cellStyle name="Título 4" xfId="33" xr:uid="{00000000-0005-0000-0000-0000A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2869" name="Picture 47">
          <a:extLst>
            <a:ext uri="{FF2B5EF4-FFF2-40B4-BE49-F238E27FC236}">
              <a16:creationId xmlns:a16="http://schemas.microsoft.com/office/drawing/2014/main" id="{00F5EBA7-F5EC-E5A9-8E07-FFCB1A29E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0857" name="Picture 47">
          <a:extLst>
            <a:ext uri="{FF2B5EF4-FFF2-40B4-BE49-F238E27FC236}">
              <a16:creationId xmlns:a16="http://schemas.microsoft.com/office/drawing/2014/main" id="{28A1ABED-3CB2-39AE-8093-34CFA5656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1638" name="Picture 47">
          <a:extLst>
            <a:ext uri="{FF2B5EF4-FFF2-40B4-BE49-F238E27FC236}">
              <a16:creationId xmlns:a16="http://schemas.microsoft.com/office/drawing/2014/main" id="{2568BBF4-A4B3-30A1-8F7B-B545E6DAE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3692" name="Picture 47">
          <a:extLst>
            <a:ext uri="{FF2B5EF4-FFF2-40B4-BE49-F238E27FC236}">
              <a16:creationId xmlns:a16="http://schemas.microsoft.com/office/drawing/2014/main" id="{94201F8C-54EE-72BE-02B4-33D76889B2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4712" name="Picture 47">
          <a:extLst>
            <a:ext uri="{FF2B5EF4-FFF2-40B4-BE49-F238E27FC236}">
              <a16:creationId xmlns:a16="http://schemas.microsoft.com/office/drawing/2014/main" id="{AF6E9887-ACAE-7184-EA13-23AD1CB7D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5743" name="Picture 47">
          <a:extLst>
            <a:ext uri="{FF2B5EF4-FFF2-40B4-BE49-F238E27FC236}">
              <a16:creationId xmlns:a16="http://schemas.microsoft.com/office/drawing/2014/main" id="{51C7C842-4716-7EDA-B470-38BDF740A7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6762" name="Picture 47">
          <a:extLst>
            <a:ext uri="{FF2B5EF4-FFF2-40B4-BE49-F238E27FC236}">
              <a16:creationId xmlns:a16="http://schemas.microsoft.com/office/drawing/2014/main" id="{C1B39E8F-D9F6-60B2-21BC-B5CCE074A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7785" name="Picture 47">
          <a:extLst>
            <a:ext uri="{FF2B5EF4-FFF2-40B4-BE49-F238E27FC236}">
              <a16:creationId xmlns:a16="http://schemas.microsoft.com/office/drawing/2014/main" id="{8DF82718-81D6-FD8B-B79E-EC50EE5CB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8811" name="Picture 47">
          <a:extLst>
            <a:ext uri="{FF2B5EF4-FFF2-40B4-BE49-F238E27FC236}">
              <a16:creationId xmlns:a16="http://schemas.microsoft.com/office/drawing/2014/main" id="{B54D5C5F-222E-0C85-B43E-6F6136A50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9834" name="Picture 47">
          <a:extLst>
            <a:ext uri="{FF2B5EF4-FFF2-40B4-BE49-F238E27FC236}">
              <a16:creationId xmlns:a16="http://schemas.microsoft.com/office/drawing/2014/main" id="{9DBC0B76-0F92-11D8-475E-7AF97B047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P43"/>
  <sheetViews>
    <sheetView showGridLines="0" topLeftCell="A35" zoomScale="60" zoomScaleNormal="60" workbookViewId="0">
      <selection activeCell="A40" sqref="A40:A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4.28515625" style="50" customWidth="1"/>
    <col min="16" max="16" width="26.28515625" style="50" customWidth="1"/>
    <col min="17" max="19" width="18.140625" style="50" customWidth="1"/>
    <col min="20" max="20" width="20.5703125" style="50" customWidth="1"/>
    <col min="21" max="21" width="20.85546875" style="50" customWidth="1"/>
    <col min="22" max="27" width="18.140625" style="50" customWidth="1"/>
    <col min="28" max="28" width="22.7109375" style="50" customWidth="1"/>
    <col min="29" max="29" width="19" style="50" customWidth="1"/>
    <col min="30" max="30" width="19.42578125" style="50" customWidth="1"/>
    <col min="31" max="31" width="19.42578125" style="265" customWidth="1"/>
    <col min="32" max="32" width="24.5703125" style="263" customWidth="1"/>
    <col min="33" max="33" width="22.85546875" style="263" customWidth="1"/>
    <col min="34" max="34" width="31.7109375" style="263" customWidth="1"/>
    <col min="35" max="35" width="8.42578125" style="263" customWidth="1"/>
    <col min="36" max="36" width="18.42578125" style="263" bestFit="1" customWidth="1"/>
    <col min="37" max="37" width="5.7109375" style="50" customWidth="1"/>
    <col min="38" max="38" width="18.42578125" style="50" bestFit="1" customWidth="1"/>
    <col min="39" max="39" width="4.7109375" style="50" customWidth="1"/>
    <col min="40" max="40" width="23" style="50" bestFit="1" customWidth="1"/>
    <col min="41" max="41" width="10.85546875" style="50"/>
    <col min="42" max="42" width="18.42578125" style="50" bestFit="1" customWidth="1"/>
    <col min="43" max="43" width="16.140625" style="50" customWidth="1"/>
    <col min="44" max="16384" width="10.85546875" style="50"/>
  </cols>
  <sheetData>
    <row r="1" spans="1:30" ht="32.25" customHeight="1" thickBot="1" x14ac:dyDescent="0.3">
      <c r="A1" s="341"/>
      <c r="B1" s="344"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6"/>
      <c r="AB1" s="347" t="s">
        <v>1</v>
      </c>
      <c r="AC1" s="348"/>
      <c r="AD1" s="349"/>
    </row>
    <row r="2" spans="1:30" ht="30.75" customHeight="1" thickBot="1" x14ac:dyDescent="0.3">
      <c r="A2" s="342"/>
      <c r="B2" s="344" t="s">
        <v>2</v>
      </c>
      <c r="C2" s="345"/>
      <c r="D2" s="345"/>
      <c r="E2" s="345"/>
      <c r="F2" s="345"/>
      <c r="G2" s="345"/>
      <c r="H2" s="345"/>
      <c r="I2" s="345"/>
      <c r="J2" s="345"/>
      <c r="K2" s="345"/>
      <c r="L2" s="345"/>
      <c r="M2" s="345"/>
      <c r="N2" s="345"/>
      <c r="O2" s="345"/>
      <c r="P2" s="345"/>
      <c r="Q2" s="345"/>
      <c r="R2" s="345"/>
      <c r="S2" s="345"/>
      <c r="T2" s="345"/>
      <c r="U2" s="345"/>
      <c r="V2" s="345"/>
      <c r="W2" s="345"/>
      <c r="X2" s="345"/>
      <c r="Y2" s="345"/>
      <c r="Z2" s="345"/>
      <c r="AA2" s="346"/>
      <c r="AB2" s="303" t="s">
        <v>3</v>
      </c>
      <c r="AC2" s="304"/>
      <c r="AD2" s="305"/>
    </row>
    <row r="3" spans="1:30" ht="24" customHeight="1" x14ac:dyDescent="0.25">
      <c r="A3" s="342"/>
      <c r="B3" s="297" t="s">
        <v>4</v>
      </c>
      <c r="C3" s="298"/>
      <c r="D3" s="298"/>
      <c r="E3" s="298"/>
      <c r="F3" s="298"/>
      <c r="G3" s="298"/>
      <c r="H3" s="298"/>
      <c r="I3" s="298"/>
      <c r="J3" s="298"/>
      <c r="K3" s="298"/>
      <c r="L3" s="298"/>
      <c r="M3" s="298"/>
      <c r="N3" s="298"/>
      <c r="O3" s="298"/>
      <c r="P3" s="298"/>
      <c r="Q3" s="298"/>
      <c r="R3" s="298"/>
      <c r="S3" s="298"/>
      <c r="T3" s="298"/>
      <c r="U3" s="298"/>
      <c r="V3" s="298"/>
      <c r="W3" s="298"/>
      <c r="X3" s="298"/>
      <c r="Y3" s="298"/>
      <c r="Z3" s="298"/>
      <c r="AA3" s="299"/>
      <c r="AB3" s="303" t="s">
        <v>5</v>
      </c>
      <c r="AC3" s="304"/>
      <c r="AD3" s="305"/>
    </row>
    <row r="4" spans="1:30" ht="21.95" customHeight="1" thickBot="1" x14ac:dyDescent="0.3">
      <c r="A4" s="343"/>
      <c r="B4" s="300"/>
      <c r="C4" s="301"/>
      <c r="D4" s="301"/>
      <c r="E4" s="301"/>
      <c r="F4" s="301"/>
      <c r="G4" s="301"/>
      <c r="H4" s="301"/>
      <c r="I4" s="301"/>
      <c r="J4" s="301"/>
      <c r="K4" s="301"/>
      <c r="L4" s="301"/>
      <c r="M4" s="301"/>
      <c r="N4" s="301"/>
      <c r="O4" s="301"/>
      <c r="P4" s="301"/>
      <c r="Q4" s="301"/>
      <c r="R4" s="301"/>
      <c r="S4" s="301"/>
      <c r="T4" s="301"/>
      <c r="U4" s="301"/>
      <c r="V4" s="301"/>
      <c r="W4" s="301"/>
      <c r="X4" s="301"/>
      <c r="Y4" s="301"/>
      <c r="Z4" s="301"/>
      <c r="AA4" s="302"/>
      <c r="AB4" s="306" t="s">
        <v>6</v>
      </c>
      <c r="AC4" s="307"/>
      <c r="AD4" s="308"/>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9" t="s">
        <v>7</v>
      </c>
      <c r="B7" s="311"/>
      <c r="C7" s="368" t="s">
        <v>39</v>
      </c>
      <c r="D7" s="309" t="s">
        <v>9</v>
      </c>
      <c r="E7" s="310"/>
      <c r="F7" s="310"/>
      <c r="G7" s="310"/>
      <c r="H7" s="311"/>
      <c r="I7" s="318">
        <v>45267</v>
      </c>
      <c r="J7" s="319"/>
      <c r="K7" s="309" t="s">
        <v>10</v>
      </c>
      <c r="L7" s="311"/>
      <c r="M7" s="333" t="s">
        <v>11</v>
      </c>
      <c r="N7" s="334"/>
      <c r="O7" s="324"/>
      <c r="P7" s="325"/>
      <c r="Q7" s="54"/>
      <c r="R7" s="54"/>
      <c r="S7" s="54"/>
      <c r="T7" s="54"/>
      <c r="U7" s="54"/>
      <c r="V7" s="54"/>
      <c r="W7" s="54"/>
      <c r="X7" s="54"/>
      <c r="Y7" s="54"/>
      <c r="Z7" s="55"/>
      <c r="AA7" s="54"/>
      <c r="AB7" s="54"/>
      <c r="AC7" s="60"/>
      <c r="AD7" s="61"/>
    </row>
    <row r="8" spans="1:30" x14ac:dyDescent="0.25">
      <c r="A8" s="312"/>
      <c r="B8" s="314"/>
      <c r="C8" s="369"/>
      <c r="D8" s="312"/>
      <c r="E8" s="313"/>
      <c r="F8" s="313"/>
      <c r="G8" s="313"/>
      <c r="H8" s="314"/>
      <c r="I8" s="320"/>
      <c r="J8" s="321"/>
      <c r="K8" s="312"/>
      <c r="L8" s="314"/>
      <c r="M8" s="326" t="s">
        <v>12</v>
      </c>
      <c r="N8" s="327"/>
      <c r="O8" s="360"/>
      <c r="P8" s="361"/>
      <c r="Q8" s="54"/>
      <c r="R8" s="54"/>
      <c r="S8" s="54"/>
      <c r="T8" s="54"/>
      <c r="U8" s="54"/>
      <c r="V8" s="54"/>
      <c r="W8" s="54"/>
      <c r="X8" s="54"/>
      <c r="Y8" s="54"/>
      <c r="Z8" s="55"/>
      <c r="AA8" s="54"/>
      <c r="AB8" s="54"/>
      <c r="AC8" s="60"/>
      <c r="AD8" s="61"/>
    </row>
    <row r="9" spans="1:30" ht="15.75" thickBot="1" x14ac:dyDescent="0.3">
      <c r="A9" s="315"/>
      <c r="B9" s="317"/>
      <c r="C9" s="370"/>
      <c r="D9" s="315"/>
      <c r="E9" s="316"/>
      <c r="F9" s="316"/>
      <c r="G9" s="316"/>
      <c r="H9" s="317"/>
      <c r="I9" s="322"/>
      <c r="J9" s="323"/>
      <c r="K9" s="315"/>
      <c r="L9" s="317"/>
      <c r="M9" s="362" t="s">
        <v>13</v>
      </c>
      <c r="N9" s="363"/>
      <c r="O9" s="364" t="s">
        <v>14</v>
      </c>
      <c r="P9" s="365"/>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9" t="s">
        <v>15</v>
      </c>
      <c r="B11" s="311"/>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12"/>
      <c r="B12" s="314"/>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15"/>
      <c r="B13" s="31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6" t="s">
        <v>17</v>
      </c>
      <c r="B15" s="367"/>
      <c r="C15" s="380" t="s">
        <v>18</v>
      </c>
      <c r="D15" s="381"/>
      <c r="E15" s="381"/>
      <c r="F15" s="381"/>
      <c r="G15" s="381"/>
      <c r="H15" s="381"/>
      <c r="I15" s="381"/>
      <c r="J15" s="381"/>
      <c r="K15" s="382"/>
      <c r="L15" s="335" t="s">
        <v>19</v>
      </c>
      <c r="M15" s="336"/>
      <c r="N15" s="336"/>
      <c r="O15" s="336"/>
      <c r="P15" s="336"/>
      <c r="Q15" s="337"/>
      <c r="R15" s="383" t="s">
        <v>20</v>
      </c>
      <c r="S15" s="384"/>
      <c r="T15" s="384"/>
      <c r="U15" s="384"/>
      <c r="V15" s="384"/>
      <c r="W15" s="384"/>
      <c r="X15" s="385"/>
      <c r="Y15" s="335" t="s">
        <v>21</v>
      </c>
      <c r="Z15" s="337"/>
      <c r="AA15" s="330" t="s">
        <v>22</v>
      </c>
      <c r="AB15" s="331"/>
      <c r="AC15" s="331"/>
      <c r="AD15" s="332"/>
    </row>
    <row r="16" spans="1:30" ht="9" customHeight="1" thickBot="1" x14ac:dyDescent="0.3">
      <c r="A16" s="59"/>
      <c r="B16" s="54"/>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73"/>
      <c r="AD16" s="74"/>
    </row>
    <row r="17" spans="1:42" s="76" customFormat="1" ht="37.5" customHeight="1" thickBot="1" x14ac:dyDescent="0.3">
      <c r="A17" s="366" t="s">
        <v>23</v>
      </c>
      <c r="B17" s="367"/>
      <c r="C17" s="386" t="s">
        <v>24</v>
      </c>
      <c r="D17" s="387"/>
      <c r="E17" s="387"/>
      <c r="F17" s="387"/>
      <c r="G17" s="387"/>
      <c r="H17" s="387"/>
      <c r="I17" s="387"/>
      <c r="J17" s="387"/>
      <c r="K17" s="387"/>
      <c r="L17" s="387"/>
      <c r="M17" s="387"/>
      <c r="N17" s="387"/>
      <c r="O17" s="387"/>
      <c r="P17" s="387"/>
      <c r="Q17" s="388"/>
      <c r="R17" s="335" t="s">
        <v>25</v>
      </c>
      <c r="S17" s="336"/>
      <c r="T17" s="336"/>
      <c r="U17" s="336"/>
      <c r="V17" s="337"/>
      <c r="W17" s="396">
        <v>28000</v>
      </c>
      <c r="X17" s="397"/>
      <c r="Y17" s="336" t="s">
        <v>26</v>
      </c>
      <c r="Z17" s="336"/>
      <c r="AA17" s="336"/>
      <c r="AB17" s="337"/>
      <c r="AC17" s="391">
        <v>0.1</v>
      </c>
      <c r="AD17" s="392"/>
      <c r="AE17" s="265"/>
      <c r="AF17" s="266"/>
      <c r="AG17" s="266"/>
      <c r="AH17" s="266"/>
      <c r="AI17" s="267"/>
      <c r="AJ17" s="267"/>
    </row>
    <row r="18" spans="1:42"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2" ht="32.1" customHeight="1" thickBot="1" x14ac:dyDescent="0.3">
      <c r="A19" s="335" t="s">
        <v>27</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7"/>
      <c r="AF19" s="268"/>
      <c r="AG19" s="268"/>
    </row>
    <row r="20" spans="1:42" ht="32.1" customHeight="1" thickBot="1" x14ac:dyDescent="0.3">
      <c r="A20" s="82"/>
      <c r="B20" s="60"/>
      <c r="C20" s="393" t="s">
        <v>28</v>
      </c>
      <c r="D20" s="394"/>
      <c r="E20" s="394"/>
      <c r="F20" s="394"/>
      <c r="G20" s="394"/>
      <c r="H20" s="394"/>
      <c r="I20" s="394"/>
      <c r="J20" s="394"/>
      <c r="K20" s="394"/>
      <c r="L20" s="394"/>
      <c r="M20" s="394"/>
      <c r="N20" s="394"/>
      <c r="O20" s="394"/>
      <c r="P20" s="395"/>
      <c r="Q20" s="338" t="s">
        <v>29</v>
      </c>
      <c r="R20" s="339"/>
      <c r="S20" s="339"/>
      <c r="T20" s="339"/>
      <c r="U20" s="339"/>
      <c r="V20" s="339"/>
      <c r="W20" s="339"/>
      <c r="X20" s="339"/>
      <c r="Y20" s="339"/>
      <c r="Z20" s="339"/>
      <c r="AA20" s="339"/>
      <c r="AB20" s="339"/>
      <c r="AC20" s="339"/>
      <c r="AD20" s="340"/>
      <c r="AF20" s="269"/>
      <c r="AG20" s="269"/>
      <c r="AH20" s="270"/>
    </row>
    <row r="21" spans="1:42"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F21" s="271"/>
      <c r="AG21" s="272" t="s">
        <v>43</v>
      </c>
      <c r="AH21" s="273" t="s">
        <v>44</v>
      </c>
    </row>
    <row r="22" spans="1:42" ht="32.1" customHeight="1" x14ac:dyDescent="0.25">
      <c r="A22" s="389" t="s">
        <v>45</v>
      </c>
      <c r="B22" s="390"/>
      <c r="C22" s="179">
        <v>2830340561</v>
      </c>
      <c r="D22" s="174">
        <v>0</v>
      </c>
      <c r="E22" s="174">
        <v>0</v>
      </c>
      <c r="F22" s="174">
        <v>0</v>
      </c>
      <c r="G22" s="174">
        <v>0</v>
      </c>
      <c r="H22" s="174">
        <v>0</v>
      </c>
      <c r="I22" s="174">
        <v>0</v>
      </c>
      <c r="J22" s="174">
        <v>0</v>
      </c>
      <c r="K22" s="174">
        <v>0</v>
      </c>
      <c r="L22" s="174">
        <v>0</v>
      </c>
      <c r="M22" s="174">
        <v>0</v>
      </c>
      <c r="N22" s="174">
        <v>0</v>
      </c>
      <c r="O22" s="235">
        <f>SUM(C22:N22)</f>
        <v>2830340561</v>
      </c>
      <c r="P22" s="180"/>
      <c r="Q22" s="179"/>
      <c r="R22" s="178"/>
      <c r="S22" s="178"/>
      <c r="T22" s="178">
        <v>7060000000</v>
      </c>
      <c r="U22" s="178">
        <v>1566535781</v>
      </c>
      <c r="V22" s="178"/>
      <c r="W22" s="178"/>
      <c r="X22" s="178"/>
      <c r="Y22" s="178"/>
      <c r="Z22" s="178"/>
      <c r="AA22" s="178"/>
      <c r="AB22" s="178"/>
      <c r="AC22" s="235">
        <f>SUM(Q22:AB22)</f>
        <v>8626535781</v>
      </c>
      <c r="AD22" s="184"/>
      <c r="AE22" s="282"/>
      <c r="AF22" s="271" t="s">
        <v>46</v>
      </c>
      <c r="AG22" s="271">
        <f>+O22+'Meta 2 SEGUIMIENTO LPD'!O22+'Meta 3 OPERAR CR'!O22+'Meta 4 ATENCION CR'!O22+'Meta 5 FORTALECER SOFIA '!O22+'Meta 6 ESTRATEGIA PREVENCION'!O22+'Meta 7 CLS'!O22+'Meta 8 PROTOCOLO TP'!O22+'Meta 9 ATENCIONES DUPLAS'!O22</f>
        <v>5839231591.1445255</v>
      </c>
      <c r="AH22" s="274">
        <f>+AC22+'Meta 2 SEGUIMIENTO LPD'!AC22+'Meta 3 OPERAR CR'!AC22+'Meta 4 ATENCION CR'!AC22+'Meta 5 FORTALECER SOFIA '!AC22+'Meta 6 ESTRATEGIA PREVENCION'!AC22+'Meta 7 CLS'!AC22+'Meta 8 PROTOCOLO TP'!AC22+'Meta 9 ATENCIONES DUPLAS'!AC22</f>
        <v>30660658000.125</v>
      </c>
    </row>
    <row r="23" spans="1:42" ht="32.1" customHeight="1" x14ac:dyDescent="0.25">
      <c r="A23" s="295" t="s">
        <v>47</v>
      </c>
      <c r="B23" s="296"/>
      <c r="C23" s="175">
        <f>+C22</f>
        <v>2830340561</v>
      </c>
      <c r="D23" s="174">
        <v>0</v>
      </c>
      <c r="E23" s="174">
        <v>0</v>
      </c>
      <c r="F23" s="174">
        <v>0</v>
      </c>
      <c r="G23" s="174">
        <v>0</v>
      </c>
      <c r="H23" s="174">
        <v>0</v>
      </c>
      <c r="I23" s="174">
        <v>0</v>
      </c>
      <c r="J23" s="174">
        <v>0</v>
      </c>
      <c r="K23" s="174">
        <v>0</v>
      </c>
      <c r="L23" s="174"/>
      <c r="M23" s="174"/>
      <c r="N23" s="174"/>
      <c r="O23" s="236">
        <f>SUM(C23:N23)</f>
        <v>2830340561</v>
      </c>
      <c r="P23" s="182">
        <f>+O23/O22</f>
        <v>1</v>
      </c>
      <c r="Q23" s="175">
        <v>0</v>
      </c>
      <c r="R23" s="174">
        <v>0</v>
      </c>
      <c r="S23" s="174">
        <v>1566499115</v>
      </c>
      <c r="T23" s="174">
        <v>0</v>
      </c>
      <c r="U23" s="174">
        <v>7060036666</v>
      </c>
      <c r="V23" s="174">
        <v>0</v>
      </c>
      <c r="W23" s="174">
        <v>0</v>
      </c>
      <c r="X23" s="174">
        <v>0</v>
      </c>
      <c r="Y23" s="174">
        <v>0</v>
      </c>
      <c r="Z23" s="174"/>
      <c r="AA23" s="174"/>
      <c r="AB23" s="174"/>
      <c r="AC23" s="236">
        <f>SUM(Q23:AB23)</f>
        <v>8626535781</v>
      </c>
      <c r="AD23" s="182">
        <f>+AC23/AC22</f>
        <v>1</v>
      </c>
      <c r="AF23" s="271" t="s">
        <v>48</v>
      </c>
      <c r="AG23" s="271">
        <f>+O23+'Meta 2 SEGUIMIENTO LPD'!O23+'Meta 3 OPERAR CR'!O23+'Meta 4 ATENCION CR'!O23+'Meta 5 FORTALECER SOFIA '!O23+'Meta 6 ESTRATEGIA PREVENCION'!O23+'Meta 7 CLS'!O23+'Meta 8 PROTOCOLO TP'!O23+'Meta 9 ATENCIONES DUPLAS'!O23</f>
        <v>5839231591.1445255</v>
      </c>
      <c r="AH23" s="274">
        <f>+AC23+'Meta 2 SEGUIMIENTO LPD'!AC23+'Meta 3 OPERAR CR'!AC23+'Meta 4 ATENCION CR'!AC23+'Meta 5 FORTALECER SOFIA '!AC23+'Meta 6 ESTRATEGIA PREVENCION'!AC23+'Meta 7 CLS'!AC23+'Meta 8 PROTOCOLO TP'!AC23+'Meta 9 ATENCIONES DUPLAS'!AC23</f>
        <v>29755524286</v>
      </c>
    </row>
    <row r="24" spans="1:42" ht="32.1" customHeight="1" x14ac:dyDescent="0.25">
      <c r="A24" s="295" t="s">
        <v>49</v>
      </c>
      <c r="B24" s="296"/>
      <c r="C24" s="175">
        <v>0</v>
      </c>
      <c r="D24" s="174">
        <v>1380100934</v>
      </c>
      <c r="E24" s="174">
        <v>690050467</v>
      </c>
      <c r="F24" s="174">
        <v>754810980</v>
      </c>
      <c r="G24" s="174">
        <v>0</v>
      </c>
      <c r="H24" s="174">
        <v>0</v>
      </c>
      <c r="I24" s="174">
        <v>0</v>
      </c>
      <c r="J24" s="174">
        <v>0</v>
      </c>
      <c r="K24" s="174">
        <v>5378180</v>
      </c>
      <c r="L24" s="174">
        <v>0</v>
      </c>
      <c r="M24" s="174">
        <v>0</v>
      </c>
      <c r="N24" s="174">
        <v>0</v>
      </c>
      <c r="O24" s="236">
        <f>SUM(C24:N24)</f>
        <v>2830340561</v>
      </c>
      <c r="P24" s="180"/>
      <c r="Q24" s="175"/>
      <c r="R24" s="174"/>
      <c r="S24" s="174"/>
      <c r="T24" s="174">
        <v>760000000</v>
      </c>
      <c r="U24" s="174">
        <v>895816973</v>
      </c>
      <c r="V24" s="174">
        <v>895816973</v>
      </c>
      <c r="W24" s="174">
        <v>895816973</v>
      </c>
      <c r="X24" s="174">
        <v>895816973</v>
      </c>
      <c r="Y24" s="174">
        <v>895816973</v>
      </c>
      <c r="Z24" s="174">
        <v>895816973</v>
      </c>
      <c r="AA24" s="174">
        <v>895816973</v>
      </c>
      <c r="AB24" s="174">
        <v>1595816970</v>
      </c>
      <c r="AC24" s="236">
        <f>SUM(Q24:AB24)</f>
        <v>8626535781</v>
      </c>
      <c r="AD24" s="182"/>
      <c r="AF24" s="271" t="s">
        <v>50</v>
      </c>
      <c r="AG24" s="271">
        <f>+O24+'Meta 2 SEGUIMIENTO LPD'!O24+'Meta 3 OPERAR CR'!O24+'Meta 4 ATENCION CR'!O24+'Meta 5 FORTALECER SOFIA '!O24+'Meta 6 ESTRATEGIA PREVENCION'!O24+'Meta 7 CLS'!O24+'Meta 8 PROTOCOLO TP'!O24+'Meta 9 ATENCIONES DUPLAS'!O24</f>
        <v>5839231591.1445255</v>
      </c>
      <c r="AH24" s="274">
        <f>+AC24+'Meta 2 SEGUIMIENTO LPD'!AC24+'Meta 3 OPERAR CR'!AC24+'Meta 4 ATENCION CR'!AC24+'Meta 5 FORTALECER SOFIA '!AC24+'Meta 6 ESTRATEGIA PREVENCION'!AC24+'Meta 7 CLS'!AC24+'Meta 8 PROTOCOLO TP'!AC24+'Meta 9 ATENCIONES DUPLAS'!AC24</f>
        <v>30660658000.200001</v>
      </c>
    </row>
    <row r="25" spans="1:42" ht="32.1" customHeight="1" thickBot="1" x14ac:dyDescent="0.3">
      <c r="A25" s="328" t="s">
        <v>51</v>
      </c>
      <c r="B25" s="329"/>
      <c r="C25" s="176">
        <v>0</v>
      </c>
      <c r="D25" s="177">
        <v>0</v>
      </c>
      <c r="E25" s="237">
        <v>0</v>
      </c>
      <c r="F25" s="177">
        <v>0</v>
      </c>
      <c r="G25" s="177">
        <v>1380100934</v>
      </c>
      <c r="H25" s="177">
        <v>1379215276</v>
      </c>
      <c r="I25" s="177">
        <v>65646171</v>
      </c>
      <c r="J25" s="177">
        <v>0</v>
      </c>
      <c r="K25" s="177">
        <v>0</v>
      </c>
      <c r="L25" s="177"/>
      <c r="M25" s="177"/>
      <c r="N25" s="177"/>
      <c r="O25" s="237">
        <f>SUM(C25:N25)</f>
        <v>2824962381</v>
      </c>
      <c r="P25" s="181">
        <f>+O25/O24</f>
        <v>0.99809981170672268</v>
      </c>
      <c r="Q25" s="176">
        <v>0</v>
      </c>
      <c r="R25" s="177">
        <v>0</v>
      </c>
      <c r="S25" s="177">
        <v>0</v>
      </c>
      <c r="T25" s="177">
        <v>0</v>
      </c>
      <c r="U25" s="177">
        <v>0</v>
      </c>
      <c r="V25" s="177">
        <v>0</v>
      </c>
      <c r="W25" s="177">
        <v>750426472</v>
      </c>
      <c r="X25" s="177">
        <v>0</v>
      </c>
      <c r="Y25" s="177">
        <v>0</v>
      </c>
      <c r="Z25" s="177">
        <v>2465138586</v>
      </c>
      <c r="AA25" s="177">
        <v>2444427126</v>
      </c>
      <c r="AB25" s="177"/>
      <c r="AC25" s="237">
        <f>SUM(Q25:AB25)</f>
        <v>5659992184</v>
      </c>
      <c r="AD25" s="183">
        <f>+AC25/AC24</f>
        <v>0.65611414914271482</v>
      </c>
      <c r="AF25" s="271" t="s">
        <v>52</v>
      </c>
      <c r="AG25" s="271">
        <f>+O25+'Meta 2 SEGUIMIENTO LPD'!O25+'Meta 3 OPERAR CR'!O25+'Meta 4 ATENCION CR'!O25+'Meta 5 FORTALECER SOFIA '!O25+'Meta 6 ESTRATEGIA PREVENCION'!O25+'Meta 7 CLS'!O25+'Meta 8 PROTOCOLO TP'!O25+'Meta 9 ATENCIONES DUPLAS'!O25</f>
        <v>5833853411</v>
      </c>
      <c r="AH25" s="274">
        <f>+AC25+'Meta 2 SEGUIMIENTO LPD'!AC25+'Meta 3 OPERAR CR'!AC25+'Meta 4 ATENCION CR'!AC25+'Meta 5 FORTALECER SOFIA '!AC25+'Meta 6 ESTRATEGIA PREVENCION'!AC25+'Meta 7 CLS'!AC25+'Meta 8 PROTOCOLO TP'!AC25+'Meta 9 ATENCIONES DUPLAS'!AC25</f>
        <v>20126969929</v>
      </c>
    </row>
    <row r="26" spans="1:42"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2" ht="33.950000000000003" customHeight="1" x14ac:dyDescent="0.25">
      <c r="A27" s="291" t="s">
        <v>53</v>
      </c>
      <c r="B27" s="292"/>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4"/>
    </row>
    <row r="28" spans="1:42" ht="15" customHeight="1" x14ac:dyDescent="0.25">
      <c r="A28" s="350" t="s">
        <v>54</v>
      </c>
      <c r="B28" s="352" t="s">
        <v>55</v>
      </c>
      <c r="C28" s="353"/>
      <c r="D28" s="296" t="s">
        <v>56</v>
      </c>
      <c r="E28" s="356"/>
      <c r="F28" s="356"/>
      <c r="G28" s="356"/>
      <c r="H28" s="356"/>
      <c r="I28" s="356"/>
      <c r="J28" s="356"/>
      <c r="K28" s="356"/>
      <c r="L28" s="356"/>
      <c r="M28" s="356"/>
      <c r="N28" s="356"/>
      <c r="O28" s="357"/>
      <c r="P28" s="358" t="s">
        <v>41</v>
      </c>
      <c r="Q28" s="358" t="s">
        <v>57</v>
      </c>
      <c r="R28" s="358"/>
      <c r="S28" s="358"/>
      <c r="T28" s="358"/>
      <c r="U28" s="358"/>
      <c r="V28" s="358"/>
      <c r="W28" s="358"/>
      <c r="X28" s="358"/>
      <c r="Y28" s="358"/>
      <c r="Z28" s="358"/>
      <c r="AA28" s="358"/>
      <c r="AB28" s="358"/>
      <c r="AC28" s="358"/>
      <c r="AD28" s="359"/>
    </row>
    <row r="29" spans="1:42" ht="27" customHeight="1" x14ac:dyDescent="0.25">
      <c r="A29" s="351"/>
      <c r="B29" s="354"/>
      <c r="C29" s="355"/>
      <c r="D29" s="88" t="s">
        <v>30</v>
      </c>
      <c r="E29" s="88" t="s">
        <v>31</v>
      </c>
      <c r="F29" s="88" t="s">
        <v>32</v>
      </c>
      <c r="G29" s="88" t="s">
        <v>33</v>
      </c>
      <c r="H29" s="88" t="s">
        <v>34</v>
      </c>
      <c r="I29" s="88" t="s">
        <v>35</v>
      </c>
      <c r="J29" s="88" t="s">
        <v>36</v>
      </c>
      <c r="K29" s="88" t="s">
        <v>37</v>
      </c>
      <c r="L29" s="88" t="s">
        <v>8</v>
      </c>
      <c r="M29" s="88" t="s">
        <v>38</v>
      </c>
      <c r="N29" s="88" t="s">
        <v>39</v>
      </c>
      <c r="O29" s="88" t="s">
        <v>40</v>
      </c>
      <c r="P29" s="357"/>
      <c r="Q29" s="358"/>
      <c r="R29" s="358"/>
      <c r="S29" s="358"/>
      <c r="T29" s="358"/>
      <c r="U29" s="358"/>
      <c r="V29" s="358"/>
      <c r="W29" s="358"/>
      <c r="X29" s="358"/>
      <c r="Y29" s="358"/>
      <c r="Z29" s="358"/>
      <c r="AA29" s="358"/>
      <c r="AB29" s="358"/>
      <c r="AC29" s="358"/>
      <c r="AD29" s="359"/>
    </row>
    <row r="30" spans="1:42" ht="42" customHeight="1" thickBot="1" x14ac:dyDescent="0.3">
      <c r="A30" s="85" t="s">
        <v>24</v>
      </c>
      <c r="B30" s="423"/>
      <c r="C30" s="424"/>
      <c r="D30" s="89"/>
      <c r="E30" s="89"/>
      <c r="F30" s="89"/>
      <c r="G30" s="89"/>
      <c r="H30" s="89"/>
      <c r="I30" s="89"/>
      <c r="J30" s="89"/>
      <c r="K30" s="89"/>
      <c r="L30" s="89"/>
      <c r="M30" s="89"/>
      <c r="N30" s="89"/>
      <c r="O30" s="89"/>
      <c r="P30" s="86">
        <f>SUM(D30:O30)</f>
        <v>0</v>
      </c>
      <c r="Q30" s="398"/>
      <c r="R30" s="398"/>
      <c r="S30" s="398"/>
      <c r="T30" s="398"/>
      <c r="U30" s="398"/>
      <c r="V30" s="398"/>
      <c r="W30" s="398"/>
      <c r="X30" s="398"/>
      <c r="Y30" s="398"/>
      <c r="Z30" s="398"/>
      <c r="AA30" s="398"/>
      <c r="AB30" s="398"/>
      <c r="AC30" s="398"/>
      <c r="AD30" s="399"/>
    </row>
    <row r="31" spans="1:42" ht="45" customHeight="1" x14ac:dyDescent="0.25">
      <c r="A31" s="297" t="s">
        <v>58</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9"/>
    </row>
    <row r="32" spans="1:42" ht="23.1" customHeight="1" x14ac:dyDescent="0.25">
      <c r="A32" s="295" t="s">
        <v>59</v>
      </c>
      <c r="B32" s="358" t="s">
        <v>60</v>
      </c>
      <c r="C32" s="358" t="s">
        <v>55</v>
      </c>
      <c r="D32" s="358" t="s">
        <v>61</v>
      </c>
      <c r="E32" s="358"/>
      <c r="F32" s="358"/>
      <c r="G32" s="358"/>
      <c r="H32" s="358"/>
      <c r="I32" s="358"/>
      <c r="J32" s="358"/>
      <c r="K32" s="358"/>
      <c r="L32" s="358"/>
      <c r="M32" s="358"/>
      <c r="N32" s="358"/>
      <c r="O32" s="358"/>
      <c r="P32" s="358"/>
      <c r="Q32" s="358" t="s">
        <v>62</v>
      </c>
      <c r="R32" s="358"/>
      <c r="S32" s="358"/>
      <c r="T32" s="358"/>
      <c r="U32" s="358"/>
      <c r="V32" s="358"/>
      <c r="W32" s="358"/>
      <c r="X32" s="358"/>
      <c r="Y32" s="358"/>
      <c r="Z32" s="358"/>
      <c r="AA32" s="358"/>
      <c r="AB32" s="358"/>
      <c r="AC32" s="358"/>
      <c r="AD32" s="359"/>
      <c r="AH32" s="275"/>
      <c r="AI32" s="276"/>
      <c r="AJ32" s="276"/>
      <c r="AK32" s="87"/>
      <c r="AL32" s="87"/>
      <c r="AM32" s="87"/>
      <c r="AN32" s="87"/>
      <c r="AO32" s="87"/>
      <c r="AP32" s="87"/>
    </row>
    <row r="33" spans="1:42" ht="27" customHeight="1" x14ac:dyDescent="0.25">
      <c r="A33" s="295"/>
      <c r="B33" s="358"/>
      <c r="C33" s="400"/>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6" t="s">
        <v>63</v>
      </c>
      <c r="R33" s="356"/>
      <c r="S33" s="356"/>
      <c r="T33" s="357"/>
      <c r="U33" s="356" t="s">
        <v>64</v>
      </c>
      <c r="V33" s="356"/>
      <c r="W33" s="356"/>
      <c r="X33" s="357"/>
      <c r="Y33" s="296" t="s">
        <v>65</v>
      </c>
      <c r="Z33" s="356"/>
      <c r="AA33" s="357"/>
      <c r="AB33" s="296" t="s">
        <v>66</v>
      </c>
      <c r="AC33" s="356"/>
      <c r="AD33" s="407"/>
      <c r="AH33" s="275"/>
      <c r="AI33" s="276"/>
      <c r="AJ33" s="276"/>
      <c r="AK33" s="87"/>
      <c r="AL33" s="87"/>
      <c r="AM33" s="87"/>
      <c r="AN33" s="87"/>
      <c r="AO33" s="87"/>
      <c r="AP33" s="87"/>
    </row>
    <row r="34" spans="1:42" ht="186" customHeight="1" x14ac:dyDescent="0.25">
      <c r="A34" s="408" t="s">
        <v>24</v>
      </c>
      <c r="B34" s="410">
        <v>0.1</v>
      </c>
      <c r="C34" s="90" t="s">
        <v>67</v>
      </c>
      <c r="D34" s="202">
        <v>2333</v>
      </c>
      <c r="E34" s="202">
        <v>2333</v>
      </c>
      <c r="F34" s="202">
        <v>2333</v>
      </c>
      <c r="G34" s="202">
        <v>2333</v>
      </c>
      <c r="H34" s="202">
        <v>2333</v>
      </c>
      <c r="I34" s="202">
        <v>2333</v>
      </c>
      <c r="J34" s="202">
        <v>2333</v>
      </c>
      <c r="K34" s="202">
        <v>2333</v>
      </c>
      <c r="L34" s="202">
        <v>2334</v>
      </c>
      <c r="M34" s="202">
        <v>2334</v>
      </c>
      <c r="N34" s="202">
        <v>2334</v>
      </c>
      <c r="O34" s="202">
        <v>2334</v>
      </c>
      <c r="P34" s="202">
        <f>SUM(D34:O34)</f>
        <v>28000</v>
      </c>
      <c r="Q34" s="412" t="s">
        <v>700</v>
      </c>
      <c r="R34" s="413"/>
      <c r="S34" s="413"/>
      <c r="T34" s="414"/>
      <c r="U34" s="412" t="s">
        <v>701</v>
      </c>
      <c r="V34" s="413"/>
      <c r="W34" s="413"/>
      <c r="X34" s="414"/>
      <c r="Y34" s="418" t="s">
        <v>68</v>
      </c>
      <c r="Z34" s="419"/>
      <c r="AA34" s="420"/>
      <c r="AB34" s="413" t="s">
        <v>69</v>
      </c>
      <c r="AC34" s="413"/>
      <c r="AD34" s="421"/>
      <c r="AH34" s="275"/>
      <c r="AI34" s="276"/>
      <c r="AJ34" s="276"/>
      <c r="AK34" s="87"/>
      <c r="AL34" s="87"/>
      <c r="AM34" s="87"/>
      <c r="AN34" s="87"/>
      <c r="AO34" s="87"/>
      <c r="AP34" s="87"/>
    </row>
    <row r="35" spans="1:42" ht="186" customHeight="1" thickBot="1" x14ac:dyDescent="0.3">
      <c r="A35" s="409"/>
      <c r="B35" s="411"/>
      <c r="C35" s="91" t="s">
        <v>70</v>
      </c>
      <c r="D35" s="218">
        <v>2598</v>
      </c>
      <c r="E35" s="218">
        <v>2901</v>
      </c>
      <c r="F35" s="218">
        <v>3087</v>
      </c>
      <c r="G35" s="218">
        <v>2780</v>
      </c>
      <c r="H35" s="218">
        <v>3311</v>
      </c>
      <c r="I35" s="218">
        <v>3212</v>
      </c>
      <c r="J35" s="218">
        <v>3101</v>
      </c>
      <c r="K35" s="218">
        <v>3367</v>
      </c>
      <c r="L35" s="218">
        <v>3320</v>
      </c>
      <c r="M35" s="218">
        <v>3631</v>
      </c>
      <c r="N35" s="218">
        <v>3358</v>
      </c>
      <c r="O35" s="218"/>
      <c r="P35" s="224">
        <f>SUM(D35:O35)</f>
        <v>34666</v>
      </c>
      <c r="Q35" s="415"/>
      <c r="R35" s="416"/>
      <c r="S35" s="416"/>
      <c r="T35" s="417"/>
      <c r="U35" s="415"/>
      <c r="V35" s="416"/>
      <c r="W35" s="416"/>
      <c r="X35" s="417"/>
      <c r="Y35" s="415"/>
      <c r="Z35" s="416"/>
      <c r="AA35" s="417"/>
      <c r="AB35" s="416"/>
      <c r="AC35" s="416"/>
      <c r="AD35" s="422"/>
      <c r="AF35" s="277"/>
      <c r="AH35" s="275"/>
      <c r="AI35" s="276"/>
      <c r="AJ35" s="276"/>
      <c r="AK35" s="87"/>
      <c r="AL35" s="87"/>
      <c r="AM35" s="87"/>
      <c r="AN35" s="87"/>
      <c r="AO35" s="87"/>
      <c r="AP35" s="87"/>
    </row>
    <row r="36" spans="1:42" ht="26.1" customHeight="1" x14ac:dyDescent="0.25">
      <c r="A36" s="389" t="s">
        <v>71</v>
      </c>
      <c r="B36" s="402" t="s">
        <v>72</v>
      </c>
      <c r="C36" s="404" t="s">
        <v>73</v>
      </c>
      <c r="D36" s="404"/>
      <c r="E36" s="404"/>
      <c r="F36" s="404"/>
      <c r="G36" s="404"/>
      <c r="H36" s="404"/>
      <c r="I36" s="404"/>
      <c r="J36" s="404"/>
      <c r="K36" s="404"/>
      <c r="L36" s="404"/>
      <c r="M36" s="404"/>
      <c r="N36" s="404"/>
      <c r="O36" s="404"/>
      <c r="P36" s="404"/>
      <c r="Q36" s="390" t="s">
        <v>74</v>
      </c>
      <c r="R36" s="405"/>
      <c r="S36" s="405"/>
      <c r="T36" s="405"/>
      <c r="U36" s="405"/>
      <c r="V36" s="405"/>
      <c r="W36" s="405"/>
      <c r="X36" s="405"/>
      <c r="Y36" s="405"/>
      <c r="Z36" s="405"/>
      <c r="AA36" s="405"/>
      <c r="AB36" s="405"/>
      <c r="AC36" s="405"/>
      <c r="AD36" s="406"/>
      <c r="AH36" s="275"/>
      <c r="AI36" s="276"/>
      <c r="AJ36" s="276"/>
      <c r="AK36" s="87"/>
      <c r="AL36" s="87"/>
      <c r="AM36" s="87"/>
      <c r="AN36" s="87"/>
      <c r="AO36" s="87"/>
      <c r="AP36" s="87"/>
    </row>
    <row r="37" spans="1:42" ht="26.1" customHeight="1" x14ac:dyDescent="0.25">
      <c r="A37" s="295"/>
      <c r="B37" s="403"/>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6" t="s">
        <v>89</v>
      </c>
      <c r="R37" s="356"/>
      <c r="S37" s="356"/>
      <c r="T37" s="356"/>
      <c r="U37" s="356"/>
      <c r="V37" s="356"/>
      <c r="W37" s="356"/>
      <c r="X37" s="356"/>
      <c r="Y37" s="356"/>
      <c r="Z37" s="356"/>
      <c r="AA37" s="356"/>
      <c r="AB37" s="356"/>
      <c r="AC37" s="356"/>
      <c r="AD37" s="407"/>
      <c r="AH37" s="278"/>
      <c r="AI37" s="279"/>
      <c r="AJ37" s="279"/>
      <c r="AK37" s="94"/>
      <c r="AL37" s="94"/>
      <c r="AM37" s="94"/>
      <c r="AN37" s="94"/>
      <c r="AO37" s="94"/>
      <c r="AP37" s="94"/>
    </row>
    <row r="38" spans="1:42" ht="87" customHeight="1" x14ac:dyDescent="0.25">
      <c r="A38" s="435" t="s">
        <v>90</v>
      </c>
      <c r="B38" s="437">
        <v>0.03</v>
      </c>
      <c r="C38" s="90" t="s">
        <v>67</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 t="shared" ref="P38:P43" si="0">SUM(D38:O38)</f>
        <v>1</v>
      </c>
      <c r="Q38" s="429" t="s">
        <v>702</v>
      </c>
      <c r="R38" s="430"/>
      <c r="S38" s="430"/>
      <c r="T38" s="430"/>
      <c r="U38" s="430"/>
      <c r="V38" s="430"/>
      <c r="W38" s="430"/>
      <c r="X38" s="430"/>
      <c r="Y38" s="430"/>
      <c r="Z38" s="430"/>
      <c r="AA38" s="430"/>
      <c r="AB38" s="430"/>
      <c r="AC38" s="430"/>
      <c r="AD38" s="431"/>
      <c r="AF38" s="280"/>
      <c r="AH38" s="281"/>
      <c r="AI38" s="281"/>
      <c r="AJ38" s="281"/>
      <c r="AK38" s="98"/>
      <c r="AL38" s="98"/>
      <c r="AM38" s="98"/>
      <c r="AN38" s="98"/>
      <c r="AO38" s="98"/>
      <c r="AP38" s="98"/>
    </row>
    <row r="39" spans="1:42" ht="87" customHeight="1" x14ac:dyDescent="0.25">
      <c r="A39" s="436"/>
      <c r="B39" s="438"/>
      <c r="C39" s="99" t="s">
        <v>70</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v>8.3000000000000004E-2</v>
      </c>
      <c r="M39" s="212">
        <v>8.3000000000000004E-2</v>
      </c>
      <c r="N39" s="212">
        <v>8.3000000000000004E-2</v>
      </c>
      <c r="O39" s="212"/>
      <c r="P39" s="219">
        <f t="shared" si="0"/>
        <v>0.91449999999999987</v>
      </c>
      <c r="Q39" s="439"/>
      <c r="R39" s="440"/>
      <c r="S39" s="440"/>
      <c r="T39" s="440"/>
      <c r="U39" s="440"/>
      <c r="V39" s="440"/>
      <c r="W39" s="440"/>
      <c r="X39" s="440"/>
      <c r="Y39" s="440"/>
      <c r="Z39" s="440"/>
      <c r="AA39" s="440"/>
      <c r="AB39" s="440"/>
      <c r="AC39" s="440"/>
      <c r="AD39" s="441"/>
      <c r="AF39" s="280"/>
    </row>
    <row r="40" spans="1:42" ht="105.75" customHeight="1" x14ac:dyDescent="0.25">
      <c r="A40" s="425" t="s">
        <v>91</v>
      </c>
      <c r="B40" s="427">
        <v>0.04</v>
      </c>
      <c r="C40" s="102" t="s">
        <v>67</v>
      </c>
      <c r="D40" s="203">
        <v>8.3299999999999999E-2</v>
      </c>
      <c r="E40" s="203">
        <v>8.3299999999999999E-2</v>
      </c>
      <c r="F40" s="203">
        <v>8.3299999999999999E-2</v>
      </c>
      <c r="G40" s="203">
        <v>8.3299999999999999E-2</v>
      </c>
      <c r="H40" s="203">
        <v>8.3299999999999999E-2</v>
      </c>
      <c r="I40" s="203">
        <v>8.3299999999999999E-2</v>
      </c>
      <c r="J40" s="203">
        <v>8.3299999999999999E-2</v>
      </c>
      <c r="K40" s="203">
        <v>8.3299999999999999E-2</v>
      </c>
      <c r="L40" s="203">
        <v>8.3400000000000002E-2</v>
      </c>
      <c r="M40" s="203">
        <v>8.3400000000000002E-2</v>
      </c>
      <c r="N40" s="203">
        <v>8.3400000000000002E-2</v>
      </c>
      <c r="O40" s="203">
        <v>8.3400000000000002E-2</v>
      </c>
      <c r="P40" s="101">
        <f t="shared" si="0"/>
        <v>1</v>
      </c>
      <c r="Q40" s="429" t="s">
        <v>703</v>
      </c>
      <c r="R40" s="430"/>
      <c r="S40" s="430"/>
      <c r="T40" s="430"/>
      <c r="U40" s="430"/>
      <c r="V40" s="430"/>
      <c r="W40" s="430"/>
      <c r="X40" s="430"/>
      <c r="Y40" s="430"/>
      <c r="Z40" s="430"/>
      <c r="AA40" s="430"/>
      <c r="AB40" s="430"/>
      <c r="AC40" s="430"/>
      <c r="AD40" s="431"/>
      <c r="AF40" s="280"/>
    </row>
    <row r="41" spans="1:42" ht="105.75" customHeight="1" x14ac:dyDescent="0.25">
      <c r="A41" s="435"/>
      <c r="B41" s="438"/>
      <c r="C41" s="99" t="s">
        <v>70</v>
      </c>
      <c r="D41" s="212">
        <v>8.3299999999999999E-2</v>
      </c>
      <c r="E41" s="212">
        <v>8.3299999999999999E-2</v>
      </c>
      <c r="F41" s="212">
        <v>8.3299999999999999E-2</v>
      </c>
      <c r="G41" s="212">
        <v>8.3299999999999999E-2</v>
      </c>
      <c r="H41" s="212">
        <v>8.3299999999999999E-2</v>
      </c>
      <c r="I41" s="212">
        <v>8.3000000000000004E-2</v>
      </c>
      <c r="J41" s="212">
        <v>8.3000000000000004E-2</v>
      </c>
      <c r="K41" s="212">
        <v>8.3000000000000004E-2</v>
      </c>
      <c r="L41" s="212">
        <v>8.3000000000000004E-2</v>
      </c>
      <c r="M41" s="212">
        <v>8.3000000000000004E-2</v>
      </c>
      <c r="N41" s="212">
        <v>8.3000000000000004E-2</v>
      </c>
      <c r="O41" s="213"/>
      <c r="P41" s="219">
        <f t="shared" si="0"/>
        <v>0.91449999999999987</v>
      </c>
      <c r="Q41" s="439"/>
      <c r="R41" s="440"/>
      <c r="S41" s="440"/>
      <c r="T41" s="440"/>
      <c r="U41" s="440"/>
      <c r="V41" s="440"/>
      <c r="W41" s="440"/>
      <c r="X41" s="440"/>
      <c r="Y41" s="440"/>
      <c r="Z41" s="440"/>
      <c r="AA41" s="440"/>
      <c r="AB41" s="440"/>
      <c r="AC41" s="440"/>
      <c r="AD41" s="441"/>
      <c r="AF41" s="280"/>
    </row>
    <row r="42" spans="1:42" ht="93" customHeight="1" x14ac:dyDescent="0.25">
      <c r="A42" s="425" t="s">
        <v>92</v>
      </c>
      <c r="B42" s="427">
        <v>0.03</v>
      </c>
      <c r="C42" s="102" t="s">
        <v>67</v>
      </c>
      <c r="D42" s="205">
        <v>8.3299999999999999E-2</v>
      </c>
      <c r="E42" s="205">
        <v>8.3299999999999999E-2</v>
      </c>
      <c r="F42" s="205">
        <v>8.3299999999999999E-2</v>
      </c>
      <c r="G42" s="205">
        <v>8.3299999999999999E-2</v>
      </c>
      <c r="H42" s="205">
        <v>8.3299999999999999E-2</v>
      </c>
      <c r="I42" s="205">
        <v>8.3299999999999999E-2</v>
      </c>
      <c r="J42" s="205">
        <v>8.3299999999999999E-2</v>
      </c>
      <c r="K42" s="205">
        <v>8.3299999999999999E-2</v>
      </c>
      <c r="L42" s="205">
        <v>8.3400000000000002E-2</v>
      </c>
      <c r="M42" s="205">
        <v>8.3400000000000002E-2</v>
      </c>
      <c r="N42" s="205">
        <v>8.3400000000000002E-2</v>
      </c>
      <c r="O42" s="205">
        <v>8.3400000000000002E-2</v>
      </c>
      <c r="P42" s="211">
        <f t="shared" si="0"/>
        <v>1</v>
      </c>
      <c r="Q42" s="429" t="s">
        <v>704</v>
      </c>
      <c r="R42" s="430"/>
      <c r="S42" s="430"/>
      <c r="T42" s="430"/>
      <c r="U42" s="430"/>
      <c r="V42" s="430"/>
      <c r="W42" s="430"/>
      <c r="X42" s="430"/>
      <c r="Y42" s="430"/>
      <c r="Z42" s="430"/>
      <c r="AA42" s="430"/>
      <c r="AB42" s="430"/>
      <c r="AC42" s="430"/>
      <c r="AD42" s="431"/>
      <c r="AF42" s="280"/>
    </row>
    <row r="43" spans="1:42" ht="93" customHeight="1" thickBot="1" x14ac:dyDescent="0.3">
      <c r="A43" s="426"/>
      <c r="B43" s="428"/>
      <c r="C43" s="91" t="s">
        <v>70</v>
      </c>
      <c r="D43" s="214">
        <v>8.3299999999999999E-2</v>
      </c>
      <c r="E43" s="214">
        <v>8.3299999999999999E-2</v>
      </c>
      <c r="F43" s="214">
        <v>8.3299999999999999E-2</v>
      </c>
      <c r="G43" s="214">
        <v>8.3299999999999999E-2</v>
      </c>
      <c r="H43" s="214">
        <v>8.3299999999999999E-2</v>
      </c>
      <c r="I43" s="214">
        <v>8.3000000000000004E-2</v>
      </c>
      <c r="J43" s="214">
        <v>8.3000000000000004E-2</v>
      </c>
      <c r="K43" s="214">
        <v>8.3000000000000004E-2</v>
      </c>
      <c r="L43" s="214">
        <v>8.3000000000000004E-2</v>
      </c>
      <c r="M43" s="214">
        <v>8.3000000000000004E-2</v>
      </c>
      <c r="N43" s="214">
        <v>8.3000000000000004E-2</v>
      </c>
      <c r="O43" s="215"/>
      <c r="P43" s="225">
        <f t="shared" si="0"/>
        <v>0.91449999999999987</v>
      </c>
      <c r="Q43" s="432"/>
      <c r="R43" s="433"/>
      <c r="S43" s="433"/>
      <c r="T43" s="433"/>
      <c r="U43" s="433"/>
      <c r="V43" s="433"/>
      <c r="W43" s="433"/>
      <c r="X43" s="433"/>
      <c r="Y43" s="433"/>
      <c r="Z43" s="433"/>
      <c r="AA43" s="433"/>
      <c r="AB43" s="433"/>
      <c r="AC43" s="433"/>
      <c r="AD43" s="434"/>
      <c r="AF43" s="280"/>
    </row>
  </sheetData>
  <mergeCells count="79">
    <mergeCell ref="A42:A43"/>
    <mergeCell ref="B42:B43"/>
    <mergeCell ref="Q42:AD43"/>
    <mergeCell ref="A38:A39"/>
    <mergeCell ref="B38:B39"/>
    <mergeCell ref="Q38:AD39"/>
    <mergeCell ref="A40:A41"/>
    <mergeCell ref="B40:B41"/>
    <mergeCell ref="Q40:AD41"/>
    <mergeCell ref="C16:AB16"/>
    <mergeCell ref="A36:A37"/>
    <mergeCell ref="B36:B37"/>
    <mergeCell ref="C36:P36"/>
    <mergeCell ref="Q36:AD36"/>
    <mergeCell ref="Q37:AD37"/>
    <mergeCell ref="U33:X33"/>
    <mergeCell ref="Y33:AA33"/>
    <mergeCell ref="AB33:AD33"/>
    <mergeCell ref="A34:A35"/>
    <mergeCell ref="B34:B35"/>
    <mergeCell ref="U34:X35"/>
    <mergeCell ref="Q34:T35"/>
    <mergeCell ref="Y34:AA35"/>
    <mergeCell ref="AB34:AD35"/>
    <mergeCell ref="B30:C30"/>
    <mergeCell ref="Q30:AD30"/>
    <mergeCell ref="B32:B33"/>
    <mergeCell ref="C32:C33"/>
    <mergeCell ref="D32:P32"/>
    <mergeCell ref="Q32:AD32"/>
    <mergeCell ref="Q33:T33"/>
    <mergeCell ref="A31:AD31"/>
    <mergeCell ref="A32:A33"/>
    <mergeCell ref="A17:B17"/>
    <mergeCell ref="C17:Q17"/>
    <mergeCell ref="A22:B22"/>
    <mergeCell ref="AC17:AD17"/>
    <mergeCell ref="R17:V17"/>
    <mergeCell ref="C20:P20"/>
    <mergeCell ref="W17:X17"/>
    <mergeCell ref="Y17:AB17"/>
    <mergeCell ref="O8:P8"/>
    <mergeCell ref="M9:N9"/>
    <mergeCell ref="O9:P9"/>
    <mergeCell ref="L15:Q15"/>
    <mergeCell ref="A15:B15"/>
    <mergeCell ref="A7:B9"/>
    <mergeCell ref="C7:C9"/>
    <mergeCell ref="C11:AD13"/>
    <mergeCell ref="C15:K15"/>
    <mergeCell ref="A11:B13"/>
    <mergeCell ref="R15:X15"/>
    <mergeCell ref="Y15:Z15"/>
    <mergeCell ref="A28:A29"/>
    <mergeCell ref="B28:C29"/>
    <mergeCell ref="D28:O28"/>
    <mergeCell ref="P28:P29"/>
    <mergeCell ref="Q28:AD29"/>
    <mergeCell ref="A1:A4"/>
    <mergeCell ref="B1:AA1"/>
    <mergeCell ref="AB1:AD1"/>
    <mergeCell ref="B2:AA2"/>
    <mergeCell ref="AB2:AD2"/>
    <mergeCell ref="A27:AD27"/>
    <mergeCell ref="A23:B23"/>
    <mergeCell ref="B3:AA4"/>
    <mergeCell ref="AB3:AD3"/>
    <mergeCell ref="AB4:AD4"/>
    <mergeCell ref="D7:H9"/>
    <mergeCell ref="I7:J9"/>
    <mergeCell ref="K7:L9"/>
    <mergeCell ref="O7:P7"/>
    <mergeCell ref="M8:N8"/>
    <mergeCell ref="A25:B25"/>
    <mergeCell ref="AA15:AD15"/>
    <mergeCell ref="M7:N7"/>
    <mergeCell ref="A24:B24"/>
    <mergeCell ref="A19:AD19"/>
    <mergeCell ref="Q20:AD20"/>
  </mergeCells>
  <dataValidations count="3">
    <dataValidation type="textLength" operator="lessThanOrEqual" allowBlank="1" showInputMessage="1" showErrorMessage="1" errorTitle="Máximo 2.000 caracteres" error="Máximo 2.000 caracteres" sqref="U34 Y34 AB34 Q34 Q38:AD43" xr:uid="{54A13338-76F3-4919-9D96-0758855DF80F}">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1"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pageSetUpPr fitToPage="1"/>
  </sheetPr>
  <dimension ref="A1:AO43"/>
  <sheetViews>
    <sheetView showGridLines="0" zoomScale="60" zoomScaleNormal="60" workbookViewId="0">
      <selection activeCell="I7" sqref="I7:J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7" width="18.140625" style="50" customWidth="1"/>
    <col min="18" max="18" width="19.57031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1"/>
      <c r="B1" s="344"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6"/>
      <c r="AB1" s="347" t="s">
        <v>1</v>
      </c>
      <c r="AC1" s="348"/>
      <c r="AD1" s="349"/>
    </row>
    <row r="2" spans="1:30" ht="30.75" customHeight="1" thickBot="1" x14ac:dyDescent="0.3">
      <c r="A2" s="342"/>
      <c r="B2" s="344" t="s">
        <v>2</v>
      </c>
      <c r="C2" s="345"/>
      <c r="D2" s="345"/>
      <c r="E2" s="345"/>
      <c r="F2" s="345"/>
      <c r="G2" s="345"/>
      <c r="H2" s="345"/>
      <c r="I2" s="345"/>
      <c r="J2" s="345"/>
      <c r="K2" s="345"/>
      <c r="L2" s="345"/>
      <c r="M2" s="345"/>
      <c r="N2" s="345"/>
      <c r="O2" s="345"/>
      <c r="P2" s="345"/>
      <c r="Q2" s="345"/>
      <c r="R2" s="345"/>
      <c r="S2" s="345"/>
      <c r="T2" s="345"/>
      <c r="U2" s="345"/>
      <c r="V2" s="345"/>
      <c r="W2" s="345"/>
      <c r="X2" s="345"/>
      <c r="Y2" s="345"/>
      <c r="Z2" s="345"/>
      <c r="AA2" s="346"/>
      <c r="AB2" s="303" t="s">
        <v>3</v>
      </c>
      <c r="AC2" s="304"/>
      <c r="AD2" s="305"/>
    </row>
    <row r="3" spans="1:30" ht="24" customHeight="1" x14ac:dyDescent="0.25">
      <c r="A3" s="342"/>
      <c r="B3" s="297" t="s">
        <v>4</v>
      </c>
      <c r="C3" s="298"/>
      <c r="D3" s="298"/>
      <c r="E3" s="298"/>
      <c r="F3" s="298"/>
      <c r="G3" s="298"/>
      <c r="H3" s="298"/>
      <c r="I3" s="298"/>
      <c r="J3" s="298"/>
      <c r="K3" s="298"/>
      <c r="L3" s="298"/>
      <c r="M3" s="298"/>
      <c r="N3" s="298"/>
      <c r="O3" s="298"/>
      <c r="P3" s="298"/>
      <c r="Q3" s="298"/>
      <c r="R3" s="298"/>
      <c r="S3" s="298"/>
      <c r="T3" s="298"/>
      <c r="U3" s="298"/>
      <c r="V3" s="298"/>
      <c r="W3" s="298"/>
      <c r="X3" s="298"/>
      <c r="Y3" s="298"/>
      <c r="Z3" s="298"/>
      <c r="AA3" s="299"/>
      <c r="AB3" s="303" t="s">
        <v>5</v>
      </c>
      <c r="AC3" s="304"/>
      <c r="AD3" s="305"/>
    </row>
    <row r="4" spans="1:30" ht="21.95" customHeight="1" thickBot="1" x14ac:dyDescent="0.3">
      <c r="A4" s="343"/>
      <c r="B4" s="300"/>
      <c r="C4" s="301"/>
      <c r="D4" s="301"/>
      <c r="E4" s="301"/>
      <c r="F4" s="301"/>
      <c r="G4" s="301"/>
      <c r="H4" s="301"/>
      <c r="I4" s="301"/>
      <c r="J4" s="301"/>
      <c r="K4" s="301"/>
      <c r="L4" s="301"/>
      <c r="M4" s="301"/>
      <c r="N4" s="301"/>
      <c r="O4" s="301"/>
      <c r="P4" s="301"/>
      <c r="Q4" s="301"/>
      <c r="R4" s="301"/>
      <c r="S4" s="301"/>
      <c r="T4" s="301"/>
      <c r="U4" s="301"/>
      <c r="V4" s="301"/>
      <c r="W4" s="301"/>
      <c r="X4" s="301"/>
      <c r="Y4" s="301"/>
      <c r="Z4" s="301"/>
      <c r="AA4" s="302"/>
      <c r="AB4" s="306" t="s">
        <v>6</v>
      </c>
      <c r="AC4" s="307"/>
      <c r="AD4" s="308"/>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9" t="s">
        <v>7</v>
      </c>
      <c r="B7" s="311"/>
      <c r="C7" s="368" t="s">
        <v>39</v>
      </c>
      <c r="D7" s="309" t="s">
        <v>9</v>
      </c>
      <c r="E7" s="310"/>
      <c r="F7" s="310"/>
      <c r="G7" s="310"/>
      <c r="H7" s="311"/>
      <c r="I7" s="318">
        <v>45267</v>
      </c>
      <c r="J7" s="319"/>
      <c r="K7" s="309" t="s">
        <v>10</v>
      </c>
      <c r="L7" s="311"/>
      <c r="M7" s="333" t="s">
        <v>11</v>
      </c>
      <c r="N7" s="334"/>
      <c r="O7" s="324"/>
      <c r="P7" s="325"/>
      <c r="Q7" s="54"/>
      <c r="R7" s="54"/>
      <c r="S7" s="54"/>
      <c r="T7" s="54"/>
      <c r="U7" s="54"/>
      <c r="V7" s="54"/>
      <c r="W7" s="54"/>
      <c r="X7" s="54"/>
      <c r="Y7" s="54"/>
      <c r="Z7" s="55"/>
      <c r="AA7" s="54"/>
      <c r="AB7" s="54"/>
      <c r="AC7" s="60"/>
      <c r="AD7" s="61"/>
    </row>
    <row r="8" spans="1:30" x14ac:dyDescent="0.25">
      <c r="A8" s="312"/>
      <c r="B8" s="314"/>
      <c r="C8" s="369"/>
      <c r="D8" s="312"/>
      <c r="E8" s="313"/>
      <c r="F8" s="313"/>
      <c r="G8" s="313"/>
      <c r="H8" s="314"/>
      <c r="I8" s="320"/>
      <c r="J8" s="321"/>
      <c r="K8" s="312"/>
      <c r="L8" s="314"/>
      <c r="M8" s="326" t="s">
        <v>12</v>
      </c>
      <c r="N8" s="327"/>
      <c r="O8" s="360"/>
      <c r="P8" s="361"/>
      <c r="Q8" s="54"/>
      <c r="R8" s="54"/>
      <c r="S8" s="54"/>
      <c r="T8" s="54"/>
      <c r="U8" s="54"/>
      <c r="V8" s="54"/>
      <c r="W8" s="54"/>
      <c r="X8" s="54"/>
      <c r="Y8" s="54"/>
      <c r="Z8" s="55"/>
      <c r="AA8" s="54"/>
      <c r="AB8" s="54"/>
      <c r="AC8" s="60"/>
      <c r="AD8" s="61"/>
    </row>
    <row r="9" spans="1:30" ht="15.75" thickBot="1" x14ac:dyDescent="0.3">
      <c r="A9" s="315"/>
      <c r="B9" s="317"/>
      <c r="C9" s="370"/>
      <c r="D9" s="315"/>
      <c r="E9" s="316"/>
      <c r="F9" s="316"/>
      <c r="G9" s="316"/>
      <c r="H9" s="317"/>
      <c r="I9" s="322"/>
      <c r="J9" s="323"/>
      <c r="K9" s="315"/>
      <c r="L9" s="317"/>
      <c r="M9" s="362" t="s">
        <v>13</v>
      </c>
      <c r="N9" s="363"/>
      <c r="O9" s="364" t="s">
        <v>14</v>
      </c>
      <c r="P9" s="365"/>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9" t="s">
        <v>15</v>
      </c>
      <c r="B11" s="311"/>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12"/>
      <c r="B12" s="314"/>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15"/>
      <c r="B13" s="31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6" t="s">
        <v>17</v>
      </c>
      <c r="B15" s="367"/>
      <c r="C15" s="380" t="s">
        <v>18</v>
      </c>
      <c r="D15" s="381"/>
      <c r="E15" s="381"/>
      <c r="F15" s="381"/>
      <c r="G15" s="381"/>
      <c r="H15" s="381"/>
      <c r="I15" s="381"/>
      <c r="J15" s="381"/>
      <c r="K15" s="382"/>
      <c r="L15" s="335" t="s">
        <v>19</v>
      </c>
      <c r="M15" s="336"/>
      <c r="N15" s="336"/>
      <c r="O15" s="336"/>
      <c r="P15" s="336"/>
      <c r="Q15" s="337"/>
      <c r="R15" s="383" t="s">
        <v>20</v>
      </c>
      <c r="S15" s="384"/>
      <c r="T15" s="384"/>
      <c r="U15" s="384"/>
      <c r="V15" s="384"/>
      <c r="W15" s="384"/>
      <c r="X15" s="385"/>
      <c r="Y15" s="335" t="s">
        <v>21</v>
      </c>
      <c r="Z15" s="337"/>
      <c r="AA15" s="330" t="s">
        <v>22</v>
      </c>
      <c r="AB15" s="331"/>
      <c r="AC15" s="331"/>
      <c r="AD15" s="332"/>
    </row>
    <row r="16" spans="1:30" ht="9" customHeight="1" thickBot="1" x14ac:dyDescent="0.3">
      <c r="A16" s="59"/>
      <c r="B16" s="54"/>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73"/>
      <c r="AD16" s="74"/>
    </row>
    <row r="17" spans="1:41" s="76" customFormat="1" ht="37.5" customHeight="1" thickBot="1" x14ac:dyDescent="0.3">
      <c r="A17" s="366" t="s">
        <v>23</v>
      </c>
      <c r="B17" s="367"/>
      <c r="C17" s="386" t="s">
        <v>765</v>
      </c>
      <c r="D17" s="387"/>
      <c r="E17" s="387"/>
      <c r="F17" s="387"/>
      <c r="G17" s="387"/>
      <c r="H17" s="387"/>
      <c r="I17" s="387"/>
      <c r="J17" s="387"/>
      <c r="K17" s="387"/>
      <c r="L17" s="387"/>
      <c r="M17" s="387"/>
      <c r="N17" s="387"/>
      <c r="O17" s="387"/>
      <c r="P17" s="387"/>
      <c r="Q17" s="388"/>
      <c r="R17" s="335" t="s">
        <v>25</v>
      </c>
      <c r="S17" s="336"/>
      <c r="T17" s="336"/>
      <c r="U17" s="336"/>
      <c r="V17" s="337"/>
      <c r="W17" s="396">
        <v>3126</v>
      </c>
      <c r="X17" s="397"/>
      <c r="Y17" s="336" t="s">
        <v>26</v>
      </c>
      <c r="Z17" s="336"/>
      <c r="AA17" s="336"/>
      <c r="AB17" s="337"/>
      <c r="AC17" s="391">
        <v>0.1</v>
      </c>
      <c r="AD17" s="39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5" t="s">
        <v>27</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7"/>
      <c r="AE19" s="83"/>
      <c r="AF19" s="83"/>
    </row>
    <row r="20" spans="1:41" ht="32.1" customHeight="1" thickBot="1" x14ac:dyDescent="0.3">
      <c r="A20" s="82"/>
      <c r="B20" s="60"/>
      <c r="C20" s="393" t="s">
        <v>28</v>
      </c>
      <c r="D20" s="394"/>
      <c r="E20" s="394"/>
      <c r="F20" s="394"/>
      <c r="G20" s="394"/>
      <c r="H20" s="394"/>
      <c r="I20" s="394"/>
      <c r="J20" s="394"/>
      <c r="K20" s="394"/>
      <c r="L20" s="394"/>
      <c r="M20" s="394"/>
      <c r="N20" s="394"/>
      <c r="O20" s="394"/>
      <c r="P20" s="395"/>
      <c r="Q20" s="338" t="s">
        <v>29</v>
      </c>
      <c r="R20" s="339"/>
      <c r="S20" s="339"/>
      <c r="T20" s="339"/>
      <c r="U20" s="339"/>
      <c r="V20" s="339"/>
      <c r="W20" s="339"/>
      <c r="X20" s="339"/>
      <c r="Y20" s="339"/>
      <c r="Z20" s="339"/>
      <c r="AA20" s="339"/>
      <c r="AB20" s="339"/>
      <c r="AC20" s="339"/>
      <c r="AD20" s="340"/>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89" t="s">
        <v>45</v>
      </c>
      <c r="B22" s="390"/>
      <c r="C22" s="179">
        <v>12794768</v>
      </c>
      <c r="D22" s="178">
        <v>0</v>
      </c>
      <c r="E22" s="178">
        <v>0</v>
      </c>
      <c r="F22" s="236">
        <v>-2864500</v>
      </c>
      <c r="G22" s="178">
        <v>0</v>
      </c>
      <c r="H22" s="178">
        <v>0</v>
      </c>
      <c r="I22" s="178">
        <v>0</v>
      </c>
      <c r="J22" s="178">
        <v>0</v>
      </c>
      <c r="K22" s="178">
        <v>0</v>
      </c>
      <c r="L22" s="178">
        <v>0</v>
      </c>
      <c r="M22" s="178">
        <v>0</v>
      </c>
      <c r="N22" s="178">
        <v>0</v>
      </c>
      <c r="O22" s="178">
        <f>SUM(C22:N22)</f>
        <v>9930268</v>
      </c>
      <c r="P22" s="180"/>
      <c r="Q22" s="179">
        <v>78844000</v>
      </c>
      <c r="R22" s="178">
        <v>1008304000</v>
      </c>
      <c r="S22" s="178"/>
      <c r="T22" s="178"/>
      <c r="U22" s="178">
        <v>102667102</v>
      </c>
      <c r="V22" s="178"/>
      <c r="W22" s="178"/>
      <c r="X22" s="178"/>
      <c r="Y22" s="178"/>
      <c r="Z22"/>
      <c r="AA22" s="178">
        <v>-46872668</v>
      </c>
      <c r="AB22" s="178"/>
      <c r="AC22" s="178">
        <f>SUM(Q22:AB22)</f>
        <v>1142942434</v>
      </c>
      <c r="AD22" s="184"/>
      <c r="AE22" s="3"/>
      <c r="AF22" s="3"/>
    </row>
    <row r="23" spans="1:41" ht="32.1" customHeight="1" x14ac:dyDescent="0.25">
      <c r="A23" s="295" t="s">
        <v>47</v>
      </c>
      <c r="B23" s="296"/>
      <c r="C23" s="175">
        <f>+C22</f>
        <v>12794768</v>
      </c>
      <c r="D23" s="174">
        <v>0</v>
      </c>
      <c r="E23" s="174">
        <v>0</v>
      </c>
      <c r="F23" s="236">
        <v>-2864500</v>
      </c>
      <c r="G23" s="174">
        <v>0</v>
      </c>
      <c r="H23" s="174">
        <v>0</v>
      </c>
      <c r="I23" s="174">
        <v>0</v>
      </c>
      <c r="J23" s="174">
        <v>0</v>
      </c>
      <c r="K23" s="174">
        <v>0</v>
      </c>
      <c r="L23" s="174"/>
      <c r="M23" s="174"/>
      <c r="N23" s="174"/>
      <c r="O23" s="174">
        <f>SUM(C23:N23)</f>
        <v>9930268</v>
      </c>
      <c r="P23" s="182">
        <f>+O23/O22</f>
        <v>1</v>
      </c>
      <c r="Q23" s="175">
        <v>456958000</v>
      </c>
      <c r="R23" s="174">
        <v>630190000</v>
      </c>
      <c r="S23" s="174">
        <v>-2056800</v>
      </c>
      <c r="T23" s="174">
        <v>-13749600</v>
      </c>
      <c r="U23" s="174">
        <v>0</v>
      </c>
      <c r="V23" s="174">
        <v>0</v>
      </c>
      <c r="W23" s="174">
        <v>0</v>
      </c>
      <c r="X23" s="174">
        <v>24061800</v>
      </c>
      <c r="Y23" s="174">
        <v>0</v>
      </c>
      <c r="Z23" s="236">
        <v>17759900</v>
      </c>
      <c r="AA23" s="174">
        <v>-1145800</v>
      </c>
      <c r="AB23" s="174"/>
      <c r="AC23" s="236">
        <f>SUM(Q23:AB23)</f>
        <v>1112017500</v>
      </c>
      <c r="AD23" s="182">
        <f>+AC23/AC22</f>
        <v>0.97294270202938327</v>
      </c>
      <c r="AE23" s="3"/>
      <c r="AF23" s="3"/>
    </row>
    <row r="24" spans="1:41" ht="32.1" customHeight="1" x14ac:dyDescent="0.25">
      <c r="A24" s="295" t="s">
        <v>49</v>
      </c>
      <c r="B24" s="296"/>
      <c r="C24" s="175">
        <v>0</v>
      </c>
      <c r="D24" s="174">
        <v>9930268</v>
      </c>
      <c r="E24" s="174">
        <v>0</v>
      </c>
      <c r="F24" s="236">
        <v>-2864500</v>
      </c>
      <c r="G24" s="174">
        <v>0</v>
      </c>
      <c r="H24" s="174">
        <v>0</v>
      </c>
      <c r="I24" s="174">
        <v>0</v>
      </c>
      <c r="J24" s="174">
        <v>0</v>
      </c>
      <c r="K24" s="174">
        <v>2864500</v>
      </c>
      <c r="L24" s="174">
        <v>0</v>
      </c>
      <c r="M24" s="174">
        <v>0</v>
      </c>
      <c r="N24" s="174">
        <v>0</v>
      </c>
      <c r="O24" s="174">
        <f>SUM(C24:N24)</f>
        <v>9930268</v>
      </c>
      <c r="P24" s="180"/>
      <c r="Q24" s="175"/>
      <c r="R24" s="174">
        <v>3428000</v>
      </c>
      <c r="S24" s="174">
        <v>98520000</v>
      </c>
      <c r="T24" s="174">
        <v>98520000</v>
      </c>
      <c r="U24" s="174">
        <v>98520000</v>
      </c>
      <c r="V24" s="174">
        <v>111353388</v>
      </c>
      <c r="W24" s="174">
        <v>111353388</v>
      </c>
      <c r="X24" s="174">
        <v>111353388</v>
      </c>
      <c r="Y24" s="174">
        <v>111353388</v>
      </c>
      <c r="Z24" s="174">
        <v>111353388</v>
      </c>
      <c r="AA24" s="174">
        <v>111353388</v>
      </c>
      <c r="AB24" s="174">
        <v>175834106</v>
      </c>
      <c r="AC24" s="174">
        <f>SUM(Q24:AB24)</f>
        <v>1142942434</v>
      </c>
      <c r="AD24" s="182"/>
      <c r="AE24" s="3"/>
      <c r="AF24" s="3"/>
    </row>
    <row r="25" spans="1:41" ht="32.1" customHeight="1" thickBot="1" x14ac:dyDescent="0.3">
      <c r="A25" s="328" t="s">
        <v>51</v>
      </c>
      <c r="B25" s="329"/>
      <c r="C25" s="176">
        <v>9930268</v>
      </c>
      <c r="D25" s="177">
        <v>0</v>
      </c>
      <c r="E25" s="177">
        <v>0</v>
      </c>
      <c r="F25" s="177">
        <v>0</v>
      </c>
      <c r="G25" s="177">
        <v>0</v>
      </c>
      <c r="H25" s="177">
        <v>0</v>
      </c>
      <c r="I25" s="177">
        <v>0</v>
      </c>
      <c r="J25" s="177">
        <v>0</v>
      </c>
      <c r="K25" s="177">
        <v>0</v>
      </c>
      <c r="L25" s="177"/>
      <c r="M25" s="177"/>
      <c r="N25" s="177"/>
      <c r="O25" s="177">
        <f>SUM(C25:N25)</f>
        <v>9930268</v>
      </c>
      <c r="P25" s="181">
        <f>+O25/O24</f>
        <v>1</v>
      </c>
      <c r="Q25" s="176">
        <v>0</v>
      </c>
      <c r="R25" s="177">
        <v>4235702</v>
      </c>
      <c r="S25" s="177">
        <v>79041400</v>
      </c>
      <c r="T25" s="177">
        <v>103867067</v>
      </c>
      <c r="U25" s="177">
        <v>98520000</v>
      </c>
      <c r="V25" s="177">
        <v>98520000</v>
      </c>
      <c r="W25" s="177">
        <v>98520000</v>
      </c>
      <c r="X25" s="177">
        <v>96006133</v>
      </c>
      <c r="Y25" s="177">
        <v>98520000</v>
      </c>
      <c r="Z25" s="177">
        <v>104249000</v>
      </c>
      <c r="AA25" s="177">
        <v>108450267</v>
      </c>
      <c r="AB25" s="177"/>
      <c r="AC25" s="177">
        <f>SUM(Q25:AB25)</f>
        <v>889929569</v>
      </c>
      <c r="AD25" s="183">
        <f>+AC25/AC24</f>
        <v>0.77863026389306322</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1" t="s">
        <v>53</v>
      </c>
      <c r="B27" s="292"/>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4"/>
    </row>
    <row r="28" spans="1:41" ht="15" customHeight="1" x14ac:dyDescent="0.25">
      <c r="A28" s="350" t="s">
        <v>54</v>
      </c>
      <c r="B28" s="352" t="s">
        <v>55</v>
      </c>
      <c r="C28" s="353"/>
      <c r="D28" s="296" t="s">
        <v>56</v>
      </c>
      <c r="E28" s="356"/>
      <c r="F28" s="356"/>
      <c r="G28" s="356"/>
      <c r="H28" s="356"/>
      <c r="I28" s="356"/>
      <c r="J28" s="356"/>
      <c r="K28" s="356"/>
      <c r="L28" s="356"/>
      <c r="M28" s="356"/>
      <c r="N28" s="356"/>
      <c r="O28" s="357"/>
      <c r="P28" s="358" t="s">
        <v>41</v>
      </c>
      <c r="Q28" s="358" t="s">
        <v>57</v>
      </c>
      <c r="R28" s="358"/>
      <c r="S28" s="358"/>
      <c r="T28" s="358"/>
      <c r="U28" s="358"/>
      <c r="V28" s="358"/>
      <c r="W28" s="358"/>
      <c r="X28" s="358"/>
      <c r="Y28" s="358"/>
      <c r="Z28" s="358"/>
      <c r="AA28" s="358"/>
      <c r="AB28" s="358"/>
      <c r="AC28" s="358"/>
      <c r="AD28" s="359"/>
    </row>
    <row r="29" spans="1:41" ht="27" customHeight="1" x14ac:dyDescent="0.25">
      <c r="A29" s="351"/>
      <c r="B29" s="354"/>
      <c r="C29" s="355"/>
      <c r="D29" s="88" t="s">
        <v>30</v>
      </c>
      <c r="E29" s="88" t="s">
        <v>31</v>
      </c>
      <c r="F29" s="88" t="s">
        <v>32</v>
      </c>
      <c r="G29" s="88" t="s">
        <v>33</v>
      </c>
      <c r="H29" s="88" t="s">
        <v>34</v>
      </c>
      <c r="I29" s="88" t="s">
        <v>35</v>
      </c>
      <c r="J29" s="88" t="s">
        <v>36</v>
      </c>
      <c r="K29" s="88" t="s">
        <v>37</v>
      </c>
      <c r="L29" s="88" t="s">
        <v>8</v>
      </c>
      <c r="M29" s="88" t="s">
        <v>38</v>
      </c>
      <c r="N29" s="88" t="s">
        <v>39</v>
      </c>
      <c r="O29" s="88" t="s">
        <v>40</v>
      </c>
      <c r="P29" s="357"/>
      <c r="Q29" s="358"/>
      <c r="R29" s="358"/>
      <c r="S29" s="358"/>
      <c r="T29" s="358"/>
      <c r="U29" s="358"/>
      <c r="V29" s="358"/>
      <c r="W29" s="358"/>
      <c r="X29" s="358"/>
      <c r="Y29" s="358"/>
      <c r="Z29" s="358"/>
      <c r="AA29" s="358"/>
      <c r="AB29" s="358"/>
      <c r="AC29" s="358"/>
      <c r="AD29" s="359"/>
    </row>
    <row r="30" spans="1:41" ht="42" customHeight="1" thickBot="1" x14ac:dyDescent="0.3">
      <c r="A30" s="85" t="s">
        <v>765</v>
      </c>
      <c r="B30" s="423"/>
      <c r="C30" s="424"/>
      <c r="D30" s="89"/>
      <c r="E30" s="89"/>
      <c r="F30" s="89"/>
      <c r="G30" s="89"/>
      <c r="H30" s="89"/>
      <c r="I30" s="89"/>
      <c r="J30" s="89"/>
      <c r="K30" s="89"/>
      <c r="L30" s="89"/>
      <c r="M30" s="89"/>
      <c r="N30" s="89"/>
      <c r="O30" s="89"/>
      <c r="P30" s="86">
        <f>SUM(D30:O30)</f>
        <v>0</v>
      </c>
      <c r="Q30" s="398"/>
      <c r="R30" s="398"/>
      <c r="S30" s="398"/>
      <c r="T30" s="398"/>
      <c r="U30" s="398"/>
      <c r="V30" s="398"/>
      <c r="W30" s="398"/>
      <c r="X30" s="398"/>
      <c r="Y30" s="398"/>
      <c r="Z30" s="398"/>
      <c r="AA30" s="398"/>
      <c r="AB30" s="398"/>
      <c r="AC30" s="398"/>
      <c r="AD30" s="399"/>
    </row>
    <row r="31" spans="1:41" ht="45" customHeight="1" x14ac:dyDescent="0.25">
      <c r="A31" s="297" t="s">
        <v>58</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9"/>
    </row>
    <row r="32" spans="1:41" ht="23.1" customHeight="1" x14ac:dyDescent="0.25">
      <c r="A32" s="295" t="s">
        <v>59</v>
      </c>
      <c r="B32" s="358" t="s">
        <v>60</v>
      </c>
      <c r="C32" s="358" t="s">
        <v>55</v>
      </c>
      <c r="D32" s="358" t="s">
        <v>61</v>
      </c>
      <c r="E32" s="358"/>
      <c r="F32" s="358"/>
      <c r="G32" s="358"/>
      <c r="H32" s="358"/>
      <c r="I32" s="358"/>
      <c r="J32" s="358"/>
      <c r="K32" s="358"/>
      <c r="L32" s="358"/>
      <c r="M32" s="358"/>
      <c r="N32" s="358"/>
      <c r="O32" s="358"/>
      <c r="P32" s="358"/>
      <c r="Q32" s="358" t="s">
        <v>62</v>
      </c>
      <c r="R32" s="358"/>
      <c r="S32" s="358"/>
      <c r="T32" s="358"/>
      <c r="U32" s="358"/>
      <c r="V32" s="358"/>
      <c r="W32" s="358"/>
      <c r="X32" s="358"/>
      <c r="Y32" s="358"/>
      <c r="Z32" s="358"/>
      <c r="AA32" s="358"/>
      <c r="AB32" s="358"/>
      <c r="AC32" s="358"/>
      <c r="AD32" s="359"/>
      <c r="AG32" s="87"/>
      <c r="AH32" s="87"/>
      <c r="AI32" s="87"/>
      <c r="AJ32" s="87"/>
      <c r="AK32" s="87"/>
      <c r="AL32" s="87"/>
      <c r="AM32" s="87"/>
      <c r="AN32" s="87"/>
      <c r="AO32" s="87"/>
    </row>
    <row r="33" spans="1:41" ht="27" customHeight="1" x14ac:dyDescent="0.25">
      <c r="A33" s="295"/>
      <c r="B33" s="358"/>
      <c r="C33" s="400"/>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6" t="s">
        <v>63</v>
      </c>
      <c r="R33" s="356"/>
      <c r="S33" s="356"/>
      <c r="T33" s="357"/>
      <c r="U33" s="296" t="s">
        <v>64</v>
      </c>
      <c r="V33" s="356"/>
      <c r="W33" s="356"/>
      <c r="X33" s="357"/>
      <c r="Y33" s="296" t="s">
        <v>65</v>
      </c>
      <c r="Z33" s="356"/>
      <c r="AA33" s="357"/>
      <c r="AB33" s="296" t="s">
        <v>66</v>
      </c>
      <c r="AC33" s="356"/>
      <c r="AD33" s="407"/>
      <c r="AG33" s="87"/>
      <c r="AH33" s="87"/>
      <c r="AI33" s="87"/>
      <c r="AJ33" s="87"/>
      <c r="AK33" s="87"/>
      <c r="AL33" s="87"/>
      <c r="AM33" s="87"/>
      <c r="AN33" s="87"/>
      <c r="AO33" s="87"/>
    </row>
    <row r="34" spans="1:41" ht="170.25" customHeight="1" x14ac:dyDescent="0.25">
      <c r="A34" s="408" t="s">
        <v>765</v>
      </c>
      <c r="B34" s="410">
        <v>0.1</v>
      </c>
      <c r="C34" s="90" t="s">
        <v>67</v>
      </c>
      <c r="D34" s="89">
        <v>90</v>
      </c>
      <c r="E34" s="89">
        <v>276</v>
      </c>
      <c r="F34" s="89">
        <v>276</v>
      </c>
      <c r="G34" s="89">
        <v>276</v>
      </c>
      <c r="H34" s="89">
        <v>276</v>
      </c>
      <c r="I34" s="89">
        <v>276</v>
      </c>
      <c r="J34" s="89">
        <v>276</v>
      </c>
      <c r="K34" s="89">
        <v>276</v>
      </c>
      <c r="L34" s="89">
        <v>276</v>
      </c>
      <c r="M34" s="89">
        <v>900</v>
      </c>
      <c r="N34" s="89">
        <v>451</v>
      </c>
      <c r="O34" s="89">
        <v>451</v>
      </c>
      <c r="P34" s="202">
        <f>SUM(D34:O34)</f>
        <v>4100</v>
      </c>
      <c r="Q34" s="555" t="s">
        <v>649</v>
      </c>
      <c r="R34" s="556"/>
      <c r="S34" s="556"/>
      <c r="T34" s="556"/>
      <c r="U34" s="555" t="s">
        <v>639</v>
      </c>
      <c r="V34" s="556"/>
      <c r="W34" s="556"/>
      <c r="X34" s="556"/>
      <c r="Y34" s="555" t="s">
        <v>640</v>
      </c>
      <c r="Z34" s="556"/>
      <c r="AA34" s="556"/>
      <c r="AB34" s="534" t="s">
        <v>148</v>
      </c>
      <c r="AC34" s="535"/>
      <c r="AD34" s="543"/>
      <c r="AG34" s="87"/>
      <c r="AH34" s="87"/>
      <c r="AI34" s="87"/>
      <c r="AJ34" s="87"/>
      <c r="AK34" s="87"/>
      <c r="AL34" s="87"/>
      <c r="AM34" s="87"/>
      <c r="AN34" s="87"/>
      <c r="AO34" s="87"/>
    </row>
    <row r="35" spans="1:41" ht="170.25" customHeight="1" thickBot="1" x14ac:dyDescent="0.3">
      <c r="A35" s="409"/>
      <c r="B35" s="411"/>
      <c r="C35" s="91" t="s">
        <v>70</v>
      </c>
      <c r="D35" s="223">
        <v>26</v>
      </c>
      <c r="E35" s="223">
        <v>314</v>
      </c>
      <c r="F35" s="223">
        <v>401</v>
      </c>
      <c r="G35" s="223">
        <v>418</v>
      </c>
      <c r="H35" s="223">
        <v>474</v>
      </c>
      <c r="I35" s="223">
        <v>416</v>
      </c>
      <c r="J35" s="223">
        <v>461</v>
      </c>
      <c r="K35" s="223">
        <v>476</v>
      </c>
      <c r="L35" s="223">
        <v>509</v>
      </c>
      <c r="M35" s="223">
        <v>533</v>
      </c>
      <c r="N35" s="223">
        <v>512</v>
      </c>
      <c r="O35" s="223"/>
      <c r="P35" s="224">
        <f>SUM(D35:O35)</f>
        <v>4540</v>
      </c>
      <c r="Q35" s="561"/>
      <c r="R35" s="562"/>
      <c r="S35" s="562"/>
      <c r="T35" s="562"/>
      <c r="U35" s="561"/>
      <c r="V35" s="562"/>
      <c r="W35" s="562"/>
      <c r="X35" s="562"/>
      <c r="Y35" s="561"/>
      <c r="Z35" s="562"/>
      <c r="AA35" s="562"/>
      <c r="AB35" s="537"/>
      <c r="AC35" s="538"/>
      <c r="AD35" s="544"/>
      <c r="AE35" s="49"/>
      <c r="AG35" s="87"/>
      <c r="AH35" s="87"/>
      <c r="AI35" s="87"/>
      <c r="AJ35" s="87"/>
      <c r="AK35" s="87"/>
      <c r="AL35" s="87"/>
      <c r="AM35" s="87"/>
      <c r="AN35" s="87"/>
      <c r="AO35" s="87"/>
    </row>
    <row r="36" spans="1:41" ht="26.1" customHeight="1" x14ac:dyDescent="0.25">
      <c r="A36" s="389" t="s">
        <v>71</v>
      </c>
      <c r="B36" s="402" t="s">
        <v>72</v>
      </c>
      <c r="C36" s="404" t="s">
        <v>73</v>
      </c>
      <c r="D36" s="404"/>
      <c r="E36" s="404"/>
      <c r="F36" s="404"/>
      <c r="G36" s="404"/>
      <c r="H36" s="404"/>
      <c r="I36" s="404"/>
      <c r="J36" s="404"/>
      <c r="K36" s="404"/>
      <c r="L36" s="404"/>
      <c r="M36" s="404"/>
      <c r="N36" s="404"/>
      <c r="O36" s="404"/>
      <c r="P36" s="404"/>
      <c r="Q36" s="390" t="s">
        <v>74</v>
      </c>
      <c r="R36" s="405"/>
      <c r="S36" s="405"/>
      <c r="T36" s="405"/>
      <c r="U36" s="405"/>
      <c r="V36" s="405"/>
      <c r="W36" s="405"/>
      <c r="X36" s="405"/>
      <c r="Y36" s="405"/>
      <c r="Z36" s="405"/>
      <c r="AA36" s="405"/>
      <c r="AB36" s="405"/>
      <c r="AC36" s="405"/>
      <c r="AD36" s="406"/>
      <c r="AG36" s="87"/>
      <c r="AH36" s="87"/>
      <c r="AI36" s="87"/>
      <c r="AJ36" s="87"/>
      <c r="AK36" s="87"/>
      <c r="AL36" s="87"/>
      <c r="AM36" s="87"/>
      <c r="AN36" s="87"/>
      <c r="AO36" s="87"/>
    </row>
    <row r="37" spans="1:41" ht="26.1" customHeight="1" x14ac:dyDescent="0.25">
      <c r="A37" s="295"/>
      <c r="B37" s="403"/>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6" t="s">
        <v>89</v>
      </c>
      <c r="R37" s="356"/>
      <c r="S37" s="356"/>
      <c r="T37" s="356"/>
      <c r="U37" s="356"/>
      <c r="V37" s="356"/>
      <c r="W37" s="356"/>
      <c r="X37" s="356"/>
      <c r="Y37" s="356"/>
      <c r="Z37" s="356"/>
      <c r="AA37" s="356"/>
      <c r="AB37" s="356"/>
      <c r="AC37" s="356"/>
      <c r="AD37" s="407"/>
      <c r="AG37" s="94"/>
      <c r="AH37" s="94"/>
      <c r="AI37" s="94"/>
      <c r="AJ37" s="94"/>
      <c r="AK37" s="94"/>
      <c r="AL37" s="94"/>
      <c r="AM37" s="94"/>
      <c r="AN37" s="94"/>
      <c r="AO37" s="94"/>
    </row>
    <row r="38" spans="1:41" ht="91.5" customHeight="1" x14ac:dyDescent="0.25">
      <c r="A38" s="425" t="s">
        <v>149</v>
      </c>
      <c r="B38" s="437">
        <v>0.04</v>
      </c>
      <c r="C38" s="90" t="s">
        <v>67</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3" si="0">SUM(D38:O38)</f>
        <v>0.99999999999999978</v>
      </c>
      <c r="Q38" s="555" t="s">
        <v>650</v>
      </c>
      <c r="R38" s="556"/>
      <c r="S38" s="556"/>
      <c r="T38" s="556"/>
      <c r="U38" s="556"/>
      <c r="V38" s="556"/>
      <c r="W38" s="556"/>
      <c r="X38" s="556"/>
      <c r="Y38" s="556"/>
      <c r="Z38" s="556"/>
      <c r="AA38" s="556"/>
      <c r="AB38" s="556"/>
      <c r="AC38" s="556"/>
      <c r="AD38" s="557"/>
      <c r="AE38" s="97"/>
      <c r="AG38" s="98"/>
      <c r="AH38" s="98"/>
      <c r="AI38" s="98"/>
      <c r="AJ38" s="98"/>
      <c r="AK38" s="98"/>
      <c r="AL38" s="98"/>
      <c r="AM38" s="98"/>
      <c r="AN38" s="98"/>
      <c r="AO38" s="98"/>
    </row>
    <row r="39" spans="1:41" ht="91.5" customHeight="1" x14ac:dyDescent="0.25">
      <c r="A39" s="435"/>
      <c r="B39" s="438"/>
      <c r="C39" s="99" t="s">
        <v>70</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v>9.0999999999999998E-2</v>
      </c>
      <c r="M39" s="212">
        <v>9.0999999999999998E-2</v>
      </c>
      <c r="N39" s="212">
        <v>9.0999999999999998E-2</v>
      </c>
      <c r="O39" s="212"/>
      <c r="P39" s="219">
        <f t="shared" si="0"/>
        <v>0.90999999999999981</v>
      </c>
      <c r="Q39" s="561"/>
      <c r="R39" s="562"/>
      <c r="S39" s="562"/>
      <c r="T39" s="562"/>
      <c r="U39" s="562"/>
      <c r="V39" s="562"/>
      <c r="W39" s="562"/>
      <c r="X39" s="562"/>
      <c r="Y39" s="562"/>
      <c r="Z39" s="562"/>
      <c r="AA39" s="562"/>
      <c r="AB39" s="562"/>
      <c r="AC39" s="562"/>
      <c r="AD39" s="563"/>
      <c r="AE39" s="97"/>
    </row>
    <row r="40" spans="1:41" ht="111" customHeight="1" x14ac:dyDescent="0.25">
      <c r="A40" s="425" t="s">
        <v>150</v>
      </c>
      <c r="B40" s="427">
        <v>0.03</v>
      </c>
      <c r="C40" s="102" t="s">
        <v>67</v>
      </c>
      <c r="D40" s="205">
        <v>0</v>
      </c>
      <c r="E40" s="205">
        <v>9.0999999999999998E-2</v>
      </c>
      <c r="F40" s="205">
        <v>9.0999999999999998E-2</v>
      </c>
      <c r="G40" s="205">
        <v>9.0999999999999998E-2</v>
      </c>
      <c r="H40" s="205">
        <v>9.0999999999999998E-2</v>
      </c>
      <c r="I40" s="205">
        <v>9.0999999999999998E-2</v>
      </c>
      <c r="J40" s="205">
        <v>9.0999999999999998E-2</v>
      </c>
      <c r="K40" s="205">
        <v>9.0999999999999998E-2</v>
      </c>
      <c r="L40" s="205">
        <v>9.0999999999999998E-2</v>
      </c>
      <c r="M40" s="205">
        <v>9.0999999999999998E-2</v>
      </c>
      <c r="N40" s="205">
        <v>9.0999999999999998E-2</v>
      </c>
      <c r="O40" s="205">
        <v>0.09</v>
      </c>
      <c r="P40" s="101">
        <f t="shared" si="0"/>
        <v>0.99999999999999978</v>
      </c>
      <c r="Q40" s="555" t="s">
        <v>651</v>
      </c>
      <c r="R40" s="556"/>
      <c r="S40" s="556"/>
      <c r="T40" s="556"/>
      <c r="U40" s="556"/>
      <c r="V40" s="556"/>
      <c r="W40" s="556"/>
      <c r="X40" s="556"/>
      <c r="Y40" s="556"/>
      <c r="Z40" s="556"/>
      <c r="AA40" s="556"/>
      <c r="AB40" s="556"/>
      <c r="AC40" s="556"/>
      <c r="AD40" s="557"/>
      <c r="AE40" s="97"/>
    </row>
    <row r="41" spans="1:41" ht="111" customHeight="1" x14ac:dyDescent="0.25">
      <c r="A41" s="435"/>
      <c r="B41" s="438"/>
      <c r="C41" s="99" t="s">
        <v>70</v>
      </c>
      <c r="D41" s="212">
        <v>0</v>
      </c>
      <c r="E41" s="212">
        <v>9.0999999999999998E-2</v>
      </c>
      <c r="F41" s="212">
        <v>9.0999999999999998E-2</v>
      </c>
      <c r="G41" s="212">
        <v>9.0999999999999998E-2</v>
      </c>
      <c r="H41" s="212">
        <v>9.0999999999999998E-2</v>
      </c>
      <c r="I41" s="212">
        <v>9.0999999999999998E-2</v>
      </c>
      <c r="J41" s="212">
        <v>9.0999999999999998E-2</v>
      </c>
      <c r="K41" s="212">
        <v>9.0999999999999998E-2</v>
      </c>
      <c r="L41" s="212">
        <v>9.0999999999999998E-2</v>
      </c>
      <c r="M41" s="212">
        <v>9.0999999999999998E-2</v>
      </c>
      <c r="N41" s="212">
        <v>9.0999999999999998E-2</v>
      </c>
      <c r="O41" s="212"/>
      <c r="P41" s="219">
        <f t="shared" si="0"/>
        <v>0.90999999999999981</v>
      </c>
      <c r="Q41" s="590"/>
      <c r="R41" s="591"/>
      <c r="S41" s="591"/>
      <c r="T41" s="591"/>
      <c r="U41" s="591"/>
      <c r="V41" s="591"/>
      <c r="W41" s="591"/>
      <c r="X41" s="591"/>
      <c r="Y41" s="591"/>
      <c r="Z41" s="591"/>
      <c r="AA41" s="591"/>
      <c r="AB41" s="591"/>
      <c r="AC41" s="591"/>
      <c r="AD41" s="592"/>
      <c r="AE41" s="97"/>
    </row>
    <row r="42" spans="1:41" ht="91.5" customHeight="1" x14ac:dyDescent="0.25">
      <c r="A42" s="425" t="s">
        <v>151</v>
      </c>
      <c r="B42" s="427">
        <v>0.03</v>
      </c>
      <c r="C42" s="102" t="s">
        <v>67</v>
      </c>
      <c r="D42" s="205">
        <v>0</v>
      </c>
      <c r="E42" s="205">
        <v>9.0999999999999998E-2</v>
      </c>
      <c r="F42" s="205">
        <v>9.0999999999999998E-2</v>
      </c>
      <c r="G42" s="205">
        <v>9.0999999999999998E-2</v>
      </c>
      <c r="H42" s="205">
        <v>9.0999999999999998E-2</v>
      </c>
      <c r="I42" s="205">
        <v>9.0999999999999998E-2</v>
      </c>
      <c r="J42" s="205">
        <v>9.0999999999999998E-2</v>
      </c>
      <c r="K42" s="205">
        <v>9.0999999999999998E-2</v>
      </c>
      <c r="L42" s="205">
        <v>9.0999999999999998E-2</v>
      </c>
      <c r="M42" s="205">
        <v>9.0999999999999998E-2</v>
      </c>
      <c r="N42" s="205">
        <v>9.0999999999999998E-2</v>
      </c>
      <c r="O42" s="205">
        <v>0.09</v>
      </c>
      <c r="P42" s="101">
        <f t="shared" si="0"/>
        <v>0.99999999999999978</v>
      </c>
      <c r="Q42" s="555" t="s">
        <v>652</v>
      </c>
      <c r="R42" s="556"/>
      <c r="S42" s="556"/>
      <c r="T42" s="556"/>
      <c r="U42" s="556"/>
      <c r="V42" s="556"/>
      <c r="W42" s="556"/>
      <c r="X42" s="556"/>
      <c r="Y42" s="556"/>
      <c r="Z42" s="556"/>
      <c r="AA42" s="556"/>
      <c r="AB42" s="556"/>
      <c r="AC42" s="556"/>
      <c r="AD42" s="557"/>
      <c r="AE42" s="97"/>
    </row>
    <row r="43" spans="1:41" ht="91.5" customHeight="1" thickBot="1" x14ac:dyDescent="0.3">
      <c r="A43" s="426"/>
      <c r="B43" s="428"/>
      <c r="C43" s="91" t="s">
        <v>70</v>
      </c>
      <c r="D43" s="214">
        <v>0</v>
      </c>
      <c r="E43" s="214">
        <v>9.0999999999999998E-2</v>
      </c>
      <c r="F43" s="214">
        <v>9.0999999999999998E-2</v>
      </c>
      <c r="G43" s="214">
        <v>9.0999999999999998E-2</v>
      </c>
      <c r="H43" s="214">
        <v>9.0999999999999998E-2</v>
      </c>
      <c r="I43" s="214">
        <v>9.0999999999999998E-2</v>
      </c>
      <c r="J43" s="214">
        <v>9.0999999999999998E-2</v>
      </c>
      <c r="K43" s="214">
        <v>9.0999999999999998E-2</v>
      </c>
      <c r="L43" s="214">
        <v>9.0999999999999998E-2</v>
      </c>
      <c r="M43" s="214">
        <v>9.0999999999999998E-2</v>
      </c>
      <c r="N43" s="214">
        <v>9.0999999999999998E-2</v>
      </c>
      <c r="O43" s="214"/>
      <c r="P43" s="220">
        <f t="shared" si="0"/>
        <v>0.90999999999999981</v>
      </c>
      <c r="Q43" s="558"/>
      <c r="R43" s="559"/>
      <c r="S43" s="559"/>
      <c r="T43" s="559"/>
      <c r="U43" s="559"/>
      <c r="V43" s="559"/>
      <c r="W43" s="559"/>
      <c r="X43" s="559"/>
      <c r="Y43" s="559"/>
      <c r="Z43" s="559"/>
      <c r="AA43" s="559"/>
      <c r="AB43" s="559"/>
      <c r="AC43" s="559"/>
      <c r="AD43" s="560"/>
      <c r="AE43" s="97"/>
    </row>
  </sheetData>
  <mergeCells count="79">
    <mergeCell ref="A42:A43"/>
    <mergeCell ref="B42:B43"/>
    <mergeCell ref="Q42:AD43"/>
    <mergeCell ref="A38:A39"/>
    <mergeCell ref="B38:B39"/>
    <mergeCell ref="Q38:AD39"/>
    <mergeCell ref="A40:A41"/>
    <mergeCell ref="B40:B41"/>
    <mergeCell ref="Q40:AD41"/>
    <mergeCell ref="A34:A35"/>
    <mergeCell ref="B34:B35"/>
    <mergeCell ref="Q33:T33"/>
    <mergeCell ref="Q34:T35"/>
    <mergeCell ref="A36:A37"/>
    <mergeCell ref="B36:B37"/>
    <mergeCell ref="C36:P36"/>
    <mergeCell ref="Q36:AD36"/>
    <mergeCell ref="Q37:AD37"/>
    <mergeCell ref="U34:X35"/>
    <mergeCell ref="Y34:AA35"/>
    <mergeCell ref="AB34:AD35"/>
    <mergeCell ref="A31:AD31"/>
    <mergeCell ref="A32:A33"/>
    <mergeCell ref="B32:B33"/>
    <mergeCell ref="C32:C33"/>
    <mergeCell ref="D32:P32"/>
    <mergeCell ref="Q32:AD32"/>
    <mergeCell ref="Y33:AA33"/>
    <mergeCell ref="AB33:AD33"/>
    <mergeCell ref="U33:X33"/>
    <mergeCell ref="B30:C30"/>
    <mergeCell ref="Q30:AD30"/>
    <mergeCell ref="Q20:AD20"/>
    <mergeCell ref="A22:B22"/>
    <mergeCell ref="A23:B23"/>
    <mergeCell ref="A24:B24"/>
    <mergeCell ref="A25:B25"/>
    <mergeCell ref="A27:AD27"/>
    <mergeCell ref="A28:A29"/>
    <mergeCell ref="B28:C29"/>
    <mergeCell ref="D28:O28"/>
    <mergeCell ref="P28:P29"/>
    <mergeCell ref="Q28:AD2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M9:N9"/>
    <mergeCell ref="O9:P9"/>
    <mergeCell ref="A11:B13"/>
    <mergeCell ref="C11:AD13"/>
    <mergeCell ref="A7:B9"/>
    <mergeCell ref="C7:C9"/>
    <mergeCell ref="D7:H9"/>
    <mergeCell ref="A19:AD19"/>
    <mergeCell ref="C20:P20"/>
    <mergeCell ref="M8:N8"/>
    <mergeCell ref="O8:P8"/>
    <mergeCell ref="AB1:AD1"/>
    <mergeCell ref="B2:AA2"/>
    <mergeCell ref="AB2:AD2"/>
    <mergeCell ref="B3:AA4"/>
    <mergeCell ref="AB3:AD3"/>
    <mergeCell ref="AB4:AD4"/>
    <mergeCell ref="A1:A4"/>
    <mergeCell ref="B1:AA1"/>
    <mergeCell ref="K7:L9"/>
    <mergeCell ref="M7:N7"/>
    <mergeCell ref="O7:P7"/>
    <mergeCell ref="I7:J9"/>
  </mergeCells>
  <dataValidations count="3">
    <dataValidation type="textLength" operator="lessThanOrEqual" allowBlank="1" showInputMessage="1" showErrorMessage="1" errorTitle="Máximo 2.000 caracteres" error="Máximo 2.000 caracteres" sqref="Y34 AB34 Q34 U34 Q38:AD43" xr:uid="{00000000-0002-0000-0900-000000000000}">
      <formula1>2000</formula1>
    </dataValidation>
    <dataValidation type="textLength" operator="lessThanOrEqual" allowBlank="1" showInputMessage="1" showErrorMessage="1" errorTitle="Máximo 2.000 caracteres" error="Máximo 2.000 caracteres" promptTitle="2.000 caracteres" sqref="Q30:AD30" xr:uid="{00000000-0002-0000-0900-000001000000}">
      <formula1>2000</formula1>
    </dataValidation>
    <dataValidation type="list" allowBlank="1" showInputMessage="1" showErrorMessage="1" sqref="C7:C9" xr:uid="{00000000-0002-0000-0900-000002000000}">
      <formula1>$C$21:$N$21</formula1>
    </dataValidation>
  </dataValidations>
  <pageMargins left="0.25" right="0.25" top="0.75" bottom="0.75" header="0.3" footer="0.3"/>
  <pageSetup scale="22"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pageSetUpPr fitToPage="1"/>
  </sheetPr>
  <dimension ref="A1:AZ63"/>
  <sheetViews>
    <sheetView tabSelected="1" topLeftCell="A49" zoomScale="70" zoomScaleNormal="70" workbookViewId="0">
      <selection activeCell="I50" sqref="I50"/>
    </sheetView>
  </sheetViews>
  <sheetFormatPr baseColWidth="10" defaultColWidth="10.85546875" defaultRowHeight="15" x14ac:dyDescent="0.25"/>
  <cols>
    <col min="1" max="1" width="20" style="108" bestFit="1" customWidth="1"/>
    <col min="2" max="2" width="20.7109375" style="108" bestFit="1" customWidth="1"/>
    <col min="3" max="3" width="22.5703125" style="108" bestFit="1" customWidth="1"/>
    <col min="4" max="4" width="15.5703125" style="108" bestFit="1" customWidth="1"/>
    <col min="5" max="5" width="20.28515625" style="108" bestFit="1" customWidth="1"/>
    <col min="6" max="6" width="14.85546875" style="108" customWidth="1"/>
    <col min="7" max="7" width="20.5703125" style="108" customWidth="1"/>
    <col min="8" max="8" width="23.85546875" style="108" customWidth="1"/>
    <col min="9" max="10" width="29.28515625" style="108" customWidth="1"/>
    <col min="11" max="11" width="16.85546875" style="108" customWidth="1"/>
    <col min="12" max="13" width="15.28515625" style="108" customWidth="1"/>
    <col min="14" max="14" width="30.42578125" style="108" customWidth="1"/>
    <col min="15" max="19" width="8.7109375" style="108" customWidth="1"/>
    <col min="20" max="20" width="22.28515625" style="108" customWidth="1"/>
    <col min="21" max="21" width="19" style="108" customWidth="1"/>
    <col min="22" max="23" width="5.85546875" style="108" customWidth="1"/>
    <col min="24" max="33" width="6.5703125" style="108" customWidth="1"/>
    <col min="34" max="35" width="5.85546875" style="108" customWidth="1"/>
    <col min="36" max="36" width="8.5703125" style="108" customWidth="1"/>
    <col min="37" max="38" width="5.85546875" style="108" customWidth="1"/>
    <col min="39" max="39" width="6.140625" style="108" customWidth="1"/>
    <col min="40" max="45" width="5.85546875" style="108" customWidth="1"/>
    <col min="46" max="46" width="15.85546875" style="121" customWidth="1"/>
    <col min="47" max="47" width="14.5703125" style="229" hidden="1" customWidth="1"/>
    <col min="48" max="48" width="91.7109375" style="108" customWidth="1"/>
    <col min="49" max="49" width="78.28515625" style="108" customWidth="1"/>
    <col min="50" max="50" width="36.85546875" style="108" customWidth="1"/>
    <col min="51" max="51" width="41" style="108" customWidth="1"/>
    <col min="52" max="16384" width="10.85546875" style="108"/>
  </cols>
  <sheetData>
    <row r="1" spans="1:51" ht="15.95" customHeight="1" x14ac:dyDescent="0.25">
      <c r="A1" s="632" t="s">
        <v>0</v>
      </c>
      <c r="B1" s="633"/>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33"/>
      <c r="AL1" s="633"/>
      <c r="AM1" s="633"/>
      <c r="AN1" s="633"/>
      <c r="AO1" s="606"/>
      <c r="AP1" s="633"/>
      <c r="AQ1" s="633"/>
      <c r="AR1" s="633"/>
      <c r="AS1" s="633"/>
      <c r="AT1" s="633"/>
      <c r="AU1" s="633"/>
      <c r="AV1" s="633"/>
      <c r="AW1" s="634"/>
      <c r="AX1" s="513" t="s">
        <v>1</v>
      </c>
      <c r="AY1" s="514"/>
    </row>
    <row r="2" spans="1:51" ht="15.95" customHeight="1" x14ac:dyDescent="0.25">
      <c r="A2" s="635" t="s">
        <v>2</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13"/>
      <c r="AP2" s="636"/>
      <c r="AQ2" s="636"/>
      <c r="AR2" s="636"/>
      <c r="AS2" s="636"/>
      <c r="AT2" s="636"/>
      <c r="AU2" s="636"/>
      <c r="AV2" s="636"/>
      <c r="AW2" s="637"/>
      <c r="AX2" s="642" t="s">
        <v>3</v>
      </c>
      <c r="AY2" s="643"/>
    </row>
    <row r="3" spans="1:51" ht="15" customHeight="1" x14ac:dyDescent="0.25">
      <c r="A3" s="638" t="s">
        <v>152</v>
      </c>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598"/>
      <c r="AP3" s="639"/>
      <c r="AQ3" s="639"/>
      <c r="AR3" s="639"/>
      <c r="AS3" s="639"/>
      <c r="AT3" s="639"/>
      <c r="AU3" s="639"/>
      <c r="AV3" s="639"/>
      <c r="AW3" s="640"/>
      <c r="AX3" s="642" t="s">
        <v>5</v>
      </c>
      <c r="AY3" s="643"/>
    </row>
    <row r="4" spans="1:51" ht="15.95" customHeight="1" x14ac:dyDescent="0.25">
      <c r="A4" s="632"/>
      <c r="B4" s="633"/>
      <c r="C4" s="633"/>
      <c r="D4" s="633"/>
      <c r="E4" s="633"/>
      <c r="F4" s="633"/>
      <c r="G4" s="633"/>
      <c r="H4" s="633"/>
      <c r="I4" s="633"/>
      <c r="J4" s="633"/>
      <c r="K4" s="633"/>
      <c r="L4" s="633"/>
      <c r="M4" s="633"/>
      <c r="N4" s="633"/>
      <c r="O4" s="633"/>
      <c r="P4" s="633"/>
      <c r="Q4" s="633"/>
      <c r="R4" s="633"/>
      <c r="S4" s="633"/>
      <c r="T4" s="633"/>
      <c r="U4" s="633"/>
      <c r="V4" s="633"/>
      <c r="W4" s="633"/>
      <c r="X4" s="633"/>
      <c r="Y4" s="633"/>
      <c r="Z4" s="633"/>
      <c r="AA4" s="633"/>
      <c r="AB4" s="633"/>
      <c r="AC4" s="633"/>
      <c r="AD4" s="633"/>
      <c r="AE4" s="633"/>
      <c r="AF4" s="633"/>
      <c r="AG4" s="633"/>
      <c r="AH4" s="633"/>
      <c r="AI4" s="633"/>
      <c r="AJ4" s="633"/>
      <c r="AK4" s="633"/>
      <c r="AL4" s="633"/>
      <c r="AM4" s="633"/>
      <c r="AN4" s="633"/>
      <c r="AO4" s="606"/>
      <c r="AP4" s="633"/>
      <c r="AQ4" s="633"/>
      <c r="AR4" s="633"/>
      <c r="AS4" s="633"/>
      <c r="AT4" s="633"/>
      <c r="AU4" s="633"/>
      <c r="AV4" s="633"/>
      <c r="AW4" s="634"/>
      <c r="AX4" s="644" t="s">
        <v>153</v>
      </c>
      <c r="AY4" s="644"/>
    </row>
    <row r="5" spans="1:51" ht="15" customHeight="1" x14ac:dyDescent="0.25">
      <c r="A5" s="611" t="s">
        <v>154</v>
      </c>
      <c r="B5" s="612"/>
      <c r="C5" s="612"/>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c r="AE5" s="612"/>
      <c r="AF5" s="612"/>
      <c r="AG5" s="614"/>
      <c r="AH5" s="596" t="s">
        <v>13</v>
      </c>
      <c r="AI5" s="597"/>
      <c r="AJ5" s="597"/>
      <c r="AK5" s="597"/>
      <c r="AL5" s="597"/>
      <c r="AM5" s="597"/>
      <c r="AN5" s="597"/>
      <c r="AO5" s="598"/>
      <c r="AP5" s="597"/>
      <c r="AQ5" s="597"/>
      <c r="AR5" s="597"/>
      <c r="AS5" s="597"/>
      <c r="AT5" s="597"/>
      <c r="AU5" s="599"/>
      <c r="AV5" s="593" t="s">
        <v>155</v>
      </c>
      <c r="AW5" s="593" t="s">
        <v>156</v>
      </c>
      <c r="AX5" s="593" t="s">
        <v>157</v>
      </c>
      <c r="AY5" s="593" t="s">
        <v>158</v>
      </c>
    </row>
    <row r="6" spans="1:51" ht="15" customHeight="1" x14ac:dyDescent="0.25">
      <c r="A6" s="615" t="s">
        <v>9</v>
      </c>
      <c r="B6" s="615"/>
      <c r="C6" s="615"/>
      <c r="D6" s="616">
        <v>45267</v>
      </c>
      <c r="E6" s="617"/>
      <c r="F6" s="596" t="s">
        <v>10</v>
      </c>
      <c r="G6" s="599"/>
      <c r="H6" s="618" t="s">
        <v>11</v>
      </c>
      <c r="I6" s="618"/>
      <c r="J6" s="116"/>
      <c r="K6" s="596"/>
      <c r="L6" s="597"/>
      <c r="M6" s="597"/>
      <c r="N6" s="597"/>
      <c r="O6" s="597"/>
      <c r="P6" s="597"/>
      <c r="Q6" s="597"/>
      <c r="R6" s="597"/>
      <c r="S6" s="597"/>
      <c r="T6" s="597"/>
      <c r="U6" s="597"/>
      <c r="V6" s="109"/>
      <c r="W6" s="109"/>
      <c r="X6" s="109"/>
      <c r="Y6" s="109"/>
      <c r="Z6" s="109"/>
      <c r="AA6" s="109"/>
      <c r="AB6" s="109"/>
      <c r="AC6" s="109"/>
      <c r="AD6" s="109"/>
      <c r="AE6" s="109"/>
      <c r="AF6" s="109"/>
      <c r="AG6" s="110"/>
      <c r="AH6" s="600"/>
      <c r="AI6" s="601"/>
      <c r="AJ6" s="601"/>
      <c r="AK6" s="601"/>
      <c r="AL6" s="601"/>
      <c r="AM6" s="601"/>
      <c r="AN6" s="601"/>
      <c r="AO6" s="602"/>
      <c r="AP6" s="601"/>
      <c r="AQ6" s="601"/>
      <c r="AR6" s="601"/>
      <c r="AS6" s="601"/>
      <c r="AT6" s="601"/>
      <c r="AU6" s="603"/>
      <c r="AV6" s="594"/>
      <c r="AW6" s="594"/>
      <c r="AX6" s="594"/>
      <c r="AY6" s="594"/>
    </row>
    <row r="7" spans="1:51" ht="15" customHeight="1" x14ac:dyDescent="0.25">
      <c r="A7" s="615"/>
      <c r="B7" s="615"/>
      <c r="C7" s="615"/>
      <c r="D7" s="617"/>
      <c r="E7" s="617"/>
      <c r="F7" s="600"/>
      <c r="G7" s="603"/>
      <c r="H7" s="618" t="s">
        <v>12</v>
      </c>
      <c r="I7" s="618"/>
      <c r="J7" s="116"/>
      <c r="K7" s="600"/>
      <c r="L7" s="601"/>
      <c r="M7" s="601"/>
      <c r="N7" s="601"/>
      <c r="O7" s="601"/>
      <c r="P7" s="601"/>
      <c r="Q7" s="601"/>
      <c r="R7" s="601"/>
      <c r="S7" s="601"/>
      <c r="T7" s="601"/>
      <c r="U7" s="601"/>
      <c r="V7" s="111"/>
      <c r="W7" s="111"/>
      <c r="X7" s="111"/>
      <c r="Y7" s="111"/>
      <c r="Z7" s="111"/>
      <c r="AA7" s="111"/>
      <c r="AB7" s="111"/>
      <c r="AC7" s="111"/>
      <c r="AD7" s="111"/>
      <c r="AE7" s="111"/>
      <c r="AF7" s="111"/>
      <c r="AG7" s="112"/>
      <c r="AH7" s="600"/>
      <c r="AI7" s="601"/>
      <c r="AJ7" s="601"/>
      <c r="AK7" s="601"/>
      <c r="AL7" s="601"/>
      <c r="AM7" s="601"/>
      <c r="AN7" s="601"/>
      <c r="AO7" s="602"/>
      <c r="AP7" s="601"/>
      <c r="AQ7" s="601"/>
      <c r="AR7" s="601"/>
      <c r="AS7" s="601"/>
      <c r="AT7" s="601"/>
      <c r="AU7" s="603"/>
      <c r="AV7" s="594"/>
      <c r="AW7" s="594"/>
      <c r="AX7" s="594"/>
      <c r="AY7" s="594"/>
    </row>
    <row r="8" spans="1:51" ht="15" customHeight="1" x14ac:dyDescent="0.25">
      <c r="A8" s="615"/>
      <c r="B8" s="615"/>
      <c r="C8" s="615"/>
      <c r="D8" s="617"/>
      <c r="E8" s="617"/>
      <c r="F8" s="604"/>
      <c r="G8" s="607"/>
      <c r="H8" s="618" t="s">
        <v>13</v>
      </c>
      <c r="I8" s="618"/>
      <c r="J8" s="116" t="s">
        <v>14</v>
      </c>
      <c r="K8" s="604"/>
      <c r="L8" s="605"/>
      <c r="M8" s="605"/>
      <c r="N8" s="605"/>
      <c r="O8" s="605"/>
      <c r="P8" s="605"/>
      <c r="Q8" s="605"/>
      <c r="R8" s="605"/>
      <c r="S8" s="605"/>
      <c r="T8" s="605"/>
      <c r="U8" s="605"/>
      <c r="V8" s="113"/>
      <c r="W8" s="113"/>
      <c r="X8" s="113"/>
      <c r="Y8" s="113"/>
      <c r="Z8" s="113"/>
      <c r="AA8" s="113"/>
      <c r="AB8" s="113"/>
      <c r="AC8" s="113"/>
      <c r="AD8" s="113"/>
      <c r="AE8" s="113"/>
      <c r="AF8" s="113"/>
      <c r="AG8" s="114"/>
      <c r="AH8" s="600"/>
      <c r="AI8" s="601"/>
      <c r="AJ8" s="601"/>
      <c r="AK8" s="601"/>
      <c r="AL8" s="601"/>
      <c r="AM8" s="601"/>
      <c r="AN8" s="601"/>
      <c r="AO8" s="602"/>
      <c r="AP8" s="601"/>
      <c r="AQ8" s="601"/>
      <c r="AR8" s="601"/>
      <c r="AS8" s="601"/>
      <c r="AT8" s="601"/>
      <c r="AU8" s="603"/>
      <c r="AV8" s="594"/>
      <c r="AW8" s="594"/>
      <c r="AX8" s="594"/>
      <c r="AY8" s="594"/>
    </row>
    <row r="9" spans="1:51" ht="15" customHeight="1" x14ac:dyDescent="0.25">
      <c r="A9" s="628" t="s">
        <v>159</v>
      </c>
      <c r="B9" s="629"/>
      <c r="C9" s="630"/>
      <c r="D9" s="624" t="s">
        <v>160</v>
      </c>
      <c r="E9" s="625"/>
      <c r="F9" s="625"/>
      <c r="G9" s="625"/>
      <c r="H9" s="625"/>
      <c r="I9" s="625"/>
      <c r="J9" s="625"/>
      <c r="K9" s="626"/>
      <c r="L9" s="626"/>
      <c r="M9" s="626"/>
      <c r="N9" s="626"/>
      <c r="O9" s="626"/>
      <c r="P9" s="626"/>
      <c r="Q9" s="626"/>
      <c r="R9" s="626"/>
      <c r="S9" s="626"/>
      <c r="T9" s="626"/>
      <c r="U9" s="626"/>
      <c r="V9" s="626"/>
      <c r="W9" s="626"/>
      <c r="X9" s="626"/>
      <c r="Y9" s="626"/>
      <c r="Z9" s="626"/>
      <c r="AA9" s="626"/>
      <c r="AB9" s="626"/>
      <c r="AC9" s="626"/>
      <c r="AD9" s="626"/>
      <c r="AE9" s="626"/>
      <c r="AF9" s="626"/>
      <c r="AG9" s="627"/>
      <c r="AH9" s="600"/>
      <c r="AI9" s="601"/>
      <c r="AJ9" s="601"/>
      <c r="AK9" s="601"/>
      <c r="AL9" s="601"/>
      <c r="AM9" s="601"/>
      <c r="AN9" s="601"/>
      <c r="AO9" s="602"/>
      <c r="AP9" s="601"/>
      <c r="AQ9" s="601"/>
      <c r="AR9" s="601"/>
      <c r="AS9" s="601"/>
      <c r="AT9" s="601"/>
      <c r="AU9" s="603"/>
      <c r="AV9" s="594"/>
      <c r="AW9" s="594"/>
      <c r="AX9" s="594"/>
      <c r="AY9" s="594"/>
    </row>
    <row r="10" spans="1:51" ht="15" customHeight="1" x14ac:dyDescent="0.25">
      <c r="A10" s="621" t="s">
        <v>161</v>
      </c>
      <c r="B10" s="622"/>
      <c r="C10" s="623"/>
      <c r="D10" s="631" t="s">
        <v>162</v>
      </c>
      <c r="E10" s="626"/>
      <c r="F10" s="626"/>
      <c r="G10" s="626"/>
      <c r="H10" s="626"/>
      <c r="I10" s="626"/>
      <c r="J10" s="626"/>
      <c r="K10" s="626"/>
      <c r="L10" s="626"/>
      <c r="M10" s="626"/>
      <c r="N10" s="626"/>
      <c r="O10" s="626"/>
      <c r="P10" s="626"/>
      <c r="Q10" s="626"/>
      <c r="R10" s="626"/>
      <c r="S10" s="626"/>
      <c r="T10" s="626"/>
      <c r="U10" s="626"/>
      <c r="V10" s="626"/>
      <c r="W10" s="626"/>
      <c r="X10" s="626"/>
      <c r="Y10" s="626"/>
      <c r="Z10" s="626"/>
      <c r="AA10" s="626"/>
      <c r="AB10" s="626"/>
      <c r="AC10" s="626"/>
      <c r="AD10" s="626"/>
      <c r="AE10" s="626"/>
      <c r="AF10" s="626"/>
      <c r="AG10" s="627"/>
      <c r="AH10" s="604"/>
      <c r="AI10" s="605"/>
      <c r="AJ10" s="605"/>
      <c r="AK10" s="605"/>
      <c r="AL10" s="605"/>
      <c r="AM10" s="605"/>
      <c r="AN10" s="605"/>
      <c r="AO10" s="606"/>
      <c r="AP10" s="605"/>
      <c r="AQ10" s="605"/>
      <c r="AR10" s="605"/>
      <c r="AS10" s="605"/>
      <c r="AT10" s="605"/>
      <c r="AU10" s="607"/>
      <c r="AV10" s="594"/>
      <c r="AW10" s="594"/>
      <c r="AX10" s="594"/>
      <c r="AY10" s="594"/>
    </row>
    <row r="11" spans="1:51" ht="39.6" customHeight="1" x14ac:dyDescent="0.25">
      <c r="A11" s="609" t="s">
        <v>163</v>
      </c>
      <c r="B11" s="620"/>
      <c r="C11" s="620"/>
      <c r="D11" s="620"/>
      <c r="E11" s="620"/>
      <c r="F11" s="610"/>
      <c r="G11" s="609" t="s">
        <v>164</v>
      </c>
      <c r="H11" s="610"/>
      <c r="I11" s="593" t="s">
        <v>165</v>
      </c>
      <c r="J11" s="593" t="s">
        <v>166</v>
      </c>
      <c r="K11" s="593" t="s">
        <v>167</v>
      </c>
      <c r="L11" s="593" t="s">
        <v>168</v>
      </c>
      <c r="M11" s="593" t="s">
        <v>169</v>
      </c>
      <c r="N11" s="593" t="s">
        <v>170</v>
      </c>
      <c r="O11" s="609" t="s">
        <v>171</v>
      </c>
      <c r="P11" s="620"/>
      <c r="Q11" s="620"/>
      <c r="R11" s="620"/>
      <c r="S11" s="610"/>
      <c r="T11" s="593" t="s">
        <v>172</v>
      </c>
      <c r="U11" s="593" t="s">
        <v>173</v>
      </c>
      <c r="V11" s="611" t="s">
        <v>174</v>
      </c>
      <c r="W11" s="612"/>
      <c r="X11" s="612"/>
      <c r="Y11" s="612"/>
      <c r="Z11" s="612"/>
      <c r="AA11" s="612"/>
      <c r="AB11" s="612"/>
      <c r="AC11" s="612"/>
      <c r="AD11" s="612"/>
      <c r="AE11" s="612"/>
      <c r="AF11" s="612"/>
      <c r="AG11" s="614"/>
      <c r="AH11" s="611" t="s">
        <v>175</v>
      </c>
      <c r="AI11" s="612"/>
      <c r="AJ11" s="612"/>
      <c r="AK11" s="612"/>
      <c r="AL11" s="612"/>
      <c r="AM11" s="612"/>
      <c r="AN11" s="612"/>
      <c r="AO11" s="613"/>
      <c r="AP11" s="612"/>
      <c r="AQ11" s="612"/>
      <c r="AR11" s="612"/>
      <c r="AS11" s="614"/>
      <c r="AT11" s="609" t="s">
        <v>41</v>
      </c>
      <c r="AU11" s="610"/>
      <c r="AV11" s="594"/>
      <c r="AW11" s="594"/>
      <c r="AX11" s="594"/>
      <c r="AY11" s="594"/>
    </row>
    <row r="12" spans="1:51" ht="28.5" x14ac:dyDescent="0.25">
      <c r="A12" s="115" t="s">
        <v>176</v>
      </c>
      <c r="B12" s="115" t="s">
        <v>177</v>
      </c>
      <c r="C12" s="115" t="s">
        <v>178</v>
      </c>
      <c r="D12" s="115" t="s">
        <v>179</v>
      </c>
      <c r="E12" s="115" t="s">
        <v>180</v>
      </c>
      <c r="F12" s="115" t="s">
        <v>181</v>
      </c>
      <c r="G12" s="115" t="s">
        <v>182</v>
      </c>
      <c r="H12" s="115" t="s">
        <v>183</v>
      </c>
      <c r="I12" s="595"/>
      <c r="J12" s="595"/>
      <c r="K12" s="595"/>
      <c r="L12" s="595"/>
      <c r="M12" s="595"/>
      <c r="N12" s="595"/>
      <c r="O12" s="115">
        <v>2020</v>
      </c>
      <c r="P12" s="115">
        <v>2021</v>
      </c>
      <c r="Q12" s="115">
        <v>2022</v>
      </c>
      <c r="R12" s="115">
        <v>2023</v>
      </c>
      <c r="S12" s="115">
        <v>2024</v>
      </c>
      <c r="T12" s="595"/>
      <c r="U12" s="595"/>
      <c r="V12" s="119" t="s">
        <v>30</v>
      </c>
      <c r="W12" s="119" t="s">
        <v>31</v>
      </c>
      <c r="X12" s="119" t="s">
        <v>32</v>
      </c>
      <c r="Y12" s="119" t="s">
        <v>33</v>
      </c>
      <c r="Z12" s="119" t="s">
        <v>34</v>
      </c>
      <c r="AA12" s="119" t="s">
        <v>35</v>
      </c>
      <c r="AB12" s="119" t="s">
        <v>36</v>
      </c>
      <c r="AC12" s="119" t="s">
        <v>37</v>
      </c>
      <c r="AD12" s="119" t="s">
        <v>8</v>
      </c>
      <c r="AE12" s="119" t="s">
        <v>38</v>
      </c>
      <c r="AF12" s="119" t="s">
        <v>39</v>
      </c>
      <c r="AG12" s="119" t="s">
        <v>40</v>
      </c>
      <c r="AH12" s="119" t="s">
        <v>30</v>
      </c>
      <c r="AI12" s="119" t="s">
        <v>31</v>
      </c>
      <c r="AJ12" s="119" t="s">
        <v>32</v>
      </c>
      <c r="AK12" s="119" t="s">
        <v>33</v>
      </c>
      <c r="AL12" s="119" t="s">
        <v>34</v>
      </c>
      <c r="AM12" s="119" t="s">
        <v>35</v>
      </c>
      <c r="AN12" s="119" t="s">
        <v>36</v>
      </c>
      <c r="AO12" s="119" t="s">
        <v>37</v>
      </c>
      <c r="AP12" s="119" t="s">
        <v>8</v>
      </c>
      <c r="AQ12" s="119" t="s">
        <v>38</v>
      </c>
      <c r="AR12" s="119" t="s">
        <v>39</v>
      </c>
      <c r="AS12" s="119" t="s">
        <v>40</v>
      </c>
      <c r="AT12" s="115" t="s">
        <v>184</v>
      </c>
      <c r="AU12" s="193" t="s">
        <v>185</v>
      </c>
      <c r="AV12" s="595"/>
      <c r="AW12" s="595"/>
      <c r="AX12" s="595"/>
      <c r="AY12" s="595"/>
    </row>
    <row r="13" spans="1:51" ht="120" x14ac:dyDescent="0.25">
      <c r="A13" s="117">
        <v>304</v>
      </c>
      <c r="B13" s="117"/>
      <c r="C13" s="117"/>
      <c r="D13" s="117"/>
      <c r="E13" s="117"/>
      <c r="F13" s="117"/>
      <c r="G13" s="117"/>
      <c r="H13" s="117"/>
      <c r="I13" s="137" t="s">
        <v>186</v>
      </c>
      <c r="J13" s="136" t="s">
        <v>187</v>
      </c>
      <c r="K13" s="136" t="s">
        <v>188</v>
      </c>
      <c r="L13" s="206">
        <v>0.8</v>
      </c>
      <c r="M13" s="136" t="s">
        <v>189</v>
      </c>
      <c r="N13" s="136" t="s">
        <v>190</v>
      </c>
      <c r="O13" s="206">
        <v>0.8</v>
      </c>
      <c r="P13" s="206">
        <v>0.8</v>
      </c>
      <c r="Q13" s="206">
        <v>0.8</v>
      </c>
      <c r="R13" s="206">
        <v>0.8</v>
      </c>
      <c r="S13" s="206">
        <v>0.8</v>
      </c>
      <c r="T13" s="232" t="s">
        <v>191</v>
      </c>
      <c r="U13" s="232" t="s">
        <v>192</v>
      </c>
      <c r="V13" s="206"/>
      <c r="W13" s="206"/>
      <c r="X13" s="206">
        <v>0.8</v>
      </c>
      <c r="Y13" s="206"/>
      <c r="Z13" s="206"/>
      <c r="AA13" s="206">
        <v>0.8</v>
      </c>
      <c r="AB13" s="206"/>
      <c r="AC13" s="206"/>
      <c r="AD13" s="206">
        <v>0.8</v>
      </c>
      <c r="AE13" s="206"/>
      <c r="AF13" s="206"/>
      <c r="AG13" s="206">
        <v>0.8</v>
      </c>
      <c r="AH13" s="233">
        <v>0.94</v>
      </c>
      <c r="AI13" s="233">
        <v>0.94</v>
      </c>
      <c r="AJ13" s="233">
        <v>0.95</v>
      </c>
      <c r="AK13" s="233">
        <v>0.95</v>
      </c>
      <c r="AL13" s="233">
        <v>0.94</v>
      </c>
      <c r="AM13" s="233">
        <v>0.93</v>
      </c>
      <c r="AN13" s="233">
        <v>0.93</v>
      </c>
      <c r="AO13" s="233">
        <v>0.92</v>
      </c>
      <c r="AP13" s="233">
        <v>0.94</v>
      </c>
      <c r="AQ13" s="233">
        <v>0.92</v>
      </c>
      <c r="AR13" s="233">
        <v>0.92</v>
      </c>
      <c r="AS13" s="233"/>
      <c r="AT13" s="227">
        <f>AVERAGE(AH13:AS13)</f>
        <v>0.93454545454545446</v>
      </c>
      <c r="AU13" s="233">
        <f t="shared" ref="AU13:AU21" si="0">+AT13/R13</f>
        <v>1.168181818181818</v>
      </c>
      <c r="AV13" s="289" t="s">
        <v>696</v>
      </c>
      <c r="AW13" s="289" t="s">
        <v>697</v>
      </c>
      <c r="AX13" s="284" t="s">
        <v>68</v>
      </c>
      <c r="AY13" s="230" t="s">
        <v>193</v>
      </c>
    </row>
    <row r="14" spans="1:51" ht="138.94999999999999" customHeight="1" x14ac:dyDescent="0.25">
      <c r="A14" s="117">
        <v>305</v>
      </c>
      <c r="B14" s="117"/>
      <c r="C14" s="117"/>
      <c r="D14" s="117"/>
      <c r="E14" s="117"/>
      <c r="F14" s="117"/>
      <c r="G14" s="117"/>
      <c r="H14" s="117"/>
      <c r="I14" s="137" t="s">
        <v>194</v>
      </c>
      <c r="J14" s="136" t="s">
        <v>195</v>
      </c>
      <c r="K14" s="136" t="s">
        <v>196</v>
      </c>
      <c r="L14" s="117">
        <v>6</v>
      </c>
      <c r="M14" s="137" t="s">
        <v>197</v>
      </c>
      <c r="N14" s="136" t="s">
        <v>198</v>
      </c>
      <c r="O14" s="117">
        <v>5</v>
      </c>
      <c r="P14" s="117">
        <v>6</v>
      </c>
      <c r="Q14" s="117">
        <v>6</v>
      </c>
      <c r="R14" s="117">
        <v>6</v>
      </c>
      <c r="S14" s="117">
        <v>6</v>
      </c>
      <c r="T14" s="232" t="s">
        <v>191</v>
      </c>
      <c r="U14" s="117" t="s">
        <v>199</v>
      </c>
      <c r="V14" s="117"/>
      <c r="W14" s="117"/>
      <c r="X14" s="117">
        <v>6</v>
      </c>
      <c r="Y14" s="117"/>
      <c r="Z14" s="117"/>
      <c r="AA14" s="117">
        <v>6</v>
      </c>
      <c r="AB14" s="117"/>
      <c r="AC14" s="117"/>
      <c r="AD14" s="117">
        <v>6</v>
      </c>
      <c r="AE14" s="117"/>
      <c r="AF14" s="117"/>
      <c r="AG14" s="117">
        <v>6</v>
      </c>
      <c r="AH14" s="116">
        <v>6</v>
      </c>
      <c r="AI14" s="116">
        <v>6</v>
      </c>
      <c r="AJ14" s="116">
        <v>6</v>
      </c>
      <c r="AK14" s="116">
        <v>6</v>
      </c>
      <c r="AL14" s="116">
        <v>6</v>
      </c>
      <c r="AM14" s="116">
        <v>5</v>
      </c>
      <c r="AN14" s="116">
        <v>6</v>
      </c>
      <c r="AO14" s="116">
        <v>6</v>
      </c>
      <c r="AP14" s="116">
        <v>6</v>
      </c>
      <c r="AQ14" s="116">
        <v>6</v>
      </c>
      <c r="AR14" s="116">
        <v>6</v>
      </c>
      <c r="AS14" s="116"/>
      <c r="AT14" s="116">
        <f>MAX(AH14:AS14)</f>
        <v>6</v>
      </c>
      <c r="AU14" s="233">
        <f>+AT14/R14</f>
        <v>1</v>
      </c>
      <c r="AV14" s="284" t="s">
        <v>653</v>
      </c>
      <c r="AW14" s="284" t="s">
        <v>654</v>
      </c>
      <c r="AX14" s="284" t="s">
        <v>68</v>
      </c>
      <c r="AY14" s="230" t="s">
        <v>193</v>
      </c>
    </row>
    <row r="15" spans="1:51" ht="389.25" customHeight="1" x14ac:dyDescent="0.25">
      <c r="A15" s="117">
        <v>309</v>
      </c>
      <c r="B15" s="117"/>
      <c r="C15" s="117" t="s">
        <v>14</v>
      </c>
      <c r="D15" s="117"/>
      <c r="E15" s="117"/>
      <c r="F15" s="117"/>
      <c r="G15" s="117"/>
      <c r="H15" s="117"/>
      <c r="I15" s="137" t="s">
        <v>200</v>
      </c>
      <c r="J15" s="136" t="s">
        <v>201</v>
      </c>
      <c r="K15" s="136" t="s">
        <v>188</v>
      </c>
      <c r="L15" s="117">
        <v>5</v>
      </c>
      <c r="M15" s="137" t="s">
        <v>202</v>
      </c>
      <c r="N15" s="136" t="s">
        <v>203</v>
      </c>
      <c r="O15" s="117">
        <v>5</v>
      </c>
      <c r="P15" s="117">
        <v>5</v>
      </c>
      <c r="Q15" s="117">
        <v>5</v>
      </c>
      <c r="R15" s="117">
        <v>5</v>
      </c>
      <c r="S15" s="117">
        <v>5</v>
      </c>
      <c r="T15" s="232" t="s">
        <v>191</v>
      </c>
      <c r="U15" s="117" t="s">
        <v>204</v>
      </c>
      <c r="V15" s="117"/>
      <c r="W15" s="117"/>
      <c r="X15" s="117">
        <v>5</v>
      </c>
      <c r="Y15" s="117"/>
      <c r="Z15" s="117"/>
      <c r="AA15" s="117">
        <v>5</v>
      </c>
      <c r="AB15" s="117"/>
      <c r="AC15" s="117"/>
      <c r="AD15" s="117">
        <v>5</v>
      </c>
      <c r="AE15" s="117"/>
      <c r="AF15" s="117"/>
      <c r="AG15" s="117">
        <v>5</v>
      </c>
      <c r="AH15" s="116">
        <v>5</v>
      </c>
      <c r="AI15" s="116">
        <v>5</v>
      </c>
      <c r="AJ15" s="116">
        <v>5</v>
      </c>
      <c r="AK15" s="116">
        <v>5</v>
      </c>
      <c r="AL15" s="116">
        <v>5</v>
      </c>
      <c r="AM15" s="116">
        <v>5</v>
      </c>
      <c r="AN15" s="116">
        <v>5</v>
      </c>
      <c r="AO15" s="116">
        <v>5</v>
      </c>
      <c r="AP15" s="116">
        <v>5</v>
      </c>
      <c r="AQ15" s="116">
        <v>5</v>
      </c>
      <c r="AR15" s="116">
        <v>5</v>
      </c>
      <c r="AS15" s="116"/>
      <c r="AT15" s="116">
        <f>MIN(AH15:AS15)</f>
        <v>5</v>
      </c>
      <c r="AU15" s="233">
        <f t="shared" si="0"/>
        <v>1</v>
      </c>
      <c r="AV15" s="284" t="s">
        <v>767</v>
      </c>
      <c r="AW15" s="284" t="s">
        <v>768</v>
      </c>
      <c r="AX15" s="284" t="s">
        <v>68</v>
      </c>
      <c r="AY15" s="230" t="s">
        <v>193</v>
      </c>
    </row>
    <row r="16" spans="1:51" ht="140.1" customHeight="1" x14ac:dyDescent="0.25">
      <c r="A16" s="117"/>
      <c r="B16" s="117"/>
      <c r="C16" s="117"/>
      <c r="D16" s="117">
        <v>36</v>
      </c>
      <c r="E16" s="117"/>
      <c r="F16" s="117"/>
      <c r="G16" s="117"/>
      <c r="H16" s="117"/>
      <c r="I16" s="137" t="s">
        <v>160</v>
      </c>
      <c r="J16" s="136" t="s">
        <v>205</v>
      </c>
      <c r="K16" s="136" t="s">
        <v>206</v>
      </c>
      <c r="L16" s="117">
        <f>+P16+Q16+R16+S16</f>
        <v>4000</v>
      </c>
      <c r="M16" s="137" t="s">
        <v>207</v>
      </c>
      <c r="N16" s="137" t="s">
        <v>208</v>
      </c>
      <c r="O16" s="117">
        <v>0</v>
      </c>
      <c r="P16" s="117">
        <v>700</v>
      </c>
      <c r="Q16" s="117">
        <v>700</v>
      </c>
      <c r="R16" s="117">
        <v>1300</v>
      </c>
      <c r="S16" s="117">
        <v>1300</v>
      </c>
      <c r="T16" s="117" t="s">
        <v>209</v>
      </c>
      <c r="U16" s="117" t="s">
        <v>210</v>
      </c>
      <c r="V16" s="137"/>
      <c r="W16" s="137"/>
      <c r="X16" s="137"/>
      <c r="Y16" s="137"/>
      <c r="Z16" s="137"/>
      <c r="AA16" s="137"/>
      <c r="AB16" s="137"/>
      <c r="AC16" s="137"/>
      <c r="AD16" s="137"/>
      <c r="AE16" s="137"/>
      <c r="AF16" s="137"/>
      <c r="AG16" s="137"/>
      <c r="AH16" s="116">
        <v>85</v>
      </c>
      <c r="AI16" s="116">
        <v>100</v>
      </c>
      <c r="AJ16" s="116">
        <v>133</v>
      </c>
      <c r="AK16" s="116">
        <v>125</v>
      </c>
      <c r="AL16" s="116">
        <v>149</v>
      </c>
      <c r="AM16" s="116">
        <v>102</v>
      </c>
      <c r="AN16" s="116">
        <v>94</v>
      </c>
      <c r="AO16" s="116">
        <v>105</v>
      </c>
      <c r="AP16" s="116">
        <v>132</v>
      </c>
      <c r="AQ16" s="116">
        <v>123</v>
      </c>
      <c r="AR16" s="116">
        <v>111</v>
      </c>
      <c r="AS16" s="116"/>
      <c r="AT16" s="116">
        <f>SUM(AH16:AS16)</f>
        <v>1259</v>
      </c>
      <c r="AU16" s="233">
        <f t="shared" si="0"/>
        <v>0.96846153846153848</v>
      </c>
      <c r="AV16" s="284" t="s">
        <v>655</v>
      </c>
      <c r="AW16" s="284" t="s">
        <v>656</v>
      </c>
      <c r="AX16" s="284" t="s">
        <v>68</v>
      </c>
      <c r="AY16" s="230" t="s">
        <v>193</v>
      </c>
    </row>
    <row r="17" spans="1:51" ht="232.5" customHeight="1" x14ac:dyDescent="0.25">
      <c r="A17" s="117"/>
      <c r="B17" s="117"/>
      <c r="C17" s="117"/>
      <c r="D17" s="117">
        <v>37</v>
      </c>
      <c r="E17" s="117"/>
      <c r="F17" s="117"/>
      <c r="G17" s="117"/>
      <c r="H17" s="117"/>
      <c r="I17" s="137" t="s">
        <v>160</v>
      </c>
      <c r="J17" s="136" t="s">
        <v>211</v>
      </c>
      <c r="K17" s="136" t="s">
        <v>206</v>
      </c>
      <c r="L17" s="117">
        <f>+O17+P17+Q17+R17+S17</f>
        <v>12957</v>
      </c>
      <c r="M17" s="137" t="s">
        <v>212</v>
      </c>
      <c r="N17" s="137" t="s">
        <v>213</v>
      </c>
      <c r="O17" s="117">
        <v>1042</v>
      </c>
      <c r="P17" s="117">
        <v>3126</v>
      </c>
      <c r="Q17" s="117">
        <v>3126</v>
      </c>
      <c r="R17" s="117">
        <v>4100</v>
      </c>
      <c r="S17" s="117">
        <v>1563</v>
      </c>
      <c r="T17" s="117" t="s">
        <v>209</v>
      </c>
      <c r="U17" s="117" t="s">
        <v>210</v>
      </c>
      <c r="V17" s="137"/>
      <c r="W17" s="137"/>
      <c r="X17" s="137"/>
      <c r="Y17" s="137"/>
      <c r="Z17" s="137"/>
      <c r="AA17" s="137"/>
      <c r="AB17" s="137"/>
      <c r="AC17" s="137"/>
      <c r="AD17" s="137"/>
      <c r="AE17" s="137"/>
      <c r="AF17" s="137"/>
      <c r="AG17" s="137"/>
      <c r="AH17" s="116">
        <v>26</v>
      </c>
      <c r="AI17" s="116">
        <v>314</v>
      </c>
      <c r="AJ17" s="116">
        <v>401</v>
      </c>
      <c r="AK17" s="116">
        <v>418</v>
      </c>
      <c r="AL17" s="116">
        <v>474</v>
      </c>
      <c r="AM17" s="116">
        <v>416</v>
      </c>
      <c r="AN17" s="116">
        <v>461</v>
      </c>
      <c r="AO17" s="116">
        <v>476</v>
      </c>
      <c r="AP17" s="116">
        <v>509</v>
      </c>
      <c r="AQ17" s="116">
        <v>533</v>
      </c>
      <c r="AR17" s="116">
        <v>512</v>
      </c>
      <c r="AS17" s="116"/>
      <c r="AT17" s="116">
        <f t="shared" ref="AT17:AT54" si="1">SUM(AH17:AS17)</f>
        <v>4540</v>
      </c>
      <c r="AU17" s="233">
        <f t="shared" si="0"/>
        <v>1.1073170731707318</v>
      </c>
      <c r="AV17" s="284" t="s">
        <v>647</v>
      </c>
      <c r="AW17" s="284" t="s">
        <v>639</v>
      </c>
      <c r="AX17" s="284" t="s">
        <v>641</v>
      </c>
      <c r="AY17" s="230" t="s">
        <v>214</v>
      </c>
    </row>
    <row r="18" spans="1:51" ht="409.6" customHeight="1" x14ac:dyDescent="0.25">
      <c r="A18" s="117"/>
      <c r="B18" s="117"/>
      <c r="C18" s="117"/>
      <c r="D18" s="117">
        <v>18</v>
      </c>
      <c r="E18" s="117"/>
      <c r="F18" s="117"/>
      <c r="G18" s="117"/>
      <c r="H18" s="117"/>
      <c r="I18" s="137" t="s">
        <v>160</v>
      </c>
      <c r="J18" s="136" t="s">
        <v>215</v>
      </c>
      <c r="K18" s="136" t="s">
        <v>206</v>
      </c>
      <c r="L18" s="117">
        <v>91600</v>
      </c>
      <c r="M18" s="137" t="s">
        <v>216</v>
      </c>
      <c r="N18" s="137" t="s">
        <v>217</v>
      </c>
      <c r="O18" s="117">
        <v>6720</v>
      </c>
      <c r="P18" s="117">
        <v>13440</v>
      </c>
      <c r="Q18" s="117">
        <v>29000</v>
      </c>
      <c r="R18" s="117">
        <v>29000</v>
      </c>
      <c r="S18" s="117">
        <v>13440</v>
      </c>
      <c r="T18" s="117" t="s">
        <v>209</v>
      </c>
      <c r="U18" s="117" t="s">
        <v>218</v>
      </c>
      <c r="V18" s="137"/>
      <c r="W18" s="137"/>
      <c r="X18" s="137"/>
      <c r="Y18" s="137"/>
      <c r="Z18" s="137"/>
      <c r="AA18" s="137"/>
      <c r="AB18" s="137"/>
      <c r="AC18" s="137"/>
      <c r="AD18" s="137"/>
      <c r="AE18" s="137"/>
      <c r="AF18" s="137"/>
      <c r="AG18" s="137"/>
      <c r="AH18" s="116">
        <v>0</v>
      </c>
      <c r="AI18" s="116">
        <v>1191</v>
      </c>
      <c r="AJ18" s="116">
        <v>4169</v>
      </c>
      <c r="AK18" s="116">
        <v>2824</v>
      </c>
      <c r="AL18" s="116">
        <v>4572</v>
      </c>
      <c r="AM18" s="116">
        <v>3146</v>
      </c>
      <c r="AN18" s="116">
        <v>3278</v>
      </c>
      <c r="AO18" s="116">
        <v>3483</v>
      </c>
      <c r="AP18" s="116">
        <v>3089</v>
      </c>
      <c r="AQ18" s="116">
        <v>2084</v>
      </c>
      <c r="AR18" s="116">
        <v>4048</v>
      </c>
      <c r="AS18" s="116"/>
      <c r="AT18" s="116">
        <f t="shared" si="1"/>
        <v>31884</v>
      </c>
      <c r="AU18" s="233">
        <f t="shared" si="0"/>
        <v>1.0994482758620689</v>
      </c>
      <c r="AV18" s="284" t="s">
        <v>714</v>
      </c>
      <c r="AW18" s="284" t="s">
        <v>715</v>
      </c>
      <c r="AX18" s="284" t="s">
        <v>68</v>
      </c>
      <c r="AY18" s="230" t="s">
        <v>193</v>
      </c>
    </row>
    <row r="19" spans="1:51" ht="116.45" customHeight="1" x14ac:dyDescent="0.25">
      <c r="A19" s="117"/>
      <c r="B19" s="117"/>
      <c r="C19" s="117"/>
      <c r="D19" s="117">
        <v>32</v>
      </c>
      <c r="E19" s="117"/>
      <c r="F19" s="117"/>
      <c r="G19" s="117"/>
      <c r="H19" s="117"/>
      <c r="I19" s="137" t="s">
        <v>160</v>
      </c>
      <c r="J19" s="136" t="s">
        <v>219</v>
      </c>
      <c r="K19" s="136" t="s">
        <v>206</v>
      </c>
      <c r="L19" s="117">
        <v>115103</v>
      </c>
      <c r="M19" s="137" t="s">
        <v>212</v>
      </c>
      <c r="N19" s="137" t="s">
        <v>220</v>
      </c>
      <c r="O19" s="117">
        <v>17103</v>
      </c>
      <c r="P19" s="117">
        <v>28000</v>
      </c>
      <c r="Q19" s="117">
        <v>28000</v>
      </c>
      <c r="R19" s="117">
        <v>28000</v>
      </c>
      <c r="S19" s="117">
        <v>14000</v>
      </c>
      <c r="T19" s="117" t="s">
        <v>209</v>
      </c>
      <c r="U19" s="117" t="s">
        <v>210</v>
      </c>
      <c r="V19" s="137"/>
      <c r="W19" s="137"/>
      <c r="X19" s="137"/>
      <c r="Y19" s="137"/>
      <c r="Z19" s="137"/>
      <c r="AA19" s="137"/>
      <c r="AB19" s="137"/>
      <c r="AC19" s="137"/>
      <c r="AD19" s="137"/>
      <c r="AE19" s="137"/>
      <c r="AF19" s="137"/>
      <c r="AG19" s="137"/>
      <c r="AH19" s="116">
        <v>2598</v>
      </c>
      <c r="AI19" s="116">
        <v>2901</v>
      </c>
      <c r="AJ19" s="116">
        <v>3087</v>
      </c>
      <c r="AK19" s="116">
        <v>2780</v>
      </c>
      <c r="AL19" s="116">
        <v>3311</v>
      </c>
      <c r="AM19" s="116">
        <v>3212</v>
      </c>
      <c r="AN19" s="116">
        <v>3101</v>
      </c>
      <c r="AO19" s="116">
        <v>3367</v>
      </c>
      <c r="AP19" s="116">
        <v>3320</v>
      </c>
      <c r="AQ19" s="116">
        <v>3631</v>
      </c>
      <c r="AR19" s="116">
        <v>3358</v>
      </c>
      <c r="AS19" s="116"/>
      <c r="AT19" s="116">
        <f t="shared" si="1"/>
        <v>34666</v>
      </c>
      <c r="AU19" s="233">
        <f t="shared" si="0"/>
        <v>1.2380714285714285</v>
      </c>
      <c r="AV19" s="284" t="s">
        <v>699</v>
      </c>
      <c r="AW19" s="284" t="s">
        <v>698</v>
      </c>
      <c r="AX19" s="284" t="s">
        <v>68</v>
      </c>
      <c r="AY19" s="230" t="s">
        <v>193</v>
      </c>
    </row>
    <row r="20" spans="1:51" ht="122.25" customHeight="1" x14ac:dyDescent="0.25">
      <c r="A20" s="117"/>
      <c r="B20" s="117"/>
      <c r="C20" s="117"/>
      <c r="D20" s="117">
        <v>47</v>
      </c>
      <c r="E20" s="117"/>
      <c r="F20" s="117"/>
      <c r="G20" s="117"/>
      <c r="H20" s="117"/>
      <c r="I20" s="137" t="s">
        <v>160</v>
      </c>
      <c r="J20" s="230" t="s">
        <v>221</v>
      </c>
      <c r="K20" s="136" t="s">
        <v>206</v>
      </c>
      <c r="L20" s="117">
        <f>+Q20+R20+S20</f>
        <v>5900</v>
      </c>
      <c r="M20" s="137" t="s">
        <v>216</v>
      </c>
      <c r="N20" s="137" t="s">
        <v>222</v>
      </c>
      <c r="O20" s="117" t="s">
        <v>223</v>
      </c>
      <c r="P20" s="117" t="s">
        <v>223</v>
      </c>
      <c r="Q20" s="117">
        <v>1700</v>
      </c>
      <c r="R20" s="117">
        <v>2100</v>
      </c>
      <c r="S20" s="117">
        <v>2100</v>
      </c>
      <c r="T20" s="117" t="s">
        <v>209</v>
      </c>
      <c r="U20" s="117" t="s">
        <v>224</v>
      </c>
      <c r="V20" s="137"/>
      <c r="W20" s="137"/>
      <c r="X20" s="137"/>
      <c r="Y20" s="137"/>
      <c r="Z20" s="137"/>
      <c r="AA20" s="137"/>
      <c r="AB20" s="137"/>
      <c r="AC20" s="137"/>
      <c r="AD20" s="137"/>
      <c r="AE20" s="137"/>
      <c r="AF20" s="137"/>
      <c r="AG20" s="137"/>
      <c r="AH20" s="116">
        <v>0</v>
      </c>
      <c r="AI20" s="116">
        <v>405</v>
      </c>
      <c r="AJ20" s="116">
        <v>67</v>
      </c>
      <c r="AK20" s="116">
        <v>401</v>
      </c>
      <c r="AL20" s="116">
        <v>24</v>
      </c>
      <c r="AM20" s="116">
        <v>325</v>
      </c>
      <c r="AN20" s="116">
        <v>156</v>
      </c>
      <c r="AO20" s="116">
        <v>53</v>
      </c>
      <c r="AP20" s="116">
        <v>129</v>
      </c>
      <c r="AQ20" s="116">
        <v>218</v>
      </c>
      <c r="AR20" s="116">
        <v>113</v>
      </c>
      <c r="AS20" s="116"/>
      <c r="AT20" s="116">
        <f t="shared" si="1"/>
        <v>1891</v>
      </c>
      <c r="AU20" s="233">
        <f t="shared" si="0"/>
        <v>0.90047619047619043</v>
      </c>
      <c r="AV20" s="284" t="s">
        <v>755</v>
      </c>
      <c r="AW20" s="230" t="s">
        <v>756</v>
      </c>
      <c r="AX20" s="230" t="s">
        <v>757</v>
      </c>
      <c r="AY20" s="230" t="s">
        <v>225</v>
      </c>
    </row>
    <row r="21" spans="1:51" ht="148.5" customHeight="1" x14ac:dyDescent="0.25">
      <c r="A21" s="117"/>
      <c r="B21" s="117"/>
      <c r="C21" s="117"/>
      <c r="D21" s="117">
        <v>48</v>
      </c>
      <c r="E21" s="117"/>
      <c r="F21" s="117"/>
      <c r="G21" s="117"/>
      <c r="H21" s="117"/>
      <c r="I21" s="137" t="s">
        <v>160</v>
      </c>
      <c r="J21" s="230" t="s">
        <v>226</v>
      </c>
      <c r="K21" s="136" t="s">
        <v>206</v>
      </c>
      <c r="L21" s="117">
        <f>+Q21+R21+S21</f>
        <v>21600</v>
      </c>
      <c r="M21" s="137" t="s">
        <v>212</v>
      </c>
      <c r="N21" s="137" t="s">
        <v>227</v>
      </c>
      <c r="O21" s="117" t="s">
        <v>223</v>
      </c>
      <c r="P21" s="117" t="s">
        <v>223</v>
      </c>
      <c r="Q21" s="117">
        <v>7200</v>
      </c>
      <c r="R21" s="117">
        <v>6800</v>
      </c>
      <c r="S21" s="117">
        <v>7600</v>
      </c>
      <c r="T21" s="117" t="s">
        <v>209</v>
      </c>
      <c r="U21" s="117" t="s">
        <v>210</v>
      </c>
      <c r="V21" s="137"/>
      <c r="W21" s="137"/>
      <c r="X21" s="137"/>
      <c r="Y21" s="137"/>
      <c r="Z21" s="137"/>
      <c r="AA21" s="137"/>
      <c r="AB21" s="137"/>
      <c r="AC21" s="137"/>
      <c r="AD21" s="137"/>
      <c r="AE21" s="137"/>
      <c r="AF21" s="137"/>
      <c r="AG21" s="137"/>
      <c r="AH21" s="116">
        <v>0</v>
      </c>
      <c r="AI21" s="116">
        <v>0</v>
      </c>
      <c r="AJ21" s="116">
        <v>0</v>
      </c>
      <c r="AK21" s="116">
        <v>170</v>
      </c>
      <c r="AL21" s="116">
        <v>470</v>
      </c>
      <c r="AM21" s="116">
        <v>484</v>
      </c>
      <c r="AN21" s="116">
        <v>533</v>
      </c>
      <c r="AO21" s="116">
        <v>691</v>
      </c>
      <c r="AP21" s="116">
        <v>635</v>
      </c>
      <c r="AQ21" s="116">
        <v>649</v>
      </c>
      <c r="AR21" s="116">
        <v>560</v>
      </c>
      <c r="AS21" s="116"/>
      <c r="AT21" s="116">
        <f>SUM(AH21:AS21)</f>
        <v>4192</v>
      </c>
      <c r="AU21" s="233">
        <f t="shared" si="0"/>
        <v>0.6164705882352941</v>
      </c>
      <c r="AV21" s="284" t="s">
        <v>746</v>
      </c>
      <c r="AW21" s="284" t="s">
        <v>747</v>
      </c>
      <c r="AX21" s="284" t="s">
        <v>68</v>
      </c>
      <c r="AY21" s="230" t="s">
        <v>193</v>
      </c>
    </row>
    <row r="22" spans="1:51" ht="166.5" customHeight="1" x14ac:dyDescent="0.25">
      <c r="A22" s="116"/>
      <c r="B22" s="116"/>
      <c r="C22" s="116"/>
      <c r="D22" s="116"/>
      <c r="E22" s="116">
        <v>1</v>
      </c>
      <c r="F22" s="116"/>
      <c r="G22" s="116"/>
      <c r="H22" s="116"/>
      <c r="I22" s="137" t="s">
        <v>228</v>
      </c>
      <c r="J22" s="136" t="s">
        <v>229</v>
      </c>
      <c r="K22" s="136" t="s">
        <v>206</v>
      </c>
      <c r="L22" s="117" t="s">
        <v>223</v>
      </c>
      <c r="M22" s="137" t="s">
        <v>202</v>
      </c>
      <c r="N22" s="137" t="s">
        <v>230</v>
      </c>
      <c r="O22" s="117"/>
      <c r="P22" s="117"/>
      <c r="Q22" s="117"/>
      <c r="R22" s="117"/>
      <c r="S22" s="117"/>
      <c r="T22" s="117" t="s">
        <v>209</v>
      </c>
      <c r="U22" s="117" t="s">
        <v>210</v>
      </c>
      <c r="V22" s="118"/>
      <c r="W22" s="118"/>
      <c r="X22" s="118"/>
      <c r="Y22" s="118"/>
      <c r="Z22" s="118"/>
      <c r="AA22" s="118"/>
      <c r="AB22" s="118"/>
      <c r="AC22" s="118"/>
      <c r="AD22" s="118"/>
      <c r="AE22" s="118"/>
      <c r="AF22" s="118"/>
      <c r="AG22" s="118"/>
      <c r="AH22" s="116">
        <v>1526</v>
      </c>
      <c r="AI22" s="116">
        <v>1558</v>
      </c>
      <c r="AJ22" s="116">
        <v>1575</v>
      </c>
      <c r="AK22" s="116">
        <v>1433</v>
      </c>
      <c r="AL22" s="116">
        <v>1761</v>
      </c>
      <c r="AM22" s="116">
        <v>1871</v>
      </c>
      <c r="AN22" s="116">
        <v>1766</v>
      </c>
      <c r="AO22" s="116">
        <v>1690</v>
      </c>
      <c r="AP22" s="116">
        <v>1865</v>
      </c>
      <c r="AQ22" s="116">
        <v>1974</v>
      </c>
      <c r="AR22" s="116">
        <v>1843</v>
      </c>
      <c r="AS22" s="116"/>
      <c r="AT22" s="116">
        <f t="shared" si="1"/>
        <v>18862</v>
      </c>
      <c r="AU22" s="233"/>
      <c r="AV22" s="288" t="s">
        <v>688</v>
      </c>
      <c r="AW22" s="288" t="s">
        <v>689</v>
      </c>
      <c r="AX22" s="284" t="s">
        <v>68</v>
      </c>
      <c r="AY22" s="230" t="s">
        <v>193</v>
      </c>
    </row>
    <row r="23" spans="1:51" ht="73.5" customHeight="1" x14ac:dyDescent="0.25">
      <c r="A23" s="116"/>
      <c r="B23" s="116"/>
      <c r="C23" s="116"/>
      <c r="D23" s="116"/>
      <c r="E23" s="116">
        <v>2</v>
      </c>
      <c r="F23" s="116"/>
      <c r="G23" s="116"/>
      <c r="H23" s="116"/>
      <c r="I23" s="137" t="s">
        <v>228</v>
      </c>
      <c r="J23" s="136" t="s">
        <v>231</v>
      </c>
      <c r="K23" s="136" t="s">
        <v>206</v>
      </c>
      <c r="L23" s="117" t="s">
        <v>223</v>
      </c>
      <c r="M23" s="137" t="s">
        <v>202</v>
      </c>
      <c r="N23" s="137" t="s">
        <v>232</v>
      </c>
      <c r="O23" s="117"/>
      <c r="P23" s="117"/>
      <c r="Q23" s="117"/>
      <c r="R23" s="117"/>
      <c r="S23" s="117"/>
      <c r="T23" s="117" t="s">
        <v>209</v>
      </c>
      <c r="U23" s="117" t="s">
        <v>210</v>
      </c>
      <c r="V23" s="118"/>
      <c r="W23" s="118"/>
      <c r="X23" s="118"/>
      <c r="Y23" s="118"/>
      <c r="Z23" s="118"/>
      <c r="AA23" s="118"/>
      <c r="AB23" s="118"/>
      <c r="AC23" s="118"/>
      <c r="AD23" s="118"/>
      <c r="AE23" s="118"/>
      <c r="AF23" s="118"/>
      <c r="AG23" s="118"/>
      <c r="AH23" s="116">
        <v>746</v>
      </c>
      <c r="AI23" s="116">
        <v>890</v>
      </c>
      <c r="AJ23" s="116">
        <v>897</v>
      </c>
      <c r="AK23" s="116">
        <v>1003</v>
      </c>
      <c r="AL23" s="116">
        <v>1108</v>
      </c>
      <c r="AM23" s="116">
        <v>990</v>
      </c>
      <c r="AN23" s="116">
        <v>965</v>
      </c>
      <c r="AO23" s="116">
        <v>906</v>
      </c>
      <c r="AP23" s="116">
        <v>938</v>
      </c>
      <c r="AQ23" s="116">
        <v>895</v>
      </c>
      <c r="AR23" s="116">
        <v>1185</v>
      </c>
      <c r="AS23" s="116"/>
      <c r="AT23" s="116">
        <f t="shared" si="1"/>
        <v>10523</v>
      </c>
      <c r="AU23" s="233"/>
      <c r="AV23" s="288" t="s">
        <v>690</v>
      </c>
      <c r="AW23" s="288" t="s">
        <v>691</v>
      </c>
      <c r="AX23" s="284" t="s">
        <v>68</v>
      </c>
      <c r="AY23" s="230" t="s">
        <v>193</v>
      </c>
    </row>
    <row r="24" spans="1:51" ht="132" customHeight="1" x14ac:dyDescent="0.25">
      <c r="A24" s="116"/>
      <c r="B24" s="116"/>
      <c r="C24" s="116"/>
      <c r="D24" s="116"/>
      <c r="E24" s="116">
        <v>2</v>
      </c>
      <c r="F24" s="116"/>
      <c r="G24" s="116"/>
      <c r="H24" s="116"/>
      <c r="I24" s="137" t="s">
        <v>228</v>
      </c>
      <c r="J24" s="136" t="s">
        <v>233</v>
      </c>
      <c r="K24" s="136" t="s">
        <v>206</v>
      </c>
      <c r="L24" s="117" t="s">
        <v>223</v>
      </c>
      <c r="M24" s="137" t="s">
        <v>202</v>
      </c>
      <c r="N24" s="137" t="s">
        <v>234</v>
      </c>
      <c r="O24" s="117"/>
      <c r="P24" s="117"/>
      <c r="Q24" s="117"/>
      <c r="R24" s="117"/>
      <c r="S24" s="117"/>
      <c r="T24" s="117" t="s">
        <v>209</v>
      </c>
      <c r="U24" s="117" t="s">
        <v>210</v>
      </c>
      <c r="V24" s="118"/>
      <c r="W24" s="118"/>
      <c r="X24" s="118"/>
      <c r="Y24" s="118"/>
      <c r="Z24" s="118"/>
      <c r="AA24" s="118"/>
      <c r="AB24" s="118"/>
      <c r="AC24" s="118"/>
      <c r="AD24" s="118"/>
      <c r="AE24" s="118"/>
      <c r="AF24" s="118"/>
      <c r="AG24" s="118"/>
      <c r="AH24" s="116">
        <v>503</v>
      </c>
      <c r="AI24" s="116">
        <v>608</v>
      </c>
      <c r="AJ24" s="116">
        <v>610</v>
      </c>
      <c r="AK24" s="116">
        <v>662</v>
      </c>
      <c r="AL24" s="116">
        <v>736</v>
      </c>
      <c r="AM24" s="116">
        <v>644</v>
      </c>
      <c r="AN24" s="116">
        <v>641</v>
      </c>
      <c r="AO24" s="116">
        <v>611</v>
      </c>
      <c r="AP24" s="116">
        <v>619</v>
      </c>
      <c r="AQ24" s="116">
        <v>599</v>
      </c>
      <c r="AR24" s="116">
        <v>790</v>
      </c>
      <c r="AS24" s="116"/>
      <c r="AT24" s="116">
        <f>SUM(AH24:AS24)</f>
        <v>7023</v>
      </c>
      <c r="AU24" s="233"/>
      <c r="AV24" s="288" t="s">
        <v>770</v>
      </c>
      <c r="AW24" s="288" t="s">
        <v>769</v>
      </c>
      <c r="AX24" s="284" t="s">
        <v>68</v>
      </c>
      <c r="AY24" s="230" t="s">
        <v>193</v>
      </c>
    </row>
    <row r="25" spans="1:51" ht="106.5" customHeight="1" x14ac:dyDescent="0.25">
      <c r="A25" s="116"/>
      <c r="B25" s="116"/>
      <c r="C25" s="116"/>
      <c r="D25" s="116"/>
      <c r="E25" s="116">
        <v>3</v>
      </c>
      <c r="F25" s="116"/>
      <c r="G25" s="116"/>
      <c r="H25" s="116"/>
      <c r="I25" s="137" t="s">
        <v>228</v>
      </c>
      <c r="J25" s="136" t="s">
        <v>235</v>
      </c>
      <c r="K25" s="136" t="s">
        <v>206</v>
      </c>
      <c r="L25" s="117" t="s">
        <v>223</v>
      </c>
      <c r="M25" s="137" t="s">
        <v>202</v>
      </c>
      <c r="N25" s="137" t="s">
        <v>236</v>
      </c>
      <c r="O25" s="117"/>
      <c r="P25" s="117"/>
      <c r="Q25" s="117"/>
      <c r="R25" s="117"/>
      <c r="S25" s="117"/>
      <c r="T25" s="117" t="s">
        <v>209</v>
      </c>
      <c r="U25" s="117" t="s">
        <v>210</v>
      </c>
      <c r="V25" s="118"/>
      <c r="W25" s="118"/>
      <c r="X25" s="118"/>
      <c r="Y25" s="118"/>
      <c r="Z25" s="118"/>
      <c r="AA25" s="118"/>
      <c r="AB25" s="118"/>
      <c r="AC25" s="118"/>
      <c r="AD25" s="118"/>
      <c r="AE25" s="118"/>
      <c r="AF25" s="118"/>
      <c r="AG25" s="118"/>
      <c r="AH25" s="116">
        <v>74</v>
      </c>
      <c r="AI25" s="116">
        <v>135</v>
      </c>
      <c r="AJ25" s="241">
        <v>143</v>
      </c>
      <c r="AK25" s="116">
        <v>120</v>
      </c>
      <c r="AL25" s="116">
        <v>168</v>
      </c>
      <c r="AM25" s="116">
        <v>175</v>
      </c>
      <c r="AN25" s="116">
        <v>130</v>
      </c>
      <c r="AO25" s="116">
        <v>104</v>
      </c>
      <c r="AP25" s="116">
        <v>87</v>
      </c>
      <c r="AQ25" s="116">
        <v>94</v>
      </c>
      <c r="AR25" s="116">
        <v>106</v>
      </c>
      <c r="AS25" s="116"/>
      <c r="AT25" s="116">
        <f t="shared" si="1"/>
        <v>1336</v>
      </c>
      <c r="AU25" s="233"/>
      <c r="AV25" s="288" t="s">
        <v>682</v>
      </c>
      <c r="AW25" s="288" t="s">
        <v>683</v>
      </c>
      <c r="AX25" s="284" t="s">
        <v>68</v>
      </c>
      <c r="AY25" s="230" t="s">
        <v>193</v>
      </c>
    </row>
    <row r="26" spans="1:51" ht="68.099999999999994" customHeight="1" x14ac:dyDescent="0.25">
      <c r="A26" s="116"/>
      <c r="B26" s="116"/>
      <c r="C26" s="116"/>
      <c r="D26" s="116"/>
      <c r="E26" s="116">
        <v>3</v>
      </c>
      <c r="F26" s="116"/>
      <c r="G26" s="116"/>
      <c r="H26" s="116"/>
      <c r="I26" s="137" t="s">
        <v>228</v>
      </c>
      <c r="J26" s="136" t="s">
        <v>237</v>
      </c>
      <c r="K26" s="136" t="s">
        <v>206</v>
      </c>
      <c r="L26" s="117" t="s">
        <v>223</v>
      </c>
      <c r="M26" s="137" t="s">
        <v>202</v>
      </c>
      <c r="N26" s="137" t="s">
        <v>238</v>
      </c>
      <c r="O26" s="117"/>
      <c r="P26" s="117"/>
      <c r="Q26" s="117"/>
      <c r="R26" s="117"/>
      <c r="S26" s="117"/>
      <c r="T26" s="117" t="s">
        <v>209</v>
      </c>
      <c r="U26" s="117" t="s">
        <v>210</v>
      </c>
      <c r="V26" s="118"/>
      <c r="W26" s="118"/>
      <c r="X26" s="118"/>
      <c r="Y26" s="118"/>
      <c r="Z26" s="118"/>
      <c r="AA26" s="118"/>
      <c r="AB26" s="118"/>
      <c r="AC26" s="118"/>
      <c r="AD26" s="118"/>
      <c r="AE26" s="118"/>
      <c r="AF26" s="118"/>
      <c r="AG26" s="118"/>
      <c r="AH26" s="116">
        <v>54</v>
      </c>
      <c r="AI26" s="116">
        <v>96</v>
      </c>
      <c r="AJ26" s="241">
        <v>96</v>
      </c>
      <c r="AK26" s="116">
        <v>73</v>
      </c>
      <c r="AL26" s="116">
        <v>108</v>
      </c>
      <c r="AM26" s="116">
        <v>93</v>
      </c>
      <c r="AN26" s="116">
        <v>77</v>
      </c>
      <c r="AO26" s="116">
        <v>63</v>
      </c>
      <c r="AP26" s="116">
        <v>48</v>
      </c>
      <c r="AQ26" s="116">
        <v>52</v>
      </c>
      <c r="AR26" s="116">
        <v>67</v>
      </c>
      <c r="AS26" s="116"/>
      <c r="AT26" s="116">
        <f t="shared" si="1"/>
        <v>827</v>
      </c>
      <c r="AU26" s="233"/>
      <c r="AV26" s="288" t="s">
        <v>684</v>
      </c>
      <c r="AW26" s="288" t="s">
        <v>685</v>
      </c>
      <c r="AX26" s="284" t="s">
        <v>68</v>
      </c>
      <c r="AY26" s="230" t="s">
        <v>193</v>
      </c>
    </row>
    <row r="27" spans="1:51" ht="95.1" customHeight="1" x14ac:dyDescent="0.25">
      <c r="A27" s="116"/>
      <c r="B27" s="116"/>
      <c r="C27" s="116"/>
      <c r="D27" s="116"/>
      <c r="E27" s="116">
        <v>3</v>
      </c>
      <c r="F27" s="116"/>
      <c r="G27" s="116"/>
      <c r="H27" s="116"/>
      <c r="I27" s="137" t="s">
        <v>228</v>
      </c>
      <c r="J27" s="136" t="s">
        <v>239</v>
      </c>
      <c r="K27" s="136" t="s">
        <v>206</v>
      </c>
      <c r="L27" s="117" t="s">
        <v>223</v>
      </c>
      <c r="M27" s="137" t="s">
        <v>202</v>
      </c>
      <c r="N27" s="137" t="s">
        <v>240</v>
      </c>
      <c r="O27" s="117"/>
      <c r="P27" s="117"/>
      <c r="Q27" s="117"/>
      <c r="R27" s="117"/>
      <c r="S27" s="117"/>
      <c r="T27" s="117" t="s">
        <v>209</v>
      </c>
      <c r="U27" s="117" t="s">
        <v>210</v>
      </c>
      <c r="V27" s="118"/>
      <c r="W27" s="118"/>
      <c r="X27" s="118"/>
      <c r="Y27" s="118"/>
      <c r="Z27" s="118"/>
      <c r="AA27" s="118"/>
      <c r="AB27" s="118"/>
      <c r="AC27" s="118"/>
      <c r="AD27" s="118"/>
      <c r="AE27" s="118"/>
      <c r="AF27" s="118"/>
      <c r="AG27" s="118"/>
      <c r="AH27" s="116">
        <v>20</v>
      </c>
      <c r="AI27" s="116">
        <v>39</v>
      </c>
      <c r="AJ27" s="241">
        <v>47</v>
      </c>
      <c r="AK27" s="116">
        <v>47</v>
      </c>
      <c r="AL27" s="116">
        <v>60</v>
      </c>
      <c r="AM27" s="116">
        <v>82</v>
      </c>
      <c r="AN27" s="116">
        <v>53</v>
      </c>
      <c r="AO27" s="116">
        <v>41</v>
      </c>
      <c r="AP27" s="116">
        <v>39</v>
      </c>
      <c r="AQ27" s="116">
        <v>42</v>
      </c>
      <c r="AR27" s="116">
        <v>39</v>
      </c>
      <c r="AS27" s="116"/>
      <c r="AT27" s="116">
        <f t="shared" si="1"/>
        <v>509</v>
      </c>
      <c r="AU27" s="233"/>
      <c r="AV27" s="288" t="s">
        <v>686</v>
      </c>
      <c r="AW27" s="288" t="s">
        <v>687</v>
      </c>
      <c r="AX27" s="284" t="s">
        <v>68</v>
      </c>
      <c r="AY27" s="230" t="s">
        <v>193</v>
      </c>
    </row>
    <row r="28" spans="1:51" ht="137.1" customHeight="1" x14ac:dyDescent="0.25">
      <c r="A28" s="116"/>
      <c r="B28" s="116"/>
      <c r="C28" s="116"/>
      <c r="D28" s="116"/>
      <c r="E28" s="116">
        <v>4</v>
      </c>
      <c r="F28" s="116"/>
      <c r="G28" s="116"/>
      <c r="H28" s="116"/>
      <c r="I28" s="137" t="s">
        <v>241</v>
      </c>
      <c r="J28" s="136" t="s">
        <v>242</v>
      </c>
      <c r="K28" s="136" t="s">
        <v>206</v>
      </c>
      <c r="L28" s="117" t="s">
        <v>223</v>
      </c>
      <c r="M28" s="137" t="s">
        <v>202</v>
      </c>
      <c r="N28" s="137" t="s">
        <v>243</v>
      </c>
      <c r="O28" s="117"/>
      <c r="P28" s="117"/>
      <c r="Q28" s="117"/>
      <c r="R28" s="117"/>
      <c r="S28" s="117"/>
      <c r="T28" s="117" t="s">
        <v>209</v>
      </c>
      <c r="U28" s="117" t="s">
        <v>210</v>
      </c>
      <c r="V28" s="118"/>
      <c r="W28" s="118"/>
      <c r="X28" s="118"/>
      <c r="Y28" s="118"/>
      <c r="Z28" s="118"/>
      <c r="AA28" s="118"/>
      <c r="AB28" s="118"/>
      <c r="AC28" s="118"/>
      <c r="AD28" s="118"/>
      <c r="AE28" s="118"/>
      <c r="AF28" s="118"/>
      <c r="AG28" s="118"/>
      <c r="AH28" s="116">
        <f>604+25</f>
        <v>629</v>
      </c>
      <c r="AI28" s="116">
        <v>673</v>
      </c>
      <c r="AJ28" s="116">
        <v>752</v>
      </c>
      <c r="AK28" s="116">
        <v>768</v>
      </c>
      <c r="AL28" s="116">
        <v>811</v>
      </c>
      <c r="AM28" s="116">
        <v>871</v>
      </c>
      <c r="AN28" s="116">
        <v>844</v>
      </c>
      <c r="AO28" s="116">
        <v>902</v>
      </c>
      <c r="AP28" s="116">
        <v>874</v>
      </c>
      <c r="AQ28" s="116">
        <v>937</v>
      </c>
      <c r="AR28" s="116">
        <v>833</v>
      </c>
      <c r="AS28" s="116"/>
      <c r="AT28" s="116">
        <f t="shared" si="1"/>
        <v>8894</v>
      </c>
      <c r="AU28" s="233"/>
      <c r="AV28" s="288" t="s">
        <v>692</v>
      </c>
      <c r="AW28" s="288" t="s">
        <v>693</v>
      </c>
      <c r="AX28" s="284" t="s">
        <v>68</v>
      </c>
      <c r="AY28" s="230" t="s">
        <v>193</v>
      </c>
    </row>
    <row r="29" spans="1:51" ht="57" customHeight="1" x14ac:dyDescent="0.25">
      <c r="A29" s="116"/>
      <c r="B29" s="116"/>
      <c r="C29" s="116"/>
      <c r="D29" s="116"/>
      <c r="E29" s="116">
        <v>4</v>
      </c>
      <c r="F29" s="116"/>
      <c r="G29" s="116"/>
      <c r="H29" s="116"/>
      <c r="I29" s="137" t="s">
        <v>241</v>
      </c>
      <c r="J29" s="136" t="s">
        <v>244</v>
      </c>
      <c r="K29" s="136" t="s">
        <v>206</v>
      </c>
      <c r="L29" s="117" t="s">
        <v>223</v>
      </c>
      <c r="M29" s="137" t="s">
        <v>202</v>
      </c>
      <c r="N29" s="137" t="s">
        <v>245</v>
      </c>
      <c r="O29" s="117"/>
      <c r="P29" s="117"/>
      <c r="Q29" s="117"/>
      <c r="R29" s="117"/>
      <c r="S29" s="117"/>
      <c r="T29" s="117" t="s">
        <v>209</v>
      </c>
      <c r="U29" s="117" t="s">
        <v>210</v>
      </c>
      <c r="V29" s="118"/>
      <c r="W29" s="118"/>
      <c r="X29" s="118"/>
      <c r="Y29" s="118"/>
      <c r="Z29" s="118"/>
      <c r="AA29" s="118"/>
      <c r="AB29" s="118"/>
      <c r="AC29" s="118"/>
      <c r="AD29" s="118"/>
      <c r="AE29" s="118"/>
      <c r="AF29" s="118"/>
      <c r="AG29" s="118"/>
      <c r="AH29" s="116">
        <v>274</v>
      </c>
      <c r="AI29" s="116">
        <v>462</v>
      </c>
      <c r="AJ29" s="116">
        <v>488</v>
      </c>
      <c r="AK29" s="116">
        <v>566</v>
      </c>
      <c r="AL29" s="116">
        <v>578</v>
      </c>
      <c r="AM29" s="116">
        <v>659</v>
      </c>
      <c r="AN29" s="116">
        <v>652</v>
      </c>
      <c r="AO29" s="116">
        <v>711</v>
      </c>
      <c r="AP29" s="116">
        <v>697</v>
      </c>
      <c r="AQ29" s="116">
        <v>675</v>
      </c>
      <c r="AR29" s="116">
        <v>559</v>
      </c>
      <c r="AS29" s="116"/>
      <c r="AT29" s="116">
        <f t="shared" si="1"/>
        <v>6321</v>
      </c>
      <c r="AU29" s="233"/>
      <c r="AV29" s="288" t="s">
        <v>694</v>
      </c>
      <c r="AW29" s="288" t="s">
        <v>695</v>
      </c>
      <c r="AX29" s="284" t="s">
        <v>68</v>
      </c>
      <c r="AY29" s="230" t="s">
        <v>193</v>
      </c>
    </row>
    <row r="30" spans="1:51" ht="120.6" customHeight="1" x14ac:dyDescent="0.25">
      <c r="A30" s="116"/>
      <c r="B30" s="116"/>
      <c r="C30" s="116"/>
      <c r="D30" s="116"/>
      <c r="E30" s="116">
        <v>5</v>
      </c>
      <c r="F30" s="116"/>
      <c r="G30" s="116"/>
      <c r="H30" s="116"/>
      <c r="I30" s="137" t="s">
        <v>246</v>
      </c>
      <c r="J30" s="136" t="s">
        <v>247</v>
      </c>
      <c r="K30" s="136" t="s">
        <v>206</v>
      </c>
      <c r="L30" s="117" t="s">
        <v>223</v>
      </c>
      <c r="M30" s="137" t="s">
        <v>202</v>
      </c>
      <c r="N30" s="137" t="s">
        <v>248</v>
      </c>
      <c r="O30" s="117"/>
      <c r="P30" s="117"/>
      <c r="Q30" s="117"/>
      <c r="R30" s="117"/>
      <c r="S30" s="117"/>
      <c r="T30" s="117" t="s">
        <v>209</v>
      </c>
      <c r="U30" s="117" t="s">
        <v>249</v>
      </c>
      <c r="V30" s="118"/>
      <c r="W30" s="118"/>
      <c r="X30" s="118"/>
      <c r="Y30" s="118"/>
      <c r="Z30" s="118"/>
      <c r="AA30" s="118"/>
      <c r="AB30" s="118"/>
      <c r="AC30" s="118"/>
      <c r="AD30" s="118"/>
      <c r="AE30" s="118"/>
      <c r="AF30" s="118"/>
      <c r="AG30" s="118"/>
      <c r="AH30" s="116">
        <v>22</v>
      </c>
      <c r="AI30" s="116">
        <v>67</v>
      </c>
      <c r="AJ30" s="116">
        <v>71</v>
      </c>
      <c r="AK30" s="116">
        <v>57</v>
      </c>
      <c r="AL30" s="116">
        <v>69</v>
      </c>
      <c r="AM30" s="116">
        <v>57</v>
      </c>
      <c r="AN30" s="116">
        <v>54</v>
      </c>
      <c r="AO30" s="116">
        <v>69</v>
      </c>
      <c r="AP30" s="116">
        <v>61</v>
      </c>
      <c r="AQ30" s="116">
        <v>64</v>
      </c>
      <c r="AR30" s="116">
        <v>69</v>
      </c>
      <c r="AS30" s="116"/>
      <c r="AT30" s="116">
        <f t="shared" si="1"/>
        <v>660</v>
      </c>
      <c r="AU30" s="233"/>
      <c r="AV30" s="284" t="s">
        <v>657</v>
      </c>
      <c r="AW30" s="284" t="s">
        <v>658</v>
      </c>
      <c r="AX30" s="284" t="s">
        <v>68</v>
      </c>
      <c r="AY30" s="230" t="s">
        <v>193</v>
      </c>
    </row>
    <row r="31" spans="1:51" ht="132.75" customHeight="1" x14ac:dyDescent="0.25">
      <c r="A31" s="116"/>
      <c r="B31" s="116"/>
      <c r="C31" s="116"/>
      <c r="D31" s="116"/>
      <c r="E31" s="116">
        <v>6</v>
      </c>
      <c r="F31" s="116"/>
      <c r="G31" s="116"/>
      <c r="H31" s="116"/>
      <c r="I31" s="137" t="s">
        <v>246</v>
      </c>
      <c r="J31" s="136" t="s">
        <v>250</v>
      </c>
      <c r="K31" s="136" t="s">
        <v>206</v>
      </c>
      <c r="L31" s="117" t="s">
        <v>223</v>
      </c>
      <c r="M31" s="137" t="s">
        <v>202</v>
      </c>
      <c r="N31" s="137" t="s">
        <v>251</v>
      </c>
      <c r="O31" s="117"/>
      <c r="P31" s="117"/>
      <c r="Q31" s="117"/>
      <c r="R31" s="117"/>
      <c r="S31" s="117"/>
      <c r="T31" s="117" t="s">
        <v>209</v>
      </c>
      <c r="U31" s="117" t="s">
        <v>249</v>
      </c>
      <c r="V31" s="118"/>
      <c r="W31" s="118"/>
      <c r="X31" s="118"/>
      <c r="Y31" s="118"/>
      <c r="Z31" s="118"/>
      <c r="AA31" s="118"/>
      <c r="AB31" s="118"/>
      <c r="AC31" s="118"/>
      <c r="AD31" s="118"/>
      <c r="AE31" s="118"/>
      <c r="AF31" s="118"/>
      <c r="AG31" s="118"/>
      <c r="AH31" s="116">
        <v>6</v>
      </c>
      <c r="AI31" s="116">
        <v>47</v>
      </c>
      <c r="AJ31" s="116">
        <v>49</v>
      </c>
      <c r="AK31" s="116">
        <v>47</v>
      </c>
      <c r="AL31" s="116">
        <v>47</v>
      </c>
      <c r="AM31" s="116">
        <v>51</v>
      </c>
      <c r="AN31" s="116">
        <v>48</v>
      </c>
      <c r="AO31" s="116">
        <v>53</v>
      </c>
      <c r="AP31" s="116">
        <v>59</v>
      </c>
      <c r="AQ31" s="116">
        <v>55</v>
      </c>
      <c r="AR31" s="116">
        <v>60</v>
      </c>
      <c r="AS31" s="116"/>
      <c r="AT31" s="116">
        <f t="shared" si="1"/>
        <v>522</v>
      </c>
      <c r="AU31" s="233"/>
      <c r="AV31" s="284" t="s">
        <v>659</v>
      </c>
      <c r="AW31" s="284" t="s">
        <v>660</v>
      </c>
      <c r="AX31" s="284" t="s">
        <v>68</v>
      </c>
      <c r="AY31" s="230" t="s">
        <v>193</v>
      </c>
    </row>
    <row r="32" spans="1:51" ht="89.1" customHeight="1" x14ac:dyDescent="0.25">
      <c r="A32" s="116"/>
      <c r="B32" s="116"/>
      <c r="C32" s="116"/>
      <c r="D32" s="116"/>
      <c r="E32" s="116">
        <v>7</v>
      </c>
      <c r="F32" s="116"/>
      <c r="G32" s="116"/>
      <c r="H32" s="116"/>
      <c r="I32" s="137" t="s">
        <v>252</v>
      </c>
      <c r="J32" s="136" t="s">
        <v>253</v>
      </c>
      <c r="K32" s="136" t="s">
        <v>206</v>
      </c>
      <c r="L32" s="117" t="s">
        <v>223</v>
      </c>
      <c r="M32" s="137" t="s">
        <v>202</v>
      </c>
      <c r="N32" s="137" t="s">
        <v>254</v>
      </c>
      <c r="O32" s="117"/>
      <c r="P32" s="117"/>
      <c r="Q32" s="117"/>
      <c r="R32" s="117"/>
      <c r="S32" s="117"/>
      <c r="T32" s="117" t="s">
        <v>209</v>
      </c>
      <c r="U32" s="117" t="s">
        <v>210</v>
      </c>
      <c r="V32" s="118"/>
      <c r="W32" s="118"/>
      <c r="X32" s="118"/>
      <c r="Y32" s="118"/>
      <c r="Z32" s="118"/>
      <c r="AA32" s="118"/>
      <c r="AB32" s="118"/>
      <c r="AC32" s="118"/>
      <c r="AD32" s="118"/>
      <c r="AE32" s="118"/>
      <c r="AF32" s="118"/>
      <c r="AG32" s="118"/>
      <c r="AH32" s="116">
        <v>51</v>
      </c>
      <c r="AI32" s="116">
        <v>55</v>
      </c>
      <c r="AJ32" s="116">
        <v>70</v>
      </c>
      <c r="AK32" s="116">
        <v>60</v>
      </c>
      <c r="AL32" s="116">
        <v>91</v>
      </c>
      <c r="AM32" s="116">
        <v>50</v>
      </c>
      <c r="AN32" s="116">
        <v>53</v>
      </c>
      <c r="AO32" s="116">
        <v>66</v>
      </c>
      <c r="AP32" s="116">
        <v>75</v>
      </c>
      <c r="AQ32" s="116">
        <v>67</v>
      </c>
      <c r="AR32" s="116">
        <v>58</v>
      </c>
      <c r="AS32" s="116"/>
      <c r="AT32" s="116">
        <f t="shared" si="1"/>
        <v>696</v>
      </c>
      <c r="AU32" s="233"/>
      <c r="AV32" s="284" t="s">
        <v>661</v>
      </c>
      <c r="AW32" s="284" t="s">
        <v>662</v>
      </c>
      <c r="AX32" s="284" t="s">
        <v>68</v>
      </c>
      <c r="AY32" s="230" t="s">
        <v>193</v>
      </c>
    </row>
    <row r="33" spans="1:52" ht="101.1" customHeight="1" x14ac:dyDescent="0.25">
      <c r="A33" s="116"/>
      <c r="B33" s="116"/>
      <c r="C33" s="116"/>
      <c r="D33" s="116"/>
      <c r="E33" s="116">
        <v>7</v>
      </c>
      <c r="F33" s="116"/>
      <c r="G33" s="116"/>
      <c r="H33" s="116"/>
      <c r="I33" s="137" t="s">
        <v>252</v>
      </c>
      <c r="J33" s="136" t="s">
        <v>255</v>
      </c>
      <c r="K33" s="136" t="s">
        <v>206</v>
      </c>
      <c r="L33" s="117" t="s">
        <v>223</v>
      </c>
      <c r="M33" s="137" t="s">
        <v>202</v>
      </c>
      <c r="N33" s="137" t="s">
        <v>256</v>
      </c>
      <c r="O33" s="117"/>
      <c r="P33" s="117"/>
      <c r="Q33" s="117"/>
      <c r="R33" s="117"/>
      <c r="S33" s="117"/>
      <c r="T33" s="117" t="s">
        <v>209</v>
      </c>
      <c r="U33" s="117" t="s">
        <v>210</v>
      </c>
      <c r="V33" s="118"/>
      <c r="W33" s="118"/>
      <c r="X33" s="118"/>
      <c r="Y33" s="118"/>
      <c r="Z33" s="118"/>
      <c r="AA33" s="118"/>
      <c r="AB33" s="118"/>
      <c r="AC33" s="118"/>
      <c r="AD33" s="118"/>
      <c r="AE33" s="118"/>
      <c r="AF33" s="118"/>
      <c r="AG33" s="118"/>
      <c r="AH33" s="116">
        <v>41</v>
      </c>
      <c r="AI33" s="116">
        <v>44</v>
      </c>
      <c r="AJ33" s="116">
        <v>61</v>
      </c>
      <c r="AK33" s="116">
        <v>55</v>
      </c>
      <c r="AL33" s="116">
        <v>71</v>
      </c>
      <c r="AM33" s="116">
        <v>41</v>
      </c>
      <c r="AN33" s="116">
        <v>40</v>
      </c>
      <c r="AO33" s="116">
        <v>50</v>
      </c>
      <c r="AP33" s="116">
        <v>65</v>
      </c>
      <c r="AQ33" s="116">
        <v>59</v>
      </c>
      <c r="AR33" s="116">
        <v>51</v>
      </c>
      <c r="AS33" s="116"/>
      <c r="AT33" s="116">
        <f t="shared" si="1"/>
        <v>578</v>
      </c>
      <c r="AU33" s="233"/>
      <c r="AV33" s="284" t="s">
        <v>663</v>
      </c>
      <c r="AW33" s="284" t="s">
        <v>664</v>
      </c>
      <c r="AX33" s="284" t="s">
        <v>68</v>
      </c>
      <c r="AY33" s="230" t="s">
        <v>193</v>
      </c>
    </row>
    <row r="34" spans="1:52" ht="96" customHeight="1" x14ac:dyDescent="0.25">
      <c r="A34" s="116"/>
      <c r="B34" s="116"/>
      <c r="C34" s="116"/>
      <c r="D34" s="116"/>
      <c r="E34" s="116">
        <v>8</v>
      </c>
      <c r="F34" s="116"/>
      <c r="G34" s="116"/>
      <c r="H34" s="116"/>
      <c r="I34" s="137" t="s">
        <v>252</v>
      </c>
      <c r="J34" s="136" t="s">
        <v>257</v>
      </c>
      <c r="K34" s="136" t="s">
        <v>206</v>
      </c>
      <c r="L34" s="117" t="s">
        <v>223</v>
      </c>
      <c r="M34" s="137" t="s">
        <v>202</v>
      </c>
      <c r="N34" s="137" t="s">
        <v>258</v>
      </c>
      <c r="O34" s="117"/>
      <c r="P34" s="117"/>
      <c r="Q34" s="117"/>
      <c r="R34" s="117"/>
      <c r="S34" s="117"/>
      <c r="T34" s="117" t="s">
        <v>209</v>
      </c>
      <c r="U34" s="117" t="s">
        <v>210</v>
      </c>
      <c r="V34" s="118"/>
      <c r="W34" s="118"/>
      <c r="X34" s="118"/>
      <c r="Y34" s="118"/>
      <c r="Z34" s="118"/>
      <c r="AA34" s="118"/>
      <c r="AB34" s="118"/>
      <c r="AC34" s="118"/>
      <c r="AD34" s="118"/>
      <c r="AE34" s="118"/>
      <c r="AF34" s="118"/>
      <c r="AG34" s="118"/>
      <c r="AH34" s="116">
        <v>49</v>
      </c>
      <c r="AI34" s="116">
        <v>60</v>
      </c>
      <c r="AJ34" s="116">
        <v>78</v>
      </c>
      <c r="AK34" s="116">
        <v>67</v>
      </c>
      <c r="AL34" s="116">
        <v>107</v>
      </c>
      <c r="AM34" s="116">
        <v>88</v>
      </c>
      <c r="AN34" s="116">
        <v>60</v>
      </c>
      <c r="AO34" s="116">
        <v>66</v>
      </c>
      <c r="AP34" s="116">
        <v>87</v>
      </c>
      <c r="AQ34" s="116">
        <v>95</v>
      </c>
      <c r="AR34" s="116">
        <v>75</v>
      </c>
      <c r="AS34" s="116"/>
      <c r="AT34" s="116">
        <f t="shared" si="1"/>
        <v>832</v>
      </c>
      <c r="AU34" s="233"/>
      <c r="AV34" s="284" t="s">
        <v>665</v>
      </c>
      <c r="AW34" s="284" t="s">
        <v>666</v>
      </c>
      <c r="AX34" s="284" t="s">
        <v>68</v>
      </c>
      <c r="AY34" s="230" t="s">
        <v>193</v>
      </c>
    </row>
    <row r="35" spans="1:52" ht="101.45" customHeight="1" x14ac:dyDescent="0.25">
      <c r="A35" s="116"/>
      <c r="B35" s="116"/>
      <c r="C35" s="116"/>
      <c r="D35" s="116"/>
      <c r="E35" s="116">
        <v>8</v>
      </c>
      <c r="F35" s="116"/>
      <c r="G35" s="116"/>
      <c r="H35" s="116"/>
      <c r="I35" s="137" t="s">
        <v>252</v>
      </c>
      <c r="J35" s="136" t="s">
        <v>259</v>
      </c>
      <c r="K35" s="136" t="s">
        <v>206</v>
      </c>
      <c r="L35" s="117" t="s">
        <v>223</v>
      </c>
      <c r="M35" s="137" t="s">
        <v>202</v>
      </c>
      <c r="N35" s="137" t="s">
        <v>260</v>
      </c>
      <c r="O35" s="117"/>
      <c r="P35" s="117"/>
      <c r="Q35" s="117"/>
      <c r="R35" s="117"/>
      <c r="S35" s="117"/>
      <c r="T35" s="117" t="s">
        <v>209</v>
      </c>
      <c r="U35" s="117" t="s">
        <v>210</v>
      </c>
      <c r="V35" s="118"/>
      <c r="W35" s="118"/>
      <c r="X35" s="118"/>
      <c r="Y35" s="118"/>
      <c r="Z35" s="118"/>
      <c r="AA35" s="118"/>
      <c r="AB35" s="118"/>
      <c r="AC35" s="118"/>
      <c r="AD35" s="118"/>
      <c r="AE35" s="118"/>
      <c r="AF35" s="118"/>
      <c r="AG35" s="118"/>
      <c r="AH35" s="116">
        <v>31</v>
      </c>
      <c r="AI35" s="116">
        <v>27</v>
      </c>
      <c r="AJ35" s="116">
        <v>43</v>
      </c>
      <c r="AK35" s="116">
        <v>40</v>
      </c>
      <c r="AL35" s="116">
        <v>38</v>
      </c>
      <c r="AM35" s="116">
        <v>0</v>
      </c>
      <c r="AN35" s="116">
        <v>24</v>
      </c>
      <c r="AO35" s="116">
        <v>22</v>
      </c>
      <c r="AP35" s="116">
        <v>33</v>
      </c>
      <c r="AQ35" s="116">
        <v>23</v>
      </c>
      <c r="AR35" s="116">
        <v>31</v>
      </c>
      <c r="AS35" s="116"/>
      <c r="AT35" s="116">
        <f t="shared" si="1"/>
        <v>312</v>
      </c>
      <c r="AU35" s="233"/>
      <c r="AV35" s="284" t="s">
        <v>667</v>
      </c>
      <c r="AW35" s="284" t="s">
        <v>668</v>
      </c>
      <c r="AX35" s="284" t="s">
        <v>68</v>
      </c>
      <c r="AY35" s="230" t="s">
        <v>193</v>
      </c>
    </row>
    <row r="36" spans="1:52" ht="90.6" customHeight="1" x14ac:dyDescent="0.25">
      <c r="A36" s="116"/>
      <c r="B36" s="116"/>
      <c r="C36" s="116"/>
      <c r="D36" s="116"/>
      <c r="E36" s="116">
        <v>8</v>
      </c>
      <c r="F36" s="116"/>
      <c r="G36" s="116"/>
      <c r="H36" s="116"/>
      <c r="I36" s="137" t="s">
        <v>252</v>
      </c>
      <c r="J36" s="136" t="s">
        <v>261</v>
      </c>
      <c r="K36" s="136" t="s">
        <v>206</v>
      </c>
      <c r="L36" s="117" t="s">
        <v>223</v>
      </c>
      <c r="M36" s="137" t="s">
        <v>202</v>
      </c>
      <c r="N36" s="137" t="s">
        <v>262</v>
      </c>
      <c r="O36" s="117"/>
      <c r="P36" s="117"/>
      <c r="Q36" s="117"/>
      <c r="R36" s="117"/>
      <c r="S36" s="117"/>
      <c r="T36" s="117" t="s">
        <v>209</v>
      </c>
      <c r="U36" s="117" t="s">
        <v>210</v>
      </c>
      <c r="V36" s="118"/>
      <c r="W36" s="118"/>
      <c r="X36" s="118"/>
      <c r="Y36" s="118"/>
      <c r="Z36" s="118"/>
      <c r="AA36" s="118"/>
      <c r="AB36" s="118"/>
      <c r="AC36" s="118"/>
      <c r="AD36" s="118"/>
      <c r="AE36" s="118"/>
      <c r="AF36" s="118"/>
      <c r="AG36" s="118"/>
      <c r="AH36" s="116">
        <v>5</v>
      </c>
      <c r="AI36" s="116">
        <v>13</v>
      </c>
      <c r="AJ36" s="116">
        <v>12</v>
      </c>
      <c r="AK36" s="116">
        <v>18</v>
      </c>
      <c r="AL36" s="116">
        <v>4</v>
      </c>
      <c r="AM36" s="116">
        <v>14</v>
      </c>
      <c r="AN36" s="116">
        <v>10</v>
      </c>
      <c r="AO36" s="116">
        <v>17</v>
      </c>
      <c r="AP36" s="116">
        <v>12</v>
      </c>
      <c r="AQ36" s="116">
        <v>5</v>
      </c>
      <c r="AR36" s="116">
        <v>5</v>
      </c>
      <c r="AS36" s="116"/>
      <c r="AT36" s="116">
        <f t="shared" si="1"/>
        <v>115</v>
      </c>
      <c r="AU36" s="233"/>
      <c r="AV36" s="284" t="s">
        <v>669</v>
      </c>
      <c r="AW36" s="284" t="s">
        <v>670</v>
      </c>
      <c r="AX36" s="284" t="s">
        <v>68</v>
      </c>
      <c r="AY36" s="230" t="s">
        <v>193</v>
      </c>
    </row>
    <row r="37" spans="1:52" ht="95.45" customHeight="1" x14ac:dyDescent="0.25">
      <c r="A37" s="116"/>
      <c r="B37" s="116"/>
      <c r="C37" s="116"/>
      <c r="D37" s="116"/>
      <c r="E37" s="116">
        <v>8</v>
      </c>
      <c r="F37" s="116"/>
      <c r="G37" s="116"/>
      <c r="H37" s="116"/>
      <c r="I37" s="137" t="s">
        <v>252</v>
      </c>
      <c r="J37" s="136" t="s">
        <v>263</v>
      </c>
      <c r="K37" s="136" t="s">
        <v>206</v>
      </c>
      <c r="L37" s="117" t="s">
        <v>223</v>
      </c>
      <c r="M37" s="137" t="s">
        <v>202</v>
      </c>
      <c r="N37" s="137" t="s">
        <v>264</v>
      </c>
      <c r="O37" s="117"/>
      <c r="P37" s="117"/>
      <c r="Q37" s="117"/>
      <c r="R37" s="117"/>
      <c r="S37" s="117"/>
      <c r="T37" s="117" t="s">
        <v>209</v>
      </c>
      <c r="U37" s="117" t="s">
        <v>210</v>
      </c>
      <c r="V37" s="118"/>
      <c r="W37" s="118"/>
      <c r="X37" s="118"/>
      <c r="Y37" s="118"/>
      <c r="Z37" s="118"/>
      <c r="AA37" s="118"/>
      <c r="AB37" s="118"/>
      <c r="AC37" s="118"/>
      <c r="AD37" s="118"/>
      <c r="AE37" s="118"/>
      <c r="AF37" s="118"/>
      <c r="AG37" s="118"/>
      <c r="AH37" s="116">
        <v>85</v>
      </c>
      <c r="AI37" s="116">
        <v>100</v>
      </c>
      <c r="AJ37" s="116">
        <v>133</v>
      </c>
      <c r="AK37" s="116">
        <v>125</v>
      </c>
      <c r="AL37" s="116">
        <v>149</v>
      </c>
      <c r="AM37" s="116">
        <v>102</v>
      </c>
      <c r="AN37" s="116">
        <v>94</v>
      </c>
      <c r="AO37" s="116">
        <v>105</v>
      </c>
      <c r="AP37" s="116">
        <v>132</v>
      </c>
      <c r="AQ37" s="116">
        <v>123</v>
      </c>
      <c r="AR37" s="116">
        <v>111</v>
      </c>
      <c r="AS37" s="116"/>
      <c r="AT37" s="116">
        <f t="shared" si="1"/>
        <v>1259</v>
      </c>
      <c r="AU37" s="233"/>
      <c r="AV37" s="284" t="s">
        <v>671</v>
      </c>
      <c r="AW37" s="284" t="s">
        <v>672</v>
      </c>
      <c r="AX37" s="284" t="s">
        <v>68</v>
      </c>
      <c r="AY37" s="230" t="s">
        <v>193</v>
      </c>
    </row>
    <row r="38" spans="1:52" ht="147" customHeight="1" x14ac:dyDescent="0.25">
      <c r="A38" s="116"/>
      <c r="B38" s="116"/>
      <c r="C38" s="116"/>
      <c r="D38" s="116"/>
      <c r="E38" s="116">
        <v>9</v>
      </c>
      <c r="F38" s="116"/>
      <c r="G38" s="116"/>
      <c r="H38" s="116"/>
      <c r="I38" s="137" t="s">
        <v>265</v>
      </c>
      <c r="J38" s="136" t="s">
        <v>266</v>
      </c>
      <c r="K38" s="136" t="s">
        <v>206</v>
      </c>
      <c r="L38" s="117" t="s">
        <v>223</v>
      </c>
      <c r="M38" s="137" t="s">
        <v>202</v>
      </c>
      <c r="N38" s="137" t="s">
        <v>267</v>
      </c>
      <c r="O38" s="117"/>
      <c r="P38" s="117"/>
      <c r="Q38" s="117"/>
      <c r="R38" s="117"/>
      <c r="S38" s="117"/>
      <c r="T38" s="117" t="s">
        <v>209</v>
      </c>
      <c r="U38" s="117" t="s">
        <v>268</v>
      </c>
      <c r="V38" s="118"/>
      <c r="W38" s="118"/>
      <c r="X38" s="118"/>
      <c r="Y38" s="118"/>
      <c r="Z38" s="118"/>
      <c r="AA38" s="118"/>
      <c r="AB38" s="118"/>
      <c r="AC38" s="118"/>
      <c r="AD38" s="118"/>
      <c r="AE38" s="118"/>
      <c r="AF38" s="118"/>
      <c r="AG38" s="118"/>
      <c r="AH38" s="116">
        <v>66</v>
      </c>
      <c r="AI38" s="116">
        <v>478</v>
      </c>
      <c r="AJ38" s="116">
        <v>919</v>
      </c>
      <c r="AK38" s="116">
        <v>732</v>
      </c>
      <c r="AL38" s="116">
        <v>927</v>
      </c>
      <c r="AM38" s="116">
        <v>715</v>
      </c>
      <c r="AN38" s="116">
        <v>684</v>
      </c>
      <c r="AO38" s="116">
        <v>689</v>
      </c>
      <c r="AP38" s="116">
        <v>1325</v>
      </c>
      <c r="AQ38" s="116">
        <v>1000</v>
      </c>
      <c r="AR38" s="116">
        <v>1152</v>
      </c>
      <c r="AS38" s="116"/>
      <c r="AT38" s="116">
        <f t="shared" si="1"/>
        <v>8687</v>
      </c>
      <c r="AU38" s="233"/>
      <c r="AV38" s="284" t="s">
        <v>754</v>
      </c>
      <c r="AW38" s="230" t="s">
        <v>728</v>
      </c>
      <c r="AX38" s="284" t="s">
        <v>68</v>
      </c>
      <c r="AY38" s="230" t="s">
        <v>193</v>
      </c>
    </row>
    <row r="39" spans="1:52" ht="235.9" customHeight="1" x14ac:dyDescent="0.25">
      <c r="A39" s="116"/>
      <c r="B39" s="116"/>
      <c r="C39" s="116"/>
      <c r="D39" s="116"/>
      <c r="E39" s="116">
        <v>10</v>
      </c>
      <c r="F39" s="116"/>
      <c r="G39" s="116"/>
      <c r="H39" s="116"/>
      <c r="I39" s="137" t="s">
        <v>265</v>
      </c>
      <c r="J39" s="136" t="s">
        <v>269</v>
      </c>
      <c r="K39" s="136" t="s">
        <v>206</v>
      </c>
      <c r="L39" s="117" t="s">
        <v>223</v>
      </c>
      <c r="M39" s="137" t="s">
        <v>202</v>
      </c>
      <c r="N39" s="137" t="s">
        <v>270</v>
      </c>
      <c r="O39" s="117"/>
      <c r="P39" s="117"/>
      <c r="Q39" s="117"/>
      <c r="R39" s="117"/>
      <c r="S39" s="117"/>
      <c r="T39" s="117" t="s">
        <v>209</v>
      </c>
      <c r="U39" s="117" t="s">
        <v>268</v>
      </c>
      <c r="V39" s="118"/>
      <c r="W39" s="118"/>
      <c r="X39" s="118"/>
      <c r="Y39" s="118"/>
      <c r="Z39" s="118"/>
      <c r="AA39" s="118"/>
      <c r="AB39" s="118"/>
      <c r="AC39" s="118"/>
      <c r="AD39" s="118"/>
      <c r="AE39" s="118"/>
      <c r="AF39" s="118"/>
      <c r="AG39" s="118"/>
      <c r="AH39" s="116">
        <v>0</v>
      </c>
      <c r="AI39" s="116">
        <v>4</v>
      </c>
      <c r="AJ39" s="116">
        <v>7</v>
      </c>
      <c r="AK39" s="116">
        <v>7</v>
      </c>
      <c r="AL39" s="116">
        <v>10</v>
      </c>
      <c r="AM39" s="116">
        <v>10</v>
      </c>
      <c r="AN39" s="116">
        <v>9</v>
      </c>
      <c r="AO39" s="116">
        <v>17</v>
      </c>
      <c r="AP39" s="116">
        <v>9</v>
      </c>
      <c r="AQ39" s="116">
        <v>14</v>
      </c>
      <c r="AR39" s="116">
        <v>12</v>
      </c>
      <c r="AS39" s="116"/>
      <c r="AT39" s="116">
        <f t="shared" si="1"/>
        <v>99</v>
      </c>
      <c r="AU39" s="233"/>
      <c r="AV39" s="283" t="s">
        <v>729</v>
      </c>
      <c r="AW39" s="284" t="s">
        <v>730</v>
      </c>
      <c r="AX39" s="284" t="s">
        <v>68</v>
      </c>
      <c r="AY39" s="230" t="s">
        <v>193</v>
      </c>
    </row>
    <row r="40" spans="1:52" ht="299.25" customHeight="1" x14ac:dyDescent="0.25">
      <c r="A40" s="116"/>
      <c r="B40" s="116"/>
      <c r="C40" s="116"/>
      <c r="D40" s="116"/>
      <c r="E40" s="116">
        <v>11</v>
      </c>
      <c r="F40" s="116"/>
      <c r="G40" s="116"/>
      <c r="H40" s="116"/>
      <c r="I40" s="137" t="s">
        <v>265</v>
      </c>
      <c r="J40" s="136" t="s">
        <v>271</v>
      </c>
      <c r="K40" s="136" t="s">
        <v>206</v>
      </c>
      <c r="L40" s="117" t="s">
        <v>223</v>
      </c>
      <c r="M40" s="137" t="s">
        <v>202</v>
      </c>
      <c r="N40" s="137" t="s">
        <v>272</v>
      </c>
      <c r="O40" s="117"/>
      <c r="P40" s="117"/>
      <c r="Q40" s="117"/>
      <c r="R40" s="117"/>
      <c r="S40" s="117"/>
      <c r="T40" s="117" t="s">
        <v>209</v>
      </c>
      <c r="U40" s="117" t="s">
        <v>268</v>
      </c>
      <c r="V40" s="118"/>
      <c r="W40" s="118"/>
      <c r="X40" s="118"/>
      <c r="Y40" s="118"/>
      <c r="Z40" s="118"/>
      <c r="AA40" s="118"/>
      <c r="AB40" s="118"/>
      <c r="AC40" s="118"/>
      <c r="AD40" s="118"/>
      <c r="AE40" s="118"/>
      <c r="AF40" s="118"/>
      <c r="AG40" s="118"/>
      <c r="AH40" s="116">
        <v>0</v>
      </c>
      <c r="AI40" s="116">
        <v>9</v>
      </c>
      <c r="AJ40" s="116">
        <v>15</v>
      </c>
      <c r="AK40" s="116">
        <v>17</v>
      </c>
      <c r="AL40" s="116">
        <v>17</v>
      </c>
      <c r="AM40" s="116">
        <v>12</v>
      </c>
      <c r="AN40" s="116">
        <v>20</v>
      </c>
      <c r="AO40" s="116">
        <v>20</v>
      </c>
      <c r="AP40" s="116">
        <v>19</v>
      </c>
      <c r="AQ40" s="116">
        <v>17</v>
      </c>
      <c r="AR40" s="116">
        <v>23</v>
      </c>
      <c r="AS40" s="116"/>
      <c r="AT40" s="116">
        <f t="shared" si="1"/>
        <v>169</v>
      </c>
      <c r="AU40" s="233"/>
      <c r="AV40" s="290" t="s">
        <v>731</v>
      </c>
      <c r="AW40" s="230" t="s">
        <v>732</v>
      </c>
      <c r="AX40" s="284" t="s">
        <v>68</v>
      </c>
      <c r="AY40" s="230" t="s">
        <v>193</v>
      </c>
    </row>
    <row r="41" spans="1:52" ht="283.14999999999998" customHeight="1" x14ac:dyDescent="0.25">
      <c r="A41" s="116"/>
      <c r="B41" s="116"/>
      <c r="C41" s="116"/>
      <c r="D41" s="116"/>
      <c r="E41" s="116">
        <v>12</v>
      </c>
      <c r="F41" s="116"/>
      <c r="G41" s="116"/>
      <c r="H41" s="116"/>
      <c r="I41" s="137" t="s">
        <v>265</v>
      </c>
      <c r="J41" s="136" t="s">
        <v>273</v>
      </c>
      <c r="K41" s="136" t="s">
        <v>206</v>
      </c>
      <c r="L41" s="117" t="s">
        <v>223</v>
      </c>
      <c r="M41" s="137" t="s">
        <v>202</v>
      </c>
      <c r="N41" s="137" t="s">
        <v>274</v>
      </c>
      <c r="O41" s="117"/>
      <c r="P41" s="117"/>
      <c r="Q41" s="117"/>
      <c r="R41" s="117"/>
      <c r="S41" s="117"/>
      <c r="T41" s="117" t="s">
        <v>209</v>
      </c>
      <c r="U41" s="117" t="s">
        <v>268</v>
      </c>
      <c r="V41" s="118"/>
      <c r="W41" s="118"/>
      <c r="X41" s="118"/>
      <c r="Y41" s="118"/>
      <c r="Z41" s="118"/>
      <c r="AA41" s="118"/>
      <c r="AB41" s="118"/>
      <c r="AC41" s="118"/>
      <c r="AD41" s="118"/>
      <c r="AE41" s="118"/>
      <c r="AF41" s="118"/>
      <c r="AG41" s="118"/>
      <c r="AH41" s="116">
        <v>2</v>
      </c>
      <c r="AI41" s="116">
        <v>1</v>
      </c>
      <c r="AJ41" s="116">
        <v>1</v>
      </c>
      <c r="AK41" s="116">
        <v>2</v>
      </c>
      <c r="AL41" s="116">
        <v>6</v>
      </c>
      <c r="AM41" s="116">
        <v>8</v>
      </c>
      <c r="AN41" s="116">
        <v>8</v>
      </c>
      <c r="AO41" s="116">
        <v>8</v>
      </c>
      <c r="AP41" s="116">
        <v>6</v>
      </c>
      <c r="AQ41" s="116">
        <v>7</v>
      </c>
      <c r="AR41" s="116">
        <v>4</v>
      </c>
      <c r="AS41" s="116"/>
      <c r="AT41" s="116">
        <f t="shared" si="1"/>
        <v>53</v>
      </c>
      <c r="AU41" s="233"/>
      <c r="AV41" s="284" t="s">
        <v>733</v>
      </c>
      <c r="AW41" s="284" t="s">
        <v>734</v>
      </c>
      <c r="AX41" s="284" t="s">
        <v>68</v>
      </c>
      <c r="AY41" s="230" t="s">
        <v>193</v>
      </c>
    </row>
    <row r="42" spans="1:52" ht="169.15" customHeight="1" x14ac:dyDescent="0.25">
      <c r="A42" s="116"/>
      <c r="B42" s="116"/>
      <c r="C42" s="116"/>
      <c r="D42" s="116"/>
      <c r="E42" s="116">
        <v>13</v>
      </c>
      <c r="F42" s="116"/>
      <c r="G42" s="116"/>
      <c r="H42" s="116"/>
      <c r="I42" s="137" t="s">
        <v>276</v>
      </c>
      <c r="J42" s="136" t="s">
        <v>277</v>
      </c>
      <c r="K42" s="136" t="s">
        <v>206</v>
      </c>
      <c r="L42" s="117" t="s">
        <v>223</v>
      </c>
      <c r="M42" s="137" t="s">
        <v>202</v>
      </c>
      <c r="N42" s="137" t="s">
        <v>278</v>
      </c>
      <c r="O42" s="117"/>
      <c r="P42" s="117"/>
      <c r="Q42" s="117"/>
      <c r="R42" s="117"/>
      <c r="S42" s="117"/>
      <c r="T42" s="117" t="s">
        <v>209</v>
      </c>
      <c r="U42" s="117" t="s">
        <v>224</v>
      </c>
      <c r="V42" s="118"/>
      <c r="W42" s="118"/>
      <c r="X42" s="118"/>
      <c r="Y42" s="118"/>
      <c r="Z42" s="118"/>
      <c r="AA42" s="118"/>
      <c r="AB42" s="118"/>
      <c r="AC42" s="118"/>
      <c r="AD42" s="118"/>
      <c r="AE42" s="118"/>
      <c r="AF42" s="118"/>
      <c r="AG42" s="118"/>
      <c r="AH42" s="116">
        <v>0</v>
      </c>
      <c r="AI42" s="116">
        <v>405</v>
      </c>
      <c r="AJ42" s="116">
        <v>67</v>
      </c>
      <c r="AK42" s="116">
        <v>401</v>
      </c>
      <c r="AL42" s="116">
        <v>24</v>
      </c>
      <c r="AM42" s="116">
        <v>325</v>
      </c>
      <c r="AN42" s="116">
        <v>156</v>
      </c>
      <c r="AO42" s="116">
        <v>53</v>
      </c>
      <c r="AP42" s="116">
        <v>129</v>
      </c>
      <c r="AQ42" s="116">
        <v>218</v>
      </c>
      <c r="AR42" s="116">
        <v>113</v>
      </c>
      <c r="AS42" s="116"/>
      <c r="AT42" s="116">
        <f t="shared" si="1"/>
        <v>1891</v>
      </c>
      <c r="AU42" s="233"/>
      <c r="AV42" s="284" t="s">
        <v>755</v>
      </c>
      <c r="AW42" s="230" t="s">
        <v>756</v>
      </c>
      <c r="AX42" s="230" t="s">
        <v>757</v>
      </c>
      <c r="AY42" s="230" t="s">
        <v>225</v>
      </c>
    </row>
    <row r="43" spans="1:52" ht="172.9" customHeight="1" x14ac:dyDescent="0.25">
      <c r="A43" s="116"/>
      <c r="B43" s="116"/>
      <c r="C43" s="116"/>
      <c r="D43" s="116"/>
      <c r="E43" s="116">
        <v>14</v>
      </c>
      <c r="F43" s="116"/>
      <c r="G43" s="116"/>
      <c r="H43" s="116"/>
      <c r="I43" s="137" t="s">
        <v>276</v>
      </c>
      <c r="J43" s="136" t="s">
        <v>279</v>
      </c>
      <c r="K43" s="136" t="s">
        <v>206</v>
      </c>
      <c r="L43" s="117" t="s">
        <v>223</v>
      </c>
      <c r="M43" s="137" t="s">
        <v>202</v>
      </c>
      <c r="N43" s="137" t="s">
        <v>280</v>
      </c>
      <c r="O43" s="117"/>
      <c r="P43" s="117"/>
      <c r="Q43" s="117"/>
      <c r="R43" s="117"/>
      <c r="S43" s="117"/>
      <c r="T43" s="117" t="s">
        <v>209</v>
      </c>
      <c r="U43" s="117" t="s">
        <v>224</v>
      </c>
      <c r="V43" s="118"/>
      <c r="W43" s="118"/>
      <c r="X43" s="118"/>
      <c r="Y43" s="118"/>
      <c r="Z43" s="118"/>
      <c r="AA43" s="118"/>
      <c r="AB43" s="118"/>
      <c r="AC43" s="118"/>
      <c r="AD43" s="118"/>
      <c r="AE43" s="118"/>
      <c r="AF43" s="118"/>
      <c r="AG43" s="118"/>
      <c r="AH43" s="116">
        <v>0</v>
      </c>
      <c r="AI43" s="116">
        <v>10</v>
      </c>
      <c r="AJ43" s="116">
        <v>13</v>
      </c>
      <c r="AK43" s="116">
        <v>8</v>
      </c>
      <c r="AL43" s="116">
        <v>16</v>
      </c>
      <c r="AM43" s="116">
        <v>9</v>
      </c>
      <c r="AN43" s="116">
        <v>8</v>
      </c>
      <c r="AO43" s="116">
        <v>15</v>
      </c>
      <c r="AP43" s="116">
        <v>8</v>
      </c>
      <c r="AQ43" s="116">
        <v>9</v>
      </c>
      <c r="AR43" s="116">
        <v>14</v>
      </c>
      <c r="AS43" s="116"/>
      <c r="AT43" s="116">
        <f t="shared" si="1"/>
        <v>110</v>
      </c>
      <c r="AU43" s="233"/>
      <c r="AV43" s="284" t="s">
        <v>758</v>
      </c>
      <c r="AW43" s="284" t="s">
        <v>759</v>
      </c>
      <c r="AX43" s="230" t="s">
        <v>636</v>
      </c>
      <c r="AY43" s="230" t="s">
        <v>637</v>
      </c>
    </row>
    <row r="44" spans="1:52" ht="113.25" customHeight="1" x14ac:dyDescent="0.25">
      <c r="A44" s="116"/>
      <c r="B44" s="116"/>
      <c r="C44" s="116"/>
      <c r="D44" s="116"/>
      <c r="E44" s="116">
        <v>15</v>
      </c>
      <c r="F44" s="116"/>
      <c r="G44" s="116"/>
      <c r="H44" s="116"/>
      <c r="I44" s="137" t="s">
        <v>276</v>
      </c>
      <c r="J44" s="136" t="s">
        <v>281</v>
      </c>
      <c r="K44" s="136" t="s">
        <v>206</v>
      </c>
      <c r="L44" s="117" t="s">
        <v>223</v>
      </c>
      <c r="M44" s="137" t="s">
        <v>202</v>
      </c>
      <c r="N44" s="137" t="s">
        <v>282</v>
      </c>
      <c r="O44" s="117"/>
      <c r="P44" s="117"/>
      <c r="Q44" s="117"/>
      <c r="R44" s="117"/>
      <c r="S44" s="117"/>
      <c r="T44" s="117" t="s">
        <v>209</v>
      </c>
      <c r="U44" s="117" t="s">
        <v>210</v>
      </c>
      <c r="V44" s="118"/>
      <c r="W44" s="118"/>
      <c r="X44" s="118"/>
      <c r="Y44" s="118"/>
      <c r="Z44" s="118"/>
      <c r="AA44" s="118"/>
      <c r="AB44" s="118"/>
      <c r="AC44" s="118"/>
      <c r="AD44" s="118"/>
      <c r="AE44" s="118"/>
      <c r="AF44" s="118"/>
      <c r="AG44" s="118"/>
      <c r="AH44" s="116">
        <v>0</v>
      </c>
      <c r="AI44" s="116">
        <v>0</v>
      </c>
      <c r="AJ44" s="116">
        <v>0</v>
      </c>
      <c r="AK44" s="116">
        <v>310</v>
      </c>
      <c r="AL44" s="116">
        <v>1291</v>
      </c>
      <c r="AM44" s="116">
        <v>1797</v>
      </c>
      <c r="AN44" s="116">
        <v>2179</v>
      </c>
      <c r="AO44" s="116">
        <v>2950</v>
      </c>
      <c r="AP44" s="241">
        <v>2983</v>
      </c>
      <c r="AQ44" s="241">
        <v>3182</v>
      </c>
      <c r="AR44" s="241">
        <v>2953</v>
      </c>
      <c r="AS44" s="241"/>
      <c r="AT44" s="241">
        <f t="shared" si="1"/>
        <v>17645</v>
      </c>
      <c r="AU44" s="234"/>
      <c r="AV44" s="284" t="s">
        <v>752</v>
      </c>
      <c r="AW44" s="284" t="s">
        <v>753</v>
      </c>
      <c r="AX44" s="284" t="s">
        <v>68</v>
      </c>
      <c r="AY44" s="230" t="s">
        <v>193</v>
      </c>
      <c r="AZ44" s="108">
        <v>7</v>
      </c>
    </row>
    <row r="45" spans="1:52" ht="150" customHeight="1" x14ac:dyDescent="0.25">
      <c r="A45" s="116"/>
      <c r="B45" s="116"/>
      <c r="C45" s="116"/>
      <c r="D45" s="116"/>
      <c r="E45" s="116">
        <v>16</v>
      </c>
      <c r="F45" s="116"/>
      <c r="G45" s="116"/>
      <c r="H45" s="116"/>
      <c r="I45" s="137" t="s">
        <v>276</v>
      </c>
      <c r="J45" s="136" t="s">
        <v>283</v>
      </c>
      <c r="K45" s="136" t="s">
        <v>206</v>
      </c>
      <c r="L45" s="117" t="s">
        <v>223</v>
      </c>
      <c r="M45" s="137" t="s">
        <v>202</v>
      </c>
      <c r="N45" s="137" t="s">
        <v>284</v>
      </c>
      <c r="O45" s="117"/>
      <c r="P45" s="117"/>
      <c r="Q45" s="117"/>
      <c r="R45" s="117"/>
      <c r="S45" s="117"/>
      <c r="T45" s="117" t="s">
        <v>209</v>
      </c>
      <c r="U45" s="117" t="s">
        <v>285</v>
      </c>
      <c r="V45" s="118"/>
      <c r="W45" s="118"/>
      <c r="X45" s="118"/>
      <c r="Y45" s="118"/>
      <c r="Z45" s="118"/>
      <c r="AA45" s="118"/>
      <c r="AB45" s="118"/>
      <c r="AC45" s="118"/>
      <c r="AD45" s="118"/>
      <c r="AE45" s="118"/>
      <c r="AF45" s="118"/>
      <c r="AG45" s="118"/>
      <c r="AH45" s="116">
        <v>0</v>
      </c>
      <c r="AI45" s="116">
        <v>0</v>
      </c>
      <c r="AJ45" s="116">
        <v>0</v>
      </c>
      <c r="AK45" s="116">
        <v>6</v>
      </c>
      <c r="AL45" s="116">
        <v>7</v>
      </c>
      <c r="AM45" s="116">
        <v>17</v>
      </c>
      <c r="AN45" s="116">
        <v>22</v>
      </c>
      <c r="AO45" s="116">
        <v>11</v>
      </c>
      <c r="AP45" s="116">
        <v>11</v>
      </c>
      <c r="AQ45" s="116">
        <v>17</v>
      </c>
      <c r="AR45" s="116">
        <v>18</v>
      </c>
      <c r="AS45" s="116"/>
      <c r="AT45" s="116">
        <f>SUM(AH45:AS45)</f>
        <v>109</v>
      </c>
      <c r="AU45" s="233"/>
      <c r="AV45" s="284" t="s">
        <v>748</v>
      </c>
      <c r="AW45" s="284" t="s">
        <v>749</v>
      </c>
      <c r="AX45" s="284" t="s">
        <v>68</v>
      </c>
      <c r="AY45" s="230" t="s">
        <v>193</v>
      </c>
    </row>
    <row r="46" spans="1:52" ht="72" customHeight="1" x14ac:dyDescent="0.25">
      <c r="A46" s="116"/>
      <c r="B46" s="116"/>
      <c r="C46" s="116"/>
      <c r="D46" s="116"/>
      <c r="E46" s="116">
        <v>17</v>
      </c>
      <c r="F46" s="116"/>
      <c r="G46" s="116"/>
      <c r="H46" s="116"/>
      <c r="I46" s="137" t="s">
        <v>286</v>
      </c>
      <c r="J46" s="136" t="s">
        <v>287</v>
      </c>
      <c r="K46" s="136" t="s">
        <v>206</v>
      </c>
      <c r="L46" s="117" t="s">
        <v>223</v>
      </c>
      <c r="M46" s="137" t="s">
        <v>202</v>
      </c>
      <c r="N46" s="137" t="s">
        <v>288</v>
      </c>
      <c r="O46" s="117"/>
      <c r="P46" s="117"/>
      <c r="Q46" s="117"/>
      <c r="R46" s="117"/>
      <c r="S46" s="117"/>
      <c r="T46" s="117" t="s">
        <v>209</v>
      </c>
      <c r="U46" s="117" t="s">
        <v>218</v>
      </c>
      <c r="V46" s="118"/>
      <c r="W46" s="118"/>
      <c r="X46" s="118"/>
      <c r="Y46" s="118"/>
      <c r="Z46" s="118"/>
      <c r="AA46" s="118"/>
      <c r="AB46" s="118"/>
      <c r="AC46" s="118"/>
      <c r="AD46" s="118"/>
      <c r="AE46" s="118"/>
      <c r="AF46" s="118"/>
      <c r="AG46" s="118"/>
      <c r="AH46" s="116">
        <v>0</v>
      </c>
      <c r="AI46" s="116">
        <v>0</v>
      </c>
      <c r="AJ46" s="116">
        <v>14</v>
      </c>
      <c r="AK46" s="116">
        <v>6</v>
      </c>
      <c r="AL46" s="116">
        <v>1</v>
      </c>
      <c r="AM46" s="116">
        <v>12</v>
      </c>
      <c r="AN46" s="116">
        <v>6</v>
      </c>
      <c r="AO46" s="116">
        <v>3</v>
      </c>
      <c r="AP46" s="116">
        <v>11</v>
      </c>
      <c r="AQ46" s="116">
        <v>6</v>
      </c>
      <c r="AR46" s="116">
        <v>10</v>
      </c>
      <c r="AS46" s="116"/>
      <c r="AT46" s="116">
        <f t="shared" si="1"/>
        <v>69</v>
      </c>
      <c r="AU46" s="233"/>
      <c r="AV46" s="284" t="s">
        <v>708</v>
      </c>
      <c r="AW46" s="284" t="s">
        <v>709</v>
      </c>
      <c r="AX46" s="284" t="s">
        <v>68</v>
      </c>
      <c r="AY46" s="230" t="s">
        <v>193</v>
      </c>
    </row>
    <row r="47" spans="1:52" ht="86.25" customHeight="1" x14ac:dyDescent="0.25">
      <c r="A47" s="116"/>
      <c r="B47" s="116"/>
      <c r="C47" s="116"/>
      <c r="D47" s="116"/>
      <c r="E47" s="116">
        <v>18</v>
      </c>
      <c r="F47" s="116"/>
      <c r="G47" s="116"/>
      <c r="H47" s="116"/>
      <c r="I47" s="137" t="s">
        <v>286</v>
      </c>
      <c r="J47" s="136" t="s">
        <v>289</v>
      </c>
      <c r="K47" s="136" t="s">
        <v>206</v>
      </c>
      <c r="L47" s="117" t="s">
        <v>223</v>
      </c>
      <c r="M47" s="137" t="s">
        <v>202</v>
      </c>
      <c r="N47" s="137" t="s">
        <v>290</v>
      </c>
      <c r="O47" s="117"/>
      <c r="P47" s="117"/>
      <c r="Q47" s="117"/>
      <c r="R47" s="117"/>
      <c r="S47" s="117"/>
      <c r="T47" s="117" t="s">
        <v>209</v>
      </c>
      <c r="U47" s="117" t="s">
        <v>218</v>
      </c>
      <c r="V47" s="118"/>
      <c r="W47" s="118"/>
      <c r="X47" s="118"/>
      <c r="Y47" s="118"/>
      <c r="Z47" s="118"/>
      <c r="AA47" s="118"/>
      <c r="AB47" s="118"/>
      <c r="AC47" s="118"/>
      <c r="AD47" s="118"/>
      <c r="AE47" s="118"/>
      <c r="AF47" s="118"/>
      <c r="AG47" s="118"/>
      <c r="AH47" s="116">
        <v>0</v>
      </c>
      <c r="AI47" s="116">
        <v>15</v>
      </c>
      <c r="AJ47" s="116">
        <v>19</v>
      </c>
      <c r="AK47" s="116">
        <v>18</v>
      </c>
      <c r="AL47" s="116">
        <v>19</v>
      </c>
      <c r="AM47" s="116">
        <v>17</v>
      </c>
      <c r="AN47" s="116">
        <v>14</v>
      </c>
      <c r="AO47" s="116">
        <v>17</v>
      </c>
      <c r="AP47" s="116">
        <v>18</v>
      </c>
      <c r="AQ47" s="116">
        <v>14</v>
      </c>
      <c r="AR47" s="116">
        <v>19</v>
      </c>
      <c r="AS47" s="116"/>
      <c r="AT47" s="116">
        <f t="shared" si="1"/>
        <v>170</v>
      </c>
      <c r="AU47" s="233"/>
      <c r="AV47" s="284" t="s">
        <v>710</v>
      </c>
      <c r="AW47" s="284" t="s">
        <v>711</v>
      </c>
      <c r="AX47" s="284" t="s">
        <v>68</v>
      </c>
      <c r="AY47" s="230" t="s">
        <v>193</v>
      </c>
    </row>
    <row r="48" spans="1:52" ht="82.5" customHeight="1" x14ac:dyDescent="0.25">
      <c r="A48" s="116"/>
      <c r="B48" s="116"/>
      <c r="C48" s="116"/>
      <c r="D48" s="116"/>
      <c r="E48" s="116">
        <v>19</v>
      </c>
      <c r="F48" s="116"/>
      <c r="G48" s="116"/>
      <c r="H48" s="116"/>
      <c r="I48" s="137" t="s">
        <v>286</v>
      </c>
      <c r="J48" s="136" t="s">
        <v>291</v>
      </c>
      <c r="K48" s="136" t="s">
        <v>206</v>
      </c>
      <c r="L48" s="117" t="s">
        <v>223</v>
      </c>
      <c r="M48" s="137" t="s">
        <v>202</v>
      </c>
      <c r="N48" s="137" t="s">
        <v>292</v>
      </c>
      <c r="O48" s="117"/>
      <c r="P48" s="117"/>
      <c r="Q48" s="117"/>
      <c r="R48" s="117"/>
      <c r="S48" s="117"/>
      <c r="T48" s="117" t="s">
        <v>209</v>
      </c>
      <c r="U48" s="117" t="s">
        <v>218</v>
      </c>
      <c r="V48" s="118"/>
      <c r="W48" s="118"/>
      <c r="X48" s="118"/>
      <c r="Y48" s="118"/>
      <c r="Z48" s="118"/>
      <c r="AA48" s="118"/>
      <c r="AB48" s="118"/>
      <c r="AC48" s="118"/>
      <c r="AD48" s="118"/>
      <c r="AE48" s="118"/>
      <c r="AF48" s="118"/>
      <c r="AG48" s="118"/>
      <c r="AH48" s="116">
        <v>0</v>
      </c>
      <c r="AI48" s="116">
        <v>28</v>
      </c>
      <c r="AJ48" s="116">
        <v>71</v>
      </c>
      <c r="AK48" s="116">
        <v>46</v>
      </c>
      <c r="AL48" s="116">
        <v>64</v>
      </c>
      <c r="AM48" s="116">
        <v>64</v>
      </c>
      <c r="AN48" s="116">
        <v>54</v>
      </c>
      <c r="AO48" s="116">
        <v>58</v>
      </c>
      <c r="AP48" s="116">
        <v>43</v>
      </c>
      <c r="AQ48" s="116">
        <v>46</v>
      </c>
      <c r="AR48" s="116">
        <v>64</v>
      </c>
      <c r="AS48" s="116"/>
      <c r="AT48" s="116">
        <f t="shared" si="1"/>
        <v>538</v>
      </c>
      <c r="AU48" s="233"/>
      <c r="AV48" s="284" t="s">
        <v>712</v>
      </c>
      <c r="AW48" s="284" t="s">
        <v>713</v>
      </c>
      <c r="AX48" s="284" t="s">
        <v>68</v>
      </c>
      <c r="AY48" s="230" t="s">
        <v>193</v>
      </c>
    </row>
    <row r="49" spans="1:51" ht="169.5" customHeight="1" x14ac:dyDescent="0.25">
      <c r="A49" s="116"/>
      <c r="B49" s="116"/>
      <c r="C49" s="116"/>
      <c r="D49" s="116"/>
      <c r="E49" s="116">
        <v>20</v>
      </c>
      <c r="F49" s="116"/>
      <c r="G49" s="116"/>
      <c r="H49" s="116"/>
      <c r="I49" s="137" t="s">
        <v>293</v>
      </c>
      <c r="J49" s="136" t="s">
        <v>294</v>
      </c>
      <c r="K49" s="136" t="s">
        <v>206</v>
      </c>
      <c r="L49" s="117" t="s">
        <v>223</v>
      </c>
      <c r="M49" s="137" t="s">
        <v>202</v>
      </c>
      <c r="N49" s="137" t="s">
        <v>295</v>
      </c>
      <c r="O49" s="117"/>
      <c r="P49" s="117"/>
      <c r="Q49" s="117"/>
      <c r="R49" s="117"/>
      <c r="S49" s="117"/>
      <c r="T49" s="117" t="s">
        <v>209</v>
      </c>
      <c r="U49" s="117" t="s">
        <v>210</v>
      </c>
      <c r="V49" s="118"/>
      <c r="W49" s="118"/>
      <c r="X49" s="118"/>
      <c r="Y49" s="118"/>
      <c r="Z49" s="118"/>
      <c r="AA49" s="118"/>
      <c r="AB49" s="118"/>
      <c r="AC49" s="118"/>
      <c r="AD49" s="118"/>
      <c r="AE49" s="118"/>
      <c r="AF49" s="118"/>
      <c r="AG49" s="118"/>
      <c r="AH49" s="116">
        <v>0</v>
      </c>
      <c r="AI49" s="116">
        <v>86</v>
      </c>
      <c r="AJ49" s="116">
        <v>136</v>
      </c>
      <c r="AK49" s="116">
        <v>99</v>
      </c>
      <c r="AL49" s="116">
        <v>122</v>
      </c>
      <c r="AM49" s="116">
        <v>70</v>
      </c>
      <c r="AN49" s="116">
        <v>108</v>
      </c>
      <c r="AO49" s="116">
        <v>111</v>
      </c>
      <c r="AP49" s="116">
        <v>134</v>
      </c>
      <c r="AQ49" s="116">
        <v>143</v>
      </c>
      <c r="AR49" s="116">
        <v>164</v>
      </c>
      <c r="AS49" s="116"/>
      <c r="AT49" s="116">
        <f t="shared" si="1"/>
        <v>1173</v>
      </c>
      <c r="AU49" s="233"/>
      <c r="AV49" s="230" t="s">
        <v>737</v>
      </c>
      <c r="AW49" s="230" t="s">
        <v>738</v>
      </c>
      <c r="AX49" s="230" t="s">
        <v>739</v>
      </c>
      <c r="AY49" s="230" t="s">
        <v>296</v>
      </c>
    </row>
    <row r="50" spans="1:51" ht="174" customHeight="1" x14ac:dyDescent="0.25">
      <c r="A50" s="116"/>
      <c r="B50" s="116"/>
      <c r="C50" s="116"/>
      <c r="D50" s="116"/>
      <c r="E50" s="116">
        <v>21</v>
      </c>
      <c r="F50" s="116"/>
      <c r="G50" s="116"/>
      <c r="H50" s="116"/>
      <c r="I50" s="137" t="s">
        <v>293</v>
      </c>
      <c r="J50" s="136" t="s">
        <v>297</v>
      </c>
      <c r="K50" s="136" t="s">
        <v>206</v>
      </c>
      <c r="L50" s="117" t="s">
        <v>223</v>
      </c>
      <c r="M50" s="137" t="s">
        <v>202</v>
      </c>
      <c r="N50" s="137" t="s">
        <v>298</v>
      </c>
      <c r="O50" s="117"/>
      <c r="P50" s="117"/>
      <c r="Q50" s="117"/>
      <c r="R50" s="117"/>
      <c r="S50" s="117"/>
      <c r="T50" s="117" t="s">
        <v>209</v>
      </c>
      <c r="U50" s="117" t="s">
        <v>268</v>
      </c>
      <c r="V50" s="118"/>
      <c r="W50" s="118"/>
      <c r="X50" s="118"/>
      <c r="Y50" s="118"/>
      <c r="Z50" s="118"/>
      <c r="AA50" s="118"/>
      <c r="AB50" s="118"/>
      <c r="AC50" s="118"/>
      <c r="AD50" s="118"/>
      <c r="AE50" s="118"/>
      <c r="AF50" s="118"/>
      <c r="AG50" s="118"/>
      <c r="AH50" s="116">
        <v>1</v>
      </c>
      <c r="AI50" s="116">
        <v>1</v>
      </c>
      <c r="AJ50" s="116">
        <v>1</v>
      </c>
      <c r="AK50" s="116">
        <v>1</v>
      </c>
      <c r="AL50" s="116">
        <v>2</v>
      </c>
      <c r="AM50" s="116">
        <v>1</v>
      </c>
      <c r="AN50" s="116">
        <v>2</v>
      </c>
      <c r="AO50" s="116">
        <v>14</v>
      </c>
      <c r="AP50" s="116">
        <v>8</v>
      </c>
      <c r="AQ50" s="116">
        <v>4</v>
      </c>
      <c r="AR50" s="116">
        <v>2</v>
      </c>
      <c r="AS50" s="116"/>
      <c r="AT50" s="116">
        <f t="shared" si="1"/>
        <v>37</v>
      </c>
      <c r="AU50" s="233"/>
      <c r="AV50" s="284" t="s">
        <v>740</v>
      </c>
      <c r="AW50" s="284" t="s">
        <v>741</v>
      </c>
      <c r="AX50" s="284" t="s">
        <v>735</v>
      </c>
      <c r="AY50" s="230" t="s">
        <v>736</v>
      </c>
    </row>
    <row r="51" spans="1:51" ht="146.44999999999999" customHeight="1" x14ac:dyDescent="0.25">
      <c r="A51" s="241"/>
      <c r="B51" s="241"/>
      <c r="C51" s="241"/>
      <c r="D51" s="241"/>
      <c r="E51" s="241">
        <v>22</v>
      </c>
      <c r="F51" s="241"/>
      <c r="G51" s="241"/>
      <c r="H51" s="241"/>
      <c r="I51" s="681" t="s">
        <v>766</v>
      </c>
      <c r="J51" s="285" t="s">
        <v>299</v>
      </c>
      <c r="K51" s="285" t="s">
        <v>206</v>
      </c>
      <c r="L51" s="286" t="s">
        <v>223</v>
      </c>
      <c r="M51" s="230" t="s">
        <v>202</v>
      </c>
      <c r="N51" s="230" t="s">
        <v>300</v>
      </c>
      <c r="O51" s="286"/>
      <c r="P51" s="286"/>
      <c r="Q51" s="286"/>
      <c r="R51" s="286"/>
      <c r="S51" s="286"/>
      <c r="T51" s="286" t="s">
        <v>209</v>
      </c>
      <c r="U51" s="286" t="s">
        <v>301</v>
      </c>
      <c r="V51" s="287"/>
      <c r="W51" s="287"/>
      <c r="X51" s="287"/>
      <c r="Y51" s="287"/>
      <c r="Z51" s="287"/>
      <c r="AA51" s="287"/>
      <c r="AB51" s="287"/>
      <c r="AC51" s="287"/>
      <c r="AD51" s="287"/>
      <c r="AE51" s="287"/>
      <c r="AF51" s="287"/>
      <c r="AG51" s="287"/>
      <c r="AH51" s="241">
        <v>8</v>
      </c>
      <c r="AI51" s="241">
        <v>68</v>
      </c>
      <c r="AJ51" s="241">
        <v>107</v>
      </c>
      <c r="AK51" s="241">
        <v>97</v>
      </c>
      <c r="AL51" s="241">
        <v>123</v>
      </c>
      <c r="AM51" s="241">
        <v>161</v>
      </c>
      <c r="AN51" s="241">
        <v>134</v>
      </c>
      <c r="AO51" s="241">
        <v>126</v>
      </c>
      <c r="AP51" s="241">
        <v>145</v>
      </c>
      <c r="AQ51" s="241">
        <v>160</v>
      </c>
      <c r="AR51" s="241">
        <v>144</v>
      </c>
      <c r="AS51" s="241"/>
      <c r="AT51" s="241">
        <f t="shared" si="1"/>
        <v>1273</v>
      </c>
      <c r="AU51" s="234"/>
      <c r="AV51" s="284" t="s">
        <v>642</v>
      </c>
      <c r="AW51" s="284" t="s">
        <v>643</v>
      </c>
      <c r="AX51" s="284" t="s">
        <v>68</v>
      </c>
      <c r="AY51" s="230" t="s">
        <v>193</v>
      </c>
    </row>
    <row r="52" spans="1:51" ht="51" customHeight="1" x14ac:dyDescent="0.25">
      <c r="A52" s="241"/>
      <c r="B52" s="241"/>
      <c r="C52" s="241"/>
      <c r="D52" s="241"/>
      <c r="E52" s="241">
        <v>22</v>
      </c>
      <c r="F52" s="241"/>
      <c r="G52" s="241"/>
      <c r="H52" s="241"/>
      <c r="I52" s="681" t="s">
        <v>766</v>
      </c>
      <c r="J52" s="285" t="s">
        <v>302</v>
      </c>
      <c r="K52" s="285" t="s">
        <v>206</v>
      </c>
      <c r="L52" s="286" t="s">
        <v>223</v>
      </c>
      <c r="M52" s="230" t="s">
        <v>202</v>
      </c>
      <c r="N52" s="230" t="s">
        <v>303</v>
      </c>
      <c r="O52" s="286"/>
      <c r="P52" s="286"/>
      <c r="Q52" s="286"/>
      <c r="R52" s="286"/>
      <c r="S52" s="286"/>
      <c r="T52" s="286" t="s">
        <v>209</v>
      </c>
      <c r="U52" s="286" t="s">
        <v>210</v>
      </c>
      <c r="V52" s="287"/>
      <c r="W52" s="287"/>
      <c r="X52" s="287"/>
      <c r="Y52" s="287"/>
      <c r="Z52" s="287"/>
      <c r="AA52" s="287"/>
      <c r="AB52" s="287"/>
      <c r="AC52" s="287"/>
      <c r="AD52" s="287"/>
      <c r="AE52" s="287"/>
      <c r="AF52" s="287"/>
      <c r="AG52" s="287"/>
      <c r="AH52" s="241">
        <v>10</v>
      </c>
      <c r="AI52" s="241">
        <v>62</v>
      </c>
      <c r="AJ52" s="241">
        <v>99</v>
      </c>
      <c r="AK52" s="241">
        <v>87</v>
      </c>
      <c r="AL52" s="241">
        <v>114</v>
      </c>
      <c r="AM52" s="241">
        <v>129</v>
      </c>
      <c r="AN52" s="241">
        <v>122</v>
      </c>
      <c r="AO52" s="241">
        <v>120</v>
      </c>
      <c r="AP52" s="241">
        <v>125</v>
      </c>
      <c r="AQ52" s="241">
        <v>142</v>
      </c>
      <c r="AR52" s="241">
        <v>133</v>
      </c>
      <c r="AS52" s="241"/>
      <c r="AT52" s="241">
        <f t="shared" si="1"/>
        <v>1143</v>
      </c>
      <c r="AU52" s="234"/>
      <c r="AV52" s="284" t="s">
        <v>648</v>
      </c>
      <c r="AW52" s="284" t="s">
        <v>644</v>
      </c>
      <c r="AX52" s="284" t="s">
        <v>68</v>
      </c>
      <c r="AY52" s="230" t="s">
        <v>193</v>
      </c>
    </row>
    <row r="53" spans="1:51" ht="245.25" customHeight="1" x14ac:dyDescent="0.25">
      <c r="A53" s="241"/>
      <c r="B53" s="241"/>
      <c r="C53" s="241"/>
      <c r="D53" s="241"/>
      <c r="E53" s="241">
        <v>23</v>
      </c>
      <c r="F53" s="241"/>
      <c r="G53" s="241"/>
      <c r="H53" s="241"/>
      <c r="I53" s="681" t="s">
        <v>766</v>
      </c>
      <c r="J53" s="285" t="s">
        <v>304</v>
      </c>
      <c r="K53" s="285" t="s">
        <v>206</v>
      </c>
      <c r="L53" s="286" t="s">
        <v>223</v>
      </c>
      <c r="M53" s="230" t="s">
        <v>202</v>
      </c>
      <c r="N53" s="230" t="s">
        <v>305</v>
      </c>
      <c r="O53" s="286"/>
      <c r="P53" s="286"/>
      <c r="Q53" s="286"/>
      <c r="R53" s="286"/>
      <c r="S53" s="286"/>
      <c r="T53" s="286" t="s">
        <v>209</v>
      </c>
      <c r="U53" s="286" t="s">
        <v>210</v>
      </c>
      <c r="V53" s="287"/>
      <c r="W53" s="287"/>
      <c r="X53" s="287"/>
      <c r="Y53" s="287"/>
      <c r="Z53" s="287"/>
      <c r="AA53" s="287"/>
      <c r="AB53" s="287"/>
      <c r="AC53" s="287"/>
      <c r="AD53" s="287"/>
      <c r="AE53" s="287"/>
      <c r="AF53" s="287"/>
      <c r="AG53" s="287"/>
      <c r="AH53" s="241">
        <v>16</v>
      </c>
      <c r="AI53" s="241">
        <v>252</v>
      </c>
      <c r="AJ53" s="241">
        <v>302</v>
      </c>
      <c r="AK53" s="241">
        <v>331</v>
      </c>
      <c r="AL53" s="241">
        <v>360</v>
      </c>
      <c r="AM53" s="241">
        <v>287</v>
      </c>
      <c r="AN53" s="241">
        <v>339</v>
      </c>
      <c r="AO53" s="241">
        <v>356</v>
      </c>
      <c r="AP53" s="241">
        <v>384</v>
      </c>
      <c r="AQ53" s="241">
        <v>391</v>
      </c>
      <c r="AR53" s="241">
        <v>379</v>
      </c>
      <c r="AS53" s="241"/>
      <c r="AT53" s="241">
        <f t="shared" si="1"/>
        <v>3397</v>
      </c>
      <c r="AU53" s="234"/>
      <c r="AV53" s="284" t="s">
        <v>645</v>
      </c>
      <c r="AW53" s="284" t="s">
        <v>646</v>
      </c>
      <c r="AX53" s="284" t="s">
        <v>641</v>
      </c>
      <c r="AY53" s="230" t="s">
        <v>306</v>
      </c>
    </row>
    <row r="54" spans="1:51" ht="249" customHeight="1" x14ac:dyDescent="0.25">
      <c r="A54" s="241"/>
      <c r="B54" s="241"/>
      <c r="C54" s="241"/>
      <c r="D54" s="241"/>
      <c r="E54" s="241">
        <v>24</v>
      </c>
      <c r="F54" s="241"/>
      <c r="G54" s="241"/>
      <c r="H54" s="241"/>
      <c r="I54" s="681" t="s">
        <v>766</v>
      </c>
      <c r="J54" s="285" t="s">
        <v>307</v>
      </c>
      <c r="K54" s="285" t="s">
        <v>206</v>
      </c>
      <c r="L54" s="286" t="s">
        <v>223</v>
      </c>
      <c r="M54" s="230" t="s">
        <v>202</v>
      </c>
      <c r="N54" s="230" t="s">
        <v>308</v>
      </c>
      <c r="O54" s="286"/>
      <c r="P54" s="286"/>
      <c r="Q54" s="286"/>
      <c r="R54" s="286"/>
      <c r="S54" s="286"/>
      <c r="T54" s="286" t="s">
        <v>209</v>
      </c>
      <c r="U54" s="286" t="s">
        <v>210</v>
      </c>
      <c r="V54" s="287"/>
      <c r="W54" s="287"/>
      <c r="X54" s="287"/>
      <c r="Y54" s="287"/>
      <c r="Z54" s="287"/>
      <c r="AA54" s="287"/>
      <c r="AB54" s="287"/>
      <c r="AC54" s="287"/>
      <c r="AD54" s="287"/>
      <c r="AE54" s="287"/>
      <c r="AF54" s="287"/>
      <c r="AG54" s="287"/>
      <c r="AH54" s="241">
        <v>26</v>
      </c>
      <c r="AI54" s="241">
        <v>314</v>
      </c>
      <c r="AJ54" s="241">
        <v>401</v>
      </c>
      <c r="AK54" s="241">
        <v>418</v>
      </c>
      <c r="AL54" s="241">
        <v>474</v>
      </c>
      <c r="AM54" s="241">
        <v>416</v>
      </c>
      <c r="AN54" s="241">
        <v>461</v>
      </c>
      <c r="AO54" s="241">
        <v>476</v>
      </c>
      <c r="AP54" s="241">
        <v>509</v>
      </c>
      <c r="AQ54" s="241">
        <v>533</v>
      </c>
      <c r="AR54" s="241">
        <v>512</v>
      </c>
      <c r="AS54" s="241"/>
      <c r="AT54" s="241">
        <f t="shared" si="1"/>
        <v>4540</v>
      </c>
      <c r="AU54" s="234"/>
      <c r="AV54" s="284" t="s">
        <v>649</v>
      </c>
      <c r="AW54" s="284" t="s">
        <v>639</v>
      </c>
      <c r="AX54" s="284" t="s">
        <v>641</v>
      </c>
      <c r="AY54" s="230" t="s">
        <v>214</v>
      </c>
    </row>
    <row r="55" spans="1:51" ht="162" customHeight="1" x14ac:dyDescent="0.25">
      <c r="A55" s="116"/>
      <c r="B55" s="116"/>
      <c r="C55" s="116"/>
      <c r="D55" s="116"/>
      <c r="E55" s="116"/>
      <c r="F55" s="116"/>
      <c r="G55" s="117" t="s">
        <v>309</v>
      </c>
      <c r="H55" s="117"/>
      <c r="I55" s="137" t="s">
        <v>310</v>
      </c>
      <c r="J55" s="136" t="s">
        <v>311</v>
      </c>
      <c r="K55" s="136" t="s">
        <v>188</v>
      </c>
      <c r="L55" s="117" t="s">
        <v>223</v>
      </c>
      <c r="M55" s="137" t="s">
        <v>189</v>
      </c>
      <c r="N55" s="137" t="s">
        <v>312</v>
      </c>
      <c r="O55" s="117"/>
      <c r="P55" s="117"/>
      <c r="Q55" s="206"/>
      <c r="R55" s="206">
        <v>1</v>
      </c>
      <c r="S55" s="117"/>
      <c r="T55" s="117" t="s">
        <v>191</v>
      </c>
      <c r="U55" s="117" t="s">
        <v>313</v>
      </c>
      <c r="V55" s="137"/>
      <c r="W55" s="137"/>
      <c r="X55" s="207">
        <v>1</v>
      </c>
      <c r="Y55" s="137"/>
      <c r="Z55" s="137"/>
      <c r="AA55" s="207">
        <v>1</v>
      </c>
      <c r="AB55" s="137"/>
      <c r="AC55" s="137"/>
      <c r="AD55" s="207">
        <v>1</v>
      </c>
      <c r="AE55" s="137"/>
      <c r="AF55" s="137"/>
      <c r="AG55" s="207">
        <v>1</v>
      </c>
      <c r="AH55" s="116"/>
      <c r="AI55" s="116"/>
      <c r="AJ55" s="227">
        <v>0</v>
      </c>
      <c r="AK55" s="116"/>
      <c r="AL55" s="116"/>
      <c r="AM55" s="227">
        <v>1</v>
      </c>
      <c r="AN55" s="116"/>
      <c r="AO55" s="116"/>
      <c r="AP55" s="227">
        <v>1</v>
      </c>
      <c r="AQ55" s="116"/>
      <c r="AR55" s="116"/>
      <c r="AS55" s="116"/>
      <c r="AT55" s="227">
        <f>MIN(AG55:AS55)</f>
        <v>0</v>
      </c>
      <c r="AU55" s="233">
        <f>+AT55/R55</f>
        <v>0</v>
      </c>
      <c r="AV55" s="284" t="s">
        <v>275</v>
      </c>
      <c r="AW55" s="284" t="s">
        <v>314</v>
      </c>
      <c r="AX55" s="284" t="s">
        <v>68</v>
      </c>
      <c r="AY55" s="230" t="s">
        <v>193</v>
      </c>
    </row>
    <row r="56" spans="1:51" ht="186" customHeight="1" x14ac:dyDescent="0.25">
      <c r="A56" s="116"/>
      <c r="B56" s="116"/>
      <c r="C56" s="116"/>
      <c r="D56" s="116"/>
      <c r="E56" s="116"/>
      <c r="F56" s="116"/>
      <c r="G56" s="117" t="s">
        <v>309</v>
      </c>
      <c r="H56" s="117"/>
      <c r="I56" s="137" t="s">
        <v>315</v>
      </c>
      <c r="J56" s="136" t="s">
        <v>316</v>
      </c>
      <c r="K56" s="136" t="s">
        <v>188</v>
      </c>
      <c r="L56" s="117" t="s">
        <v>223</v>
      </c>
      <c r="M56" s="137" t="s">
        <v>189</v>
      </c>
      <c r="N56" s="137" t="s">
        <v>317</v>
      </c>
      <c r="O56" s="117"/>
      <c r="P56" s="117"/>
      <c r="Q56" s="206"/>
      <c r="R56" s="206">
        <v>1</v>
      </c>
      <c r="S56" s="117"/>
      <c r="T56" s="117" t="s">
        <v>191</v>
      </c>
      <c r="U56" s="117" t="s">
        <v>313</v>
      </c>
      <c r="V56" s="137"/>
      <c r="W56" s="137"/>
      <c r="X56" s="207">
        <v>1</v>
      </c>
      <c r="Y56" s="137"/>
      <c r="Z56" s="137"/>
      <c r="AA56" s="207">
        <v>1</v>
      </c>
      <c r="AB56" s="137"/>
      <c r="AC56" s="137"/>
      <c r="AD56" s="207">
        <v>1</v>
      </c>
      <c r="AE56" s="137"/>
      <c r="AF56" s="137"/>
      <c r="AG56" s="207">
        <v>1</v>
      </c>
      <c r="AH56" s="116"/>
      <c r="AI56" s="116"/>
      <c r="AJ56" s="227">
        <v>0</v>
      </c>
      <c r="AK56" s="116"/>
      <c r="AL56" s="116"/>
      <c r="AM56" s="227">
        <v>1</v>
      </c>
      <c r="AN56" s="116"/>
      <c r="AO56" s="116"/>
      <c r="AP56" s="116"/>
      <c r="AQ56" s="116"/>
      <c r="AR56" s="116"/>
      <c r="AS56" s="116"/>
      <c r="AT56" s="116">
        <f>MIN(AG56:AS56)</f>
        <v>0</v>
      </c>
      <c r="AU56" s="228">
        <f t="shared" ref="AU56:AU59" si="2">+AT56/R56</f>
        <v>0</v>
      </c>
      <c r="AV56" s="284" t="s">
        <v>318</v>
      </c>
      <c r="AW56" s="284" t="s">
        <v>318</v>
      </c>
      <c r="AX56" s="230" t="s">
        <v>193</v>
      </c>
      <c r="AY56" s="230" t="s">
        <v>193</v>
      </c>
    </row>
    <row r="57" spans="1:51" ht="109.5" customHeight="1" x14ac:dyDescent="0.25">
      <c r="A57" s="116"/>
      <c r="B57" s="116"/>
      <c r="C57" s="116"/>
      <c r="D57" s="116"/>
      <c r="E57" s="116"/>
      <c r="F57" s="116"/>
      <c r="G57" s="117" t="s">
        <v>309</v>
      </c>
      <c r="H57" s="117"/>
      <c r="I57" s="137" t="s">
        <v>319</v>
      </c>
      <c r="J57" s="136" t="s">
        <v>320</v>
      </c>
      <c r="K57" s="136" t="s">
        <v>206</v>
      </c>
      <c r="L57" s="117" t="s">
        <v>223</v>
      </c>
      <c r="M57" s="137" t="s">
        <v>321</v>
      </c>
      <c r="N57" s="137" t="s">
        <v>322</v>
      </c>
      <c r="O57" s="117"/>
      <c r="P57" s="117"/>
      <c r="Q57" s="117"/>
      <c r="R57" s="117">
        <v>28</v>
      </c>
      <c r="S57" s="117"/>
      <c r="T57" s="117" t="s">
        <v>191</v>
      </c>
      <c r="U57" s="117" t="s">
        <v>323</v>
      </c>
      <c r="V57" s="137"/>
      <c r="W57" s="137"/>
      <c r="X57" s="137">
        <v>7</v>
      </c>
      <c r="Y57" s="137"/>
      <c r="Z57" s="137"/>
      <c r="AA57" s="137">
        <v>7</v>
      </c>
      <c r="AB57" s="137"/>
      <c r="AC57" s="137"/>
      <c r="AD57" s="137">
        <v>7</v>
      </c>
      <c r="AE57" s="137"/>
      <c r="AF57" s="137"/>
      <c r="AG57" s="137">
        <v>7</v>
      </c>
      <c r="AH57" s="116"/>
      <c r="AI57" s="116"/>
      <c r="AJ57" s="116">
        <v>7</v>
      </c>
      <c r="AK57" s="116"/>
      <c r="AL57" s="116"/>
      <c r="AM57" s="116">
        <v>7</v>
      </c>
      <c r="AN57" s="116"/>
      <c r="AO57" s="116"/>
      <c r="AP57" s="116">
        <v>9</v>
      </c>
      <c r="AQ57" s="116"/>
      <c r="AR57" s="116"/>
      <c r="AS57" s="116"/>
      <c r="AT57" s="116">
        <f>SUM(AJ57:AS57)</f>
        <v>23</v>
      </c>
      <c r="AU57" s="228">
        <f>+AT57/R57</f>
        <v>0.8214285714285714</v>
      </c>
      <c r="AV57" s="284" t="s">
        <v>324</v>
      </c>
      <c r="AW57" s="284" t="s">
        <v>325</v>
      </c>
      <c r="AX57" s="284" t="s">
        <v>68</v>
      </c>
      <c r="AY57" s="230" t="s">
        <v>193</v>
      </c>
    </row>
    <row r="58" spans="1:51" ht="339.75" customHeight="1" x14ac:dyDescent="0.25">
      <c r="A58" s="116"/>
      <c r="B58" s="116"/>
      <c r="C58" s="116"/>
      <c r="D58" s="116"/>
      <c r="E58" s="116"/>
      <c r="F58" s="116"/>
      <c r="G58" s="117" t="s">
        <v>309</v>
      </c>
      <c r="H58" s="117"/>
      <c r="I58" s="137" t="s">
        <v>326</v>
      </c>
      <c r="J58" s="136" t="s">
        <v>327</v>
      </c>
      <c r="K58" s="136" t="s">
        <v>206</v>
      </c>
      <c r="L58" s="117" t="s">
        <v>223</v>
      </c>
      <c r="M58" s="137" t="s">
        <v>328</v>
      </c>
      <c r="N58" s="137" t="s">
        <v>329</v>
      </c>
      <c r="O58" s="117"/>
      <c r="P58" s="117"/>
      <c r="Q58" s="117"/>
      <c r="R58" s="117">
        <v>80</v>
      </c>
      <c r="S58" s="117"/>
      <c r="T58" s="117" t="s">
        <v>191</v>
      </c>
      <c r="U58" s="117" t="s">
        <v>330</v>
      </c>
      <c r="V58" s="137"/>
      <c r="W58" s="137"/>
      <c r="X58" s="137">
        <v>20</v>
      </c>
      <c r="Y58" s="137"/>
      <c r="Z58" s="137"/>
      <c r="AA58" s="137">
        <v>20</v>
      </c>
      <c r="AB58" s="137"/>
      <c r="AC58" s="137"/>
      <c r="AD58" s="137">
        <v>20</v>
      </c>
      <c r="AE58" s="137"/>
      <c r="AF58" s="137"/>
      <c r="AG58" s="137">
        <v>20</v>
      </c>
      <c r="AH58" s="116"/>
      <c r="AI58" s="116"/>
      <c r="AJ58" s="116">
        <v>20</v>
      </c>
      <c r="AK58" s="116"/>
      <c r="AL58" s="116"/>
      <c r="AM58" s="116">
        <v>20</v>
      </c>
      <c r="AN58" s="116"/>
      <c r="AO58" s="116"/>
      <c r="AP58" s="116">
        <v>20</v>
      </c>
      <c r="AQ58" s="116"/>
      <c r="AR58" s="116"/>
      <c r="AS58" s="116"/>
      <c r="AT58" s="116">
        <f>SUM(AG58:AS58)</f>
        <v>80</v>
      </c>
      <c r="AU58" s="228">
        <f t="shared" si="2"/>
        <v>1</v>
      </c>
      <c r="AV58" s="284" t="s">
        <v>331</v>
      </c>
      <c r="AW58" s="284" t="s">
        <v>332</v>
      </c>
      <c r="AX58" s="284" t="s">
        <v>333</v>
      </c>
      <c r="AY58" s="230" t="s">
        <v>334</v>
      </c>
    </row>
    <row r="59" spans="1:51" ht="103.5" customHeight="1" x14ac:dyDescent="0.25">
      <c r="A59" s="116"/>
      <c r="B59" s="116"/>
      <c r="C59" s="116"/>
      <c r="D59" s="116"/>
      <c r="E59" s="116"/>
      <c r="F59" s="116"/>
      <c r="G59" s="117" t="s">
        <v>309</v>
      </c>
      <c r="H59" s="117"/>
      <c r="I59" s="137" t="s">
        <v>335</v>
      </c>
      <c r="J59" s="136" t="s">
        <v>336</v>
      </c>
      <c r="K59" s="136" t="s">
        <v>188</v>
      </c>
      <c r="L59" s="117" t="s">
        <v>223</v>
      </c>
      <c r="M59" s="137" t="s">
        <v>189</v>
      </c>
      <c r="N59" s="137" t="s">
        <v>337</v>
      </c>
      <c r="O59" s="117"/>
      <c r="P59" s="117"/>
      <c r="Q59" s="206"/>
      <c r="R59" s="206">
        <v>1</v>
      </c>
      <c r="S59" s="117"/>
      <c r="T59" s="117" t="s">
        <v>191</v>
      </c>
      <c r="U59" s="117" t="s">
        <v>224</v>
      </c>
      <c r="V59" s="137"/>
      <c r="W59" s="137"/>
      <c r="X59" s="207">
        <v>1</v>
      </c>
      <c r="Y59" s="137"/>
      <c r="Z59" s="137"/>
      <c r="AA59" s="207">
        <v>1</v>
      </c>
      <c r="AB59" s="137"/>
      <c r="AC59" s="137"/>
      <c r="AD59" s="207">
        <v>1</v>
      </c>
      <c r="AE59" s="137"/>
      <c r="AF59" s="137"/>
      <c r="AG59" s="207">
        <v>1</v>
      </c>
      <c r="AH59" s="116"/>
      <c r="AI59" s="116"/>
      <c r="AJ59" s="227">
        <v>1</v>
      </c>
      <c r="AK59" s="116"/>
      <c r="AL59" s="116"/>
      <c r="AM59" s="227">
        <v>1</v>
      </c>
      <c r="AN59" s="116"/>
      <c r="AO59" s="116"/>
      <c r="AP59" s="116"/>
      <c r="AQ59" s="116"/>
      <c r="AR59" s="116"/>
      <c r="AS59" s="116"/>
      <c r="AT59" s="234">
        <f>AVERAGE(AH59:AS59)</f>
        <v>1</v>
      </c>
      <c r="AU59" s="234">
        <f t="shared" si="2"/>
        <v>1</v>
      </c>
      <c r="AV59" s="284" t="s">
        <v>338</v>
      </c>
      <c r="AW59" s="284" t="s">
        <v>339</v>
      </c>
      <c r="AX59" s="284" t="s">
        <v>340</v>
      </c>
      <c r="AY59" s="289" t="s">
        <v>193</v>
      </c>
    </row>
    <row r="60" spans="1:51" ht="175.5" customHeight="1" x14ac:dyDescent="0.25">
      <c r="A60" s="116"/>
      <c r="B60" s="116"/>
      <c r="C60" s="116"/>
      <c r="D60" s="116"/>
      <c r="E60" s="116"/>
      <c r="F60" s="116"/>
      <c r="G60" s="117" t="s">
        <v>309</v>
      </c>
      <c r="H60" s="117"/>
      <c r="I60" s="137" t="s">
        <v>341</v>
      </c>
      <c r="J60" s="136" t="s">
        <v>342</v>
      </c>
      <c r="K60" s="136" t="s">
        <v>188</v>
      </c>
      <c r="L60" s="117" t="s">
        <v>223</v>
      </c>
      <c r="M60" s="137" t="s">
        <v>189</v>
      </c>
      <c r="N60" s="137" t="s">
        <v>343</v>
      </c>
      <c r="O60" s="117"/>
      <c r="P60" s="117"/>
      <c r="Q60" s="206"/>
      <c r="R60" s="206">
        <v>1</v>
      </c>
      <c r="S60" s="117"/>
      <c r="T60" s="117" t="s">
        <v>191</v>
      </c>
      <c r="U60" s="117" t="s">
        <v>224</v>
      </c>
      <c r="V60" s="137"/>
      <c r="W60" s="137"/>
      <c r="X60" s="207">
        <v>1</v>
      </c>
      <c r="Y60" s="137"/>
      <c r="Z60" s="137"/>
      <c r="AA60" s="207">
        <v>1</v>
      </c>
      <c r="AB60" s="137"/>
      <c r="AC60" s="137"/>
      <c r="AD60" s="207">
        <v>1</v>
      </c>
      <c r="AE60" s="137"/>
      <c r="AF60" s="137"/>
      <c r="AG60" s="207">
        <v>1</v>
      </c>
      <c r="AH60" s="116"/>
      <c r="AI60" s="116"/>
      <c r="AJ60" s="227">
        <v>0.78</v>
      </c>
      <c r="AK60" s="116"/>
      <c r="AL60" s="116"/>
      <c r="AM60" s="227">
        <v>1</v>
      </c>
      <c r="AN60" s="116"/>
      <c r="AO60" s="116"/>
      <c r="AP60" s="116"/>
      <c r="AQ60" s="116"/>
      <c r="AR60" s="116"/>
      <c r="AS60" s="116"/>
      <c r="AT60" s="234">
        <f>AVERAGE(AH60:AS60)</f>
        <v>0.89</v>
      </c>
      <c r="AU60" s="234">
        <f>+AT60/R60</f>
        <v>0.89</v>
      </c>
      <c r="AV60" s="284" t="s">
        <v>344</v>
      </c>
      <c r="AW60" s="284" t="s">
        <v>345</v>
      </c>
      <c r="AX60" s="284" t="s">
        <v>346</v>
      </c>
      <c r="AY60" s="289" t="s">
        <v>193</v>
      </c>
    </row>
    <row r="61" spans="1:51" ht="45" customHeight="1" x14ac:dyDescent="0.25">
      <c r="A61" s="619" t="s">
        <v>347</v>
      </c>
      <c r="B61" s="619"/>
      <c r="C61" s="619"/>
      <c r="D61" s="608" t="s">
        <v>348</v>
      </c>
      <c r="E61" s="608"/>
      <c r="F61" s="608"/>
      <c r="G61" s="608"/>
      <c r="H61" s="608"/>
      <c r="I61" s="608"/>
      <c r="J61" s="641" t="s">
        <v>349</v>
      </c>
      <c r="K61" s="641"/>
      <c r="L61" s="641"/>
      <c r="M61" s="641"/>
      <c r="N61" s="641"/>
      <c r="O61" s="641"/>
      <c r="P61" s="608" t="s">
        <v>348</v>
      </c>
      <c r="Q61" s="608"/>
      <c r="R61" s="608"/>
      <c r="S61" s="608"/>
      <c r="T61" s="608"/>
      <c r="U61" s="608"/>
      <c r="V61" s="608" t="s">
        <v>348</v>
      </c>
      <c r="W61" s="608"/>
      <c r="X61" s="608"/>
      <c r="Y61" s="608"/>
      <c r="Z61" s="608"/>
      <c r="AA61" s="608"/>
      <c r="AB61" s="608"/>
      <c r="AC61" s="608"/>
      <c r="AD61" s="608" t="s">
        <v>348</v>
      </c>
      <c r="AE61" s="608"/>
      <c r="AF61" s="608"/>
      <c r="AG61" s="608"/>
      <c r="AH61" s="608"/>
      <c r="AI61" s="608"/>
      <c r="AJ61" s="608"/>
      <c r="AK61" s="608"/>
      <c r="AL61" s="608"/>
      <c r="AM61" s="608"/>
      <c r="AN61" s="608"/>
      <c r="AO61" s="608"/>
      <c r="AP61" s="641" t="s">
        <v>350</v>
      </c>
      <c r="AQ61" s="641"/>
      <c r="AR61" s="641"/>
      <c r="AS61" s="641"/>
      <c r="AT61" s="608" t="s">
        <v>351</v>
      </c>
      <c r="AU61" s="608"/>
      <c r="AV61" s="608"/>
      <c r="AW61" s="608"/>
      <c r="AX61" s="608"/>
      <c r="AY61" s="608"/>
    </row>
    <row r="62" spans="1:51" ht="21.95" customHeight="1" x14ac:dyDescent="0.25">
      <c r="A62" s="619"/>
      <c r="B62" s="619"/>
      <c r="C62" s="619"/>
      <c r="D62" s="608" t="s">
        <v>352</v>
      </c>
      <c r="E62" s="608"/>
      <c r="F62" s="608"/>
      <c r="G62" s="608"/>
      <c r="H62" s="608"/>
      <c r="I62" s="608"/>
      <c r="J62" s="641"/>
      <c r="K62" s="641"/>
      <c r="L62" s="641"/>
      <c r="M62" s="641"/>
      <c r="N62" s="641"/>
      <c r="O62" s="641"/>
      <c r="P62" s="608" t="s">
        <v>353</v>
      </c>
      <c r="Q62" s="608"/>
      <c r="R62" s="608"/>
      <c r="S62" s="608"/>
      <c r="T62" s="608"/>
      <c r="U62" s="608"/>
      <c r="V62" s="608" t="s">
        <v>354</v>
      </c>
      <c r="W62" s="608"/>
      <c r="X62" s="608"/>
      <c r="Y62" s="608"/>
      <c r="Z62" s="608"/>
      <c r="AA62" s="608"/>
      <c r="AB62" s="608"/>
      <c r="AC62" s="608"/>
      <c r="AD62" s="608" t="s">
        <v>355</v>
      </c>
      <c r="AE62" s="608"/>
      <c r="AF62" s="608"/>
      <c r="AG62" s="608"/>
      <c r="AH62" s="608"/>
      <c r="AI62" s="608"/>
      <c r="AJ62" s="608"/>
      <c r="AK62" s="608"/>
      <c r="AL62" s="608"/>
      <c r="AM62" s="608"/>
      <c r="AN62" s="608"/>
      <c r="AO62" s="608"/>
      <c r="AP62" s="641"/>
      <c r="AQ62" s="641"/>
      <c r="AR62" s="641"/>
      <c r="AS62" s="641"/>
      <c r="AT62" s="608" t="s">
        <v>355</v>
      </c>
      <c r="AU62" s="608"/>
      <c r="AV62" s="608"/>
      <c r="AW62" s="608"/>
      <c r="AX62" s="608"/>
      <c r="AY62" s="608"/>
    </row>
    <row r="63" spans="1:51" ht="33.75" customHeight="1" x14ac:dyDescent="0.25">
      <c r="A63" s="619"/>
      <c r="B63" s="619"/>
      <c r="C63" s="619"/>
      <c r="D63" s="608" t="s">
        <v>356</v>
      </c>
      <c r="E63" s="608"/>
      <c r="F63" s="608"/>
      <c r="G63" s="608"/>
      <c r="H63" s="608"/>
      <c r="I63" s="608"/>
      <c r="J63" s="641"/>
      <c r="K63" s="641"/>
      <c r="L63" s="641"/>
      <c r="M63" s="641"/>
      <c r="N63" s="641"/>
      <c r="O63" s="641"/>
      <c r="P63" s="608" t="s">
        <v>357</v>
      </c>
      <c r="Q63" s="608"/>
      <c r="R63" s="608"/>
      <c r="S63" s="608"/>
      <c r="T63" s="608"/>
      <c r="U63" s="608"/>
      <c r="V63" s="608" t="s">
        <v>358</v>
      </c>
      <c r="W63" s="608"/>
      <c r="X63" s="608"/>
      <c r="Y63" s="608"/>
      <c r="Z63" s="608"/>
      <c r="AA63" s="608"/>
      <c r="AB63" s="608"/>
      <c r="AC63" s="608"/>
      <c r="AD63" s="608" t="s">
        <v>359</v>
      </c>
      <c r="AE63" s="608"/>
      <c r="AF63" s="608"/>
      <c r="AG63" s="608"/>
      <c r="AH63" s="608"/>
      <c r="AI63" s="608"/>
      <c r="AJ63" s="608"/>
      <c r="AK63" s="608"/>
      <c r="AL63" s="608"/>
      <c r="AM63" s="608"/>
      <c r="AN63" s="608"/>
      <c r="AO63" s="608"/>
      <c r="AP63" s="641"/>
      <c r="AQ63" s="641"/>
      <c r="AR63" s="641"/>
      <c r="AS63" s="641"/>
      <c r="AT63" s="608" t="s">
        <v>360</v>
      </c>
      <c r="AU63" s="608"/>
      <c r="AV63" s="608"/>
      <c r="AW63" s="608"/>
      <c r="AX63" s="608"/>
      <c r="AY63" s="608"/>
    </row>
  </sheetData>
  <mergeCells count="56">
    <mergeCell ref="AX5:AX12"/>
    <mergeCell ref="AY5:AY12"/>
    <mergeCell ref="AX1:AY1"/>
    <mergeCell ref="AX2:AY2"/>
    <mergeCell ref="AX3:AY3"/>
    <mergeCell ref="AX4:AY4"/>
    <mergeCell ref="A1:AW1"/>
    <mergeCell ref="A2:AW2"/>
    <mergeCell ref="A3:AW4"/>
    <mergeCell ref="AT63:AY63"/>
    <mergeCell ref="D61:I61"/>
    <mergeCell ref="AP61:AS63"/>
    <mergeCell ref="V63:AC63"/>
    <mergeCell ref="L11:L12"/>
    <mergeCell ref="J61:O63"/>
    <mergeCell ref="P62:U62"/>
    <mergeCell ref="P63:U63"/>
    <mergeCell ref="D62:I62"/>
    <mergeCell ref="D63:I63"/>
    <mergeCell ref="AD61:AO61"/>
    <mergeCell ref="AD62:AO62"/>
    <mergeCell ref="AD63:AO63"/>
    <mergeCell ref="A10:C10"/>
    <mergeCell ref="D9:AG9"/>
    <mergeCell ref="A11:F11"/>
    <mergeCell ref="G11:H11"/>
    <mergeCell ref="A9:C9"/>
    <mergeCell ref="D10:AG10"/>
    <mergeCell ref="V62:AC62"/>
    <mergeCell ref="P61:U61"/>
    <mergeCell ref="V61:AC61"/>
    <mergeCell ref="V11:AG11"/>
    <mergeCell ref="A61:C63"/>
    <mergeCell ref="U11:U12"/>
    <mergeCell ref="O11:S11"/>
    <mergeCell ref="T11:T12"/>
    <mergeCell ref="N11:N12"/>
    <mergeCell ref="I11:I12"/>
    <mergeCell ref="J11:J12"/>
    <mergeCell ref="K11:K12"/>
    <mergeCell ref="AW5:AW12"/>
    <mergeCell ref="AH5:AU10"/>
    <mergeCell ref="K6:U8"/>
    <mergeCell ref="AV5:AV12"/>
    <mergeCell ref="AT62:AY62"/>
    <mergeCell ref="M11:M12"/>
    <mergeCell ref="AT61:AY61"/>
    <mergeCell ref="AT11:AU11"/>
    <mergeCell ref="AH11:AS11"/>
    <mergeCell ref="A5:AG5"/>
    <mergeCell ref="A6:C8"/>
    <mergeCell ref="D6:E8"/>
    <mergeCell ref="F6:G8"/>
    <mergeCell ref="H6:I6"/>
    <mergeCell ref="H7:I7"/>
    <mergeCell ref="H8:I8"/>
  </mergeCells>
  <pageMargins left="0.7" right="0.7" top="0.75" bottom="0.75" header="0.3" footer="0.3"/>
  <pageSetup scale="15"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pageSetUpPr fitToPage="1"/>
  </sheetPr>
  <dimension ref="A1:BK58"/>
  <sheetViews>
    <sheetView topLeftCell="AJ3" zoomScale="70" zoomScaleNormal="70" workbookViewId="0">
      <selection activeCell="AP21" sqref="AP21"/>
    </sheetView>
  </sheetViews>
  <sheetFormatPr baseColWidth="10" defaultColWidth="19.42578125" defaultRowHeight="15" x14ac:dyDescent="0.25"/>
  <cols>
    <col min="1" max="1" width="29.5703125" style="108" bestFit="1" customWidth="1"/>
    <col min="2" max="4" width="11" style="108" customWidth="1"/>
    <col min="5" max="5" width="23.85546875" style="108" customWidth="1"/>
    <col min="6" max="17" width="11" style="108" customWidth="1"/>
    <col min="18" max="18" width="12.140625" style="108" customWidth="1"/>
    <col min="19" max="19" width="26.425781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36" width="11.28515625" style="108" customWidth="1"/>
    <col min="37" max="37" width="26.28515625" style="108" customWidth="1"/>
    <col min="38" max="38" width="19.140625" style="108" customWidth="1"/>
    <col min="39" max="40" width="11.28515625" style="108" customWidth="1"/>
    <col min="41" max="41" width="20.140625" style="108" bestFit="1" customWidth="1"/>
    <col min="42" max="42" width="21" style="108" customWidth="1"/>
    <col min="43" max="44" width="11.28515625" style="108" customWidth="1"/>
    <col min="45" max="45" width="18.5703125" style="108" customWidth="1"/>
    <col min="46" max="50" width="11.28515625" style="108" customWidth="1"/>
    <col min="51" max="51" width="22.28515625" style="108" bestFit="1" customWidth="1"/>
    <col min="52" max="52" width="8.85546875" style="108" customWidth="1"/>
    <col min="53" max="53" width="19.7109375" style="108" customWidth="1"/>
    <col min="54" max="63" width="8.85546875" style="108" customWidth="1"/>
    <col min="64" max="16384" width="19.42578125" style="108"/>
  </cols>
  <sheetData>
    <row r="1" spans="1:63" ht="15.95" customHeight="1" x14ac:dyDescent="0.25">
      <c r="A1" s="659" t="s">
        <v>0</v>
      </c>
      <c r="B1" s="659"/>
      <c r="C1" s="659"/>
      <c r="D1" s="659"/>
      <c r="E1" s="659"/>
      <c r="F1" s="659"/>
      <c r="G1" s="659"/>
      <c r="H1" s="659"/>
      <c r="I1" s="659"/>
      <c r="J1" s="659"/>
      <c r="K1" s="659"/>
      <c r="L1" s="659"/>
      <c r="M1" s="659"/>
      <c r="N1" s="659"/>
      <c r="O1" s="659"/>
      <c r="P1" s="659"/>
      <c r="Q1" s="659"/>
      <c r="R1" s="659"/>
      <c r="S1" s="659"/>
      <c r="T1" s="659"/>
      <c r="U1" s="659"/>
      <c r="V1" s="659"/>
      <c r="W1" s="659"/>
      <c r="X1" s="659"/>
      <c r="Y1" s="659"/>
      <c r="Z1" s="659"/>
      <c r="AA1" s="659"/>
      <c r="AB1" s="659"/>
      <c r="AC1" s="659"/>
      <c r="AD1" s="659"/>
      <c r="AE1" s="659"/>
      <c r="AF1" s="659"/>
      <c r="AG1" s="659"/>
      <c r="AH1" s="659"/>
      <c r="AI1" s="659"/>
      <c r="AJ1" s="659"/>
      <c r="AK1" s="659"/>
      <c r="AL1" s="659"/>
      <c r="AM1" s="659"/>
      <c r="AN1" s="659"/>
      <c r="AO1" s="659"/>
      <c r="AP1" s="659"/>
      <c r="AQ1" s="659"/>
      <c r="AR1" s="659"/>
      <c r="AS1" s="659"/>
      <c r="AT1" s="659"/>
      <c r="AU1" s="659"/>
      <c r="AV1" s="659"/>
      <c r="AW1" s="659"/>
      <c r="AX1" s="659"/>
      <c r="AY1" s="659"/>
      <c r="AZ1" s="659"/>
      <c r="BA1" s="659"/>
      <c r="BB1" s="659"/>
      <c r="BC1" s="659"/>
      <c r="BD1" s="659"/>
      <c r="BE1" s="659"/>
      <c r="BF1" s="659"/>
      <c r="BG1" s="659"/>
      <c r="BH1" s="659"/>
      <c r="BI1" s="660" t="s">
        <v>93</v>
      </c>
      <c r="BJ1" s="660"/>
      <c r="BK1" s="660"/>
    </row>
    <row r="2" spans="1:63" ht="15.95" customHeight="1" x14ac:dyDescent="0.25">
      <c r="A2" s="659" t="s">
        <v>2</v>
      </c>
      <c r="B2" s="659"/>
      <c r="C2" s="659"/>
      <c r="D2" s="659"/>
      <c r="E2" s="659"/>
      <c r="F2" s="659"/>
      <c r="G2" s="659"/>
      <c r="H2" s="659"/>
      <c r="I2" s="659"/>
      <c r="J2" s="659"/>
      <c r="K2" s="659"/>
      <c r="L2" s="659"/>
      <c r="M2" s="659"/>
      <c r="N2" s="659"/>
      <c r="O2" s="659"/>
      <c r="P2" s="659"/>
      <c r="Q2" s="659"/>
      <c r="R2" s="659"/>
      <c r="S2" s="659"/>
      <c r="T2" s="659"/>
      <c r="U2" s="659"/>
      <c r="V2" s="659"/>
      <c r="W2" s="659"/>
      <c r="X2" s="659"/>
      <c r="Y2" s="659"/>
      <c r="Z2" s="659"/>
      <c r="AA2" s="659"/>
      <c r="AB2" s="659"/>
      <c r="AC2" s="659"/>
      <c r="AD2" s="659"/>
      <c r="AE2" s="659"/>
      <c r="AF2" s="659"/>
      <c r="AG2" s="659"/>
      <c r="AH2" s="659"/>
      <c r="AI2" s="659"/>
      <c r="AJ2" s="659"/>
      <c r="AK2" s="659"/>
      <c r="AL2" s="659"/>
      <c r="AM2" s="659"/>
      <c r="AN2" s="659"/>
      <c r="AO2" s="659"/>
      <c r="AP2" s="659"/>
      <c r="AQ2" s="659"/>
      <c r="AR2" s="659"/>
      <c r="AS2" s="659"/>
      <c r="AT2" s="659"/>
      <c r="AU2" s="659"/>
      <c r="AV2" s="659"/>
      <c r="AW2" s="659"/>
      <c r="AX2" s="659"/>
      <c r="AY2" s="659"/>
      <c r="AZ2" s="659"/>
      <c r="BA2" s="659"/>
      <c r="BB2" s="659"/>
      <c r="BC2" s="659"/>
      <c r="BD2" s="659"/>
      <c r="BE2" s="659"/>
      <c r="BF2" s="659"/>
      <c r="BG2" s="659"/>
      <c r="BH2" s="659"/>
      <c r="BI2" s="660" t="s">
        <v>3</v>
      </c>
      <c r="BJ2" s="660"/>
      <c r="BK2" s="660"/>
    </row>
    <row r="3" spans="1:63" ht="26.1" customHeight="1" x14ac:dyDescent="0.25">
      <c r="A3" s="659" t="s">
        <v>361</v>
      </c>
      <c r="B3" s="659"/>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659"/>
      <c r="AK3" s="659"/>
      <c r="AL3" s="659"/>
      <c r="AM3" s="659"/>
      <c r="AN3" s="659"/>
      <c r="AO3" s="659"/>
      <c r="AP3" s="659"/>
      <c r="AQ3" s="659"/>
      <c r="AR3" s="659"/>
      <c r="AS3" s="659"/>
      <c r="AT3" s="659"/>
      <c r="AU3" s="659"/>
      <c r="AV3" s="659"/>
      <c r="AW3" s="659"/>
      <c r="AX3" s="659"/>
      <c r="AY3" s="659"/>
      <c r="AZ3" s="659"/>
      <c r="BA3" s="659"/>
      <c r="BB3" s="659"/>
      <c r="BC3" s="659"/>
      <c r="BD3" s="659"/>
      <c r="BE3" s="659"/>
      <c r="BF3" s="659"/>
      <c r="BG3" s="659"/>
      <c r="BH3" s="659"/>
      <c r="BI3" s="660" t="s">
        <v>5</v>
      </c>
      <c r="BJ3" s="660"/>
      <c r="BK3" s="660"/>
    </row>
    <row r="4" spans="1:63" ht="15.95" customHeight="1" x14ac:dyDescent="0.25">
      <c r="A4" s="659" t="s">
        <v>362</v>
      </c>
      <c r="B4" s="659"/>
      <c r="C4" s="659"/>
      <c r="D4" s="659"/>
      <c r="E4" s="659"/>
      <c r="F4" s="659"/>
      <c r="G4" s="659"/>
      <c r="H4" s="659"/>
      <c r="I4" s="659"/>
      <c r="J4" s="659"/>
      <c r="K4" s="659"/>
      <c r="L4" s="659"/>
      <c r="M4" s="659"/>
      <c r="N4" s="659"/>
      <c r="O4" s="659"/>
      <c r="P4" s="659"/>
      <c r="Q4" s="659"/>
      <c r="R4" s="659"/>
      <c r="S4" s="659"/>
      <c r="T4" s="659"/>
      <c r="U4" s="659"/>
      <c r="V4" s="659"/>
      <c r="W4" s="659"/>
      <c r="X4" s="659"/>
      <c r="Y4" s="659"/>
      <c r="Z4" s="659"/>
      <c r="AA4" s="659"/>
      <c r="AB4" s="659"/>
      <c r="AC4" s="659"/>
      <c r="AD4" s="659"/>
      <c r="AE4" s="659"/>
      <c r="AF4" s="659"/>
      <c r="AG4" s="659"/>
      <c r="AH4" s="659"/>
      <c r="AI4" s="659"/>
      <c r="AJ4" s="659"/>
      <c r="AK4" s="659"/>
      <c r="AL4" s="659"/>
      <c r="AM4" s="659"/>
      <c r="AN4" s="659"/>
      <c r="AO4" s="659"/>
      <c r="AP4" s="659"/>
      <c r="AQ4" s="659"/>
      <c r="AR4" s="659"/>
      <c r="AS4" s="659"/>
      <c r="AT4" s="659"/>
      <c r="AU4" s="659"/>
      <c r="AV4" s="659"/>
      <c r="AW4" s="659"/>
      <c r="AX4" s="659"/>
      <c r="AY4" s="659"/>
      <c r="AZ4" s="659"/>
      <c r="BA4" s="659"/>
      <c r="BB4" s="659"/>
      <c r="BC4" s="659"/>
      <c r="BD4" s="659"/>
      <c r="BE4" s="659"/>
      <c r="BF4" s="659"/>
      <c r="BG4" s="659"/>
      <c r="BH4" s="659"/>
      <c r="BI4" s="656" t="s">
        <v>363</v>
      </c>
      <c r="BJ4" s="657"/>
      <c r="BK4" s="658"/>
    </row>
    <row r="5" spans="1:63" ht="26.1" customHeight="1" x14ac:dyDescent="0.25">
      <c r="A5" s="650" t="s">
        <v>364</v>
      </c>
      <c r="B5" s="650"/>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c r="AE5" s="650"/>
      <c r="AG5" s="650" t="s">
        <v>365</v>
      </c>
      <c r="AH5" s="650"/>
      <c r="AI5" s="650"/>
      <c r="AJ5" s="650"/>
      <c r="AK5" s="650"/>
      <c r="AL5" s="650"/>
      <c r="AM5" s="650"/>
      <c r="AN5" s="650"/>
      <c r="AO5" s="650"/>
      <c r="AP5" s="650"/>
      <c r="AQ5" s="650"/>
      <c r="AR5" s="650"/>
      <c r="AS5" s="650"/>
      <c r="AT5" s="650"/>
      <c r="AU5" s="650"/>
      <c r="AV5" s="650"/>
      <c r="AW5" s="650"/>
      <c r="AX5" s="650"/>
      <c r="AY5" s="650"/>
      <c r="AZ5" s="650"/>
      <c r="BA5" s="650"/>
      <c r="BB5" s="650"/>
      <c r="BC5" s="650"/>
      <c r="BD5" s="650"/>
      <c r="BE5" s="650"/>
      <c r="BF5" s="650"/>
      <c r="BG5" s="650"/>
      <c r="BH5" s="650"/>
      <c r="BI5" s="651"/>
      <c r="BJ5" s="651"/>
      <c r="BK5" s="651"/>
    </row>
    <row r="6" spans="1:63" ht="31.5" customHeight="1" x14ac:dyDescent="0.25">
      <c r="A6" s="154" t="s">
        <v>366</v>
      </c>
      <c r="B6" s="652"/>
      <c r="C6" s="652"/>
      <c r="D6" s="652"/>
      <c r="E6" s="652"/>
      <c r="F6" s="652"/>
      <c r="G6" s="652"/>
      <c r="H6" s="652"/>
      <c r="I6" s="652"/>
      <c r="J6" s="652"/>
      <c r="K6" s="652"/>
      <c r="L6" s="652"/>
      <c r="M6" s="652"/>
      <c r="N6" s="652"/>
      <c r="O6" s="652"/>
      <c r="P6" s="652"/>
      <c r="Q6" s="652"/>
      <c r="R6" s="652"/>
      <c r="S6" s="652"/>
      <c r="T6" s="652"/>
      <c r="U6" s="652"/>
      <c r="V6" s="652"/>
      <c r="W6" s="652"/>
      <c r="X6" s="652"/>
      <c r="Y6" s="652"/>
      <c r="Z6" s="652"/>
      <c r="AA6" s="652"/>
      <c r="AB6" s="652"/>
      <c r="AC6" s="652"/>
      <c r="AD6" s="652"/>
      <c r="AE6" s="652"/>
      <c r="AF6" s="652"/>
      <c r="AG6" s="652"/>
      <c r="AH6" s="652"/>
      <c r="AI6" s="652"/>
      <c r="AJ6" s="652"/>
      <c r="AK6" s="652"/>
      <c r="AL6" s="652"/>
      <c r="AM6" s="652"/>
      <c r="AN6" s="652"/>
      <c r="AO6" s="652"/>
      <c r="AP6" s="652"/>
      <c r="AQ6" s="652"/>
      <c r="AR6" s="652"/>
      <c r="AS6" s="652"/>
      <c r="AT6" s="652"/>
      <c r="AU6" s="652"/>
      <c r="AV6" s="652"/>
      <c r="AW6" s="652"/>
      <c r="AX6" s="652"/>
      <c r="AY6" s="652"/>
      <c r="AZ6" s="652"/>
      <c r="BA6" s="652"/>
      <c r="BB6" s="652"/>
      <c r="BC6" s="652"/>
      <c r="BD6" s="652"/>
      <c r="BE6" s="652"/>
      <c r="BF6" s="652"/>
      <c r="BG6" s="652"/>
      <c r="BH6" s="652"/>
      <c r="BI6" s="652"/>
      <c r="BJ6" s="652"/>
      <c r="BK6" s="652"/>
    </row>
    <row r="7" spans="1:63" ht="31.5" customHeight="1" x14ac:dyDescent="0.25">
      <c r="A7" s="155" t="s">
        <v>367</v>
      </c>
      <c r="B7" s="653" t="s">
        <v>286</v>
      </c>
      <c r="C7" s="654"/>
      <c r="D7" s="654"/>
      <c r="E7" s="654"/>
      <c r="F7" s="654"/>
      <c r="G7" s="654"/>
      <c r="H7" s="654"/>
      <c r="I7" s="654"/>
      <c r="J7" s="654"/>
      <c r="K7" s="654"/>
      <c r="L7" s="654"/>
      <c r="M7" s="654"/>
      <c r="N7" s="654"/>
      <c r="O7" s="654"/>
      <c r="P7" s="654"/>
      <c r="Q7" s="654"/>
      <c r="R7" s="654"/>
      <c r="S7" s="654"/>
      <c r="T7" s="654"/>
      <c r="U7" s="654"/>
      <c r="V7" s="654"/>
      <c r="W7" s="654"/>
      <c r="X7" s="654"/>
      <c r="Y7" s="654"/>
      <c r="Z7" s="654"/>
      <c r="AA7" s="654"/>
      <c r="AB7" s="654"/>
      <c r="AC7" s="654"/>
      <c r="AD7" s="654"/>
      <c r="AE7" s="654"/>
      <c r="AF7" s="654"/>
      <c r="AG7" s="654"/>
      <c r="AH7" s="654"/>
      <c r="AI7" s="654"/>
      <c r="AJ7" s="654"/>
      <c r="AK7" s="654"/>
      <c r="AL7" s="654"/>
      <c r="AM7" s="654"/>
      <c r="AN7" s="654"/>
      <c r="AO7" s="654"/>
      <c r="AP7" s="654"/>
      <c r="AQ7" s="654"/>
      <c r="AR7" s="654"/>
      <c r="AS7" s="654"/>
      <c r="AT7" s="654"/>
      <c r="AU7" s="654"/>
      <c r="AV7" s="654"/>
      <c r="AW7" s="654"/>
      <c r="AX7" s="654"/>
      <c r="AY7" s="654"/>
      <c r="AZ7" s="654"/>
      <c r="BA7" s="654"/>
      <c r="BB7" s="654"/>
      <c r="BC7" s="654"/>
      <c r="BD7" s="654"/>
      <c r="BE7" s="654"/>
      <c r="BF7" s="654"/>
      <c r="BG7" s="654"/>
      <c r="BH7" s="654"/>
      <c r="BI7" s="654"/>
      <c r="BJ7" s="654"/>
      <c r="BK7" s="655"/>
    </row>
    <row r="8" spans="1:63" ht="18.75" customHeight="1" x14ac:dyDescent="0.25">
      <c r="A8" s="146"/>
      <c r="B8" s="146"/>
      <c r="C8" s="146"/>
      <c r="D8" s="146"/>
      <c r="E8" s="146"/>
      <c r="F8" s="146"/>
      <c r="G8" s="146"/>
      <c r="H8" s="146"/>
      <c r="I8" s="146"/>
      <c r="J8" s="146"/>
      <c r="K8" s="147"/>
      <c r="L8" s="147"/>
      <c r="M8" s="147"/>
      <c r="N8" s="147"/>
      <c r="O8" s="147"/>
      <c r="P8" s="147"/>
      <c r="Q8" s="147"/>
      <c r="R8" s="147"/>
      <c r="S8" s="147"/>
      <c r="T8" s="147"/>
      <c r="U8" s="147"/>
      <c r="V8" s="147"/>
      <c r="W8" s="147"/>
      <c r="X8" s="147"/>
      <c r="Y8" s="147"/>
      <c r="Z8" s="147"/>
      <c r="AA8" s="147"/>
      <c r="AB8" s="147"/>
      <c r="AC8" s="147"/>
      <c r="AD8" s="147"/>
      <c r="AE8" s="147"/>
      <c r="AG8" s="146"/>
      <c r="AH8" s="147"/>
      <c r="AI8" s="147"/>
      <c r="AJ8" s="147"/>
      <c r="AK8" s="147"/>
      <c r="AL8" s="147"/>
      <c r="AM8" s="147"/>
      <c r="AN8" s="147"/>
      <c r="AO8" s="147"/>
    </row>
    <row r="9" spans="1:63" ht="30" customHeight="1" x14ac:dyDescent="0.25">
      <c r="A9" s="648" t="s">
        <v>368</v>
      </c>
      <c r="B9" s="192" t="s">
        <v>30</v>
      </c>
      <c r="C9" s="192" t="s">
        <v>31</v>
      </c>
      <c r="D9" s="645" t="s">
        <v>32</v>
      </c>
      <c r="E9" s="646"/>
      <c r="F9" s="192" t="s">
        <v>33</v>
      </c>
      <c r="G9" s="192" t="s">
        <v>34</v>
      </c>
      <c r="H9" s="645" t="s">
        <v>35</v>
      </c>
      <c r="I9" s="646"/>
      <c r="J9" s="192" t="s">
        <v>36</v>
      </c>
      <c r="K9" s="192" t="s">
        <v>37</v>
      </c>
      <c r="L9" s="645" t="s">
        <v>8</v>
      </c>
      <c r="M9" s="646"/>
      <c r="N9" s="192" t="s">
        <v>38</v>
      </c>
      <c r="O9" s="192" t="s">
        <v>39</v>
      </c>
      <c r="P9" s="645" t="s">
        <v>40</v>
      </c>
      <c r="Q9" s="646"/>
      <c r="R9" s="645" t="s">
        <v>369</v>
      </c>
      <c r="S9" s="646"/>
      <c r="T9" s="645" t="s">
        <v>370</v>
      </c>
      <c r="U9" s="647"/>
      <c r="V9" s="647"/>
      <c r="W9" s="647"/>
      <c r="X9" s="647"/>
      <c r="Y9" s="646"/>
      <c r="Z9" s="645" t="s">
        <v>371</v>
      </c>
      <c r="AA9" s="647"/>
      <c r="AB9" s="647"/>
      <c r="AC9" s="647"/>
      <c r="AD9" s="647"/>
      <c r="AE9" s="646"/>
      <c r="AG9" s="648" t="s">
        <v>368</v>
      </c>
      <c r="AH9" s="192" t="s">
        <v>30</v>
      </c>
      <c r="AI9" s="192" t="s">
        <v>31</v>
      </c>
      <c r="AJ9" s="645" t="s">
        <v>32</v>
      </c>
      <c r="AK9" s="646"/>
      <c r="AL9" s="192" t="s">
        <v>33</v>
      </c>
      <c r="AM9" s="192" t="s">
        <v>34</v>
      </c>
      <c r="AN9" s="645" t="s">
        <v>35</v>
      </c>
      <c r="AO9" s="646"/>
      <c r="AP9" s="192" t="s">
        <v>36</v>
      </c>
      <c r="AQ9" s="192" t="s">
        <v>37</v>
      </c>
      <c r="AR9" s="645" t="s">
        <v>8</v>
      </c>
      <c r="AS9" s="646"/>
      <c r="AT9" s="192" t="s">
        <v>38</v>
      </c>
      <c r="AU9" s="192" t="s">
        <v>39</v>
      </c>
      <c r="AV9" s="645" t="s">
        <v>40</v>
      </c>
      <c r="AW9" s="646"/>
      <c r="AX9" s="645" t="s">
        <v>369</v>
      </c>
      <c r="AY9" s="646"/>
      <c r="AZ9" s="645" t="s">
        <v>370</v>
      </c>
      <c r="BA9" s="647"/>
      <c r="BB9" s="647"/>
      <c r="BC9" s="647"/>
      <c r="BD9" s="647"/>
      <c r="BE9" s="646"/>
      <c r="BF9" s="645" t="s">
        <v>371</v>
      </c>
      <c r="BG9" s="647"/>
      <c r="BH9" s="647"/>
      <c r="BI9" s="647"/>
      <c r="BJ9" s="647"/>
      <c r="BK9" s="646"/>
    </row>
    <row r="10" spans="1:63" ht="36" customHeight="1" x14ac:dyDescent="0.25">
      <c r="A10" s="649"/>
      <c r="B10" s="119" t="s">
        <v>372</v>
      </c>
      <c r="C10" s="119" t="s">
        <v>372</v>
      </c>
      <c r="D10" s="119" t="s">
        <v>372</v>
      </c>
      <c r="E10" s="119" t="s">
        <v>373</v>
      </c>
      <c r="F10" s="119" t="s">
        <v>372</v>
      </c>
      <c r="G10" s="119" t="s">
        <v>372</v>
      </c>
      <c r="H10" s="119" t="s">
        <v>372</v>
      </c>
      <c r="I10" s="119" t="s">
        <v>373</v>
      </c>
      <c r="J10" s="119" t="s">
        <v>372</v>
      </c>
      <c r="K10" s="119" t="s">
        <v>372</v>
      </c>
      <c r="L10" s="119" t="s">
        <v>372</v>
      </c>
      <c r="M10" s="119" t="s">
        <v>373</v>
      </c>
      <c r="N10" s="119" t="s">
        <v>372</v>
      </c>
      <c r="O10" s="119" t="s">
        <v>372</v>
      </c>
      <c r="P10" s="119" t="s">
        <v>372</v>
      </c>
      <c r="Q10" s="119" t="s">
        <v>373</v>
      </c>
      <c r="R10" s="119" t="s">
        <v>372</v>
      </c>
      <c r="S10" s="119" t="s">
        <v>373</v>
      </c>
      <c r="T10" s="187" t="s">
        <v>374</v>
      </c>
      <c r="U10" s="187" t="s">
        <v>375</v>
      </c>
      <c r="V10" s="187" t="s">
        <v>376</v>
      </c>
      <c r="W10" s="187" t="s">
        <v>377</v>
      </c>
      <c r="X10" s="188" t="s">
        <v>378</v>
      </c>
      <c r="Y10" s="187" t="s">
        <v>379</v>
      </c>
      <c r="Z10" s="119" t="s">
        <v>380</v>
      </c>
      <c r="AA10" s="148" t="s">
        <v>381</v>
      </c>
      <c r="AB10" s="119" t="s">
        <v>382</v>
      </c>
      <c r="AC10" s="119" t="s">
        <v>383</v>
      </c>
      <c r="AD10" s="119" t="s">
        <v>384</v>
      </c>
      <c r="AE10" s="119" t="s">
        <v>385</v>
      </c>
      <c r="AG10" s="649"/>
      <c r="AH10" s="119" t="s">
        <v>372</v>
      </c>
      <c r="AI10" s="119" t="s">
        <v>372</v>
      </c>
      <c r="AJ10" s="119" t="s">
        <v>372</v>
      </c>
      <c r="AK10" s="119" t="s">
        <v>373</v>
      </c>
      <c r="AL10" s="119" t="s">
        <v>372</v>
      </c>
      <c r="AM10" s="119" t="s">
        <v>372</v>
      </c>
      <c r="AN10" s="119" t="s">
        <v>372</v>
      </c>
      <c r="AO10" s="119" t="s">
        <v>373</v>
      </c>
      <c r="AP10" s="119" t="s">
        <v>372</v>
      </c>
      <c r="AQ10" s="119" t="s">
        <v>372</v>
      </c>
      <c r="AR10" s="119" t="s">
        <v>372</v>
      </c>
      <c r="AS10" s="119" t="s">
        <v>373</v>
      </c>
      <c r="AT10" s="119" t="s">
        <v>372</v>
      </c>
      <c r="AU10" s="119" t="s">
        <v>372</v>
      </c>
      <c r="AV10" s="119" t="s">
        <v>372</v>
      </c>
      <c r="AW10" s="119" t="s">
        <v>373</v>
      </c>
      <c r="AX10" s="119" t="s">
        <v>372</v>
      </c>
      <c r="AY10" s="119" t="s">
        <v>373</v>
      </c>
      <c r="AZ10" s="187" t="s">
        <v>374</v>
      </c>
      <c r="BA10" s="187" t="s">
        <v>375</v>
      </c>
      <c r="BB10" s="187" t="s">
        <v>376</v>
      </c>
      <c r="BC10" s="187" t="s">
        <v>377</v>
      </c>
      <c r="BD10" s="188" t="s">
        <v>378</v>
      </c>
      <c r="BE10" s="187" t="s">
        <v>379</v>
      </c>
      <c r="BF10" s="185" t="s">
        <v>380</v>
      </c>
      <c r="BG10" s="186" t="s">
        <v>381</v>
      </c>
      <c r="BH10" s="185" t="s">
        <v>382</v>
      </c>
      <c r="BI10" s="185" t="s">
        <v>383</v>
      </c>
      <c r="BJ10" s="185" t="s">
        <v>384</v>
      </c>
      <c r="BK10" s="185" t="s">
        <v>385</v>
      </c>
    </row>
    <row r="11" spans="1:63" x14ac:dyDescent="0.25">
      <c r="A11" s="149" t="s">
        <v>386</v>
      </c>
      <c r="B11" s="149">
        <v>0</v>
      </c>
      <c r="C11" s="149">
        <v>0</v>
      </c>
      <c r="D11" s="149">
        <v>0</v>
      </c>
      <c r="E11" s="197"/>
      <c r="F11" s="149">
        <v>0</v>
      </c>
      <c r="G11" s="149">
        <v>0</v>
      </c>
      <c r="H11" s="149">
        <v>0</v>
      </c>
      <c r="I11" s="197"/>
      <c r="J11" s="149">
        <v>0</v>
      </c>
      <c r="K11" s="149">
        <v>0</v>
      </c>
      <c r="L11" s="149">
        <v>0</v>
      </c>
      <c r="M11" s="197"/>
      <c r="N11" s="149">
        <v>0</v>
      </c>
      <c r="O11" s="149">
        <v>0</v>
      </c>
      <c r="P11" s="149">
        <v>0</v>
      </c>
      <c r="Q11" s="197"/>
      <c r="R11" s="190">
        <v>0</v>
      </c>
      <c r="S11" s="210">
        <f>+E11+I11+M11+Q11</f>
        <v>0</v>
      </c>
      <c r="T11" s="189"/>
      <c r="U11" s="189"/>
      <c r="V11" s="189"/>
      <c r="W11" s="189"/>
      <c r="X11" s="189"/>
      <c r="Y11" s="151"/>
      <c r="Z11" s="151"/>
      <c r="AA11" s="151"/>
      <c r="AB11" s="151"/>
      <c r="AC11" s="151"/>
      <c r="AD11" s="151"/>
      <c r="AE11" s="152"/>
      <c r="AG11" s="149" t="s">
        <v>386</v>
      </c>
      <c r="AH11" s="149">
        <v>0</v>
      </c>
      <c r="AI11" s="149">
        <v>0</v>
      </c>
      <c r="AJ11" s="149">
        <v>0</v>
      </c>
      <c r="AK11" s="209">
        <v>0</v>
      </c>
      <c r="AL11" s="149">
        <v>0</v>
      </c>
      <c r="AM11" s="149">
        <v>0</v>
      </c>
      <c r="AN11" s="149"/>
      <c r="AO11" s="209">
        <v>0</v>
      </c>
      <c r="AP11" s="149"/>
      <c r="AQ11" s="149"/>
      <c r="AR11" s="149">
        <v>0</v>
      </c>
      <c r="AS11" s="209">
        <v>0</v>
      </c>
      <c r="AT11" s="149"/>
      <c r="AU11" s="149"/>
      <c r="AV11" s="149"/>
      <c r="AW11" s="197"/>
      <c r="AX11" s="190">
        <v>0</v>
      </c>
      <c r="AY11" s="210">
        <f>+AK11+AO11+AS11+AW11</f>
        <v>0</v>
      </c>
      <c r="AZ11" s="151"/>
      <c r="BA11" s="151"/>
      <c r="BB11" s="151"/>
      <c r="BC11" s="151"/>
      <c r="BD11" s="151"/>
      <c r="BE11" s="151"/>
      <c r="BF11" s="151"/>
      <c r="BG11" s="151"/>
      <c r="BH11" s="151"/>
      <c r="BI11" s="151"/>
      <c r="BJ11" s="151"/>
      <c r="BK11" s="152"/>
    </row>
    <row r="12" spans="1:63" x14ac:dyDescent="0.25">
      <c r="A12" s="149" t="s">
        <v>387</v>
      </c>
      <c r="B12" s="149">
        <v>0</v>
      </c>
      <c r="C12" s="208">
        <v>1</v>
      </c>
      <c r="D12" s="208">
        <v>1</v>
      </c>
      <c r="E12" s="209">
        <v>66432150</v>
      </c>
      <c r="F12" s="208">
        <v>1</v>
      </c>
      <c r="G12" s="208">
        <v>1</v>
      </c>
      <c r="H12" s="208">
        <v>1</v>
      </c>
      <c r="I12" s="197"/>
      <c r="J12" s="208">
        <v>1</v>
      </c>
      <c r="K12" s="208">
        <v>1</v>
      </c>
      <c r="L12" s="208">
        <v>1</v>
      </c>
      <c r="M12" s="197"/>
      <c r="N12" s="208">
        <v>1</v>
      </c>
      <c r="O12" s="208">
        <v>1</v>
      </c>
      <c r="P12" s="208">
        <v>1</v>
      </c>
      <c r="Q12" s="197"/>
      <c r="R12" s="190">
        <v>1</v>
      </c>
      <c r="S12" s="210">
        <f t="shared" ref="S12:S31" si="0">+E12+I12+M12+Q12</f>
        <v>66432150</v>
      </c>
      <c r="T12" s="189"/>
      <c r="U12" s="189"/>
      <c r="V12" s="189"/>
      <c r="W12" s="189"/>
      <c r="X12" s="189"/>
      <c r="Y12" s="151"/>
      <c r="Z12" s="151"/>
      <c r="AA12" s="151"/>
      <c r="AB12" s="151"/>
      <c r="AC12" s="151"/>
      <c r="AD12" s="151"/>
      <c r="AE12" s="151"/>
      <c r="AG12" s="149" t="s">
        <v>387</v>
      </c>
      <c r="AH12" s="149">
        <v>0</v>
      </c>
      <c r="AI12" s="149">
        <v>1</v>
      </c>
      <c r="AJ12" s="149">
        <v>1</v>
      </c>
      <c r="AK12" s="209">
        <v>67650360</v>
      </c>
      <c r="AL12" s="149">
        <v>1</v>
      </c>
      <c r="AM12" s="149">
        <v>1</v>
      </c>
      <c r="AN12" s="149"/>
      <c r="AO12" s="209">
        <v>-1421245</v>
      </c>
      <c r="AP12" s="149"/>
      <c r="AQ12" s="149"/>
      <c r="AR12" s="149">
        <v>1</v>
      </c>
      <c r="AS12" s="209">
        <v>0</v>
      </c>
      <c r="AT12" s="149"/>
      <c r="AU12" s="149"/>
      <c r="AV12" s="149"/>
      <c r="AW12" s="197"/>
      <c r="AX12" s="190">
        <v>1</v>
      </c>
      <c r="AY12" s="210">
        <f t="shared" ref="AY12:AY31" si="1">+AK12+AO12+AS12+AW12</f>
        <v>66229115</v>
      </c>
      <c r="AZ12" s="151"/>
      <c r="BA12" s="151"/>
      <c r="BB12" s="151"/>
      <c r="BC12" s="151"/>
      <c r="BD12" s="151"/>
      <c r="BE12" s="151"/>
      <c r="BF12" s="151"/>
      <c r="BG12" s="151"/>
      <c r="BH12" s="151"/>
      <c r="BI12" s="151"/>
      <c r="BJ12" s="151"/>
      <c r="BK12" s="151"/>
    </row>
    <row r="13" spans="1:63" x14ac:dyDescent="0.25">
      <c r="A13" s="149" t="s">
        <v>388</v>
      </c>
      <c r="B13" s="149">
        <v>0</v>
      </c>
      <c r="C13" s="208">
        <v>1</v>
      </c>
      <c r="D13" s="208">
        <v>1</v>
      </c>
      <c r="E13" s="209">
        <v>66432150</v>
      </c>
      <c r="F13" s="208">
        <v>1</v>
      </c>
      <c r="G13" s="208">
        <v>1</v>
      </c>
      <c r="H13" s="208">
        <v>1</v>
      </c>
      <c r="I13" s="197"/>
      <c r="J13" s="208">
        <v>1</v>
      </c>
      <c r="K13" s="208">
        <v>1</v>
      </c>
      <c r="L13" s="208">
        <v>1</v>
      </c>
      <c r="M13" s="197"/>
      <c r="N13" s="208">
        <v>1</v>
      </c>
      <c r="O13" s="208">
        <v>1</v>
      </c>
      <c r="P13" s="208">
        <v>1</v>
      </c>
      <c r="Q13" s="197"/>
      <c r="R13" s="190">
        <v>1</v>
      </c>
      <c r="S13" s="210">
        <f t="shared" si="0"/>
        <v>66432150</v>
      </c>
      <c r="T13" s="189"/>
      <c r="U13" s="189"/>
      <c r="V13" s="189"/>
      <c r="W13" s="189"/>
      <c r="X13" s="189"/>
      <c r="Y13" s="151"/>
      <c r="Z13" s="151"/>
      <c r="AA13" s="151"/>
      <c r="AB13" s="151"/>
      <c r="AC13" s="151"/>
      <c r="AD13" s="151"/>
      <c r="AE13" s="151"/>
      <c r="AG13" s="149" t="s">
        <v>388</v>
      </c>
      <c r="AH13" s="149">
        <v>0</v>
      </c>
      <c r="AI13" s="149">
        <v>1</v>
      </c>
      <c r="AJ13" s="149">
        <v>1</v>
      </c>
      <c r="AK13" s="209">
        <v>67650360</v>
      </c>
      <c r="AL13" s="149">
        <v>1</v>
      </c>
      <c r="AM13" s="149">
        <v>1</v>
      </c>
      <c r="AN13" s="149"/>
      <c r="AO13" s="209">
        <v>-1421245</v>
      </c>
      <c r="AP13" s="149"/>
      <c r="AQ13" s="149"/>
      <c r="AR13" s="149">
        <v>1</v>
      </c>
      <c r="AS13" s="209">
        <v>0</v>
      </c>
      <c r="AT13" s="149"/>
      <c r="AU13" s="149"/>
      <c r="AV13" s="149"/>
      <c r="AW13" s="197"/>
      <c r="AX13" s="190">
        <v>1</v>
      </c>
      <c r="AY13" s="210">
        <f t="shared" si="1"/>
        <v>66229115</v>
      </c>
      <c r="AZ13" s="151"/>
      <c r="BA13" s="151"/>
      <c r="BB13" s="151"/>
      <c r="BC13" s="151"/>
      <c r="BD13" s="151"/>
      <c r="BE13" s="151"/>
      <c r="BF13" s="151"/>
      <c r="BG13" s="151"/>
      <c r="BH13" s="151"/>
      <c r="BI13" s="151"/>
      <c r="BJ13" s="151"/>
      <c r="BK13" s="151"/>
    </row>
    <row r="14" spans="1:63" x14ac:dyDescent="0.25">
      <c r="A14" s="149" t="s">
        <v>389</v>
      </c>
      <c r="B14" s="149">
        <v>0</v>
      </c>
      <c r="C14" s="208">
        <v>1</v>
      </c>
      <c r="D14" s="208">
        <v>1</v>
      </c>
      <c r="E14" s="209">
        <v>66432150</v>
      </c>
      <c r="F14" s="208">
        <v>1</v>
      </c>
      <c r="G14" s="208">
        <v>1</v>
      </c>
      <c r="H14" s="208">
        <v>1</v>
      </c>
      <c r="I14" s="197"/>
      <c r="J14" s="208">
        <v>1</v>
      </c>
      <c r="K14" s="208">
        <v>1</v>
      </c>
      <c r="L14" s="208">
        <v>1</v>
      </c>
      <c r="M14" s="197"/>
      <c r="N14" s="208">
        <v>1</v>
      </c>
      <c r="O14" s="208">
        <v>1</v>
      </c>
      <c r="P14" s="208">
        <v>1</v>
      </c>
      <c r="Q14" s="197"/>
      <c r="R14" s="190">
        <v>1</v>
      </c>
      <c r="S14" s="210">
        <f t="shared" si="0"/>
        <v>66432150</v>
      </c>
      <c r="T14" s="189"/>
      <c r="U14" s="189"/>
      <c r="V14" s="189"/>
      <c r="W14" s="189"/>
      <c r="X14" s="189"/>
      <c r="Y14" s="151"/>
      <c r="Z14" s="151"/>
      <c r="AA14" s="151"/>
      <c r="AB14" s="151"/>
      <c r="AC14" s="151"/>
      <c r="AD14" s="151"/>
      <c r="AE14" s="151"/>
      <c r="AG14" s="149" t="s">
        <v>389</v>
      </c>
      <c r="AH14" s="149">
        <v>0</v>
      </c>
      <c r="AI14" s="149">
        <v>1</v>
      </c>
      <c r="AJ14" s="149">
        <v>1</v>
      </c>
      <c r="AK14" s="209">
        <v>67650360</v>
      </c>
      <c r="AL14" s="149">
        <v>1</v>
      </c>
      <c r="AM14" s="149">
        <v>1</v>
      </c>
      <c r="AN14" s="149"/>
      <c r="AO14" s="209">
        <v>-1421245</v>
      </c>
      <c r="AP14" s="149"/>
      <c r="AQ14" s="149"/>
      <c r="AR14" s="149">
        <v>1</v>
      </c>
      <c r="AS14" s="209">
        <v>0</v>
      </c>
      <c r="AT14" s="149"/>
      <c r="AU14" s="149"/>
      <c r="AV14" s="149"/>
      <c r="AW14" s="197"/>
      <c r="AX14" s="190">
        <v>1</v>
      </c>
      <c r="AY14" s="210">
        <f t="shared" si="1"/>
        <v>66229115</v>
      </c>
      <c r="AZ14" s="151"/>
      <c r="BA14" s="151"/>
      <c r="BB14" s="151"/>
      <c r="BC14" s="151"/>
      <c r="BD14" s="151"/>
      <c r="BE14" s="151"/>
      <c r="BF14" s="151"/>
      <c r="BG14" s="151"/>
      <c r="BH14" s="151"/>
      <c r="BI14" s="151"/>
      <c r="BJ14" s="151"/>
      <c r="BK14" s="151"/>
    </row>
    <row r="15" spans="1:63" x14ac:dyDescent="0.25">
      <c r="A15" s="149" t="s">
        <v>390</v>
      </c>
      <c r="B15" s="149">
        <v>0</v>
      </c>
      <c r="C15" s="208">
        <v>1</v>
      </c>
      <c r="D15" s="208">
        <v>1</v>
      </c>
      <c r="E15" s="209">
        <v>66432150</v>
      </c>
      <c r="F15" s="208">
        <v>1</v>
      </c>
      <c r="G15" s="208">
        <v>1</v>
      </c>
      <c r="H15" s="208">
        <v>1</v>
      </c>
      <c r="I15" s="197"/>
      <c r="J15" s="208">
        <v>1</v>
      </c>
      <c r="K15" s="208">
        <v>1</v>
      </c>
      <c r="L15" s="208">
        <v>1</v>
      </c>
      <c r="M15" s="197"/>
      <c r="N15" s="208">
        <v>1</v>
      </c>
      <c r="O15" s="208">
        <v>1</v>
      </c>
      <c r="P15" s="208">
        <v>1</v>
      </c>
      <c r="Q15" s="197"/>
      <c r="R15" s="190">
        <v>1</v>
      </c>
      <c r="S15" s="210">
        <f t="shared" si="0"/>
        <v>66432150</v>
      </c>
      <c r="T15" s="189"/>
      <c r="U15" s="189"/>
      <c r="V15" s="189"/>
      <c r="W15" s="189"/>
      <c r="X15" s="189"/>
      <c r="Y15" s="151"/>
      <c r="Z15" s="151"/>
      <c r="AA15" s="151"/>
      <c r="AB15" s="151"/>
      <c r="AC15" s="151"/>
      <c r="AD15" s="151"/>
      <c r="AE15" s="151"/>
      <c r="AG15" s="149" t="s">
        <v>390</v>
      </c>
      <c r="AH15" s="149">
        <v>0</v>
      </c>
      <c r="AI15" s="149">
        <v>1</v>
      </c>
      <c r="AJ15" s="149">
        <v>1</v>
      </c>
      <c r="AK15" s="209">
        <v>67650360</v>
      </c>
      <c r="AL15" s="149">
        <v>1</v>
      </c>
      <c r="AM15" s="149">
        <v>1</v>
      </c>
      <c r="AN15" s="149"/>
      <c r="AO15" s="209">
        <v>-1421245</v>
      </c>
      <c r="AP15" s="149"/>
      <c r="AQ15" s="149"/>
      <c r="AR15" s="149">
        <v>1</v>
      </c>
      <c r="AS15" s="209">
        <v>0</v>
      </c>
      <c r="AT15" s="149"/>
      <c r="AU15" s="149"/>
      <c r="AV15" s="149"/>
      <c r="AW15" s="197"/>
      <c r="AX15" s="190">
        <v>1</v>
      </c>
      <c r="AY15" s="210">
        <f t="shared" si="1"/>
        <v>66229115</v>
      </c>
      <c r="AZ15" s="151"/>
      <c r="BA15" s="151"/>
      <c r="BB15" s="151"/>
      <c r="BC15" s="151"/>
      <c r="BD15" s="151"/>
      <c r="BE15" s="151"/>
      <c r="BF15" s="151"/>
      <c r="BG15" s="151"/>
      <c r="BH15" s="151"/>
      <c r="BI15" s="151"/>
      <c r="BJ15" s="151"/>
      <c r="BK15" s="151"/>
    </row>
    <row r="16" spans="1:63" x14ac:dyDescent="0.25">
      <c r="A16" s="149" t="s">
        <v>391</v>
      </c>
      <c r="B16" s="149">
        <v>0</v>
      </c>
      <c r="C16" s="208">
        <v>1</v>
      </c>
      <c r="D16" s="208">
        <v>1</v>
      </c>
      <c r="E16" s="209">
        <v>66432150</v>
      </c>
      <c r="F16" s="208">
        <v>1</v>
      </c>
      <c r="G16" s="208">
        <v>1</v>
      </c>
      <c r="H16" s="208">
        <v>1</v>
      </c>
      <c r="I16" s="197"/>
      <c r="J16" s="208">
        <v>1</v>
      </c>
      <c r="K16" s="208">
        <v>1</v>
      </c>
      <c r="L16" s="208">
        <v>1</v>
      </c>
      <c r="M16" s="197"/>
      <c r="N16" s="208">
        <v>1</v>
      </c>
      <c r="O16" s="208">
        <v>1</v>
      </c>
      <c r="P16" s="208">
        <v>1</v>
      </c>
      <c r="Q16" s="197"/>
      <c r="R16" s="190">
        <v>1</v>
      </c>
      <c r="S16" s="210">
        <f t="shared" si="0"/>
        <v>66432150</v>
      </c>
      <c r="T16" s="189"/>
      <c r="U16" s="189"/>
      <c r="V16" s="189"/>
      <c r="W16" s="189"/>
      <c r="X16" s="189"/>
      <c r="Y16" s="151"/>
      <c r="Z16" s="151"/>
      <c r="AA16" s="151"/>
      <c r="AB16" s="151"/>
      <c r="AC16" s="151"/>
      <c r="AD16" s="151"/>
      <c r="AE16" s="151"/>
      <c r="AG16" s="149" t="s">
        <v>391</v>
      </c>
      <c r="AH16" s="149">
        <v>0</v>
      </c>
      <c r="AI16" s="149">
        <v>1</v>
      </c>
      <c r="AJ16" s="149">
        <v>1</v>
      </c>
      <c r="AK16" s="209">
        <v>67650360</v>
      </c>
      <c r="AL16" s="149">
        <v>1</v>
      </c>
      <c r="AM16" s="149">
        <v>1</v>
      </c>
      <c r="AN16" s="149"/>
      <c r="AO16" s="209">
        <v>-1421245</v>
      </c>
      <c r="AP16" s="149"/>
      <c r="AQ16" s="149"/>
      <c r="AR16" s="149">
        <v>1</v>
      </c>
      <c r="AS16" s="209">
        <v>0</v>
      </c>
      <c r="AT16" s="149"/>
      <c r="AU16" s="149"/>
      <c r="AV16" s="149"/>
      <c r="AW16" s="197"/>
      <c r="AX16" s="190">
        <v>1</v>
      </c>
      <c r="AY16" s="210">
        <f t="shared" si="1"/>
        <v>66229115</v>
      </c>
      <c r="AZ16" s="151"/>
      <c r="BA16" s="151"/>
      <c r="BB16" s="151"/>
      <c r="BC16" s="151"/>
      <c r="BD16" s="151"/>
      <c r="BE16" s="151"/>
      <c r="BF16" s="151"/>
      <c r="BG16" s="151"/>
      <c r="BH16" s="151"/>
      <c r="BI16" s="151"/>
      <c r="BJ16" s="151"/>
      <c r="BK16" s="151"/>
    </row>
    <row r="17" spans="1:63" x14ac:dyDescent="0.25">
      <c r="A17" s="149" t="s">
        <v>392</v>
      </c>
      <c r="B17" s="149">
        <v>0</v>
      </c>
      <c r="C17" s="208">
        <v>1</v>
      </c>
      <c r="D17" s="208">
        <v>1</v>
      </c>
      <c r="E17" s="209">
        <v>66432150</v>
      </c>
      <c r="F17" s="208">
        <v>1</v>
      </c>
      <c r="G17" s="208">
        <v>1</v>
      </c>
      <c r="H17" s="208">
        <v>1</v>
      </c>
      <c r="I17" s="197"/>
      <c r="J17" s="208">
        <v>1</v>
      </c>
      <c r="K17" s="208">
        <v>1</v>
      </c>
      <c r="L17" s="208">
        <v>1</v>
      </c>
      <c r="M17" s="197"/>
      <c r="N17" s="208">
        <v>1</v>
      </c>
      <c r="O17" s="208">
        <v>1</v>
      </c>
      <c r="P17" s="208">
        <v>1</v>
      </c>
      <c r="Q17" s="197"/>
      <c r="R17" s="190">
        <v>1</v>
      </c>
      <c r="S17" s="210">
        <f t="shared" si="0"/>
        <v>66432150</v>
      </c>
      <c r="T17" s="189"/>
      <c r="U17" s="189"/>
      <c r="V17" s="189"/>
      <c r="W17" s="189"/>
      <c r="X17" s="189"/>
      <c r="Y17" s="151"/>
      <c r="Z17" s="151"/>
      <c r="AA17" s="151"/>
      <c r="AB17" s="151"/>
      <c r="AC17" s="151"/>
      <c r="AD17" s="151"/>
      <c r="AE17" s="151"/>
      <c r="AG17" s="149" t="s">
        <v>392</v>
      </c>
      <c r="AH17" s="149">
        <v>0</v>
      </c>
      <c r="AI17" s="149">
        <v>1</v>
      </c>
      <c r="AJ17" s="149">
        <v>1</v>
      </c>
      <c r="AK17" s="209">
        <v>67650360</v>
      </c>
      <c r="AL17" s="149">
        <v>1</v>
      </c>
      <c r="AM17" s="149">
        <v>1</v>
      </c>
      <c r="AN17" s="149"/>
      <c r="AO17" s="209">
        <v>-1421245</v>
      </c>
      <c r="AP17" s="149"/>
      <c r="AQ17" s="149"/>
      <c r="AR17" s="149">
        <v>1</v>
      </c>
      <c r="AS17" s="209">
        <v>0</v>
      </c>
      <c r="AT17" s="149"/>
      <c r="AU17" s="149"/>
      <c r="AV17" s="149"/>
      <c r="AW17" s="197"/>
      <c r="AX17" s="190">
        <v>1</v>
      </c>
      <c r="AY17" s="210">
        <f t="shared" si="1"/>
        <v>66229115</v>
      </c>
      <c r="AZ17" s="151"/>
      <c r="BA17" s="151"/>
      <c r="BB17" s="151"/>
      <c r="BC17" s="151"/>
      <c r="BD17" s="151"/>
      <c r="BE17" s="151"/>
      <c r="BF17" s="151"/>
      <c r="BG17" s="151"/>
      <c r="BH17" s="151"/>
      <c r="BI17" s="151"/>
      <c r="BJ17" s="151"/>
      <c r="BK17" s="151"/>
    </row>
    <row r="18" spans="1:63" x14ac:dyDescent="0.25">
      <c r="A18" s="149" t="s">
        <v>393</v>
      </c>
      <c r="B18" s="149">
        <v>0</v>
      </c>
      <c r="C18" s="208">
        <v>1</v>
      </c>
      <c r="D18" s="208">
        <v>1</v>
      </c>
      <c r="E18" s="209">
        <v>66432150</v>
      </c>
      <c r="F18" s="208">
        <v>1</v>
      </c>
      <c r="G18" s="208">
        <v>1</v>
      </c>
      <c r="H18" s="208">
        <v>1</v>
      </c>
      <c r="I18" s="197"/>
      <c r="J18" s="208">
        <v>1</v>
      </c>
      <c r="K18" s="208">
        <v>1</v>
      </c>
      <c r="L18" s="208">
        <v>1</v>
      </c>
      <c r="M18" s="197"/>
      <c r="N18" s="208">
        <v>1</v>
      </c>
      <c r="O18" s="208">
        <v>1</v>
      </c>
      <c r="P18" s="208">
        <v>1</v>
      </c>
      <c r="Q18" s="197"/>
      <c r="R18" s="190">
        <v>1</v>
      </c>
      <c r="S18" s="210">
        <f t="shared" si="0"/>
        <v>66432150</v>
      </c>
      <c r="T18" s="189"/>
      <c r="U18" s="189"/>
      <c r="V18" s="189"/>
      <c r="W18" s="189"/>
      <c r="X18" s="189"/>
      <c r="Y18" s="151"/>
      <c r="Z18" s="151"/>
      <c r="AA18" s="151"/>
      <c r="AB18" s="151"/>
      <c r="AC18" s="151"/>
      <c r="AD18" s="151"/>
      <c r="AE18" s="151"/>
      <c r="AG18" s="149" t="s">
        <v>393</v>
      </c>
      <c r="AH18" s="149">
        <v>0</v>
      </c>
      <c r="AI18" s="149">
        <v>1</v>
      </c>
      <c r="AJ18" s="149">
        <v>1</v>
      </c>
      <c r="AK18" s="209">
        <v>67650360</v>
      </c>
      <c r="AL18" s="149">
        <v>1</v>
      </c>
      <c r="AM18" s="149">
        <v>1</v>
      </c>
      <c r="AN18" s="149"/>
      <c r="AO18" s="209">
        <v>-1421245</v>
      </c>
      <c r="AP18" s="149"/>
      <c r="AQ18" s="149"/>
      <c r="AR18" s="149">
        <v>1</v>
      </c>
      <c r="AS18" s="209">
        <v>0</v>
      </c>
      <c r="AT18" s="149"/>
      <c r="AU18" s="149"/>
      <c r="AV18" s="149"/>
      <c r="AW18" s="197"/>
      <c r="AX18" s="190">
        <v>1</v>
      </c>
      <c r="AY18" s="210">
        <f t="shared" si="1"/>
        <v>66229115</v>
      </c>
      <c r="AZ18" s="151"/>
      <c r="BA18" s="151"/>
      <c r="BB18" s="151"/>
      <c r="BC18" s="151"/>
      <c r="BD18" s="151"/>
      <c r="BE18" s="151"/>
      <c r="BF18" s="151"/>
      <c r="BG18" s="151"/>
      <c r="BH18" s="151"/>
      <c r="BI18" s="151"/>
      <c r="BJ18" s="151"/>
      <c r="BK18" s="151"/>
    </row>
    <row r="19" spans="1:63" x14ac:dyDescent="0.25">
      <c r="A19" s="149" t="s">
        <v>394</v>
      </c>
      <c r="B19" s="149">
        <v>0</v>
      </c>
      <c r="C19" s="208">
        <v>1</v>
      </c>
      <c r="D19" s="208">
        <v>1</v>
      </c>
      <c r="E19" s="209">
        <v>66432150</v>
      </c>
      <c r="F19" s="208">
        <v>1</v>
      </c>
      <c r="G19" s="208">
        <v>1</v>
      </c>
      <c r="H19" s="208">
        <v>1</v>
      </c>
      <c r="I19" s="197"/>
      <c r="J19" s="208">
        <v>1</v>
      </c>
      <c r="K19" s="208">
        <v>1</v>
      </c>
      <c r="L19" s="208">
        <v>1</v>
      </c>
      <c r="M19" s="197"/>
      <c r="N19" s="208">
        <v>1</v>
      </c>
      <c r="O19" s="208">
        <v>1</v>
      </c>
      <c r="P19" s="208">
        <v>1</v>
      </c>
      <c r="Q19" s="197"/>
      <c r="R19" s="190">
        <v>1</v>
      </c>
      <c r="S19" s="210">
        <f t="shared" si="0"/>
        <v>66432150</v>
      </c>
      <c r="T19" s="189"/>
      <c r="U19" s="189"/>
      <c r="V19" s="189"/>
      <c r="W19" s="189"/>
      <c r="X19" s="189"/>
      <c r="Y19" s="151"/>
      <c r="Z19" s="151"/>
      <c r="AA19" s="151"/>
      <c r="AB19" s="151"/>
      <c r="AC19" s="151"/>
      <c r="AD19" s="151"/>
      <c r="AE19" s="151"/>
      <c r="AG19" s="149" t="s">
        <v>394</v>
      </c>
      <c r="AH19" s="149">
        <v>0</v>
      </c>
      <c r="AI19" s="149">
        <v>1</v>
      </c>
      <c r="AJ19" s="149">
        <v>1</v>
      </c>
      <c r="AK19" s="209">
        <v>67650360</v>
      </c>
      <c r="AL19" s="149">
        <v>1</v>
      </c>
      <c r="AM19" s="149">
        <v>1</v>
      </c>
      <c r="AN19" s="149"/>
      <c r="AO19" s="209">
        <v>-1421245</v>
      </c>
      <c r="AP19" s="149"/>
      <c r="AQ19" s="149"/>
      <c r="AR19" s="149">
        <v>1</v>
      </c>
      <c r="AS19" s="209">
        <v>0</v>
      </c>
      <c r="AT19" s="149"/>
      <c r="AU19" s="149"/>
      <c r="AV19" s="149"/>
      <c r="AW19" s="197"/>
      <c r="AX19" s="190">
        <v>1</v>
      </c>
      <c r="AY19" s="210">
        <f t="shared" si="1"/>
        <v>66229115</v>
      </c>
      <c r="AZ19" s="151"/>
      <c r="BA19" s="151"/>
      <c r="BB19" s="151"/>
      <c r="BC19" s="151"/>
      <c r="BD19" s="151"/>
      <c r="BE19" s="151"/>
      <c r="BF19" s="151"/>
      <c r="BG19" s="151"/>
      <c r="BH19" s="151"/>
      <c r="BI19" s="149"/>
      <c r="BJ19" s="149"/>
      <c r="BK19" s="149"/>
    </row>
    <row r="20" spans="1:63" x14ac:dyDescent="0.25">
      <c r="A20" s="149" t="s">
        <v>395</v>
      </c>
      <c r="B20" s="149">
        <v>0</v>
      </c>
      <c r="C20" s="208">
        <v>1</v>
      </c>
      <c r="D20" s="208">
        <v>1</v>
      </c>
      <c r="E20" s="209">
        <v>66432150</v>
      </c>
      <c r="F20" s="208">
        <v>1</v>
      </c>
      <c r="G20" s="208">
        <v>1</v>
      </c>
      <c r="H20" s="208">
        <v>1</v>
      </c>
      <c r="I20" s="197"/>
      <c r="J20" s="208">
        <v>1</v>
      </c>
      <c r="K20" s="208">
        <v>1</v>
      </c>
      <c r="L20" s="208">
        <v>1</v>
      </c>
      <c r="M20" s="197"/>
      <c r="N20" s="208">
        <v>1</v>
      </c>
      <c r="O20" s="208">
        <v>1</v>
      </c>
      <c r="P20" s="208">
        <v>1</v>
      </c>
      <c r="Q20" s="197"/>
      <c r="R20" s="190">
        <v>1</v>
      </c>
      <c r="S20" s="210">
        <f t="shared" si="0"/>
        <v>66432150</v>
      </c>
      <c r="T20" s="189"/>
      <c r="U20" s="189"/>
      <c r="V20" s="189"/>
      <c r="W20" s="189"/>
      <c r="X20" s="189"/>
      <c r="Y20" s="151"/>
      <c r="Z20" s="151"/>
      <c r="AA20" s="151"/>
      <c r="AB20" s="151"/>
      <c r="AC20" s="151"/>
      <c r="AD20" s="151"/>
      <c r="AE20" s="151"/>
      <c r="AG20" s="149" t="s">
        <v>395</v>
      </c>
      <c r="AH20" s="149">
        <v>0</v>
      </c>
      <c r="AI20" s="149">
        <v>1</v>
      </c>
      <c r="AJ20" s="149">
        <v>1</v>
      </c>
      <c r="AK20" s="209">
        <v>67650360</v>
      </c>
      <c r="AL20" s="149">
        <v>1</v>
      </c>
      <c r="AM20" s="149">
        <v>1</v>
      </c>
      <c r="AN20" s="149"/>
      <c r="AO20" s="209">
        <v>-1421245</v>
      </c>
      <c r="AP20" s="149"/>
      <c r="AQ20" s="149"/>
      <c r="AR20" s="149">
        <v>1</v>
      </c>
      <c r="AS20" s="209">
        <v>0</v>
      </c>
      <c r="AT20" s="149"/>
      <c r="AU20" s="149"/>
      <c r="AV20" s="149"/>
      <c r="AW20" s="197"/>
      <c r="AX20" s="190">
        <v>1</v>
      </c>
      <c r="AY20" s="210">
        <f t="shared" si="1"/>
        <v>66229115</v>
      </c>
      <c r="AZ20" s="151"/>
      <c r="BA20" s="151"/>
      <c r="BB20" s="151"/>
      <c r="BC20" s="151"/>
      <c r="BD20" s="151"/>
      <c r="BE20" s="151"/>
      <c r="BF20" s="151"/>
      <c r="BG20" s="151"/>
      <c r="BH20" s="151"/>
      <c r="BI20" s="149"/>
      <c r="BJ20" s="149"/>
      <c r="BK20" s="149"/>
    </row>
    <row r="21" spans="1:63" x14ac:dyDescent="0.25">
      <c r="A21" s="149" t="s">
        <v>396</v>
      </c>
      <c r="B21" s="149">
        <v>0</v>
      </c>
      <c r="C21" s="208">
        <v>1</v>
      </c>
      <c r="D21" s="208">
        <v>1</v>
      </c>
      <c r="E21" s="209">
        <v>66432150</v>
      </c>
      <c r="F21" s="208">
        <v>1</v>
      </c>
      <c r="G21" s="208">
        <v>1</v>
      </c>
      <c r="H21" s="208">
        <v>1</v>
      </c>
      <c r="I21" s="197"/>
      <c r="J21" s="208">
        <v>1</v>
      </c>
      <c r="K21" s="208">
        <v>1</v>
      </c>
      <c r="L21" s="208">
        <v>1</v>
      </c>
      <c r="M21" s="197"/>
      <c r="N21" s="208">
        <v>1</v>
      </c>
      <c r="O21" s="208">
        <v>1</v>
      </c>
      <c r="P21" s="208">
        <v>1</v>
      </c>
      <c r="Q21" s="197"/>
      <c r="R21" s="190">
        <v>1</v>
      </c>
      <c r="S21" s="210">
        <f t="shared" si="0"/>
        <v>66432150</v>
      </c>
      <c r="T21" s="189"/>
      <c r="U21" s="189"/>
      <c r="V21" s="189"/>
      <c r="W21" s="189"/>
      <c r="X21" s="189"/>
      <c r="Y21" s="151"/>
      <c r="Z21" s="151"/>
      <c r="AA21" s="151"/>
      <c r="AB21" s="151"/>
      <c r="AC21" s="151"/>
      <c r="AD21" s="151"/>
      <c r="AE21" s="151"/>
      <c r="AG21" s="149" t="s">
        <v>396</v>
      </c>
      <c r="AH21" s="149">
        <v>0</v>
      </c>
      <c r="AI21" s="149">
        <v>1</v>
      </c>
      <c r="AJ21" s="149">
        <v>1</v>
      </c>
      <c r="AK21" s="209">
        <v>67650360</v>
      </c>
      <c r="AL21" s="149">
        <v>1</v>
      </c>
      <c r="AM21" s="149">
        <v>1</v>
      </c>
      <c r="AN21" s="149"/>
      <c r="AO21" s="209">
        <v>-1421245</v>
      </c>
      <c r="AP21" s="149"/>
      <c r="AQ21" s="149"/>
      <c r="AR21" s="149">
        <v>1</v>
      </c>
      <c r="AS21" s="209">
        <v>0</v>
      </c>
      <c r="AT21" s="149"/>
      <c r="AU21" s="149"/>
      <c r="AV21" s="149"/>
      <c r="AW21" s="197"/>
      <c r="AX21" s="190">
        <v>1</v>
      </c>
      <c r="AY21" s="210">
        <f t="shared" si="1"/>
        <v>66229115</v>
      </c>
      <c r="AZ21" s="151"/>
      <c r="BA21" s="151"/>
      <c r="BB21" s="151"/>
      <c r="BC21" s="151"/>
      <c r="BD21" s="151"/>
      <c r="BE21" s="151"/>
      <c r="BF21" s="151"/>
      <c r="BG21" s="151"/>
      <c r="BH21" s="151"/>
      <c r="BI21" s="149"/>
      <c r="BJ21" s="149"/>
      <c r="BK21" s="149"/>
    </row>
    <row r="22" spans="1:63" x14ac:dyDescent="0.25">
      <c r="A22" s="149" t="s">
        <v>397</v>
      </c>
      <c r="B22" s="149">
        <v>0</v>
      </c>
      <c r="C22" s="208">
        <v>1</v>
      </c>
      <c r="D22" s="208">
        <v>1</v>
      </c>
      <c r="E22" s="209">
        <v>66432150</v>
      </c>
      <c r="F22" s="208">
        <v>1</v>
      </c>
      <c r="G22" s="208">
        <v>1</v>
      </c>
      <c r="H22" s="208">
        <v>1</v>
      </c>
      <c r="I22" s="197"/>
      <c r="J22" s="208">
        <v>1</v>
      </c>
      <c r="K22" s="208">
        <v>1</v>
      </c>
      <c r="L22" s="208">
        <v>1</v>
      </c>
      <c r="M22" s="197"/>
      <c r="N22" s="208">
        <v>1</v>
      </c>
      <c r="O22" s="208">
        <v>1</v>
      </c>
      <c r="P22" s="208">
        <v>1</v>
      </c>
      <c r="Q22" s="197"/>
      <c r="R22" s="190">
        <v>1</v>
      </c>
      <c r="S22" s="210">
        <f t="shared" si="0"/>
        <v>66432150</v>
      </c>
      <c r="T22" s="189"/>
      <c r="U22" s="189"/>
      <c r="V22" s="189"/>
      <c r="W22" s="189"/>
      <c r="X22" s="189"/>
      <c r="Y22" s="151"/>
      <c r="Z22" s="151"/>
      <c r="AA22" s="151"/>
      <c r="AB22" s="151"/>
      <c r="AC22" s="151"/>
      <c r="AD22" s="151"/>
      <c r="AE22" s="151"/>
      <c r="AG22" s="149" t="s">
        <v>397</v>
      </c>
      <c r="AH22" s="149">
        <v>0</v>
      </c>
      <c r="AI22" s="149">
        <v>1</v>
      </c>
      <c r="AJ22" s="149">
        <v>1</v>
      </c>
      <c r="AK22" s="209">
        <v>67650360</v>
      </c>
      <c r="AL22" s="149">
        <v>1</v>
      </c>
      <c r="AM22" s="149">
        <v>1</v>
      </c>
      <c r="AN22" s="149"/>
      <c r="AO22" s="209">
        <v>-1421245</v>
      </c>
      <c r="AP22" s="149"/>
      <c r="AQ22" s="149"/>
      <c r="AR22" s="149">
        <v>1</v>
      </c>
      <c r="AS22" s="209">
        <v>0</v>
      </c>
      <c r="AT22" s="149"/>
      <c r="AU22" s="149"/>
      <c r="AV22" s="149"/>
      <c r="AW22" s="197"/>
      <c r="AX22" s="190">
        <v>1</v>
      </c>
      <c r="AY22" s="210">
        <f t="shared" si="1"/>
        <v>66229115</v>
      </c>
      <c r="AZ22" s="151"/>
      <c r="BA22" s="151"/>
      <c r="BB22" s="151"/>
      <c r="BC22" s="151"/>
      <c r="BD22" s="151"/>
      <c r="BE22" s="151"/>
      <c r="BF22" s="151"/>
      <c r="BG22" s="151"/>
      <c r="BH22" s="151"/>
      <c r="BI22" s="151"/>
      <c r="BJ22" s="151"/>
      <c r="BK22" s="151"/>
    </row>
    <row r="23" spans="1:63" x14ac:dyDescent="0.25">
      <c r="A23" s="149" t="s">
        <v>398</v>
      </c>
      <c r="B23" s="149">
        <v>0</v>
      </c>
      <c r="C23" s="208">
        <v>1</v>
      </c>
      <c r="D23" s="208">
        <v>1</v>
      </c>
      <c r="E23" s="209">
        <v>66432150</v>
      </c>
      <c r="F23" s="208">
        <v>1</v>
      </c>
      <c r="G23" s="208">
        <v>1</v>
      </c>
      <c r="H23" s="208">
        <v>1</v>
      </c>
      <c r="I23" s="197"/>
      <c r="J23" s="208">
        <v>1</v>
      </c>
      <c r="K23" s="208">
        <v>1</v>
      </c>
      <c r="L23" s="208">
        <v>1</v>
      </c>
      <c r="M23" s="197"/>
      <c r="N23" s="208">
        <v>1</v>
      </c>
      <c r="O23" s="208">
        <v>1</v>
      </c>
      <c r="P23" s="208">
        <v>1</v>
      </c>
      <c r="Q23" s="197"/>
      <c r="R23" s="190">
        <v>1</v>
      </c>
      <c r="S23" s="210">
        <f t="shared" si="0"/>
        <v>66432150</v>
      </c>
      <c r="T23" s="189"/>
      <c r="U23" s="189"/>
      <c r="V23" s="189"/>
      <c r="W23" s="189"/>
      <c r="X23" s="189"/>
      <c r="Y23" s="151"/>
      <c r="Z23" s="151"/>
      <c r="AA23" s="151"/>
      <c r="AB23" s="151"/>
      <c r="AC23" s="151"/>
      <c r="AD23" s="151"/>
      <c r="AE23" s="151"/>
      <c r="AG23" s="149" t="s">
        <v>398</v>
      </c>
      <c r="AH23" s="149">
        <v>0</v>
      </c>
      <c r="AI23" s="149">
        <v>1</v>
      </c>
      <c r="AJ23" s="149">
        <v>1</v>
      </c>
      <c r="AK23" s="209">
        <v>67650360</v>
      </c>
      <c r="AL23" s="149">
        <v>1</v>
      </c>
      <c r="AM23" s="149">
        <v>1</v>
      </c>
      <c r="AN23" s="149"/>
      <c r="AO23" s="209">
        <v>-1421245</v>
      </c>
      <c r="AP23" s="149"/>
      <c r="AQ23" s="149"/>
      <c r="AR23" s="149">
        <v>1</v>
      </c>
      <c r="AS23" s="209">
        <v>0</v>
      </c>
      <c r="AT23" s="149"/>
      <c r="AU23" s="149"/>
      <c r="AV23" s="149"/>
      <c r="AW23" s="197"/>
      <c r="AX23" s="190">
        <v>1</v>
      </c>
      <c r="AY23" s="210">
        <f t="shared" si="1"/>
        <v>66229115</v>
      </c>
      <c r="AZ23" s="151"/>
      <c r="BA23" s="151"/>
      <c r="BB23" s="151"/>
      <c r="BC23" s="151"/>
      <c r="BD23" s="151"/>
      <c r="BE23" s="151"/>
      <c r="BF23" s="151"/>
      <c r="BG23" s="151"/>
      <c r="BH23" s="151"/>
      <c r="BI23" s="151"/>
      <c r="BJ23" s="151"/>
      <c r="BK23" s="151"/>
    </row>
    <row r="24" spans="1:63" x14ac:dyDescent="0.25">
      <c r="A24" s="149" t="s">
        <v>399</v>
      </c>
      <c r="B24" s="149">
        <v>0</v>
      </c>
      <c r="C24" s="208">
        <v>1</v>
      </c>
      <c r="D24" s="208">
        <v>1</v>
      </c>
      <c r="E24" s="209">
        <v>66432150</v>
      </c>
      <c r="F24" s="208">
        <v>1</v>
      </c>
      <c r="G24" s="208">
        <v>1</v>
      </c>
      <c r="H24" s="208">
        <v>1</v>
      </c>
      <c r="I24" s="197"/>
      <c r="J24" s="208">
        <v>1</v>
      </c>
      <c r="K24" s="208">
        <v>1</v>
      </c>
      <c r="L24" s="208">
        <v>1</v>
      </c>
      <c r="M24" s="197"/>
      <c r="N24" s="208">
        <v>1</v>
      </c>
      <c r="O24" s="208">
        <v>1</v>
      </c>
      <c r="P24" s="208">
        <v>1</v>
      </c>
      <c r="Q24" s="197"/>
      <c r="R24" s="190">
        <v>1</v>
      </c>
      <c r="S24" s="210">
        <f t="shared" si="0"/>
        <v>66432150</v>
      </c>
      <c r="T24" s="189"/>
      <c r="U24" s="189"/>
      <c r="V24" s="189"/>
      <c r="W24" s="189"/>
      <c r="X24" s="189"/>
      <c r="Y24" s="151"/>
      <c r="Z24" s="151"/>
      <c r="AA24" s="151"/>
      <c r="AB24" s="151"/>
      <c r="AC24" s="151"/>
      <c r="AD24" s="151"/>
      <c r="AE24" s="151"/>
      <c r="AG24" s="149" t="s">
        <v>399</v>
      </c>
      <c r="AH24" s="149">
        <v>0</v>
      </c>
      <c r="AI24" s="149">
        <v>1</v>
      </c>
      <c r="AJ24" s="149">
        <v>1</v>
      </c>
      <c r="AK24" s="209">
        <v>67650360</v>
      </c>
      <c r="AL24" s="149">
        <v>1</v>
      </c>
      <c r="AM24" s="149">
        <v>1</v>
      </c>
      <c r="AN24" s="149"/>
      <c r="AO24" s="209">
        <v>-1421245</v>
      </c>
      <c r="AP24" s="149"/>
      <c r="AQ24" s="149"/>
      <c r="AR24" s="149">
        <v>1</v>
      </c>
      <c r="AS24" s="209">
        <v>0</v>
      </c>
      <c r="AT24" s="149"/>
      <c r="AU24" s="149"/>
      <c r="AV24" s="149"/>
      <c r="AW24" s="197"/>
      <c r="AX24" s="190">
        <v>1</v>
      </c>
      <c r="AY24" s="210">
        <f t="shared" si="1"/>
        <v>66229115</v>
      </c>
      <c r="AZ24" s="151"/>
      <c r="BA24" s="151"/>
      <c r="BB24" s="151"/>
      <c r="BC24" s="151"/>
      <c r="BD24" s="151"/>
      <c r="BE24" s="151"/>
      <c r="BF24" s="151"/>
      <c r="BG24" s="151"/>
      <c r="BH24" s="151"/>
      <c r="BI24" s="151"/>
      <c r="BJ24" s="151"/>
      <c r="BK24" s="151"/>
    </row>
    <row r="25" spans="1:63" x14ac:dyDescent="0.25">
      <c r="A25" s="149" t="s">
        <v>400</v>
      </c>
      <c r="B25" s="149">
        <v>0</v>
      </c>
      <c r="C25" s="208">
        <v>1</v>
      </c>
      <c r="D25" s="208">
        <v>1</v>
      </c>
      <c r="E25" s="209">
        <v>66432150</v>
      </c>
      <c r="F25" s="208">
        <v>1</v>
      </c>
      <c r="G25" s="208">
        <v>1</v>
      </c>
      <c r="H25" s="208">
        <v>1</v>
      </c>
      <c r="I25" s="197"/>
      <c r="J25" s="208">
        <v>1</v>
      </c>
      <c r="K25" s="208">
        <v>1</v>
      </c>
      <c r="L25" s="208">
        <v>1</v>
      </c>
      <c r="M25" s="197"/>
      <c r="N25" s="208">
        <v>1</v>
      </c>
      <c r="O25" s="208">
        <v>1</v>
      </c>
      <c r="P25" s="208">
        <v>1</v>
      </c>
      <c r="Q25" s="197"/>
      <c r="R25" s="190">
        <v>1</v>
      </c>
      <c r="S25" s="210">
        <f t="shared" si="0"/>
        <v>66432150</v>
      </c>
      <c r="T25" s="189"/>
      <c r="U25" s="189"/>
      <c r="V25" s="189"/>
      <c r="W25" s="189"/>
      <c r="X25" s="189"/>
      <c r="Y25" s="151"/>
      <c r="Z25" s="151"/>
      <c r="AA25" s="151"/>
      <c r="AB25" s="151"/>
      <c r="AC25" s="151"/>
      <c r="AD25" s="151"/>
      <c r="AE25" s="151"/>
      <c r="AG25" s="149" t="s">
        <v>400</v>
      </c>
      <c r="AH25" s="149">
        <v>0</v>
      </c>
      <c r="AI25" s="149">
        <v>1</v>
      </c>
      <c r="AJ25" s="149">
        <v>1</v>
      </c>
      <c r="AK25" s="209">
        <v>67650360</v>
      </c>
      <c r="AL25" s="149">
        <v>1</v>
      </c>
      <c r="AM25" s="149">
        <v>1</v>
      </c>
      <c r="AN25" s="149"/>
      <c r="AO25" s="209">
        <v>-1421245</v>
      </c>
      <c r="AP25" s="149"/>
      <c r="AQ25" s="149"/>
      <c r="AR25" s="149">
        <v>1</v>
      </c>
      <c r="AS25" s="209">
        <v>0</v>
      </c>
      <c r="AT25" s="149"/>
      <c r="AU25" s="149"/>
      <c r="AV25" s="149"/>
      <c r="AW25" s="197"/>
      <c r="AX25" s="190">
        <v>1</v>
      </c>
      <c r="AY25" s="210">
        <f t="shared" si="1"/>
        <v>66229115</v>
      </c>
      <c r="AZ25" s="151"/>
      <c r="BA25" s="151"/>
      <c r="BB25" s="151"/>
      <c r="BC25" s="151"/>
      <c r="BD25" s="151"/>
      <c r="BE25" s="151"/>
      <c r="BF25" s="151"/>
      <c r="BG25" s="151"/>
      <c r="BH25" s="151"/>
      <c r="BI25" s="151"/>
      <c r="BJ25" s="151"/>
      <c r="BK25" s="151"/>
    </row>
    <row r="26" spans="1:63" x14ac:dyDescent="0.25">
      <c r="A26" s="149" t="s">
        <v>401</v>
      </c>
      <c r="B26" s="149">
        <v>0</v>
      </c>
      <c r="C26" s="208">
        <v>1</v>
      </c>
      <c r="D26" s="208">
        <v>1</v>
      </c>
      <c r="E26" s="209">
        <v>66432150</v>
      </c>
      <c r="F26" s="208">
        <v>1</v>
      </c>
      <c r="G26" s="208">
        <v>1</v>
      </c>
      <c r="H26" s="208">
        <v>1</v>
      </c>
      <c r="I26" s="197"/>
      <c r="J26" s="208">
        <v>1</v>
      </c>
      <c r="K26" s="208">
        <v>1</v>
      </c>
      <c r="L26" s="208">
        <v>1</v>
      </c>
      <c r="M26" s="197"/>
      <c r="N26" s="208">
        <v>1</v>
      </c>
      <c r="O26" s="208">
        <v>1</v>
      </c>
      <c r="P26" s="208">
        <v>1</v>
      </c>
      <c r="Q26" s="197"/>
      <c r="R26" s="190">
        <v>1</v>
      </c>
      <c r="S26" s="210">
        <f t="shared" si="0"/>
        <v>66432150</v>
      </c>
      <c r="T26" s="189"/>
      <c r="U26" s="189"/>
      <c r="V26" s="189"/>
      <c r="W26" s="189"/>
      <c r="X26" s="189"/>
      <c r="Y26" s="151"/>
      <c r="Z26" s="151"/>
      <c r="AA26" s="151"/>
      <c r="AB26" s="151"/>
      <c r="AC26" s="151"/>
      <c r="AD26" s="151"/>
      <c r="AE26" s="151"/>
      <c r="AG26" s="149" t="s">
        <v>401</v>
      </c>
      <c r="AH26" s="149">
        <v>0</v>
      </c>
      <c r="AI26" s="149">
        <v>1</v>
      </c>
      <c r="AJ26" s="149">
        <v>1</v>
      </c>
      <c r="AK26" s="209">
        <v>67650360</v>
      </c>
      <c r="AL26" s="149">
        <v>1</v>
      </c>
      <c r="AM26" s="149">
        <v>1</v>
      </c>
      <c r="AN26" s="149"/>
      <c r="AO26" s="209">
        <v>-1421245</v>
      </c>
      <c r="AP26" s="149"/>
      <c r="AQ26" s="149"/>
      <c r="AR26" s="149">
        <v>1</v>
      </c>
      <c r="AS26" s="209">
        <v>0</v>
      </c>
      <c r="AT26" s="149"/>
      <c r="AU26" s="149"/>
      <c r="AV26" s="149"/>
      <c r="AW26" s="197"/>
      <c r="AX26" s="190">
        <v>1</v>
      </c>
      <c r="AY26" s="210">
        <f t="shared" si="1"/>
        <v>66229115</v>
      </c>
      <c r="AZ26" s="151"/>
      <c r="BA26" s="151"/>
      <c r="BB26" s="151"/>
      <c r="BC26" s="151"/>
      <c r="BD26" s="151"/>
      <c r="BE26" s="151"/>
      <c r="BF26" s="151"/>
      <c r="BG26" s="151"/>
      <c r="BH26" s="151"/>
      <c r="BI26" s="151"/>
      <c r="BJ26" s="151"/>
      <c r="BK26" s="151"/>
    </row>
    <row r="27" spans="1:63" x14ac:dyDescent="0.25">
      <c r="A27" s="149" t="s">
        <v>402</v>
      </c>
      <c r="B27" s="149">
        <v>0</v>
      </c>
      <c r="C27" s="208">
        <v>1</v>
      </c>
      <c r="D27" s="208">
        <v>1</v>
      </c>
      <c r="E27" s="209">
        <v>66432150</v>
      </c>
      <c r="F27" s="208">
        <v>1</v>
      </c>
      <c r="G27" s="208">
        <v>1</v>
      </c>
      <c r="H27" s="208">
        <v>1</v>
      </c>
      <c r="I27" s="197"/>
      <c r="J27" s="208">
        <v>1</v>
      </c>
      <c r="K27" s="208">
        <v>1</v>
      </c>
      <c r="L27" s="208">
        <v>1</v>
      </c>
      <c r="M27" s="197"/>
      <c r="N27" s="208">
        <v>1</v>
      </c>
      <c r="O27" s="208">
        <v>1</v>
      </c>
      <c r="P27" s="208">
        <v>1</v>
      </c>
      <c r="Q27" s="197"/>
      <c r="R27" s="190">
        <v>1</v>
      </c>
      <c r="S27" s="210">
        <f t="shared" si="0"/>
        <v>66432150</v>
      </c>
      <c r="T27" s="189"/>
      <c r="U27" s="189"/>
      <c r="V27" s="189"/>
      <c r="W27" s="189"/>
      <c r="X27" s="189"/>
      <c r="Y27" s="151"/>
      <c r="Z27" s="151"/>
      <c r="AA27" s="151"/>
      <c r="AB27" s="151"/>
      <c r="AC27" s="151"/>
      <c r="AD27" s="151"/>
      <c r="AE27" s="151"/>
      <c r="AG27" s="149" t="s">
        <v>402</v>
      </c>
      <c r="AH27" s="149">
        <v>0</v>
      </c>
      <c r="AI27" s="149">
        <v>1</v>
      </c>
      <c r="AJ27" s="149">
        <v>1</v>
      </c>
      <c r="AK27" s="209">
        <v>67650360</v>
      </c>
      <c r="AL27" s="149">
        <v>1</v>
      </c>
      <c r="AM27" s="149">
        <v>1</v>
      </c>
      <c r="AN27" s="149"/>
      <c r="AO27" s="209">
        <v>-1421245</v>
      </c>
      <c r="AP27" s="149"/>
      <c r="AQ27" s="149"/>
      <c r="AR27" s="149">
        <v>1</v>
      </c>
      <c r="AS27" s="209">
        <v>0</v>
      </c>
      <c r="AT27" s="149"/>
      <c r="AU27" s="149"/>
      <c r="AV27" s="149"/>
      <c r="AW27" s="197"/>
      <c r="AX27" s="190">
        <v>1</v>
      </c>
      <c r="AY27" s="210">
        <f t="shared" si="1"/>
        <v>66229115</v>
      </c>
      <c r="AZ27" s="151"/>
      <c r="BA27" s="151"/>
      <c r="BB27" s="151"/>
      <c r="BC27" s="151"/>
      <c r="BD27" s="151"/>
      <c r="BE27" s="151"/>
      <c r="BF27" s="151"/>
      <c r="BG27" s="151"/>
      <c r="BH27" s="151"/>
      <c r="BI27" s="151"/>
      <c r="BJ27" s="151"/>
      <c r="BK27" s="151"/>
    </row>
    <row r="28" spans="1:63" x14ac:dyDescent="0.25">
      <c r="A28" s="149" t="s">
        <v>403</v>
      </c>
      <c r="B28" s="149">
        <v>0</v>
      </c>
      <c r="C28" s="208">
        <v>1</v>
      </c>
      <c r="D28" s="208">
        <v>1</v>
      </c>
      <c r="E28" s="209">
        <v>66432150</v>
      </c>
      <c r="F28" s="208">
        <v>1</v>
      </c>
      <c r="G28" s="208">
        <v>1</v>
      </c>
      <c r="H28" s="208">
        <v>1</v>
      </c>
      <c r="I28" s="197"/>
      <c r="J28" s="208">
        <v>1</v>
      </c>
      <c r="K28" s="208">
        <v>1</v>
      </c>
      <c r="L28" s="208">
        <v>1</v>
      </c>
      <c r="M28" s="197"/>
      <c r="N28" s="208">
        <v>1</v>
      </c>
      <c r="O28" s="208">
        <v>1</v>
      </c>
      <c r="P28" s="208">
        <v>1</v>
      </c>
      <c r="Q28" s="197"/>
      <c r="R28" s="190">
        <v>1</v>
      </c>
      <c r="S28" s="210">
        <f t="shared" si="0"/>
        <v>66432150</v>
      </c>
      <c r="T28" s="189"/>
      <c r="U28" s="189"/>
      <c r="V28" s="189"/>
      <c r="W28" s="189"/>
      <c r="X28" s="189"/>
      <c r="Y28" s="151"/>
      <c r="Z28" s="151"/>
      <c r="AA28" s="151"/>
      <c r="AB28" s="151"/>
      <c r="AC28" s="151"/>
      <c r="AD28" s="151"/>
      <c r="AE28" s="151"/>
      <c r="AG28" s="149" t="s">
        <v>403</v>
      </c>
      <c r="AH28" s="149">
        <v>0</v>
      </c>
      <c r="AI28" s="149">
        <v>1</v>
      </c>
      <c r="AJ28" s="149">
        <v>1</v>
      </c>
      <c r="AK28" s="209">
        <v>67650360</v>
      </c>
      <c r="AL28" s="149">
        <v>1</v>
      </c>
      <c r="AM28" s="149">
        <v>1</v>
      </c>
      <c r="AN28" s="149"/>
      <c r="AO28" s="209">
        <v>-1421245</v>
      </c>
      <c r="AP28" s="149"/>
      <c r="AQ28" s="149"/>
      <c r="AR28" s="149">
        <v>1</v>
      </c>
      <c r="AS28" s="209">
        <v>0</v>
      </c>
      <c r="AT28" s="149"/>
      <c r="AU28" s="149"/>
      <c r="AV28" s="149"/>
      <c r="AW28" s="197"/>
      <c r="AX28" s="190">
        <v>1</v>
      </c>
      <c r="AY28" s="210">
        <f t="shared" si="1"/>
        <v>66229115</v>
      </c>
      <c r="AZ28" s="151"/>
      <c r="BA28" s="151"/>
      <c r="BB28" s="151"/>
      <c r="BC28" s="151"/>
      <c r="BD28" s="151"/>
      <c r="BE28" s="151"/>
      <c r="BF28" s="151"/>
      <c r="BG28" s="151"/>
      <c r="BH28" s="151"/>
      <c r="BI28" s="151"/>
      <c r="BJ28" s="151"/>
      <c r="BK28" s="151"/>
    </row>
    <row r="29" spans="1:63" x14ac:dyDescent="0.25">
      <c r="A29" s="149" t="s">
        <v>404</v>
      </c>
      <c r="B29" s="149">
        <v>0</v>
      </c>
      <c r="C29" s="208">
        <v>1</v>
      </c>
      <c r="D29" s="208">
        <v>1</v>
      </c>
      <c r="E29" s="209">
        <v>66432150</v>
      </c>
      <c r="F29" s="208">
        <v>1</v>
      </c>
      <c r="G29" s="208">
        <v>1</v>
      </c>
      <c r="H29" s="208">
        <v>1</v>
      </c>
      <c r="I29" s="197"/>
      <c r="J29" s="208">
        <v>1</v>
      </c>
      <c r="K29" s="208">
        <v>1</v>
      </c>
      <c r="L29" s="208">
        <v>1</v>
      </c>
      <c r="M29" s="197"/>
      <c r="N29" s="208">
        <v>1</v>
      </c>
      <c r="O29" s="208">
        <v>1</v>
      </c>
      <c r="P29" s="208">
        <v>1</v>
      </c>
      <c r="Q29" s="197"/>
      <c r="R29" s="190">
        <v>1</v>
      </c>
      <c r="S29" s="210">
        <f t="shared" si="0"/>
        <v>66432150</v>
      </c>
      <c r="T29" s="189"/>
      <c r="U29" s="189"/>
      <c r="V29" s="189"/>
      <c r="W29" s="189"/>
      <c r="X29" s="189"/>
      <c r="Y29" s="151"/>
      <c r="Z29" s="151"/>
      <c r="AA29" s="151"/>
      <c r="AB29" s="151"/>
      <c r="AC29" s="151"/>
      <c r="AD29" s="151"/>
      <c r="AE29" s="151"/>
      <c r="AG29" s="149" t="s">
        <v>404</v>
      </c>
      <c r="AH29" s="149">
        <v>0</v>
      </c>
      <c r="AI29" s="149">
        <v>1</v>
      </c>
      <c r="AJ29" s="149">
        <v>1</v>
      </c>
      <c r="AK29" s="209">
        <v>3839360</v>
      </c>
      <c r="AL29" s="149">
        <v>1</v>
      </c>
      <c r="AM29" s="149">
        <v>1</v>
      </c>
      <c r="AN29" s="149"/>
      <c r="AO29" s="209">
        <v>62389755</v>
      </c>
      <c r="AP29" s="149"/>
      <c r="AQ29" s="149"/>
      <c r="AR29" s="149">
        <v>1</v>
      </c>
      <c r="AS29" s="209">
        <v>0</v>
      </c>
      <c r="AT29" s="149"/>
      <c r="AU29" s="149"/>
      <c r="AV29" s="149"/>
      <c r="AW29" s="197"/>
      <c r="AX29" s="190">
        <v>1</v>
      </c>
      <c r="AY29" s="210">
        <f t="shared" si="1"/>
        <v>66229115</v>
      </c>
      <c r="AZ29" s="151"/>
      <c r="BA29" s="151"/>
      <c r="BB29" s="151"/>
      <c r="BC29" s="151"/>
      <c r="BD29" s="151"/>
      <c r="BE29" s="151"/>
      <c r="BF29" s="151"/>
      <c r="BG29" s="151"/>
      <c r="BH29" s="151"/>
      <c r="BI29" s="151"/>
      <c r="BJ29" s="151"/>
      <c r="BK29" s="151"/>
    </row>
    <row r="30" spans="1:63" x14ac:dyDescent="0.25">
      <c r="A30" s="149" t="s">
        <v>405</v>
      </c>
      <c r="B30" s="149">
        <v>0</v>
      </c>
      <c r="C30" s="208">
        <v>1</v>
      </c>
      <c r="D30" s="208">
        <v>1</v>
      </c>
      <c r="E30" s="209">
        <v>66432150</v>
      </c>
      <c r="F30" s="208">
        <v>1</v>
      </c>
      <c r="G30" s="208">
        <v>1</v>
      </c>
      <c r="H30" s="208">
        <v>1</v>
      </c>
      <c r="I30" s="197"/>
      <c r="J30" s="208">
        <v>1</v>
      </c>
      <c r="K30" s="208">
        <v>1</v>
      </c>
      <c r="L30" s="208">
        <v>1</v>
      </c>
      <c r="M30" s="197"/>
      <c r="N30" s="208">
        <v>1</v>
      </c>
      <c r="O30" s="208">
        <v>1</v>
      </c>
      <c r="P30" s="208">
        <v>1</v>
      </c>
      <c r="Q30" s="197"/>
      <c r="R30" s="190">
        <v>1</v>
      </c>
      <c r="S30" s="210">
        <f t="shared" si="0"/>
        <v>66432150</v>
      </c>
      <c r="T30" s="189"/>
      <c r="U30" s="189"/>
      <c r="V30" s="189"/>
      <c r="W30" s="189"/>
      <c r="X30" s="189"/>
      <c r="Y30" s="151"/>
      <c r="Z30" s="151"/>
      <c r="AA30" s="151"/>
      <c r="AB30" s="151"/>
      <c r="AC30" s="151"/>
      <c r="AD30" s="151"/>
      <c r="AE30" s="151"/>
      <c r="AG30" s="149" t="s">
        <v>405</v>
      </c>
      <c r="AH30" s="149">
        <v>0</v>
      </c>
      <c r="AI30" s="149">
        <v>1</v>
      </c>
      <c r="AJ30" s="149">
        <v>1</v>
      </c>
      <c r="AK30" s="209">
        <v>67650360</v>
      </c>
      <c r="AL30" s="149">
        <v>1</v>
      </c>
      <c r="AM30" s="149">
        <v>1</v>
      </c>
      <c r="AN30" s="149"/>
      <c r="AO30" s="209">
        <v>-1421245</v>
      </c>
      <c r="AP30" s="149"/>
      <c r="AQ30" s="149"/>
      <c r="AR30" s="149">
        <v>1</v>
      </c>
      <c r="AS30" s="209">
        <v>0</v>
      </c>
      <c r="AT30" s="149"/>
      <c r="AU30" s="149"/>
      <c r="AV30" s="149"/>
      <c r="AW30" s="197"/>
      <c r="AX30" s="190">
        <v>1</v>
      </c>
      <c r="AY30" s="210">
        <f t="shared" si="1"/>
        <v>66229115</v>
      </c>
      <c r="AZ30" s="151"/>
      <c r="BA30" s="151"/>
      <c r="BB30" s="151"/>
      <c r="BC30" s="151"/>
      <c r="BD30" s="151"/>
      <c r="BE30" s="151"/>
      <c r="BF30" s="151"/>
      <c r="BG30" s="151"/>
      <c r="BH30" s="151"/>
      <c r="BI30" s="151"/>
      <c r="BJ30" s="151"/>
      <c r="BK30" s="151"/>
    </row>
    <row r="31" spans="1:63" x14ac:dyDescent="0.25">
      <c r="A31" s="149" t="s">
        <v>406</v>
      </c>
      <c r="B31" s="149">
        <v>0</v>
      </c>
      <c r="C31" s="208">
        <v>1</v>
      </c>
      <c r="D31" s="208">
        <v>1</v>
      </c>
      <c r="E31" s="209">
        <v>66432150</v>
      </c>
      <c r="F31" s="208">
        <v>1</v>
      </c>
      <c r="G31" s="208">
        <v>1</v>
      </c>
      <c r="H31" s="208">
        <v>1</v>
      </c>
      <c r="I31" s="197"/>
      <c r="J31" s="208">
        <v>1</v>
      </c>
      <c r="K31" s="208">
        <v>1</v>
      </c>
      <c r="L31" s="208">
        <v>1</v>
      </c>
      <c r="M31" s="197"/>
      <c r="N31" s="208">
        <v>1</v>
      </c>
      <c r="O31" s="208">
        <v>1</v>
      </c>
      <c r="P31" s="208">
        <v>1</v>
      </c>
      <c r="Q31" s="197"/>
      <c r="R31" s="190">
        <v>1</v>
      </c>
      <c r="S31" s="210">
        <f t="shared" si="0"/>
        <v>66432150</v>
      </c>
      <c r="T31" s="189"/>
      <c r="U31" s="189"/>
      <c r="V31" s="189"/>
      <c r="W31" s="189"/>
      <c r="X31" s="189"/>
      <c r="Y31" s="151"/>
      <c r="Z31" s="151"/>
      <c r="AA31" s="151"/>
      <c r="AB31" s="151"/>
      <c r="AC31" s="151"/>
      <c r="AD31" s="151"/>
      <c r="AE31" s="151"/>
      <c r="AG31" s="149" t="s">
        <v>406</v>
      </c>
      <c r="AH31" s="149">
        <v>0</v>
      </c>
      <c r="AI31" s="149">
        <v>1</v>
      </c>
      <c r="AJ31" s="149">
        <v>1</v>
      </c>
      <c r="AK31" s="209">
        <v>67650360</v>
      </c>
      <c r="AL31" s="149">
        <v>1</v>
      </c>
      <c r="AM31" s="149">
        <v>1</v>
      </c>
      <c r="AN31" s="149"/>
      <c r="AO31" s="209">
        <v>-1421245</v>
      </c>
      <c r="AP31" s="149"/>
      <c r="AQ31" s="149"/>
      <c r="AR31" s="149">
        <v>1</v>
      </c>
      <c r="AS31" s="209">
        <v>0</v>
      </c>
      <c r="AT31" s="149"/>
      <c r="AU31" s="149"/>
      <c r="AV31" s="149"/>
      <c r="AW31" s="197"/>
      <c r="AX31" s="190">
        <v>1</v>
      </c>
      <c r="AY31" s="210">
        <f t="shared" si="1"/>
        <v>66229115</v>
      </c>
      <c r="AZ31" s="151"/>
      <c r="BA31" s="151"/>
      <c r="BB31" s="151"/>
      <c r="BC31" s="151"/>
      <c r="BD31" s="151"/>
      <c r="BE31" s="151"/>
      <c r="BF31" s="151"/>
      <c r="BG31" s="151"/>
      <c r="BH31" s="151"/>
      <c r="BI31" s="151"/>
      <c r="BJ31" s="151"/>
      <c r="BK31" s="151"/>
    </row>
    <row r="32" spans="1:63" x14ac:dyDescent="0.25">
      <c r="A32" s="153" t="s">
        <v>407</v>
      </c>
      <c r="B32" s="150">
        <f>SUM(B11:B31)</f>
        <v>0</v>
      </c>
      <c r="C32" s="150">
        <f t="shared" ref="C32:AE32" si="2">SUM(C11:C31)</f>
        <v>20</v>
      </c>
      <c r="D32" s="150">
        <f t="shared" si="2"/>
        <v>20</v>
      </c>
      <c r="E32" s="210">
        <f>SUM(E11:E31)</f>
        <v>1328643000</v>
      </c>
      <c r="F32" s="150">
        <f t="shared" si="2"/>
        <v>20</v>
      </c>
      <c r="G32" s="150">
        <f t="shared" si="2"/>
        <v>20</v>
      </c>
      <c r="H32" s="150">
        <f t="shared" si="2"/>
        <v>20</v>
      </c>
      <c r="I32" s="198">
        <f>SUM(I11:I31)</f>
        <v>0</v>
      </c>
      <c r="J32" s="150">
        <f t="shared" si="2"/>
        <v>20</v>
      </c>
      <c r="K32" s="150">
        <f t="shared" si="2"/>
        <v>20</v>
      </c>
      <c r="L32" s="150">
        <f t="shared" si="2"/>
        <v>20</v>
      </c>
      <c r="M32" s="198">
        <f>SUM(M11:M31)</f>
        <v>0</v>
      </c>
      <c r="N32" s="150">
        <f t="shared" si="2"/>
        <v>20</v>
      </c>
      <c r="O32" s="150">
        <f t="shared" si="2"/>
        <v>20</v>
      </c>
      <c r="P32" s="150">
        <f t="shared" si="2"/>
        <v>20</v>
      </c>
      <c r="Q32" s="198">
        <f>SUM(Q11:Q31)</f>
        <v>0</v>
      </c>
      <c r="R32" s="150">
        <f t="shared" si="2"/>
        <v>20</v>
      </c>
      <c r="S32" s="210">
        <f t="shared" si="2"/>
        <v>1328643000</v>
      </c>
      <c r="T32" s="150">
        <f t="shared" si="2"/>
        <v>0</v>
      </c>
      <c r="U32" s="150">
        <f t="shared" si="2"/>
        <v>0</v>
      </c>
      <c r="V32" s="150">
        <f t="shared" si="2"/>
        <v>0</v>
      </c>
      <c r="W32" s="150">
        <f t="shared" si="2"/>
        <v>0</v>
      </c>
      <c r="X32" s="150">
        <f t="shared" si="2"/>
        <v>0</v>
      </c>
      <c r="Y32" s="150">
        <f t="shared" si="2"/>
        <v>0</v>
      </c>
      <c r="Z32" s="150">
        <f t="shared" si="2"/>
        <v>0</v>
      </c>
      <c r="AA32" s="150">
        <f t="shared" si="2"/>
        <v>0</v>
      </c>
      <c r="AB32" s="150">
        <f t="shared" si="2"/>
        <v>0</v>
      </c>
      <c r="AC32" s="150">
        <f t="shared" si="2"/>
        <v>0</v>
      </c>
      <c r="AD32" s="150">
        <f t="shared" si="2"/>
        <v>0</v>
      </c>
      <c r="AE32" s="150">
        <f t="shared" si="2"/>
        <v>0</v>
      </c>
      <c r="AG32" s="153" t="s">
        <v>407</v>
      </c>
      <c r="AH32" s="150">
        <f t="shared" ref="AH32:AW32" si="3">SUM(AH11:AH31)</f>
        <v>0</v>
      </c>
      <c r="AI32" s="150">
        <f t="shared" si="3"/>
        <v>20</v>
      </c>
      <c r="AJ32" s="150">
        <f t="shared" si="3"/>
        <v>20</v>
      </c>
      <c r="AK32" s="210">
        <f>SUM(AK11:AK31)</f>
        <v>1289196200</v>
      </c>
      <c r="AL32" s="150">
        <f t="shared" si="3"/>
        <v>20</v>
      </c>
      <c r="AM32" s="150">
        <f t="shared" si="3"/>
        <v>20</v>
      </c>
      <c r="AN32" s="150">
        <f t="shared" si="3"/>
        <v>0</v>
      </c>
      <c r="AO32" s="198">
        <f t="shared" si="3"/>
        <v>35386100</v>
      </c>
      <c r="AP32" s="150">
        <f t="shared" si="3"/>
        <v>0</v>
      </c>
      <c r="AQ32" s="150">
        <f t="shared" si="3"/>
        <v>0</v>
      </c>
      <c r="AR32" s="150">
        <f t="shared" si="3"/>
        <v>20</v>
      </c>
      <c r="AS32" s="198">
        <f t="shared" si="3"/>
        <v>0</v>
      </c>
      <c r="AT32" s="150">
        <f t="shared" si="3"/>
        <v>0</v>
      </c>
      <c r="AU32" s="150">
        <f t="shared" si="3"/>
        <v>0</v>
      </c>
      <c r="AV32" s="150">
        <f t="shared" si="3"/>
        <v>0</v>
      </c>
      <c r="AW32" s="198">
        <f t="shared" si="3"/>
        <v>0</v>
      </c>
      <c r="AX32" s="191">
        <f t="shared" ref="AX32:BK32" si="4">SUM(AX11:AX31)</f>
        <v>20</v>
      </c>
      <c r="AY32" s="210">
        <f t="shared" si="4"/>
        <v>1324582300</v>
      </c>
      <c r="AZ32" s="150">
        <f t="shared" si="4"/>
        <v>0</v>
      </c>
      <c r="BA32" s="150">
        <f t="shared" si="4"/>
        <v>0</v>
      </c>
      <c r="BB32" s="150">
        <f t="shared" si="4"/>
        <v>0</v>
      </c>
      <c r="BC32" s="150">
        <f t="shared" si="4"/>
        <v>0</v>
      </c>
      <c r="BD32" s="150">
        <f t="shared" si="4"/>
        <v>0</v>
      </c>
      <c r="BE32" s="150">
        <f t="shared" si="4"/>
        <v>0</v>
      </c>
      <c r="BF32" s="150">
        <f t="shared" si="4"/>
        <v>0</v>
      </c>
      <c r="BG32" s="150">
        <f t="shared" si="4"/>
        <v>0</v>
      </c>
      <c r="BH32" s="150">
        <f t="shared" si="4"/>
        <v>0</v>
      </c>
      <c r="BI32" s="150">
        <f t="shared" si="4"/>
        <v>0</v>
      </c>
      <c r="BJ32" s="150">
        <f t="shared" si="4"/>
        <v>0</v>
      </c>
      <c r="BK32" s="150">
        <f t="shared" si="4"/>
        <v>0</v>
      </c>
    </row>
    <row r="33" spans="1:63" x14ac:dyDescent="0.25">
      <c r="AK33" s="245"/>
      <c r="AL33" s="242"/>
    </row>
    <row r="34" spans="1:63" x14ac:dyDescent="0.25">
      <c r="AO34" s="243"/>
      <c r="AP34" s="243"/>
    </row>
    <row r="35" spans="1:63" ht="30" customHeight="1" x14ac:dyDescent="0.25">
      <c r="A35" s="648" t="s">
        <v>368</v>
      </c>
      <c r="B35" s="192" t="s">
        <v>30</v>
      </c>
      <c r="C35" s="192" t="s">
        <v>31</v>
      </c>
      <c r="D35" s="645" t="s">
        <v>32</v>
      </c>
      <c r="E35" s="646"/>
      <c r="F35" s="192" t="s">
        <v>33</v>
      </c>
      <c r="G35" s="192" t="s">
        <v>34</v>
      </c>
      <c r="H35" s="645" t="s">
        <v>35</v>
      </c>
      <c r="I35" s="646"/>
      <c r="J35" s="192" t="s">
        <v>36</v>
      </c>
      <c r="K35" s="192" t="s">
        <v>37</v>
      </c>
      <c r="L35" s="645" t="s">
        <v>8</v>
      </c>
      <c r="M35" s="646"/>
      <c r="N35" s="192" t="s">
        <v>38</v>
      </c>
      <c r="O35" s="192" t="s">
        <v>39</v>
      </c>
      <c r="P35" s="645" t="s">
        <v>40</v>
      </c>
      <c r="Q35" s="646"/>
      <c r="R35" s="645" t="s">
        <v>369</v>
      </c>
      <c r="S35" s="646"/>
      <c r="T35" s="645" t="s">
        <v>370</v>
      </c>
      <c r="U35" s="647"/>
      <c r="V35" s="647"/>
      <c r="W35" s="647"/>
      <c r="X35" s="647"/>
      <c r="Y35" s="646"/>
      <c r="Z35" s="645" t="s">
        <v>371</v>
      </c>
      <c r="AA35" s="647"/>
      <c r="AB35" s="647"/>
      <c r="AC35" s="647"/>
      <c r="AD35" s="647"/>
      <c r="AE35" s="646"/>
      <c r="AG35" s="648" t="s">
        <v>368</v>
      </c>
      <c r="AH35" s="192" t="s">
        <v>30</v>
      </c>
      <c r="AI35" s="192" t="s">
        <v>31</v>
      </c>
      <c r="AJ35" s="645" t="s">
        <v>32</v>
      </c>
      <c r="AK35" s="646"/>
      <c r="AL35" s="192" t="s">
        <v>33</v>
      </c>
      <c r="AM35" s="192" t="s">
        <v>34</v>
      </c>
      <c r="AN35" s="645" t="s">
        <v>35</v>
      </c>
      <c r="AO35" s="646"/>
      <c r="AP35" s="192" t="s">
        <v>36</v>
      </c>
      <c r="AQ35" s="192" t="s">
        <v>37</v>
      </c>
      <c r="AR35" s="645" t="s">
        <v>8</v>
      </c>
      <c r="AS35" s="646"/>
      <c r="AT35" s="192" t="s">
        <v>38</v>
      </c>
      <c r="AU35" s="192" t="s">
        <v>39</v>
      </c>
      <c r="AV35" s="645" t="s">
        <v>40</v>
      </c>
      <c r="AW35" s="646"/>
      <c r="AX35" s="645" t="s">
        <v>369</v>
      </c>
      <c r="AY35" s="646"/>
      <c r="AZ35" s="645" t="s">
        <v>370</v>
      </c>
      <c r="BA35" s="647"/>
      <c r="BB35" s="647"/>
      <c r="BC35" s="647"/>
      <c r="BD35" s="647"/>
      <c r="BE35" s="646"/>
      <c r="BF35" s="645" t="s">
        <v>371</v>
      </c>
      <c r="BG35" s="647"/>
      <c r="BH35" s="647"/>
      <c r="BI35" s="647"/>
      <c r="BJ35" s="647"/>
      <c r="BK35" s="646"/>
    </row>
    <row r="36" spans="1:63" ht="36" customHeight="1" x14ac:dyDescent="0.25">
      <c r="A36" s="649"/>
      <c r="B36" s="119" t="s">
        <v>372</v>
      </c>
      <c r="C36" s="119" t="s">
        <v>372</v>
      </c>
      <c r="D36" s="119" t="s">
        <v>372</v>
      </c>
      <c r="E36" s="119" t="s">
        <v>373</v>
      </c>
      <c r="F36" s="119" t="s">
        <v>372</v>
      </c>
      <c r="G36" s="119" t="s">
        <v>372</v>
      </c>
      <c r="H36" s="119" t="s">
        <v>372</v>
      </c>
      <c r="I36" s="119" t="s">
        <v>373</v>
      </c>
      <c r="J36" s="119" t="s">
        <v>372</v>
      </c>
      <c r="K36" s="119" t="s">
        <v>372</v>
      </c>
      <c r="L36" s="119" t="s">
        <v>372</v>
      </c>
      <c r="M36" s="119" t="s">
        <v>373</v>
      </c>
      <c r="N36" s="119" t="s">
        <v>372</v>
      </c>
      <c r="O36" s="119" t="s">
        <v>372</v>
      </c>
      <c r="P36" s="119" t="s">
        <v>372</v>
      </c>
      <c r="Q36" s="119" t="s">
        <v>373</v>
      </c>
      <c r="R36" s="119" t="s">
        <v>372</v>
      </c>
      <c r="S36" s="119" t="s">
        <v>373</v>
      </c>
      <c r="T36" s="187" t="s">
        <v>374</v>
      </c>
      <c r="U36" s="187" t="s">
        <v>375</v>
      </c>
      <c r="V36" s="187" t="s">
        <v>376</v>
      </c>
      <c r="W36" s="187" t="s">
        <v>377</v>
      </c>
      <c r="X36" s="188" t="s">
        <v>378</v>
      </c>
      <c r="Y36" s="187" t="s">
        <v>379</v>
      </c>
      <c r="Z36" s="119" t="s">
        <v>380</v>
      </c>
      <c r="AA36" s="148" t="s">
        <v>381</v>
      </c>
      <c r="AB36" s="119" t="s">
        <v>382</v>
      </c>
      <c r="AC36" s="119" t="s">
        <v>383</v>
      </c>
      <c r="AD36" s="119" t="s">
        <v>384</v>
      </c>
      <c r="AE36" s="119" t="s">
        <v>385</v>
      </c>
      <c r="AG36" s="649"/>
      <c r="AH36" s="119" t="s">
        <v>372</v>
      </c>
      <c r="AI36" s="119" t="s">
        <v>372</v>
      </c>
      <c r="AJ36" s="119" t="s">
        <v>372</v>
      </c>
      <c r="AK36" s="119" t="s">
        <v>373</v>
      </c>
      <c r="AL36" s="119" t="s">
        <v>372</v>
      </c>
      <c r="AM36" s="119" t="s">
        <v>372</v>
      </c>
      <c r="AN36" s="119" t="s">
        <v>372</v>
      </c>
      <c r="AO36" s="119" t="s">
        <v>373</v>
      </c>
      <c r="AP36" s="119" t="s">
        <v>372</v>
      </c>
      <c r="AQ36" s="119" t="s">
        <v>372</v>
      </c>
      <c r="AR36" s="119" t="s">
        <v>372</v>
      </c>
      <c r="AS36" s="119" t="s">
        <v>373</v>
      </c>
      <c r="AT36" s="119" t="s">
        <v>372</v>
      </c>
      <c r="AU36" s="119" t="s">
        <v>372</v>
      </c>
      <c r="AV36" s="119" t="s">
        <v>372</v>
      </c>
      <c r="AW36" s="119" t="s">
        <v>373</v>
      </c>
      <c r="AX36" s="119" t="s">
        <v>372</v>
      </c>
      <c r="AY36" s="119" t="s">
        <v>373</v>
      </c>
      <c r="AZ36" s="187" t="s">
        <v>374</v>
      </c>
      <c r="BA36" s="187" t="s">
        <v>375</v>
      </c>
      <c r="BB36" s="187" t="s">
        <v>376</v>
      </c>
      <c r="BC36" s="187" t="s">
        <v>377</v>
      </c>
      <c r="BD36" s="188" t="s">
        <v>378</v>
      </c>
      <c r="BE36" s="187" t="s">
        <v>379</v>
      </c>
      <c r="BF36" s="185" t="s">
        <v>380</v>
      </c>
      <c r="BG36" s="186" t="s">
        <v>381</v>
      </c>
      <c r="BH36" s="185" t="s">
        <v>382</v>
      </c>
      <c r="BI36" s="185" t="s">
        <v>383</v>
      </c>
      <c r="BJ36" s="185" t="s">
        <v>384</v>
      </c>
      <c r="BK36" s="185" t="s">
        <v>385</v>
      </c>
    </row>
    <row r="37" spans="1:63" x14ac:dyDescent="0.25">
      <c r="A37" s="149" t="s">
        <v>386</v>
      </c>
      <c r="B37" s="149"/>
      <c r="C37" s="149"/>
      <c r="D37" s="149"/>
      <c r="E37" s="197"/>
      <c r="F37" s="149"/>
      <c r="G37" s="149"/>
      <c r="H37" s="149"/>
      <c r="I37" s="197"/>
      <c r="J37" s="149"/>
      <c r="K37" s="149"/>
      <c r="L37" s="149"/>
      <c r="M37" s="197"/>
      <c r="N37" s="149"/>
      <c r="O37" s="149"/>
      <c r="P37" s="149"/>
      <c r="Q37" s="197"/>
      <c r="R37" s="190">
        <f t="shared" ref="R37:R57" si="5">B37+C37+D37+F37+G37+H37+J37+K37+L37+N37+O37+P37</f>
        <v>0</v>
      </c>
      <c r="S37" s="156">
        <f>+E37+I37+M37+Q37</f>
        <v>0</v>
      </c>
      <c r="T37" s="189"/>
      <c r="U37" s="189"/>
      <c r="V37" s="189"/>
      <c r="W37" s="189"/>
      <c r="X37" s="189"/>
      <c r="Y37" s="151"/>
      <c r="Z37" s="151"/>
      <c r="AA37" s="151"/>
      <c r="AB37" s="151"/>
      <c r="AC37" s="151"/>
      <c r="AD37" s="151"/>
      <c r="AE37" s="152"/>
      <c r="AG37" s="149" t="s">
        <v>386</v>
      </c>
      <c r="AH37" s="149"/>
      <c r="AI37" s="149"/>
      <c r="AJ37" s="149"/>
      <c r="AK37" s="197"/>
      <c r="AL37" s="149"/>
      <c r="AM37" s="149"/>
      <c r="AN37" s="149"/>
      <c r="AO37" s="197"/>
      <c r="AP37" s="149"/>
      <c r="AQ37" s="149"/>
      <c r="AR37" s="149"/>
      <c r="AS37" s="197"/>
      <c r="AT37" s="149"/>
      <c r="AU37" s="149"/>
      <c r="AV37" s="149"/>
      <c r="AW37" s="197"/>
      <c r="AX37" s="190">
        <f t="shared" ref="AX37:AX57" si="6">AH37+AI37+AJ37+AL37+AM37+AN37+AP37+AQ37+AR37+AT37+AU37+AV37</f>
        <v>0</v>
      </c>
      <c r="AY37" s="156">
        <f>+AK37+AO37+AS37+AW37</f>
        <v>0</v>
      </c>
      <c r="AZ37" s="151"/>
      <c r="BA37" s="151"/>
      <c r="BB37" s="151"/>
      <c r="BC37" s="151"/>
      <c r="BD37" s="151"/>
      <c r="BE37" s="151"/>
      <c r="BF37" s="151"/>
      <c r="BG37" s="151"/>
      <c r="BH37" s="151"/>
      <c r="BI37" s="151"/>
      <c r="BJ37" s="151"/>
      <c r="BK37" s="152"/>
    </row>
    <row r="38" spans="1:63" x14ac:dyDescent="0.25">
      <c r="A38" s="149" t="s">
        <v>387</v>
      </c>
      <c r="B38" s="149"/>
      <c r="C38" s="149"/>
      <c r="D38" s="149"/>
      <c r="E38" s="197"/>
      <c r="F38" s="149"/>
      <c r="G38" s="149"/>
      <c r="H38" s="149"/>
      <c r="I38" s="197"/>
      <c r="J38" s="149"/>
      <c r="K38" s="149"/>
      <c r="L38" s="149"/>
      <c r="M38" s="197"/>
      <c r="N38" s="149"/>
      <c r="O38" s="149"/>
      <c r="P38" s="149"/>
      <c r="Q38" s="197"/>
      <c r="R38" s="190">
        <f t="shared" si="5"/>
        <v>0</v>
      </c>
      <c r="S38" s="156">
        <f t="shared" ref="S38:S57" si="7">+E38+I38+M38+Q38</f>
        <v>0</v>
      </c>
      <c r="T38" s="189"/>
      <c r="U38" s="189"/>
      <c r="V38" s="189"/>
      <c r="W38" s="189"/>
      <c r="X38" s="189"/>
      <c r="Y38" s="151"/>
      <c r="Z38" s="151"/>
      <c r="AA38" s="151"/>
      <c r="AB38" s="151"/>
      <c r="AC38" s="151"/>
      <c r="AD38" s="151"/>
      <c r="AE38" s="151"/>
      <c r="AG38" s="149" t="s">
        <v>387</v>
      </c>
      <c r="AH38" s="149"/>
      <c r="AI38" s="149"/>
      <c r="AJ38" s="149"/>
      <c r="AK38" s="197"/>
      <c r="AL38" s="149"/>
      <c r="AM38" s="149"/>
      <c r="AN38" s="149"/>
      <c r="AO38" s="197"/>
      <c r="AP38" s="149"/>
      <c r="AQ38" s="149"/>
      <c r="AR38" s="149"/>
      <c r="AS38" s="197"/>
      <c r="AT38" s="149"/>
      <c r="AU38" s="149"/>
      <c r="AV38" s="149"/>
      <c r="AW38" s="197"/>
      <c r="AX38" s="190">
        <f t="shared" si="6"/>
        <v>0</v>
      </c>
      <c r="AY38" s="156">
        <f t="shared" ref="AY38:AY57" si="8">+AK38+AO38+AS38+AW38</f>
        <v>0</v>
      </c>
      <c r="AZ38" s="151"/>
      <c r="BA38" s="151"/>
      <c r="BB38" s="151"/>
      <c r="BC38" s="151"/>
      <c r="BD38" s="151"/>
      <c r="BE38" s="151"/>
      <c r="BF38" s="151"/>
      <c r="BG38" s="151"/>
      <c r="BH38" s="151"/>
      <c r="BI38" s="151"/>
      <c r="BJ38" s="151"/>
      <c r="BK38" s="151"/>
    </row>
    <row r="39" spans="1:63" x14ac:dyDescent="0.25">
      <c r="A39" s="149" t="s">
        <v>388</v>
      </c>
      <c r="B39" s="149"/>
      <c r="C39" s="149"/>
      <c r="D39" s="149"/>
      <c r="E39" s="197"/>
      <c r="F39" s="149"/>
      <c r="G39" s="149"/>
      <c r="H39" s="149"/>
      <c r="I39" s="197"/>
      <c r="J39" s="149"/>
      <c r="K39" s="149"/>
      <c r="L39" s="149"/>
      <c r="M39" s="197"/>
      <c r="N39" s="149"/>
      <c r="O39" s="149"/>
      <c r="P39" s="149"/>
      <c r="Q39" s="197"/>
      <c r="R39" s="190">
        <f t="shared" si="5"/>
        <v>0</v>
      </c>
      <c r="S39" s="156">
        <f t="shared" si="7"/>
        <v>0</v>
      </c>
      <c r="T39" s="189"/>
      <c r="U39" s="189"/>
      <c r="V39" s="189"/>
      <c r="W39" s="189"/>
      <c r="X39" s="189"/>
      <c r="Y39" s="151"/>
      <c r="Z39" s="151"/>
      <c r="AA39" s="151"/>
      <c r="AB39" s="151"/>
      <c r="AC39" s="151"/>
      <c r="AD39" s="151"/>
      <c r="AE39" s="151"/>
      <c r="AG39" s="149" t="s">
        <v>388</v>
      </c>
      <c r="AH39" s="149"/>
      <c r="AI39" s="149"/>
      <c r="AJ39" s="149"/>
      <c r="AK39" s="197"/>
      <c r="AL39" s="149"/>
      <c r="AM39" s="149"/>
      <c r="AN39" s="149"/>
      <c r="AO39" s="197"/>
      <c r="AP39" s="149"/>
      <c r="AQ39" s="149"/>
      <c r="AR39" s="149"/>
      <c r="AS39" s="197"/>
      <c r="AT39" s="149"/>
      <c r="AU39" s="149"/>
      <c r="AV39" s="149"/>
      <c r="AW39" s="197"/>
      <c r="AX39" s="190">
        <f t="shared" si="6"/>
        <v>0</v>
      </c>
      <c r="AY39" s="156">
        <f t="shared" si="8"/>
        <v>0</v>
      </c>
      <c r="AZ39" s="151"/>
      <c r="BA39" s="151"/>
      <c r="BB39" s="151"/>
      <c r="BC39" s="151"/>
      <c r="BD39" s="151"/>
      <c r="BE39" s="151"/>
      <c r="BF39" s="151"/>
      <c r="BG39" s="151"/>
      <c r="BH39" s="151"/>
      <c r="BI39" s="151"/>
      <c r="BJ39" s="151"/>
      <c r="BK39" s="151"/>
    </row>
    <row r="40" spans="1:63" x14ac:dyDescent="0.25">
      <c r="A40" s="149" t="s">
        <v>389</v>
      </c>
      <c r="B40" s="149"/>
      <c r="C40" s="149"/>
      <c r="D40" s="149"/>
      <c r="E40" s="197"/>
      <c r="F40" s="149"/>
      <c r="G40" s="149"/>
      <c r="H40" s="149"/>
      <c r="I40" s="197"/>
      <c r="J40" s="149"/>
      <c r="K40" s="149"/>
      <c r="L40" s="149"/>
      <c r="M40" s="197"/>
      <c r="N40" s="149"/>
      <c r="O40" s="149"/>
      <c r="P40" s="149"/>
      <c r="Q40" s="197"/>
      <c r="R40" s="190">
        <f t="shared" si="5"/>
        <v>0</v>
      </c>
      <c r="S40" s="156">
        <f t="shared" si="7"/>
        <v>0</v>
      </c>
      <c r="T40" s="189"/>
      <c r="U40" s="189"/>
      <c r="V40" s="189"/>
      <c r="W40" s="189"/>
      <c r="X40" s="189"/>
      <c r="Y40" s="151"/>
      <c r="Z40" s="151"/>
      <c r="AA40" s="151"/>
      <c r="AB40" s="151"/>
      <c r="AC40" s="151"/>
      <c r="AD40" s="151"/>
      <c r="AE40" s="151"/>
      <c r="AG40" s="149" t="s">
        <v>389</v>
      </c>
      <c r="AH40" s="149"/>
      <c r="AI40" s="149"/>
      <c r="AJ40" s="149"/>
      <c r="AK40" s="197"/>
      <c r="AL40" s="149"/>
      <c r="AM40" s="149"/>
      <c r="AN40" s="149"/>
      <c r="AO40" s="197"/>
      <c r="AP40" s="149"/>
      <c r="AQ40" s="149"/>
      <c r="AR40" s="149"/>
      <c r="AS40" s="197"/>
      <c r="AT40" s="149"/>
      <c r="AU40" s="149"/>
      <c r="AV40" s="149"/>
      <c r="AW40" s="197"/>
      <c r="AX40" s="190">
        <f t="shared" si="6"/>
        <v>0</v>
      </c>
      <c r="AY40" s="156">
        <f t="shared" si="8"/>
        <v>0</v>
      </c>
      <c r="AZ40" s="151"/>
      <c r="BA40" s="151"/>
      <c r="BB40" s="151"/>
      <c r="BC40" s="151"/>
      <c r="BD40" s="151"/>
      <c r="BE40" s="151"/>
      <c r="BF40" s="151"/>
      <c r="BG40" s="151"/>
      <c r="BH40" s="151"/>
      <c r="BI40" s="151"/>
      <c r="BJ40" s="151"/>
      <c r="BK40" s="151"/>
    </row>
    <row r="41" spans="1:63" x14ac:dyDescent="0.25">
      <c r="A41" s="149" t="s">
        <v>390</v>
      </c>
      <c r="B41" s="149"/>
      <c r="C41" s="149"/>
      <c r="D41" s="149"/>
      <c r="E41" s="197"/>
      <c r="F41" s="149"/>
      <c r="G41" s="149"/>
      <c r="H41" s="149"/>
      <c r="I41" s="197"/>
      <c r="J41" s="149"/>
      <c r="K41" s="149"/>
      <c r="L41" s="149"/>
      <c r="M41" s="197"/>
      <c r="N41" s="149"/>
      <c r="O41" s="149"/>
      <c r="P41" s="149"/>
      <c r="Q41" s="197"/>
      <c r="R41" s="190">
        <f t="shared" si="5"/>
        <v>0</v>
      </c>
      <c r="S41" s="156">
        <f t="shared" si="7"/>
        <v>0</v>
      </c>
      <c r="T41" s="189"/>
      <c r="U41" s="189"/>
      <c r="V41" s="189"/>
      <c r="W41" s="189"/>
      <c r="X41" s="189"/>
      <c r="Y41" s="151"/>
      <c r="Z41" s="151"/>
      <c r="AA41" s="151"/>
      <c r="AB41" s="151"/>
      <c r="AC41" s="151"/>
      <c r="AD41" s="151"/>
      <c r="AE41" s="151"/>
      <c r="AG41" s="149" t="s">
        <v>390</v>
      </c>
      <c r="AH41" s="149"/>
      <c r="AI41" s="149"/>
      <c r="AJ41" s="149"/>
      <c r="AK41" s="197"/>
      <c r="AL41" s="149"/>
      <c r="AM41" s="149"/>
      <c r="AN41" s="149"/>
      <c r="AO41" s="197"/>
      <c r="AP41" s="149"/>
      <c r="AQ41" s="149"/>
      <c r="AR41" s="149"/>
      <c r="AS41" s="197"/>
      <c r="AT41" s="149"/>
      <c r="AU41" s="149"/>
      <c r="AV41" s="149"/>
      <c r="AW41" s="197"/>
      <c r="AX41" s="190">
        <f t="shared" si="6"/>
        <v>0</v>
      </c>
      <c r="AY41" s="156">
        <f t="shared" si="8"/>
        <v>0</v>
      </c>
      <c r="AZ41" s="151"/>
      <c r="BA41" s="151"/>
      <c r="BB41" s="151"/>
      <c r="BC41" s="151"/>
      <c r="BD41" s="151"/>
      <c r="BE41" s="151"/>
      <c r="BF41" s="151"/>
      <c r="BG41" s="151"/>
      <c r="BH41" s="151"/>
      <c r="BI41" s="151"/>
      <c r="BJ41" s="151"/>
      <c r="BK41" s="151"/>
    </row>
    <row r="42" spans="1:63" x14ac:dyDescent="0.25">
      <c r="A42" s="149" t="s">
        <v>391</v>
      </c>
      <c r="B42" s="149"/>
      <c r="C42" s="149"/>
      <c r="D42" s="149"/>
      <c r="E42" s="197"/>
      <c r="F42" s="149"/>
      <c r="G42" s="149"/>
      <c r="H42" s="149"/>
      <c r="I42" s="197"/>
      <c r="J42" s="149"/>
      <c r="K42" s="149"/>
      <c r="L42" s="149"/>
      <c r="M42" s="197"/>
      <c r="N42" s="149"/>
      <c r="O42" s="149"/>
      <c r="P42" s="149"/>
      <c r="Q42" s="197"/>
      <c r="R42" s="190">
        <f t="shared" si="5"/>
        <v>0</v>
      </c>
      <c r="S42" s="156">
        <f t="shared" si="7"/>
        <v>0</v>
      </c>
      <c r="T42" s="189"/>
      <c r="U42" s="189"/>
      <c r="V42" s="189"/>
      <c r="W42" s="189"/>
      <c r="X42" s="189"/>
      <c r="Y42" s="151"/>
      <c r="Z42" s="151"/>
      <c r="AA42" s="151"/>
      <c r="AB42" s="151"/>
      <c r="AC42" s="151"/>
      <c r="AD42" s="151"/>
      <c r="AE42" s="151"/>
      <c r="AG42" s="149" t="s">
        <v>391</v>
      </c>
      <c r="AH42" s="149"/>
      <c r="AI42" s="149"/>
      <c r="AJ42" s="149"/>
      <c r="AK42" s="197"/>
      <c r="AL42" s="149"/>
      <c r="AM42" s="149"/>
      <c r="AN42" s="149"/>
      <c r="AO42" s="197"/>
      <c r="AP42" s="149"/>
      <c r="AQ42" s="149"/>
      <c r="AR42" s="149"/>
      <c r="AS42" s="197"/>
      <c r="AT42" s="149"/>
      <c r="AU42" s="149"/>
      <c r="AV42" s="149"/>
      <c r="AW42" s="197"/>
      <c r="AX42" s="190">
        <f t="shared" si="6"/>
        <v>0</v>
      </c>
      <c r="AY42" s="156">
        <f t="shared" si="8"/>
        <v>0</v>
      </c>
      <c r="AZ42" s="151"/>
      <c r="BA42" s="151"/>
      <c r="BB42" s="151"/>
      <c r="BC42" s="151"/>
      <c r="BD42" s="151"/>
      <c r="BE42" s="151"/>
      <c r="BF42" s="151"/>
      <c r="BG42" s="151"/>
      <c r="BH42" s="151"/>
      <c r="BI42" s="151"/>
      <c r="BJ42" s="151"/>
      <c r="BK42" s="151"/>
    </row>
    <row r="43" spans="1:63" x14ac:dyDescent="0.25">
      <c r="A43" s="149" t="s">
        <v>392</v>
      </c>
      <c r="B43" s="149"/>
      <c r="C43" s="149"/>
      <c r="D43" s="149"/>
      <c r="E43" s="197"/>
      <c r="F43" s="149"/>
      <c r="G43" s="149"/>
      <c r="H43" s="149"/>
      <c r="I43" s="197"/>
      <c r="J43" s="149"/>
      <c r="K43" s="149"/>
      <c r="L43" s="149"/>
      <c r="M43" s="197"/>
      <c r="N43" s="149"/>
      <c r="O43" s="149"/>
      <c r="P43" s="149"/>
      <c r="Q43" s="197"/>
      <c r="R43" s="190">
        <f t="shared" si="5"/>
        <v>0</v>
      </c>
      <c r="S43" s="156">
        <f t="shared" si="7"/>
        <v>0</v>
      </c>
      <c r="T43" s="189"/>
      <c r="U43" s="189"/>
      <c r="V43" s="189"/>
      <c r="W43" s="189"/>
      <c r="X43" s="189"/>
      <c r="Y43" s="151"/>
      <c r="Z43" s="151"/>
      <c r="AA43" s="151"/>
      <c r="AB43" s="151"/>
      <c r="AC43" s="151"/>
      <c r="AD43" s="151"/>
      <c r="AE43" s="151"/>
      <c r="AG43" s="149" t="s">
        <v>392</v>
      </c>
      <c r="AH43" s="149"/>
      <c r="AI43" s="149"/>
      <c r="AJ43" s="149"/>
      <c r="AK43" s="197"/>
      <c r="AL43" s="149"/>
      <c r="AM43" s="149"/>
      <c r="AN43" s="149"/>
      <c r="AO43" s="197"/>
      <c r="AP43" s="149"/>
      <c r="AQ43" s="149"/>
      <c r="AR43" s="149"/>
      <c r="AS43" s="197"/>
      <c r="AT43" s="149"/>
      <c r="AU43" s="149"/>
      <c r="AV43" s="149"/>
      <c r="AW43" s="197"/>
      <c r="AX43" s="190">
        <f t="shared" si="6"/>
        <v>0</v>
      </c>
      <c r="AY43" s="156">
        <f t="shared" si="8"/>
        <v>0</v>
      </c>
      <c r="AZ43" s="151"/>
      <c r="BA43" s="151"/>
      <c r="BB43" s="151"/>
      <c r="BC43" s="151"/>
      <c r="BD43" s="151"/>
      <c r="BE43" s="151"/>
      <c r="BF43" s="151"/>
      <c r="BG43" s="151"/>
      <c r="BH43" s="151"/>
      <c r="BI43" s="151"/>
      <c r="BJ43" s="151"/>
      <c r="BK43" s="151"/>
    </row>
    <row r="44" spans="1:63" x14ac:dyDescent="0.25">
      <c r="A44" s="149" t="s">
        <v>393</v>
      </c>
      <c r="B44" s="149"/>
      <c r="C44" s="149"/>
      <c r="D44" s="149"/>
      <c r="E44" s="197"/>
      <c r="F44" s="149"/>
      <c r="G44" s="149"/>
      <c r="H44" s="149"/>
      <c r="I44" s="197"/>
      <c r="J44" s="149"/>
      <c r="K44" s="149"/>
      <c r="L44" s="149"/>
      <c r="M44" s="197"/>
      <c r="N44" s="149"/>
      <c r="O44" s="149"/>
      <c r="P44" s="149"/>
      <c r="Q44" s="197"/>
      <c r="R44" s="190">
        <f t="shared" si="5"/>
        <v>0</v>
      </c>
      <c r="S44" s="156">
        <f t="shared" si="7"/>
        <v>0</v>
      </c>
      <c r="T44" s="189"/>
      <c r="U44" s="189"/>
      <c r="V44" s="189"/>
      <c r="W44" s="189"/>
      <c r="X44" s="189"/>
      <c r="Y44" s="151"/>
      <c r="Z44" s="151"/>
      <c r="AA44" s="151"/>
      <c r="AB44" s="151"/>
      <c r="AC44" s="151"/>
      <c r="AD44" s="151"/>
      <c r="AE44" s="151"/>
      <c r="AG44" s="149" t="s">
        <v>393</v>
      </c>
      <c r="AH44" s="149"/>
      <c r="AI44" s="149"/>
      <c r="AJ44" s="149"/>
      <c r="AK44" s="197"/>
      <c r="AL44" s="149"/>
      <c r="AM44" s="149"/>
      <c r="AN44" s="149"/>
      <c r="AO44" s="197"/>
      <c r="AP44" s="149"/>
      <c r="AQ44" s="149"/>
      <c r="AR44" s="149"/>
      <c r="AS44" s="197"/>
      <c r="AT44" s="149"/>
      <c r="AU44" s="149"/>
      <c r="AV44" s="149"/>
      <c r="AW44" s="197"/>
      <c r="AX44" s="190">
        <f t="shared" si="6"/>
        <v>0</v>
      </c>
      <c r="AY44" s="156">
        <f t="shared" si="8"/>
        <v>0</v>
      </c>
      <c r="AZ44" s="151"/>
      <c r="BA44" s="151"/>
      <c r="BB44" s="151"/>
      <c r="BC44" s="151"/>
      <c r="BD44" s="151"/>
      <c r="BE44" s="151"/>
      <c r="BF44" s="151"/>
      <c r="BG44" s="151"/>
      <c r="BH44" s="151"/>
      <c r="BI44" s="151"/>
      <c r="BJ44" s="151"/>
      <c r="BK44" s="151"/>
    </row>
    <row r="45" spans="1:63" x14ac:dyDescent="0.25">
      <c r="A45" s="149" t="s">
        <v>394</v>
      </c>
      <c r="B45" s="149"/>
      <c r="C45" s="149"/>
      <c r="D45" s="149"/>
      <c r="E45" s="197"/>
      <c r="F45" s="149"/>
      <c r="G45" s="149"/>
      <c r="H45" s="149"/>
      <c r="I45" s="197"/>
      <c r="J45" s="149"/>
      <c r="K45" s="149"/>
      <c r="L45" s="149"/>
      <c r="M45" s="197"/>
      <c r="N45" s="149"/>
      <c r="O45" s="149"/>
      <c r="P45" s="149"/>
      <c r="Q45" s="197"/>
      <c r="R45" s="190">
        <f t="shared" si="5"/>
        <v>0</v>
      </c>
      <c r="S45" s="156">
        <f t="shared" si="7"/>
        <v>0</v>
      </c>
      <c r="T45" s="189"/>
      <c r="U45" s="189"/>
      <c r="V45" s="189"/>
      <c r="W45" s="189"/>
      <c r="X45" s="189"/>
      <c r="Y45" s="151"/>
      <c r="Z45" s="151"/>
      <c r="AA45" s="151"/>
      <c r="AB45" s="151"/>
      <c r="AC45" s="151"/>
      <c r="AD45" s="151"/>
      <c r="AE45" s="151"/>
      <c r="AG45" s="149" t="s">
        <v>394</v>
      </c>
      <c r="AH45" s="149"/>
      <c r="AI45" s="149"/>
      <c r="AJ45" s="149"/>
      <c r="AK45" s="197"/>
      <c r="AL45" s="149"/>
      <c r="AM45" s="149"/>
      <c r="AN45" s="149"/>
      <c r="AO45" s="197"/>
      <c r="AP45" s="149"/>
      <c r="AQ45" s="149"/>
      <c r="AR45" s="149"/>
      <c r="AS45" s="197"/>
      <c r="AT45" s="149"/>
      <c r="AU45" s="149"/>
      <c r="AV45" s="149"/>
      <c r="AW45" s="197"/>
      <c r="AX45" s="190">
        <f t="shared" si="6"/>
        <v>0</v>
      </c>
      <c r="AY45" s="156">
        <f t="shared" si="8"/>
        <v>0</v>
      </c>
      <c r="AZ45" s="151"/>
      <c r="BA45" s="151"/>
      <c r="BB45" s="151"/>
      <c r="BC45" s="151"/>
      <c r="BD45" s="151"/>
      <c r="BE45" s="151"/>
      <c r="BF45" s="151"/>
      <c r="BG45" s="151"/>
      <c r="BH45" s="151"/>
      <c r="BI45" s="149"/>
      <c r="BJ45" s="149"/>
      <c r="BK45" s="149"/>
    </row>
    <row r="46" spans="1:63" x14ac:dyDescent="0.25">
      <c r="A46" s="149" t="s">
        <v>395</v>
      </c>
      <c r="B46" s="149"/>
      <c r="C46" s="149"/>
      <c r="D46" s="149"/>
      <c r="E46" s="197"/>
      <c r="F46" s="149"/>
      <c r="G46" s="149"/>
      <c r="H46" s="149"/>
      <c r="I46" s="197"/>
      <c r="J46" s="149"/>
      <c r="K46" s="149"/>
      <c r="L46" s="149"/>
      <c r="M46" s="197"/>
      <c r="N46" s="149"/>
      <c r="O46" s="149"/>
      <c r="P46" s="149"/>
      <c r="Q46" s="197"/>
      <c r="R46" s="190">
        <f t="shared" si="5"/>
        <v>0</v>
      </c>
      <c r="S46" s="156">
        <f t="shared" si="7"/>
        <v>0</v>
      </c>
      <c r="T46" s="189"/>
      <c r="U46" s="189"/>
      <c r="V46" s="189"/>
      <c r="W46" s="189"/>
      <c r="X46" s="189"/>
      <c r="Y46" s="151"/>
      <c r="Z46" s="151"/>
      <c r="AA46" s="151"/>
      <c r="AB46" s="151"/>
      <c r="AC46" s="151"/>
      <c r="AD46" s="151"/>
      <c r="AE46" s="151"/>
      <c r="AG46" s="149" t="s">
        <v>395</v>
      </c>
      <c r="AH46" s="149"/>
      <c r="AI46" s="149"/>
      <c r="AJ46" s="149"/>
      <c r="AK46" s="197"/>
      <c r="AL46" s="149"/>
      <c r="AM46" s="149"/>
      <c r="AN46" s="149"/>
      <c r="AO46" s="197"/>
      <c r="AP46" s="149"/>
      <c r="AQ46" s="149"/>
      <c r="AR46" s="149"/>
      <c r="AS46" s="197"/>
      <c r="AT46" s="149"/>
      <c r="AU46" s="149"/>
      <c r="AV46" s="149"/>
      <c r="AW46" s="197"/>
      <c r="AX46" s="190">
        <f t="shared" si="6"/>
        <v>0</v>
      </c>
      <c r="AY46" s="156">
        <f t="shared" si="8"/>
        <v>0</v>
      </c>
      <c r="AZ46" s="151"/>
      <c r="BA46" s="151"/>
      <c r="BB46" s="151"/>
      <c r="BC46" s="151"/>
      <c r="BD46" s="151"/>
      <c r="BE46" s="151"/>
      <c r="BF46" s="151"/>
      <c r="BG46" s="151"/>
      <c r="BH46" s="151"/>
      <c r="BI46" s="149"/>
      <c r="BJ46" s="149"/>
      <c r="BK46" s="149"/>
    </row>
    <row r="47" spans="1:63" x14ac:dyDescent="0.25">
      <c r="A47" s="149" t="s">
        <v>396</v>
      </c>
      <c r="B47" s="149"/>
      <c r="C47" s="149"/>
      <c r="D47" s="149"/>
      <c r="E47" s="197"/>
      <c r="F47" s="149"/>
      <c r="G47" s="149"/>
      <c r="H47" s="149"/>
      <c r="I47" s="197"/>
      <c r="J47" s="149"/>
      <c r="K47" s="149"/>
      <c r="L47" s="149"/>
      <c r="M47" s="197"/>
      <c r="N47" s="149"/>
      <c r="O47" s="149"/>
      <c r="P47" s="149"/>
      <c r="Q47" s="197"/>
      <c r="R47" s="190">
        <f t="shared" si="5"/>
        <v>0</v>
      </c>
      <c r="S47" s="156">
        <f t="shared" si="7"/>
        <v>0</v>
      </c>
      <c r="T47" s="189"/>
      <c r="U47" s="189"/>
      <c r="V47" s="189"/>
      <c r="W47" s="189"/>
      <c r="X47" s="189"/>
      <c r="Y47" s="151"/>
      <c r="Z47" s="151"/>
      <c r="AA47" s="151"/>
      <c r="AB47" s="151"/>
      <c r="AC47" s="151"/>
      <c r="AD47" s="151"/>
      <c r="AE47" s="151"/>
      <c r="AG47" s="149" t="s">
        <v>396</v>
      </c>
      <c r="AH47" s="149"/>
      <c r="AI47" s="149"/>
      <c r="AJ47" s="149"/>
      <c r="AK47" s="197"/>
      <c r="AL47" s="149"/>
      <c r="AM47" s="149"/>
      <c r="AN47" s="149"/>
      <c r="AO47" s="197"/>
      <c r="AP47" s="149"/>
      <c r="AQ47" s="149"/>
      <c r="AR47" s="149"/>
      <c r="AS47" s="197"/>
      <c r="AT47" s="149"/>
      <c r="AU47" s="149"/>
      <c r="AV47" s="149"/>
      <c r="AW47" s="197"/>
      <c r="AX47" s="190">
        <f t="shared" si="6"/>
        <v>0</v>
      </c>
      <c r="AY47" s="156">
        <f t="shared" si="8"/>
        <v>0</v>
      </c>
      <c r="AZ47" s="151"/>
      <c r="BA47" s="151"/>
      <c r="BB47" s="151"/>
      <c r="BC47" s="151"/>
      <c r="BD47" s="151"/>
      <c r="BE47" s="151"/>
      <c r="BF47" s="151"/>
      <c r="BG47" s="151"/>
      <c r="BH47" s="151"/>
      <c r="BI47" s="149"/>
      <c r="BJ47" s="149"/>
      <c r="BK47" s="149"/>
    </row>
    <row r="48" spans="1:63" x14ac:dyDescent="0.25">
      <c r="A48" s="149" t="s">
        <v>397</v>
      </c>
      <c r="B48" s="149"/>
      <c r="C48" s="149"/>
      <c r="D48" s="149"/>
      <c r="E48" s="197"/>
      <c r="F48" s="149"/>
      <c r="G48" s="149"/>
      <c r="H48" s="149"/>
      <c r="I48" s="197"/>
      <c r="J48" s="149"/>
      <c r="K48" s="149"/>
      <c r="L48" s="149"/>
      <c r="M48" s="197"/>
      <c r="N48" s="149"/>
      <c r="O48" s="149"/>
      <c r="P48" s="149"/>
      <c r="Q48" s="197"/>
      <c r="R48" s="190">
        <f t="shared" si="5"/>
        <v>0</v>
      </c>
      <c r="S48" s="156">
        <f t="shared" si="7"/>
        <v>0</v>
      </c>
      <c r="T48" s="189"/>
      <c r="U48" s="189"/>
      <c r="V48" s="189"/>
      <c r="W48" s="189"/>
      <c r="X48" s="189"/>
      <c r="Y48" s="151"/>
      <c r="Z48" s="151"/>
      <c r="AA48" s="151"/>
      <c r="AB48" s="151"/>
      <c r="AC48" s="151"/>
      <c r="AD48" s="151"/>
      <c r="AE48" s="151"/>
      <c r="AG48" s="149" t="s">
        <v>397</v>
      </c>
      <c r="AH48" s="149"/>
      <c r="AI48" s="149"/>
      <c r="AJ48" s="149"/>
      <c r="AK48" s="197"/>
      <c r="AL48" s="149"/>
      <c r="AM48" s="149"/>
      <c r="AN48" s="149"/>
      <c r="AO48" s="197"/>
      <c r="AP48" s="149"/>
      <c r="AQ48" s="149"/>
      <c r="AR48" s="149"/>
      <c r="AS48" s="197"/>
      <c r="AT48" s="149"/>
      <c r="AU48" s="149"/>
      <c r="AV48" s="149"/>
      <c r="AW48" s="197"/>
      <c r="AX48" s="190">
        <f t="shared" si="6"/>
        <v>0</v>
      </c>
      <c r="AY48" s="156">
        <f t="shared" si="8"/>
        <v>0</v>
      </c>
      <c r="AZ48" s="151"/>
      <c r="BA48" s="151"/>
      <c r="BB48" s="151"/>
      <c r="BC48" s="151"/>
      <c r="BD48" s="151"/>
      <c r="BE48" s="151"/>
      <c r="BF48" s="151"/>
      <c r="BG48" s="151"/>
      <c r="BH48" s="151"/>
      <c r="BI48" s="151"/>
      <c r="BJ48" s="151"/>
      <c r="BK48" s="151"/>
    </row>
    <row r="49" spans="1:63" x14ac:dyDescent="0.25">
      <c r="A49" s="149" t="s">
        <v>398</v>
      </c>
      <c r="B49" s="149"/>
      <c r="C49" s="149"/>
      <c r="D49" s="149"/>
      <c r="E49" s="197"/>
      <c r="F49" s="149"/>
      <c r="G49" s="149"/>
      <c r="H49" s="149"/>
      <c r="I49" s="197"/>
      <c r="J49" s="149"/>
      <c r="K49" s="149"/>
      <c r="L49" s="149"/>
      <c r="M49" s="197"/>
      <c r="N49" s="149"/>
      <c r="O49" s="149"/>
      <c r="P49" s="149"/>
      <c r="Q49" s="197"/>
      <c r="R49" s="190">
        <f t="shared" si="5"/>
        <v>0</v>
      </c>
      <c r="S49" s="156">
        <f t="shared" si="7"/>
        <v>0</v>
      </c>
      <c r="T49" s="189"/>
      <c r="U49" s="189"/>
      <c r="V49" s="189"/>
      <c r="W49" s="189"/>
      <c r="X49" s="189"/>
      <c r="Y49" s="151"/>
      <c r="Z49" s="151"/>
      <c r="AA49" s="151"/>
      <c r="AB49" s="151"/>
      <c r="AC49" s="151"/>
      <c r="AD49" s="151"/>
      <c r="AE49" s="151"/>
      <c r="AG49" s="149" t="s">
        <v>398</v>
      </c>
      <c r="AH49" s="149"/>
      <c r="AI49" s="149"/>
      <c r="AJ49" s="149"/>
      <c r="AK49" s="197"/>
      <c r="AL49" s="149"/>
      <c r="AM49" s="149"/>
      <c r="AN49" s="149"/>
      <c r="AO49" s="197"/>
      <c r="AP49" s="149"/>
      <c r="AQ49" s="149"/>
      <c r="AR49" s="149"/>
      <c r="AS49" s="197"/>
      <c r="AT49" s="149"/>
      <c r="AU49" s="149"/>
      <c r="AV49" s="149"/>
      <c r="AW49" s="197"/>
      <c r="AX49" s="190">
        <f t="shared" si="6"/>
        <v>0</v>
      </c>
      <c r="AY49" s="156">
        <f t="shared" si="8"/>
        <v>0</v>
      </c>
      <c r="AZ49" s="151"/>
      <c r="BA49" s="151"/>
      <c r="BB49" s="151"/>
      <c r="BC49" s="151"/>
      <c r="BD49" s="151"/>
      <c r="BE49" s="151"/>
      <c r="BF49" s="151"/>
      <c r="BG49" s="151"/>
      <c r="BH49" s="151"/>
      <c r="BI49" s="151"/>
      <c r="BJ49" s="151"/>
      <c r="BK49" s="151"/>
    </row>
    <row r="50" spans="1:63" x14ac:dyDescent="0.25">
      <c r="A50" s="149" t="s">
        <v>399</v>
      </c>
      <c r="B50" s="149"/>
      <c r="C50" s="149"/>
      <c r="D50" s="149"/>
      <c r="E50" s="197"/>
      <c r="F50" s="149"/>
      <c r="G50" s="149"/>
      <c r="H50" s="149"/>
      <c r="I50" s="197"/>
      <c r="J50" s="149"/>
      <c r="K50" s="149"/>
      <c r="L50" s="149"/>
      <c r="M50" s="197"/>
      <c r="N50" s="149"/>
      <c r="O50" s="149"/>
      <c r="P50" s="149"/>
      <c r="Q50" s="197"/>
      <c r="R50" s="190">
        <f t="shared" si="5"/>
        <v>0</v>
      </c>
      <c r="S50" s="156">
        <f t="shared" si="7"/>
        <v>0</v>
      </c>
      <c r="T50" s="189"/>
      <c r="U50" s="189"/>
      <c r="V50" s="189"/>
      <c r="W50" s="189"/>
      <c r="X50" s="189"/>
      <c r="Y50" s="151"/>
      <c r="Z50" s="151"/>
      <c r="AA50" s="151"/>
      <c r="AB50" s="151"/>
      <c r="AC50" s="151"/>
      <c r="AD50" s="151"/>
      <c r="AE50" s="151"/>
      <c r="AG50" s="149" t="s">
        <v>399</v>
      </c>
      <c r="AH50" s="149"/>
      <c r="AI50" s="149"/>
      <c r="AJ50" s="149"/>
      <c r="AK50" s="197"/>
      <c r="AL50" s="149"/>
      <c r="AM50" s="149"/>
      <c r="AN50" s="149"/>
      <c r="AO50" s="197"/>
      <c r="AP50" s="149"/>
      <c r="AQ50" s="149"/>
      <c r="AR50" s="149"/>
      <c r="AS50" s="197"/>
      <c r="AT50" s="149"/>
      <c r="AU50" s="149"/>
      <c r="AV50" s="149"/>
      <c r="AW50" s="197"/>
      <c r="AX50" s="190">
        <f t="shared" si="6"/>
        <v>0</v>
      </c>
      <c r="AY50" s="156">
        <f t="shared" si="8"/>
        <v>0</v>
      </c>
      <c r="AZ50" s="151"/>
      <c r="BA50" s="151"/>
      <c r="BB50" s="151"/>
      <c r="BC50" s="151"/>
      <c r="BD50" s="151"/>
      <c r="BE50" s="151"/>
      <c r="BF50" s="151"/>
      <c r="BG50" s="151"/>
      <c r="BH50" s="151"/>
      <c r="BI50" s="151"/>
      <c r="BJ50" s="151"/>
      <c r="BK50" s="151"/>
    </row>
    <row r="51" spans="1:63" x14ac:dyDescent="0.25">
      <c r="A51" s="149" t="s">
        <v>400</v>
      </c>
      <c r="B51" s="149"/>
      <c r="C51" s="149"/>
      <c r="D51" s="149"/>
      <c r="E51" s="197"/>
      <c r="F51" s="149"/>
      <c r="G51" s="149"/>
      <c r="H51" s="149"/>
      <c r="I51" s="197"/>
      <c r="J51" s="149"/>
      <c r="K51" s="149"/>
      <c r="L51" s="149"/>
      <c r="M51" s="197"/>
      <c r="N51" s="149"/>
      <c r="O51" s="149"/>
      <c r="P51" s="149"/>
      <c r="Q51" s="197"/>
      <c r="R51" s="190">
        <f t="shared" si="5"/>
        <v>0</v>
      </c>
      <c r="S51" s="156">
        <f t="shared" si="7"/>
        <v>0</v>
      </c>
      <c r="T51" s="189"/>
      <c r="U51" s="189"/>
      <c r="V51" s="189"/>
      <c r="W51" s="189"/>
      <c r="X51" s="189"/>
      <c r="Y51" s="151"/>
      <c r="Z51" s="151"/>
      <c r="AA51" s="151"/>
      <c r="AB51" s="151"/>
      <c r="AC51" s="151"/>
      <c r="AD51" s="151"/>
      <c r="AE51" s="151"/>
      <c r="AG51" s="149" t="s">
        <v>400</v>
      </c>
      <c r="AH51" s="149"/>
      <c r="AI51" s="149"/>
      <c r="AJ51" s="149"/>
      <c r="AK51" s="197"/>
      <c r="AL51" s="149"/>
      <c r="AM51" s="149"/>
      <c r="AN51" s="149"/>
      <c r="AO51" s="197"/>
      <c r="AP51" s="149"/>
      <c r="AQ51" s="149"/>
      <c r="AR51" s="149"/>
      <c r="AS51" s="197"/>
      <c r="AT51" s="149"/>
      <c r="AU51" s="149"/>
      <c r="AV51" s="149"/>
      <c r="AW51" s="197"/>
      <c r="AX51" s="190">
        <f t="shared" si="6"/>
        <v>0</v>
      </c>
      <c r="AY51" s="156">
        <f t="shared" si="8"/>
        <v>0</v>
      </c>
      <c r="AZ51" s="151"/>
      <c r="BA51" s="151"/>
      <c r="BB51" s="151"/>
      <c r="BC51" s="151"/>
      <c r="BD51" s="151"/>
      <c r="BE51" s="151"/>
      <c r="BF51" s="151"/>
      <c r="BG51" s="151"/>
      <c r="BH51" s="151"/>
      <c r="BI51" s="151"/>
      <c r="BJ51" s="151"/>
      <c r="BK51" s="151"/>
    </row>
    <row r="52" spans="1:63" x14ac:dyDescent="0.25">
      <c r="A52" s="149" t="s">
        <v>401</v>
      </c>
      <c r="B52" s="149"/>
      <c r="C52" s="149"/>
      <c r="D52" s="149"/>
      <c r="E52" s="197"/>
      <c r="F52" s="149"/>
      <c r="G52" s="149"/>
      <c r="H52" s="149"/>
      <c r="I52" s="197"/>
      <c r="J52" s="149"/>
      <c r="K52" s="149"/>
      <c r="L52" s="149"/>
      <c r="M52" s="197"/>
      <c r="N52" s="149"/>
      <c r="O52" s="149"/>
      <c r="P52" s="149"/>
      <c r="Q52" s="197"/>
      <c r="R52" s="190">
        <f t="shared" si="5"/>
        <v>0</v>
      </c>
      <c r="S52" s="156">
        <f t="shared" si="7"/>
        <v>0</v>
      </c>
      <c r="T52" s="189"/>
      <c r="U52" s="189"/>
      <c r="V52" s="189"/>
      <c r="W52" s="189"/>
      <c r="X52" s="189"/>
      <c r="Y52" s="151"/>
      <c r="Z52" s="151"/>
      <c r="AA52" s="151"/>
      <c r="AB52" s="151"/>
      <c r="AC52" s="151"/>
      <c r="AD52" s="151"/>
      <c r="AE52" s="151"/>
      <c r="AG52" s="149" t="s">
        <v>401</v>
      </c>
      <c r="AH52" s="149"/>
      <c r="AI52" s="149"/>
      <c r="AJ52" s="149"/>
      <c r="AK52" s="197"/>
      <c r="AL52" s="149"/>
      <c r="AM52" s="149"/>
      <c r="AN52" s="149"/>
      <c r="AO52" s="197"/>
      <c r="AP52" s="149"/>
      <c r="AQ52" s="149"/>
      <c r="AR52" s="149"/>
      <c r="AS52" s="197"/>
      <c r="AT52" s="149"/>
      <c r="AU52" s="149"/>
      <c r="AV52" s="149"/>
      <c r="AW52" s="197"/>
      <c r="AX52" s="190">
        <f t="shared" si="6"/>
        <v>0</v>
      </c>
      <c r="AY52" s="156">
        <f t="shared" si="8"/>
        <v>0</v>
      </c>
      <c r="AZ52" s="151"/>
      <c r="BA52" s="151"/>
      <c r="BB52" s="151"/>
      <c r="BC52" s="151"/>
      <c r="BD52" s="151"/>
      <c r="BE52" s="151"/>
      <c r="BF52" s="151"/>
      <c r="BG52" s="151"/>
      <c r="BH52" s="151"/>
      <c r="BI52" s="151"/>
      <c r="BJ52" s="151"/>
      <c r="BK52" s="151"/>
    </row>
    <row r="53" spans="1:63" x14ac:dyDescent="0.25">
      <c r="A53" s="149" t="s">
        <v>402</v>
      </c>
      <c r="B53" s="149"/>
      <c r="C53" s="149"/>
      <c r="D53" s="149"/>
      <c r="E53" s="197"/>
      <c r="F53" s="149"/>
      <c r="G53" s="149"/>
      <c r="H53" s="149"/>
      <c r="I53" s="197"/>
      <c r="J53" s="149"/>
      <c r="K53" s="149"/>
      <c r="L53" s="149"/>
      <c r="M53" s="197"/>
      <c r="N53" s="149"/>
      <c r="O53" s="149"/>
      <c r="P53" s="149"/>
      <c r="Q53" s="197"/>
      <c r="R53" s="190">
        <f t="shared" si="5"/>
        <v>0</v>
      </c>
      <c r="S53" s="156">
        <f t="shared" si="7"/>
        <v>0</v>
      </c>
      <c r="T53" s="189"/>
      <c r="U53" s="189"/>
      <c r="V53" s="189"/>
      <c r="W53" s="189"/>
      <c r="X53" s="189"/>
      <c r="Y53" s="151"/>
      <c r="Z53" s="151"/>
      <c r="AA53" s="151"/>
      <c r="AB53" s="151"/>
      <c r="AC53" s="151"/>
      <c r="AD53" s="151"/>
      <c r="AE53" s="151"/>
      <c r="AG53" s="149" t="s">
        <v>402</v>
      </c>
      <c r="AH53" s="149"/>
      <c r="AI53" s="149"/>
      <c r="AJ53" s="149"/>
      <c r="AK53" s="197"/>
      <c r="AL53" s="149"/>
      <c r="AM53" s="149"/>
      <c r="AN53" s="149"/>
      <c r="AO53" s="197"/>
      <c r="AP53" s="149"/>
      <c r="AQ53" s="149"/>
      <c r="AR53" s="149"/>
      <c r="AS53" s="197"/>
      <c r="AT53" s="149"/>
      <c r="AU53" s="149"/>
      <c r="AV53" s="149"/>
      <c r="AW53" s="197"/>
      <c r="AX53" s="190">
        <f t="shared" si="6"/>
        <v>0</v>
      </c>
      <c r="AY53" s="156">
        <f t="shared" si="8"/>
        <v>0</v>
      </c>
      <c r="AZ53" s="151"/>
      <c r="BA53" s="151"/>
      <c r="BB53" s="151"/>
      <c r="BC53" s="151"/>
      <c r="BD53" s="151"/>
      <c r="BE53" s="151"/>
      <c r="BF53" s="151"/>
      <c r="BG53" s="151"/>
      <c r="BH53" s="151"/>
      <c r="BI53" s="151"/>
      <c r="BJ53" s="151"/>
      <c r="BK53" s="151"/>
    </row>
    <row r="54" spans="1:63" x14ac:dyDescent="0.25">
      <c r="A54" s="149" t="s">
        <v>403</v>
      </c>
      <c r="B54" s="149"/>
      <c r="C54" s="149"/>
      <c r="D54" s="149"/>
      <c r="E54" s="197"/>
      <c r="F54" s="149"/>
      <c r="G54" s="149"/>
      <c r="H54" s="149"/>
      <c r="I54" s="197"/>
      <c r="J54" s="149"/>
      <c r="K54" s="149"/>
      <c r="L54" s="149"/>
      <c r="M54" s="197"/>
      <c r="N54" s="149"/>
      <c r="O54" s="149"/>
      <c r="P54" s="149"/>
      <c r="Q54" s="197"/>
      <c r="R54" s="190">
        <f t="shared" si="5"/>
        <v>0</v>
      </c>
      <c r="S54" s="156">
        <f t="shared" si="7"/>
        <v>0</v>
      </c>
      <c r="T54" s="189"/>
      <c r="U54" s="189"/>
      <c r="V54" s="189"/>
      <c r="W54" s="189"/>
      <c r="X54" s="189"/>
      <c r="Y54" s="151"/>
      <c r="Z54" s="151"/>
      <c r="AA54" s="151"/>
      <c r="AB54" s="151"/>
      <c r="AC54" s="151"/>
      <c r="AD54" s="151"/>
      <c r="AE54" s="151"/>
      <c r="AG54" s="149" t="s">
        <v>403</v>
      </c>
      <c r="AH54" s="149"/>
      <c r="AI54" s="149"/>
      <c r="AJ54" s="149"/>
      <c r="AK54" s="197"/>
      <c r="AL54" s="149"/>
      <c r="AM54" s="149"/>
      <c r="AN54" s="149"/>
      <c r="AO54" s="197"/>
      <c r="AP54" s="149"/>
      <c r="AQ54" s="149"/>
      <c r="AR54" s="149"/>
      <c r="AS54" s="197"/>
      <c r="AT54" s="149"/>
      <c r="AU54" s="149"/>
      <c r="AV54" s="149"/>
      <c r="AW54" s="197"/>
      <c r="AX54" s="190">
        <f t="shared" si="6"/>
        <v>0</v>
      </c>
      <c r="AY54" s="156">
        <f t="shared" si="8"/>
        <v>0</v>
      </c>
      <c r="AZ54" s="151"/>
      <c r="BA54" s="151"/>
      <c r="BB54" s="151"/>
      <c r="BC54" s="151"/>
      <c r="BD54" s="151"/>
      <c r="BE54" s="151"/>
      <c r="BF54" s="151"/>
      <c r="BG54" s="151"/>
      <c r="BH54" s="151"/>
      <c r="BI54" s="151"/>
      <c r="BJ54" s="151"/>
      <c r="BK54" s="151"/>
    </row>
    <row r="55" spans="1:63" x14ac:dyDescent="0.25">
      <c r="A55" s="149" t="s">
        <v>404</v>
      </c>
      <c r="B55" s="149"/>
      <c r="C55" s="149"/>
      <c r="D55" s="149"/>
      <c r="E55" s="197"/>
      <c r="F55" s="149"/>
      <c r="G55" s="149"/>
      <c r="H55" s="149"/>
      <c r="I55" s="197"/>
      <c r="J55" s="149"/>
      <c r="K55" s="149"/>
      <c r="L55" s="149"/>
      <c r="M55" s="197"/>
      <c r="N55" s="149"/>
      <c r="O55" s="149"/>
      <c r="P55" s="149"/>
      <c r="Q55" s="197"/>
      <c r="R55" s="190">
        <f t="shared" si="5"/>
        <v>0</v>
      </c>
      <c r="S55" s="156">
        <f t="shared" si="7"/>
        <v>0</v>
      </c>
      <c r="T55" s="189"/>
      <c r="U55" s="189"/>
      <c r="V55" s="189"/>
      <c r="W55" s="189"/>
      <c r="X55" s="189"/>
      <c r="Y55" s="151"/>
      <c r="Z55" s="151"/>
      <c r="AA55" s="151"/>
      <c r="AB55" s="151"/>
      <c r="AC55" s="151"/>
      <c r="AD55" s="151"/>
      <c r="AE55" s="151"/>
      <c r="AG55" s="149" t="s">
        <v>404</v>
      </c>
      <c r="AH55" s="149"/>
      <c r="AI55" s="149"/>
      <c r="AJ55" s="149"/>
      <c r="AK55" s="197"/>
      <c r="AL55" s="149"/>
      <c r="AM55" s="149"/>
      <c r="AN55" s="149"/>
      <c r="AO55" s="197"/>
      <c r="AP55" s="149"/>
      <c r="AQ55" s="149"/>
      <c r="AR55" s="149"/>
      <c r="AS55" s="197"/>
      <c r="AT55" s="149"/>
      <c r="AU55" s="149"/>
      <c r="AV55" s="149"/>
      <c r="AW55" s="197"/>
      <c r="AX55" s="190">
        <f t="shared" si="6"/>
        <v>0</v>
      </c>
      <c r="AY55" s="156">
        <f t="shared" si="8"/>
        <v>0</v>
      </c>
      <c r="AZ55" s="151"/>
      <c r="BA55" s="151"/>
      <c r="BB55" s="151"/>
      <c r="BC55" s="151"/>
      <c r="BD55" s="151"/>
      <c r="BE55" s="151"/>
      <c r="BF55" s="151"/>
      <c r="BG55" s="151"/>
      <c r="BH55" s="151"/>
      <c r="BI55" s="151"/>
      <c r="BJ55" s="151"/>
      <c r="BK55" s="151"/>
    </row>
    <row r="56" spans="1:63" x14ac:dyDescent="0.25">
      <c r="A56" s="149" t="s">
        <v>405</v>
      </c>
      <c r="B56" s="149"/>
      <c r="C56" s="149"/>
      <c r="D56" s="149"/>
      <c r="E56" s="197"/>
      <c r="F56" s="149"/>
      <c r="G56" s="149"/>
      <c r="H56" s="149"/>
      <c r="I56" s="197"/>
      <c r="J56" s="149"/>
      <c r="K56" s="149"/>
      <c r="L56" s="149"/>
      <c r="M56" s="197"/>
      <c r="N56" s="149"/>
      <c r="O56" s="149"/>
      <c r="P56" s="149"/>
      <c r="Q56" s="197"/>
      <c r="R56" s="190">
        <f t="shared" si="5"/>
        <v>0</v>
      </c>
      <c r="S56" s="156">
        <f t="shared" si="7"/>
        <v>0</v>
      </c>
      <c r="T56" s="189"/>
      <c r="U56" s="189"/>
      <c r="V56" s="189"/>
      <c r="W56" s="189"/>
      <c r="X56" s="189"/>
      <c r="Y56" s="151"/>
      <c r="Z56" s="151"/>
      <c r="AA56" s="151"/>
      <c r="AB56" s="151"/>
      <c r="AC56" s="151"/>
      <c r="AD56" s="151"/>
      <c r="AE56" s="151"/>
      <c r="AG56" s="149" t="s">
        <v>405</v>
      </c>
      <c r="AH56" s="149"/>
      <c r="AI56" s="149"/>
      <c r="AJ56" s="149"/>
      <c r="AK56" s="197"/>
      <c r="AL56" s="149"/>
      <c r="AM56" s="149"/>
      <c r="AN56" s="149"/>
      <c r="AO56" s="197"/>
      <c r="AP56" s="149"/>
      <c r="AQ56" s="149"/>
      <c r="AR56" s="149"/>
      <c r="AS56" s="197"/>
      <c r="AT56" s="149"/>
      <c r="AU56" s="149"/>
      <c r="AV56" s="149"/>
      <c r="AW56" s="197"/>
      <c r="AX56" s="190">
        <f t="shared" si="6"/>
        <v>0</v>
      </c>
      <c r="AY56" s="156">
        <f t="shared" si="8"/>
        <v>0</v>
      </c>
      <c r="AZ56" s="151"/>
      <c r="BA56" s="151"/>
      <c r="BB56" s="151"/>
      <c r="BC56" s="151"/>
      <c r="BD56" s="151"/>
      <c r="BE56" s="151"/>
      <c r="BF56" s="151"/>
      <c r="BG56" s="151"/>
      <c r="BH56" s="151"/>
      <c r="BI56" s="151"/>
      <c r="BJ56" s="151"/>
      <c r="BK56" s="151"/>
    </row>
    <row r="57" spans="1:63" x14ac:dyDescent="0.25">
      <c r="A57" s="149" t="s">
        <v>406</v>
      </c>
      <c r="B57" s="149"/>
      <c r="C57" s="149"/>
      <c r="D57" s="149"/>
      <c r="E57" s="197"/>
      <c r="F57" s="149"/>
      <c r="G57" s="149"/>
      <c r="H57" s="149"/>
      <c r="I57" s="197"/>
      <c r="J57" s="149"/>
      <c r="K57" s="149"/>
      <c r="L57" s="149"/>
      <c r="M57" s="197"/>
      <c r="N57" s="149"/>
      <c r="O57" s="149"/>
      <c r="P57" s="149"/>
      <c r="Q57" s="197"/>
      <c r="R57" s="190">
        <f t="shared" si="5"/>
        <v>0</v>
      </c>
      <c r="S57" s="156">
        <f t="shared" si="7"/>
        <v>0</v>
      </c>
      <c r="T57" s="189"/>
      <c r="U57" s="189"/>
      <c r="V57" s="189"/>
      <c r="W57" s="189"/>
      <c r="X57" s="189"/>
      <c r="Y57" s="151"/>
      <c r="Z57" s="151"/>
      <c r="AA57" s="151"/>
      <c r="AB57" s="151"/>
      <c r="AC57" s="151"/>
      <c r="AD57" s="151"/>
      <c r="AE57" s="151"/>
      <c r="AG57" s="149" t="s">
        <v>406</v>
      </c>
      <c r="AH57" s="149"/>
      <c r="AI57" s="149"/>
      <c r="AJ57" s="149"/>
      <c r="AK57" s="197"/>
      <c r="AL57" s="149"/>
      <c r="AM57" s="149"/>
      <c r="AN57" s="149"/>
      <c r="AO57" s="197"/>
      <c r="AP57" s="149"/>
      <c r="AQ57" s="149"/>
      <c r="AR57" s="149"/>
      <c r="AS57" s="197"/>
      <c r="AT57" s="149"/>
      <c r="AU57" s="149"/>
      <c r="AV57" s="149"/>
      <c r="AW57" s="197"/>
      <c r="AX57" s="190">
        <f t="shared" si="6"/>
        <v>0</v>
      </c>
      <c r="AY57" s="156">
        <f t="shared" si="8"/>
        <v>0</v>
      </c>
      <c r="AZ57" s="151"/>
      <c r="BA57" s="151"/>
      <c r="BB57" s="151"/>
      <c r="BC57" s="151"/>
      <c r="BD57" s="151"/>
      <c r="BE57" s="151"/>
      <c r="BF57" s="151"/>
      <c r="BG57" s="151"/>
      <c r="BH57" s="151"/>
      <c r="BI57" s="151"/>
      <c r="BJ57" s="151"/>
      <c r="BK57" s="151"/>
    </row>
    <row r="58" spans="1:63" x14ac:dyDescent="0.25">
      <c r="A58" s="153" t="s">
        <v>407</v>
      </c>
      <c r="B58" s="150">
        <f t="shared" ref="B58:Q58" si="9">SUM(B37:B57)</f>
        <v>0</v>
      </c>
      <c r="C58" s="150">
        <f t="shared" si="9"/>
        <v>0</v>
      </c>
      <c r="D58" s="150">
        <f t="shared" si="9"/>
        <v>0</v>
      </c>
      <c r="E58" s="198">
        <f t="shared" si="9"/>
        <v>0</v>
      </c>
      <c r="F58" s="150">
        <f t="shared" si="9"/>
        <v>0</v>
      </c>
      <c r="G58" s="150">
        <f t="shared" si="9"/>
        <v>0</v>
      </c>
      <c r="H58" s="150">
        <f t="shared" si="9"/>
        <v>0</v>
      </c>
      <c r="I58" s="198">
        <f t="shared" si="9"/>
        <v>0</v>
      </c>
      <c r="J58" s="150">
        <f t="shared" si="9"/>
        <v>0</v>
      </c>
      <c r="K58" s="150">
        <f t="shared" si="9"/>
        <v>0</v>
      </c>
      <c r="L58" s="150">
        <f t="shared" si="9"/>
        <v>0</v>
      </c>
      <c r="M58" s="198">
        <f t="shared" si="9"/>
        <v>0</v>
      </c>
      <c r="N58" s="150">
        <f t="shared" si="9"/>
        <v>0</v>
      </c>
      <c r="O58" s="150">
        <f t="shared" si="9"/>
        <v>0</v>
      </c>
      <c r="P58" s="150">
        <f t="shared" si="9"/>
        <v>0</v>
      </c>
      <c r="Q58" s="198">
        <f t="shared" si="9"/>
        <v>0</v>
      </c>
      <c r="R58" s="150">
        <f t="shared" ref="R58:AE58" si="10">SUM(R37:R57)</f>
        <v>0</v>
      </c>
      <c r="S58" s="156">
        <f t="shared" si="10"/>
        <v>0</v>
      </c>
      <c r="T58" s="150">
        <f t="shared" si="10"/>
        <v>0</v>
      </c>
      <c r="U58" s="150">
        <f t="shared" si="10"/>
        <v>0</v>
      </c>
      <c r="V58" s="150">
        <f t="shared" si="10"/>
        <v>0</v>
      </c>
      <c r="W58" s="150">
        <f t="shared" si="10"/>
        <v>0</v>
      </c>
      <c r="X58" s="150">
        <f t="shared" si="10"/>
        <v>0</v>
      </c>
      <c r="Y58" s="150">
        <f t="shared" si="10"/>
        <v>0</v>
      </c>
      <c r="Z58" s="150">
        <f t="shared" si="10"/>
        <v>0</v>
      </c>
      <c r="AA58" s="150">
        <f t="shared" si="10"/>
        <v>0</v>
      </c>
      <c r="AB58" s="150">
        <f t="shared" si="10"/>
        <v>0</v>
      </c>
      <c r="AC58" s="150">
        <f t="shared" si="10"/>
        <v>0</v>
      </c>
      <c r="AD58" s="150">
        <f t="shared" si="10"/>
        <v>0</v>
      </c>
      <c r="AE58" s="150">
        <f t="shared" si="10"/>
        <v>0</v>
      </c>
      <c r="AG58" s="153" t="s">
        <v>407</v>
      </c>
      <c r="AH58" s="150">
        <f t="shared" ref="AH58:AW58" si="11">SUM(AH37:AH57)</f>
        <v>0</v>
      </c>
      <c r="AI58" s="150">
        <f t="shared" si="11"/>
        <v>0</v>
      </c>
      <c r="AJ58" s="150">
        <f t="shared" si="11"/>
        <v>0</v>
      </c>
      <c r="AK58" s="198">
        <f t="shared" si="11"/>
        <v>0</v>
      </c>
      <c r="AL58" s="150">
        <f t="shared" si="11"/>
        <v>0</v>
      </c>
      <c r="AM58" s="150">
        <f t="shared" si="11"/>
        <v>0</v>
      </c>
      <c r="AN58" s="150">
        <f t="shared" si="11"/>
        <v>0</v>
      </c>
      <c r="AO58" s="198">
        <f t="shared" si="11"/>
        <v>0</v>
      </c>
      <c r="AP58" s="150">
        <f t="shared" si="11"/>
        <v>0</v>
      </c>
      <c r="AQ58" s="150">
        <f t="shared" si="11"/>
        <v>0</v>
      </c>
      <c r="AR58" s="150">
        <f t="shared" si="11"/>
        <v>0</v>
      </c>
      <c r="AS58" s="198">
        <f t="shared" si="11"/>
        <v>0</v>
      </c>
      <c r="AT58" s="150">
        <f t="shared" si="11"/>
        <v>0</v>
      </c>
      <c r="AU58" s="150">
        <f t="shared" si="11"/>
        <v>0</v>
      </c>
      <c r="AV58" s="150">
        <f t="shared" si="11"/>
        <v>0</v>
      </c>
      <c r="AW58" s="198">
        <f t="shared" si="11"/>
        <v>0</v>
      </c>
      <c r="AX58" s="191">
        <f t="shared" ref="AX58:BK58" si="12">SUM(AX37:AX57)</f>
        <v>0</v>
      </c>
      <c r="AY58" s="157">
        <f t="shared" si="12"/>
        <v>0</v>
      </c>
      <c r="AZ58" s="150">
        <f t="shared" si="12"/>
        <v>0</v>
      </c>
      <c r="BA58" s="150">
        <f t="shared" si="12"/>
        <v>0</v>
      </c>
      <c r="BB58" s="150">
        <f t="shared" si="12"/>
        <v>0</v>
      </c>
      <c r="BC58" s="150">
        <f t="shared" si="12"/>
        <v>0</v>
      </c>
      <c r="BD58" s="150">
        <f t="shared" si="12"/>
        <v>0</v>
      </c>
      <c r="BE58" s="150">
        <f t="shared" si="12"/>
        <v>0</v>
      </c>
      <c r="BF58" s="150">
        <f t="shared" si="12"/>
        <v>0</v>
      </c>
      <c r="BG58" s="150">
        <f t="shared" si="12"/>
        <v>0</v>
      </c>
      <c r="BH58" s="150">
        <f t="shared" si="12"/>
        <v>0</v>
      </c>
      <c r="BI58" s="150">
        <f t="shared" si="12"/>
        <v>0</v>
      </c>
      <c r="BJ58" s="150">
        <f t="shared" si="12"/>
        <v>0</v>
      </c>
      <c r="BK58" s="150">
        <f t="shared" si="12"/>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45"/>
  <sheetViews>
    <sheetView zoomScale="90" zoomScaleNormal="90" workbookViewId="0">
      <selection sqref="A1:B1"/>
    </sheetView>
  </sheetViews>
  <sheetFormatPr baseColWidth="10" defaultColWidth="10.85546875" defaultRowHeight="15" x14ac:dyDescent="0.25"/>
  <cols>
    <col min="1" max="1" width="72" style="133" bestFit="1" customWidth="1"/>
    <col min="2" max="2" width="73.42578125" style="133" customWidth="1"/>
    <col min="3" max="3" width="10.85546875" style="133"/>
    <col min="4" max="4" width="31.140625" style="133" customWidth="1"/>
    <col min="5" max="5" width="70.140625" style="133" customWidth="1"/>
    <col min="6" max="6" width="17.28515625" style="133" customWidth="1"/>
    <col min="7" max="8" width="21.85546875" style="133" customWidth="1"/>
    <col min="9" max="9" width="19.28515625" style="133" customWidth="1"/>
    <col min="10" max="10" width="42" style="133" customWidth="1"/>
    <col min="11" max="16384" width="10.85546875" style="133"/>
  </cols>
  <sheetData>
    <row r="1" spans="1:2" ht="25.5" customHeight="1" x14ac:dyDescent="0.25">
      <c r="A1" s="663" t="s">
        <v>152</v>
      </c>
      <c r="B1" s="664"/>
    </row>
    <row r="2" spans="1:2" ht="25.5" customHeight="1" x14ac:dyDescent="0.25">
      <c r="A2" s="665" t="s">
        <v>408</v>
      </c>
      <c r="B2" s="666"/>
    </row>
    <row r="3" spans="1:2" x14ac:dyDescent="0.25">
      <c r="A3" s="194" t="s">
        <v>409</v>
      </c>
      <c r="B3" s="134" t="s">
        <v>410</v>
      </c>
    </row>
    <row r="4" spans="1:2" x14ac:dyDescent="0.25">
      <c r="A4" s="195" t="s">
        <v>9</v>
      </c>
      <c r="B4" s="141" t="s">
        <v>411</v>
      </c>
    </row>
    <row r="5" spans="1:2" ht="105" x14ac:dyDescent="0.25">
      <c r="A5" s="195" t="s">
        <v>10</v>
      </c>
      <c r="B5" s="199" t="s">
        <v>412</v>
      </c>
    </row>
    <row r="6" spans="1:2" x14ac:dyDescent="0.25">
      <c r="A6" s="195" t="s">
        <v>15</v>
      </c>
      <c r="B6" s="667" t="s">
        <v>413</v>
      </c>
    </row>
    <row r="7" spans="1:2" x14ac:dyDescent="0.25">
      <c r="A7" s="195" t="s">
        <v>17</v>
      </c>
      <c r="B7" s="668"/>
    </row>
    <row r="8" spans="1:2" x14ac:dyDescent="0.25">
      <c r="A8" s="195" t="s">
        <v>19</v>
      </c>
      <c r="B8" s="668"/>
    </row>
    <row r="9" spans="1:2" x14ac:dyDescent="0.25">
      <c r="A9" s="195" t="s">
        <v>414</v>
      </c>
      <c r="B9" s="669"/>
    </row>
    <row r="10" spans="1:2" ht="30" x14ac:dyDescent="0.25">
      <c r="A10" s="195" t="s">
        <v>7</v>
      </c>
      <c r="B10" s="135" t="s">
        <v>415</v>
      </c>
    </row>
    <row r="11" spans="1:2" ht="45" x14ac:dyDescent="0.25">
      <c r="A11" s="195" t="s">
        <v>27</v>
      </c>
      <c r="B11" s="135" t="s">
        <v>416</v>
      </c>
    </row>
    <row r="12" spans="1:2" ht="60" x14ac:dyDescent="0.25">
      <c r="A12" s="195" t="s">
        <v>26</v>
      </c>
      <c r="B12" s="136" t="s">
        <v>417</v>
      </c>
    </row>
    <row r="13" spans="1:2" ht="30" x14ac:dyDescent="0.25">
      <c r="A13" s="195" t="s">
        <v>418</v>
      </c>
      <c r="B13" s="136" t="s">
        <v>419</v>
      </c>
    </row>
    <row r="14" spans="1:2" ht="45" x14ac:dyDescent="0.25">
      <c r="A14" s="195" t="s">
        <v>420</v>
      </c>
      <c r="B14" s="136" t="s">
        <v>421</v>
      </c>
    </row>
    <row r="15" spans="1:2" ht="72" customHeight="1" x14ac:dyDescent="0.25">
      <c r="A15" s="196" t="s">
        <v>422</v>
      </c>
      <c r="B15" s="137" t="s">
        <v>423</v>
      </c>
    </row>
    <row r="16" spans="1:2" ht="194.25" x14ac:dyDescent="0.25">
      <c r="A16" s="196" t="s">
        <v>424</v>
      </c>
      <c r="B16" s="138" t="s">
        <v>425</v>
      </c>
    </row>
    <row r="17" spans="1:2" ht="25.5" customHeight="1" x14ac:dyDescent="0.25">
      <c r="A17" s="665" t="s">
        <v>426</v>
      </c>
      <c r="B17" s="666"/>
    </row>
    <row r="18" spans="1:2" x14ac:dyDescent="0.25">
      <c r="A18" s="194" t="s">
        <v>409</v>
      </c>
      <c r="B18" s="134" t="s">
        <v>410</v>
      </c>
    </row>
    <row r="19" spans="1:2" x14ac:dyDescent="0.25">
      <c r="A19" s="195" t="s">
        <v>9</v>
      </c>
      <c r="B19" s="141" t="s">
        <v>411</v>
      </c>
    </row>
    <row r="20" spans="1:2" ht="105" x14ac:dyDescent="0.25">
      <c r="A20" s="195" t="s">
        <v>10</v>
      </c>
      <c r="B20" s="140" t="s">
        <v>427</v>
      </c>
    </row>
    <row r="21" spans="1:2" ht="30" x14ac:dyDescent="0.25">
      <c r="A21" s="195" t="s">
        <v>428</v>
      </c>
      <c r="B21" s="136" t="s">
        <v>429</v>
      </c>
    </row>
    <row r="22" spans="1:2" ht="45" x14ac:dyDescent="0.25">
      <c r="A22" s="195" t="s">
        <v>430</v>
      </c>
      <c r="B22" s="136" t="s">
        <v>431</v>
      </c>
    </row>
    <row r="23" spans="1:2" ht="75" x14ac:dyDescent="0.25">
      <c r="A23" s="195" t="s">
        <v>432</v>
      </c>
      <c r="B23" s="136" t="s">
        <v>433</v>
      </c>
    </row>
    <row r="24" spans="1:2" ht="30" x14ac:dyDescent="0.25">
      <c r="A24" s="195" t="s">
        <v>434</v>
      </c>
      <c r="B24" s="136" t="s">
        <v>435</v>
      </c>
    </row>
    <row r="25" spans="1:2" x14ac:dyDescent="0.25">
      <c r="A25" s="195" t="s">
        <v>436</v>
      </c>
      <c r="B25" s="136" t="s">
        <v>437</v>
      </c>
    </row>
    <row r="26" spans="1:2" ht="45.95" customHeight="1" x14ac:dyDescent="0.25">
      <c r="A26" s="195" t="s">
        <v>438</v>
      </c>
      <c r="B26" s="139" t="s">
        <v>439</v>
      </c>
    </row>
    <row r="27" spans="1:2" ht="75" x14ac:dyDescent="0.25">
      <c r="A27" s="195" t="s">
        <v>166</v>
      </c>
      <c r="B27" s="139" t="s">
        <v>440</v>
      </c>
    </row>
    <row r="28" spans="1:2" ht="45" x14ac:dyDescent="0.25">
      <c r="A28" s="195" t="s">
        <v>441</v>
      </c>
      <c r="B28" s="139" t="s">
        <v>442</v>
      </c>
    </row>
    <row r="29" spans="1:2" ht="45" x14ac:dyDescent="0.25">
      <c r="A29" s="195" t="s">
        <v>443</v>
      </c>
      <c r="B29" s="139" t="s">
        <v>444</v>
      </c>
    </row>
    <row r="30" spans="1:2" ht="45" x14ac:dyDescent="0.25">
      <c r="A30" s="195" t="s">
        <v>445</v>
      </c>
      <c r="B30" s="139" t="s">
        <v>446</v>
      </c>
    </row>
    <row r="31" spans="1:2" ht="144" customHeight="1" x14ac:dyDescent="0.25">
      <c r="A31" s="195" t="s">
        <v>447</v>
      </c>
      <c r="B31" s="139" t="s">
        <v>448</v>
      </c>
    </row>
    <row r="32" spans="1:2" ht="30" x14ac:dyDescent="0.25">
      <c r="A32" s="195" t="s">
        <v>449</v>
      </c>
      <c r="B32" s="139" t="s">
        <v>450</v>
      </c>
    </row>
    <row r="33" spans="1:2" ht="30" x14ac:dyDescent="0.25">
      <c r="A33" s="195" t="s">
        <v>451</v>
      </c>
      <c r="B33" s="139" t="s">
        <v>452</v>
      </c>
    </row>
    <row r="34" spans="1:2" ht="30" x14ac:dyDescent="0.25">
      <c r="A34" s="195" t="s">
        <v>453</v>
      </c>
      <c r="B34" s="139" t="s">
        <v>454</v>
      </c>
    </row>
    <row r="35" spans="1:2" ht="30" x14ac:dyDescent="0.25">
      <c r="A35" s="195" t="s">
        <v>455</v>
      </c>
      <c r="B35" s="139" t="s">
        <v>456</v>
      </c>
    </row>
    <row r="36" spans="1:2" ht="75" x14ac:dyDescent="0.25">
      <c r="A36" s="195" t="s">
        <v>457</v>
      </c>
      <c r="B36" s="139" t="s">
        <v>458</v>
      </c>
    </row>
    <row r="37" spans="1:2" x14ac:dyDescent="0.25">
      <c r="A37" s="195" t="s">
        <v>155</v>
      </c>
      <c r="B37" s="139" t="s">
        <v>459</v>
      </c>
    </row>
    <row r="38" spans="1:2" ht="30" x14ac:dyDescent="0.25">
      <c r="A38" s="195" t="s">
        <v>460</v>
      </c>
      <c r="B38" s="139" t="s">
        <v>461</v>
      </c>
    </row>
    <row r="39" spans="1:2" ht="45" x14ac:dyDescent="0.25">
      <c r="A39" s="195" t="s">
        <v>462</v>
      </c>
      <c r="B39" s="139" t="s">
        <v>463</v>
      </c>
    </row>
    <row r="40" spans="1:2" ht="28.5" x14ac:dyDescent="0.25">
      <c r="A40" s="196" t="s">
        <v>158</v>
      </c>
      <c r="B40" s="139" t="s">
        <v>464</v>
      </c>
    </row>
    <row r="41" spans="1:2" ht="25.5" customHeight="1" x14ac:dyDescent="0.25">
      <c r="A41" s="665" t="s">
        <v>465</v>
      </c>
      <c r="B41" s="666"/>
    </row>
    <row r="42" spans="1:2" x14ac:dyDescent="0.25">
      <c r="A42" s="663" t="s">
        <v>466</v>
      </c>
      <c r="B42" s="664"/>
    </row>
    <row r="43" spans="1:2" ht="72" customHeight="1" x14ac:dyDescent="0.25">
      <c r="A43" s="661" t="s">
        <v>467</v>
      </c>
      <c r="B43" s="662"/>
    </row>
    <row r="44" spans="1:2" ht="30" x14ac:dyDescent="0.25">
      <c r="A44" s="195" t="s">
        <v>443</v>
      </c>
      <c r="B44" s="139" t="s">
        <v>468</v>
      </c>
    </row>
    <row r="45" spans="1:2" ht="45" x14ac:dyDescent="0.25">
      <c r="A45" s="196" t="s">
        <v>469</v>
      </c>
      <c r="B45" s="139" t="s">
        <v>470</v>
      </c>
    </row>
  </sheetData>
  <mergeCells count="7">
    <mergeCell ref="A43:B43"/>
    <mergeCell ref="A1:B1"/>
    <mergeCell ref="A2:B2"/>
    <mergeCell ref="B6:B9"/>
    <mergeCell ref="A17:B17"/>
    <mergeCell ref="A41:B41"/>
    <mergeCell ref="A42:B42"/>
  </mergeCells>
  <pageMargins left="0.25" right="0.25" top="0.75" bottom="0.75" header="0.3" footer="0.3"/>
  <pageSetup scale="3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6"/>
  <sheetViews>
    <sheetView zoomScale="91" workbookViewId="0"/>
  </sheetViews>
  <sheetFormatPr baseColWidth="10" defaultColWidth="9.140625" defaultRowHeight="15" x14ac:dyDescent="0.25"/>
  <cols>
    <col min="1" max="1" width="44.140625" style="108" customWidth="1"/>
    <col min="2" max="2" width="61.85546875" style="108" customWidth="1"/>
    <col min="3" max="3" width="61.140625" style="108" customWidth="1"/>
    <col min="4" max="4" width="81" style="108" customWidth="1"/>
    <col min="5" max="5" width="32.85546875" style="133" customWidth="1"/>
    <col min="6" max="6" width="19" style="108" customWidth="1"/>
    <col min="7" max="7" width="29.42578125" style="108" customWidth="1"/>
    <col min="8" max="8" width="36.28515625" style="108" customWidth="1"/>
    <col min="9" max="9" width="40" style="108" customWidth="1"/>
    <col min="10" max="16384" width="9.140625" style="108"/>
  </cols>
  <sheetData>
    <row r="1" spans="1:9" s="121" customFormat="1" x14ac:dyDescent="0.25">
      <c r="A1" s="120" t="s">
        <v>471</v>
      </c>
      <c r="B1" s="120" t="s">
        <v>472</v>
      </c>
      <c r="C1" s="120" t="s">
        <v>473</v>
      </c>
      <c r="D1" s="120" t="s">
        <v>474</v>
      </c>
      <c r="E1" s="120" t="s">
        <v>445</v>
      </c>
      <c r="F1" s="120" t="s">
        <v>475</v>
      </c>
      <c r="G1" s="120" t="s">
        <v>476</v>
      </c>
      <c r="H1" s="120" t="s">
        <v>370</v>
      </c>
      <c r="I1" s="120" t="s">
        <v>436</v>
      </c>
    </row>
    <row r="2" spans="1:9" s="121" customFormat="1" x14ac:dyDescent="0.25">
      <c r="A2" s="122" t="s">
        <v>160</v>
      </c>
      <c r="B2" s="117" t="s">
        <v>477</v>
      </c>
      <c r="C2" s="122" t="s">
        <v>478</v>
      </c>
      <c r="D2" s="123" t="s">
        <v>479</v>
      </c>
      <c r="E2" s="118" t="s">
        <v>480</v>
      </c>
      <c r="F2" s="124" t="s">
        <v>481</v>
      </c>
      <c r="G2" s="125" t="s">
        <v>482</v>
      </c>
      <c r="H2" s="125" t="s">
        <v>483</v>
      </c>
      <c r="I2" s="124" t="s">
        <v>484</v>
      </c>
    </row>
    <row r="3" spans="1:9" x14ac:dyDescent="0.25">
      <c r="A3" s="122" t="s">
        <v>485</v>
      </c>
      <c r="B3" s="117" t="s">
        <v>486</v>
      </c>
      <c r="C3" s="122" t="s">
        <v>487</v>
      </c>
      <c r="D3" s="126" t="s">
        <v>488</v>
      </c>
      <c r="E3" s="118" t="s">
        <v>489</v>
      </c>
      <c r="F3" s="124" t="s">
        <v>490</v>
      </c>
      <c r="G3" s="125" t="s">
        <v>491</v>
      </c>
      <c r="H3" s="125" t="s">
        <v>379</v>
      </c>
      <c r="I3" s="124" t="s">
        <v>492</v>
      </c>
    </row>
    <row r="4" spans="1:9" x14ac:dyDescent="0.25">
      <c r="A4" s="122" t="s">
        <v>493</v>
      </c>
      <c r="B4" s="117" t="s">
        <v>494</v>
      </c>
      <c r="C4" s="122" t="s">
        <v>495</v>
      </c>
      <c r="D4" s="126" t="s">
        <v>496</v>
      </c>
      <c r="E4" s="118" t="s">
        <v>497</v>
      </c>
      <c r="F4" s="124" t="s">
        <v>498</v>
      </c>
      <c r="G4" s="125" t="s">
        <v>499</v>
      </c>
      <c r="H4" s="125" t="s">
        <v>374</v>
      </c>
      <c r="I4" s="124" t="s">
        <v>500</v>
      </c>
    </row>
    <row r="5" spans="1:9" x14ac:dyDescent="0.25">
      <c r="A5" s="122" t="s">
        <v>501</v>
      </c>
      <c r="B5" s="117" t="s">
        <v>502</v>
      </c>
      <c r="C5" s="122" t="s">
        <v>503</v>
      </c>
      <c r="D5" s="126" t="s">
        <v>205</v>
      </c>
      <c r="E5" s="118" t="s">
        <v>504</v>
      </c>
      <c r="F5" s="124" t="s">
        <v>206</v>
      </c>
      <c r="G5" s="125" t="s">
        <v>505</v>
      </c>
      <c r="H5" s="125" t="s">
        <v>375</v>
      </c>
      <c r="I5" s="124" t="s">
        <v>506</v>
      </c>
    </row>
    <row r="6" spans="1:9" ht="30" x14ac:dyDescent="0.25">
      <c r="A6" s="122" t="s">
        <v>507</v>
      </c>
      <c r="B6" s="117" t="s">
        <v>508</v>
      </c>
      <c r="C6" s="122" t="s">
        <v>509</v>
      </c>
      <c r="D6" s="126" t="s">
        <v>211</v>
      </c>
      <c r="E6" s="118" t="s">
        <v>510</v>
      </c>
      <c r="G6" s="125" t="s">
        <v>511</v>
      </c>
      <c r="H6" s="125" t="s">
        <v>376</v>
      </c>
      <c r="I6" s="124" t="s">
        <v>512</v>
      </c>
    </row>
    <row r="7" spans="1:9" ht="30" x14ac:dyDescent="0.25">
      <c r="B7" s="117" t="s">
        <v>513</v>
      </c>
      <c r="C7" s="122" t="s">
        <v>514</v>
      </c>
      <c r="D7" s="126" t="s">
        <v>215</v>
      </c>
      <c r="E7" s="124" t="s">
        <v>515</v>
      </c>
      <c r="G7" s="118" t="s">
        <v>385</v>
      </c>
      <c r="H7" s="125" t="s">
        <v>377</v>
      </c>
      <c r="I7" s="124" t="s">
        <v>516</v>
      </c>
    </row>
    <row r="8" spans="1:9" ht="30" x14ac:dyDescent="0.25">
      <c r="A8" s="127"/>
      <c r="B8" s="117" t="s">
        <v>517</v>
      </c>
      <c r="C8" s="122" t="s">
        <v>518</v>
      </c>
      <c r="D8" s="126" t="s">
        <v>219</v>
      </c>
      <c r="E8" s="124" t="s">
        <v>519</v>
      </c>
      <c r="I8" s="124" t="s">
        <v>520</v>
      </c>
    </row>
    <row r="9" spans="1:9" ht="32.1" customHeight="1" x14ac:dyDescent="0.25">
      <c r="A9" s="127"/>
      <c r="B9" s="117" t="s">
        <v>521</v>
      </c>
      <c r="C9" s="122" t="s">
        <v>522</v>
      </c>
      <c r="D9" s="126" t="s">
        <v>523</v>
      </c>
      <c r="E9" s="124" t="s">
        <v>524</v>
      </c>
      <c r="I9" s="124" t="s">
        <v>525</v>
      </c>
    </row>
    <row r="10" spans="1:9" x14ac:dyDescent="0.25">
      <c r="A10" s="127"/>
      <c r="B10" s="117" t="s">
        <v>526</v>
      </c>
      <c r="C10" s="122" t="s">
        <v>527</v>
      </c>
      <c r="D10" s="126" t="s">
        <v>528</v>
      </c>
      <c r="E10" s="124" t="s">
        <v>529</v>
      </c>
      <c r="I10" s="124" t="s">
        <v>530</v>
      </c>
    </row>
    <row r="11" spans="1:9" x14ac:dyDescent="0.25">
      <c r="A11" s="127"/>
      <c r="B11" s="117" t="s">
        <v>531</v>
      </c>
      <c r="C11" s="122" t="s">
        <v>532</v>
      </c>
      <c r="D11" s="126" t="s">
        <v>533</v>
      </c>
      <c r="E11" s="124" t="s">
        <v>534</v>
      </c>
      <c r="I11" s="124" t="s">
        <v>535</v>
      </c>
    </row>
    <row r="12" spans="1:9" ht="30" x14ac:dyDescent="0.25">
      <c r="A12" s="127"/>
      <c r="B12" s="117" t="s">
        <v>536</v>
      </c>
      <c r="C12" s="122" t="s">
        <v>537</v>
      </c>
      <c r="D12" s="126" t="s">
        <v>538</v>
      </c>
      <c r="E12" s="124" t="s">
        <v>539</v>
      </c>
      <c r="I12" s="124" t="s">
        <v>540</v>
      </c>
    </row>
    <row r="13" spans="1:9" x14ac:dyDescent="0.25">
      <c r="A13" s="127"/>
      <c r="B13" s="240" t="s">
        <v>541</v>
      </c>
      <c r="D13" s="126" t="s">
        <v>542</v>
      </c>
      <c r="E13" s="124" t="s">
        <v>543</v>
      </c>
      <c r="I13" s="124" t="s">
        <v>544</v>
      </c>
    </row>
    <row r="14" spans="1:9" x14ac:dyDescent="0.25">
      <c r="A14" s="127"/>
      <c r="B14" s="117" t="s">
        <v>545</v>
      </c>
      <c r="C14" s="127"/>
      <c r="D14" s="126" t="s">
        <v>546</v>
      </c>
      <c r="E14" s="124" t="s">
        <v>547</v>
      </c>
    </row>
    <row r="15" spans="1:9" x14ac:dyDescent="0.25">
      <c r="A15" s="127"/>
      <c r="B15" s="117" t="s">
        <v>548</v>
      </c>
      <c r="C15" s="127"/>
      <c r="D15" s="126" t="s">
        <v>549</v>
      </c>
      <c r="E15" s="124" t="s">
        <v>550</v>
      </c>
    </row>
    <row r="16" spans="1:9" x14ac:dyDescent="0.25">
      <c r="A16" s="127"/>
      <c r="B16" s="117" t="s">
        <v>551</v>
      </c>
      <c r="C16" s="127"/>
      <c r="D16" s="126" t="s">
        <v>552</v>
      </c>
      <c r="E16" s="128"/>
    </row>
    <row r="17" spans="1:5" x14ac:dyDescent="0.25">
      <c r="A17" s="127"/>
      <c r="B17" s="117" t="s">
        <v>553</v>
      </c>
      <c r="C17" s="127"/>
      <c r="D17" s="126" t="s">
        <v>554</v>
      </c>
      <c r="E17" s="128"/>
    </row>
    <row r="18" spans="1:5" x14ac:dyDescent="0.25">
      <c r="A18" s="127"/>
      <c r="B18" s="117" t="s">
        <v>555</v>
      </c>
      <c r="C18" s="127"/>
      <c r="D18" s="126" t="s">
        <v>556</v>
      </c>
      <c r="E18" s="128"/>
    </row>
    <row r="19" spans="1:5" x14ac:dyDescent="0.25">
      <c r="A19" s="127"/>
      <c r="B19" s="117" t="s">
        <v>557</v>
      </c>
      <c r="C19" s="127"/>
      <c r="D19" s="126" t="s">
        <v>558</v>
      </c>
      <c r="E19" s="128"/>
    </row>
    <row r="20" spans="1:5" x14ac:dyDescent="0.25">
      <c r="A20" s="127"/>
      <c r="B20" s="117" t="s">
        <v>559</v>
      </c>
      <c r="C20" s="127"/>
      <c r="D20" s="126" t="s">
        <v>560</v>
      </c>
      <c r="E20" s="128"/>
    </row>
    <row r="21" spans="1:5" x14ac:dyDescent="0.25">
      <c r="B21" s="117" t="s">
        <v>561</v>
      </c>
      <c r="D21" s="126" t="s">
        <v>562</v>
      </c>
      <c r="E21" s="128"/>
    </row>
    <row r="22" spans="1:5" x14ac:dyDescent="0.25">
      <c r="B22" s="117" t="s">
        <v>563</v>
      </c>
      <c r="D22" s="126" t="s">
        <v>564</v>
      </c>
      <c r="E22" s="128"/>
    </row>
    <row r="23" spans="1:5" x14ac:dyDescent="0.25">
      <c r="B23" s="117" t="s">
        <v>565</v>
      </c>
      <c r="D23" s="126" t="s">
        <v>566</v>
      </c>
      <c r="E23" s="128"/>
    </row>
    <row r="24" spans="1:5" x14ac:dyDescent="0.25">
      <c r="D24" s="129" t="s">
        <v>567</v>
      </c>
      <c r="E24" s="129" t="s">
        <v>568</v>
      </c>
    </row>
    <row r="25" spans="1:5" x14ac:dyDescent="0.25">
      <c r="D25" s="130" t="s">
        <v>569</v>
      </c>
      <c r="E25" s="124" t="s">
        <v>570</v>
      </c>
    </row>
    <row r="26" spans="1:5" x14ac:dyDescent="0.25">
      <c r="D26" s="130" t="s">
        <v>571</v>
      </c>
      <c r="E26" s="124" t="s">
        <v>572</v>
      </c>
    </row>
    <row r="27" spans="1:5" x14ac:dyDescent="0.25">
      <c r="D27" s="670" t="s">
        <v>573</v>
      </c>
      <c r="E27" s="124" t="s">
        <v>574</v>
      </c>
    </row>
    <row r="28" spans="1:5" x14ac:dyDescent="0.25">
      <c r="D28" s="671"/>
      <c r="E28" s="124" t="s">
        <v>575</v>
      </c>
    </row>
    <row r="29" spans="1:5" x14ac:dyDescent="0.25">
      <c r="D29" s="671"/>
      <c r="E29" s="124" t="s">
        <v>576</v>
      </c>
    </row>
    <row r="30" spans="1:5" x14ac:dyDescent="0.25">
      <c r="D30" s="672"/>
      <c r="E30" s="124" t="s">
        <v>577</v>
      </c>
    </row>
    <row r="31" spans="1:5" x14ac:dyDescent="0.25">
      <c r="D31" s="130" t="s">
        <v>578</v>
      </c>
      <c r="E31" s="124" t="s">
        <v>579</v>
      </c>
    </row>
    <row r="32" spans="1:5" x14ac:dyDescent="0.25">
      <c r="D32" s="130" t="s">
        <v>580</v>
      </c>
      <c r="E32" s="124" t="s">
        <v>581</v>
      </c>
    </row>
    <row r="33" spans="4:5" x14ac:dyDescent="0.25">
      <c r="D33" s="130" t="s">
        <v>582</v>
      </c>
      <c r="E33" s="124" t="s">
        <v>583</v>
      </c>
    </row>
    <row r="34" spans="4:5" x14ac:dyDescent="0.25">
      <c r="D34" s="130" t="s">
        <v>584</v>
      </c>
      <c r="E34" s="124" t="s">
        <v>585</v>
      </c>
    </row>
    <row r="35" spans="4:5" x14ac:dyDescent="0.25">
      <c r="D35" s="130" t="s">
        <v>586</v>
      </c>
      <c r="E35" s="124" t="s">
        <v>587</v>
      </c>
    </row>
    <row r="36" spans="4:5" x14ac:dyDescent="0.25">
      <c r="D36" s="130" t="s">
        <v>588</v>
      </c>
      <c r="E36" s="124" t="s">
        <v>589</v>
      </c>
    </row>
    <row r="37" spans="4:5" x14ac:dyDescent="0.25">
      <c r="D37" s="130" t="s">
        <v>590</v>
      </c>
      <c r="E37" s="124" t="s">
        <v>187</v>
      </c>
    </row>
    <row r="38" spans="4:5" x14ac:dyDescent="0.25">
      <c r="D38" s="130" t="s">
        <v>591</v>
      </c>
      <c r="E38" s="124" t="s">
        <v>195</v>
      </c>
    </row>
    <row r="39" spans="4:5" x14ac:dyDescent="0.25">
      <c r="D39" s="131" t="s">
        <v>592</v>
      </c>
      <c r="E39" s="124" t="s">
        <v>593</v>
      </c>
    </row>
    <row r="40" spans="4:5" x14ac:dyDescent="0.25">
      <c r="D40" s="131" t="s">
        <v>594</v>
      </c>
      <c r="E40" s="124" t="s">
        <v>595</v>
      </c>
    </row>
    <row r="41" spans="4:5" x14ac:dyDescent="0.25">
      <c r="D41" s="130" t="s">
        <v>596</v>
      </c>
      <c r="E41" s="124" t="s">
        <v>597</v>
      </c>
    </row>
    <row r="42" spans="4:5" x14ac:dyDescent="0.25">
      <c r="D42" s="130" t="s">
        <v>598</v>
      </c>
      <c r="E42" s="124" t="s">
        <v>201</v>
      </c>
    </row>
    <row r="43" spans="4:5" x14ac:dyDescent="0.25">
      <c r="D43" s="131" t="s">
        <v>599</v>
      </c>
      <c r="E43" s="124" t="s">
        <v>600</v>
      </c>
    </row>
    <row r="44" spans="4:5" x14ac:dyDescent="0.25">
      <c r="D44" s="132" t="s">
        <v>601</v>
      </c>
      <c r="E44" s="124" t="s">
        <v>602</v>
      </c>
    </row>
    <row r="45" spans="4:5" x14ac:dyDescent="0.25">
      <c r="D45" s="126" t="s">
        <v>603</v>
      </c>
      <c r="E45" s="124" t="s">
        <v>604</v>
      </c>
    </row>
    <row r="46" spans="4:5" x14ac:dyDescent="0.25">
      <c r="D46" s="126" t="s">
        <v>605</v>
      </c>
      <c r="E46" s="124" t="s">
        <v>606</v>
      </c>
    </row>
    <row r="47" spans="4:5" x14ac:dyDescent="0.25">
      <c r="D47" s="126" t="s">
        <v>607</v>
      </c>
      <c r="E47" s="124" t="s">
        <v>608</v>
      </c>
    </row>
    <row r="48" spans="4:5" x14ac:dyDescent="0.25">
      <c r="D48" s="126" t="s">
        <v>609</v>
      </c>
      <c r="E48" s="124" t="s">
        <v>610</v>
      </c>
    </row>
    <row r="49" spans="4:4" x14ac:dyDescent="0.25">
      <c r="D49" s="129" t="s">
        <v>611</v>
      </c>
    </row>
    <row r="50" spans="4:4" x14ac:dyDescent="0.25">
      <c r="D50" s="126" t="s">
        <v>612</v>
      </c>
    </row>
    <row r="51" spans="4:4" x14ac:dyDescent="0.25">
      <c r="D51" s="126" t="s">
        <v>613</v>
      </c>
    </row>
    <row r="52" spans="4:4" x14ac:dyDescent="0.25">
      <c r="D52" s="129" t="s">
        <v>614</v>
      </c>
    </row>
    <row r="53" spans="4:4" x14ac:dyDescent="0.25">
      <c r="D53" s="132" t="s">
        <v>615</v>
      </c>
    </row>
    <row r="54" spans="4:4" x14ac:dyDescent="0.25">
      <c r="D54" s="132" t="s">
        <v>616</v>
      </c>
    </row>
    <row r="55" spans="4:4" x14ac:dyDescent="0.25">
      <c r="D55" s="132" t="s">
        <v>617</v>
      </c>
    </row>
    <row r="56" spans="4:4" x14ac:dyDescent="0.25">
      <c r="D56" s="132" t="s">
        <v>618</v>
      </c>
    </row>
  </sheetData>
  <mergeCells count="1">
    <mergeCell ref="D27:D30"/>
  </mergeCells>
  <pageMargins left="0.7" right="0.7" top="0.75" bottom="0.75" header="0.3" footer="0.3"/>
  <pageSetup scale="2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10.8554687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6"/>
  <sheetViews>
    <sheetView zoomScale="90" zoomScaleNormal="90" workbookViewId="0">
      <selection activeCell="P9" sqref="P9"/>
    </sheetView>
  </sheetViews>
  <sheetFormatPr baseColWidth="10" defaultColWidth="10.85546875" defaultRowHeight="15" x14ac:dyDescent="0.25"/>
  <cols>
    <col min="1" max="2" width="10.85546875" customWidth="1"/>
    <col min="3" max="3" width="6.85546875" customWidth="1"/>
    <col min="4" max="4" width="8.85546875" customWidth="1"/>
    <col min="5" max="5" width="10.85546875" customWidth="1"/>
  </cols>
  <sheetData>
    <row r="1" spans="1:14" x14ac:dyDescent="0.25">
      <c r="B1" t="s">
        <v>619</v>
      </c>
      <c r="C1" s="677" t="s">
        <v>620</v>
      </c>
      <c r="D1" s="677"/>
      <c r="E1" s="677"/>
      <c r="F1" s="677"/>
      <c r="G1" s="678" t="s">
        <v>621</v>
      </c>
      <c r="H1" s="679"/>
      <c r="I1" s="679"/>
      <c r="J1" s="680"/>
      <c r="K1" s="676" t="s">
        <v>622</v>
      </c>
      <c r="L1" s="676"/>
      <c r="M1" s="676"/>
      <c r="N1" s="676"/>
    </row>
    <row r="2" spans="1:14" x14ac:dyDescent="0.25">
      <c r="C2" s="4"/>
      <c r="D2" s="4"/>
      <c r="E2" s="4"/>
      <c r="F2" s="4" t="s">
        <v>623</v>
      </c>
      <c r="G2" s="30"/>
      <c r="H2" s="4"/>
      <c r="I2" s="4"/>
      <c r="J2" s="31" t="s">
        <v>623</v>
      </c>
      <c r="K2" s="4"/>
      <c r="L2" s="4"/>
      <c r="M2" s="4"/>
      <c r="N2" s="4" t="s">
        <v>623</v>
      </c>
    </row>
    <row r="3" spans="1:14" x14ac:dyDescent="0.25">
      <c r="A3" s="674" t="s">
        <v>624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674"/>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674"/>
      <c r="B5" s="5">
        <v>3</v>
      </c>
      <c r="C5" s="6">
        <v>0.05</v>
      </c>
      <c r="D5" s="6">
        <v>0.05</v>
      </c>
      <c r="E5" s="6">
        <v>0.1</v>
      </c>
      <c r="F5" s="7">
        <f>(C5+D5+E5)</f>
        <v>0.2</v>
      </c>
      <c r="G5" s="32">
        <v>0.1</v>
      </c>
      <c r="H5" s="6">
        <v>0.1</v>
      </c>
      <c r="I5" s="6">
        <v>0.1</v>
      </c>
      <c r="J5" s="33">
        <f>(G5+H5+I5)</f>
        <v>0.30000000000000004</v>
      </c>
      <c r="K5" s="24"/>
      <c r="L5" s="5"/>
      <c r="M5" s="5"/>
      <c r="N5" s="5"/>
    </row>
    <row r="6" spans="1:14" x14ac:dyDescent="0.25">
      <c r="A6" s="674"/>
      <c r="B6" s="5">
        <v>4</v>
      </c>
      <c r="C6" s="6">
        <v>0.1</v>
      </c>
      <c r="D6" s="6">
        <v>0.1</v>
      </c>
      <c r="E6" s="6">
        <v>0.2</v>
      </c>
      <c r="F6" s="7">
        <f>(C6+D6+E6)</f>
        <v>0.4</v>
      </c>
      <c r="G6" s="32">
        <v>0</v>
      </c>
      <c r="H6" s="6">
        <v>0</v>
      </c>
      <c r="I6" s="6">
        <v>0.1</v>
      </c>
      <c r="J6" s="33">
        <f>(G6+H6+I6)</f>
        <v>0.1</v>
      </c>
      <c r="K6" s="24"/>
      <c r="L6" s="5"/>
      <c r="M6" s="5"/>
      <c r="N6" s="5"/>
    </row>
    <row r="7" spans="1:14" x14ac:dyDescent="0.25">
      <c r="A7" s="674"/>
      <c r="B7" s="5">
        <v>5</v>
      </c>
      <c r="C7" s="6">
        <v>0</v>
      </c>
      <c r="D7" s="6">
        <v>0</v>
      </c>
      <c r="E7" s="6">
        <v>0</v>
      </c>
      <c r="F7" s="7">
        <f>(C7+D7+E7)</f>
        <v>0</v>
      </c>
      <c r="G7" s="32">
        <v>0</v>
      </c>
      <c r="H7" s="6">
        <v>0</v>
      </c>
      <c r="I7" s="6">
        <v>0</v>
      </c>
      <c r="J7" s="33">
        <f>(G7+H7+I7)</f>
        <v>0</v>
      </c>
      <c r="K7" s="24"/>
      <c r="L7" s="5"/>
      <c r="M7" s="5"/>
      <c r="N7" s="5"/>
    </row>
    <row r="8" spans="1:14" x14ac:dyDescent="0.25">
      <c r="A8" s="674" t="s">
        <v>625</v>
      </c>
      <c r="B8" s="9">
        <v>6</v>
      </c>
      <c r="C8" s="10">
        <v>0.1</v>
      </c>
      <c r="D8" s="10">
        <v>0.1</v>
      </c>
      <c r="E8" s="10">
        <v>0.1</v>
      </c>
      <c r="F8" s="11">
        <f>C8+D8+E8</f>
        <v>0.30000000000000004</v>
      </c>
      <c r="G8" s="34"/>
      <c r="H8" s="9"/>
      <c r="I8" s="9"/>
      <c r="J8" s="35"/>
      <c r="K8" s="25"/>
      <c r="L8" s="9"/>
      <c r="M8" s="9"/>
      <c r="N8" s="9"/>
    </row>
    <row r="9" spans="1:14" x14ac:dyDescent="0.25">
      <c r="A9" s="674"/>
      <c r="B9" s="9">
        <v>7</v>
      </c>
      <c r="C9" s="9"/>
      <c r="D9" s="9"/>
      <c r="E9" s="9"/>
      <c r="F9" s="19"/>
      <c r="G9" s="36"/>
      <c r="H9" s="9"/>
      <c r="I9" s="9"/>
      <c r="J9" s="35"/>
      <c r="K9" s="25"/>
      <c r="L9" s="9"/>
      <c r="M9" s="9"/>
      <c r="N9" s="9"/>
    </row>
    <row r="10" spans="1:14" x14ac:dyDescent="0.25">
      <c r="A10" s="674"/>
      <c r="B10" s="9">
        <v>8</v>
      </c>
      <c r="C10" s="9"/>
      <c r="D10" s="9"/>
      <c r="E10" s="9"/>
      <c r="F10" s="19"/>
      <c r="G10" s="36"/>
      <c r="H10" s="9"/>
      <c r="I10" s="9"/>
      <c r="J10" s="35"/>
      <c r="K10" s="25"/>
      <c r="L10" s="9"/>
      <c r="M10" s="9"/>
      <c r="N10" s="9"/>
    </row>
    <row r="11" spans="1:14" x14ac:dyDescent="0.25">
      <c r="A11" s="674"/>
      <c r="B11" s="9">
        <v>9</v>
      </c>
      <c r="C11" s="9"/>
      <c r="D11" s="9"/>
      <c r="E11" s="9"/>
      <c r="F11" s="19"/>
      <c r="G11" s="36"/>
      <c r="H11" s="9"/>
      <c r="I11" s="9"/>
      <c r="J11" s="35"/>
      <c r="K11" s="25"/>
      <c r="L11" s="9"/>
      <c r="M11" s="9"/>
      <c r="N11" s="9"/>
    </row>
    <row r="12" spans="1:14" x14ac:dyDescent="0.25">
      <c r="A12" s="674" t="s">
        <v>626</v>
      </c>
      <c r="B12" s="14">
        <v>10</v>
      </c>
      <c r="C12" s="14"/>
      <c r="D12" s="14"/>
      <c r="E12" s="14"/>
      <c r="F12" s="20"/>
      <c r="G12" s="37"/>
      <c r="H12" s="14"/>
      <c r="I12" s="14"/>
      <c r="J12" s="38"/>
      <c r="K12" s="26"/>
      <c r="L12" s="14"/>
      <c r="M12" s="14"/>
      <c r="N12" s="14"/>
    </row>
    <row r="13" spans="1:14" x14ac:dyDescent="0.25">
      <c r="A13" s="674"/>
      <c r="B13" s="14">
        <v>11</v>
      </c>
      <c r="C13" s="14"/>
      <c r="D13" s="14"/>
      <c r="E13" s="14"/>
      <c r="F13" s="20"/>
      <c r="G13" s="37"/>
      <c r="H13" s="14"/>
      <c r="I13" s="14"/>
      <c r="J13" s="38"/>
      <c r="K13" s="26"/>
      <c r="L13" s="14"/>
      <c r="M13" s="14"/>
      <c r="N13" s="14"/>
    </row>
    <row r="14" spans="1:14" x14ac:dyDescent="0.25">
      <c r="A14" s="674"/>
      <c r="B14" s="14">
        <v>12</v>
      </c>
      <c r="C14" s="14"/>
      <c r="D14" s="14"/>
      <c r="E14" s="14"/>
      <c r="F14" s="20"/>
      <c r="G14" s="37"/>
      <c r="H14" s="14"/>
      <c r="I14" s="14"/>
      <c r="J14" s="38"/>
      <c r="K14" s="26"/>
      <c r="L14" s="14"/>
      <c r="M14" s="14"/>
      <c r="N14" s="14"/>
    </row>
    <row r="15" spans="1:14" x14ac:dyDescent="0.25">
      <c r="A15" s="674"/>
      <c r="B15" s="14">
        <v>13</v>
      </c>
      <c r="C15" s="14"/>
      <c r="D15" s="14"/>
      <c r="E15" s="14"/>
      <c r="F15" s="20"/>
      <c r="G15" s="37"/>
      <c r="H15" s="14"/>
      <c r="I15" s="14"/>
      <c r="J15" s="38"/>
      <c r="K15" s="26"/>
      <c r="L15" s="14"/>
      <c r="M15" s="14"/>
      <c r="N15" s="14"/>
    </row>
    <row r="16" spans="1:14" x14ac:dyDescent="0.25">
      <c r="A16" s="674" t="s">
        <v>627</v>
      </c>
      <c r="B16" s="15">
        <v>14</v>
      </c>
      <c r="C16" s="15"/>
      <c r="D16" s="15"/>
      <c r="E16" s="15"/>
      <c r="F16" s="21"/>
      <c r="G16" s="39"/>
      <c r="H16" s="15"/>
      <c r="I16" s="15"/>
      <c r="J16" s="40"/>
      <c r="K16" s="27"/>
      <c r="L16" s="15"/>
      <c r="M16" s="15"/>
      <c r="N16" s="15"/>
    </row>
    <row r="17" spans="1:14" x14ac:dyDescent="0.25">
      <c r="A17" s="674"/>
      <c r="B17" s="15">
        <v>15</v>
      </c>
      <c r="C17" s="15"/>
      <c r="D17" s="15"/>
      <c r="E17" s="15"/>
      <c r="F17" s="21"/>
      <c r="G17" s="39"/>
      <c r="H17" s="15"/>
      <c r="I17" s="15"/>
      <c r="J17" s="40"/>
      <c r="K17" s="27"/>
      <c r="L17" s="15"/>
      <c r="M17" s="15"/>
      <c r="N17" s="15"/>
    </row>
    <row r="18" spans="1:14" x14ac:dyDescent="0.25">
      <c r="A18" s="674"/>
      <c r="B18" s="15">
        <v>16</v>
      </c>
      <c r="C18" s="15"/>
      <c r="D18" s="15"/>
      <c r="E18" s="15"/>
      <c r="F18" s="21"/>
      <c r="G18" s="39"/>
      <c r="H18" s="15"/>
      <c r="I18" s="15"/>
      <c r="J18" s="40"/>
      <c r="K18" s="27"/>
      <c r="L18" s="15"/>
      <c r="M18" s="15"/>
      <c r="N18" s="15"/>
    </row>
    <row r="19" spans="1:14" x14ac:dyDescent="0.25">
      <c r="A19" s="674" t="s">
        <v>628</v>
      </c>
      <c r="B19" s="18">
        <v>17</v>
      </c>
      <c r="C19" s="18"/>
      <c r="D19" s="18"/>
      <c r="E19" s="18"/>
      <c r="F19" s="22"/>
      <c r="G19" s="41"/>
      <c r="H19" s="18"/>
      <c r="I19" s="18"/>
      <c r="J19" s="42"/>
      <c r="K19" s="28"/>
      <c r="L19" s="18"/>
      <c r="M19" s="18"/>
      <c r="N19" s="18"/>
    </row>
    <row r="20" spans="1:14" x14ac:dyDescent="0.25">
      <c r="A20" s="674"/>
      <c r="B20" s="18">
        <v>18</v>
      </c>
      <c r="C20" s="18"/>
      <c r="D20" s="18"/>
      <c r="E20" s="18"/>
      <c r="F20" s="22"/>
      <c r="G20" s="41"/>
      <c r="H20" s="18"/>
      <c r="I20" s="18"/>
      <c r="J20" s="42"/>
      <c r="K20" s="28"/>
      <c r="L20" s="18"/>
      <c r="M20" s="18"/>
      <c r="N20" s="18"/>
    </row>
    <row r="21" spans="1:14" x14ac:dyDescent="0.25">
      <c r="A21" s="674"/>
      <c r="B21" s="18">
        <v>19</v>
      </c>
      <c r="C21" s="18"/>
      <c r="D21" s="18"/>
      <c r="E21" s="18"/>
      <c r="F21" s="22"/>
      <c r="G21" s="41"/>
      <c r="H21" s="18"/>
      <c r="I21" s="18"/>
      <c r="J21" s="42"/>
      <c r="K21" s="28"/>
      <c r="L21" s="18"/>
      <c r="M21" s="18"/>
      <c r="N21" s="18"/>
    </row>
    <row r="22" spans="1:14" x14ac:dyDescent="0.25">
      <c r="A22" s="674"/>
      <c r="B22" s="18">
        <v>20</v>
      </c>
      <c r="C22" s="18"/>
      <c r="D22" s="18"/>
      <c r="E22" s="18"/>
      <c r="F22" s="22"/>
      <c r="G22" s="41"/>
      <c r="H22" s="18"/>
      <c r="I22" s="18"/>
      <c r="J22" s="42"/>
      <c r="K22" s="28"/>
      <c r="L22" s="18"/>
      <c r="M22" s="18"/>
      <c r="N22" s="18"/>
    </row>
    <row r="23" spans="1:14" x14ac:dyDescent="0.25">
      <c r="A23" s="674" t="s">
        <v>629</v>
      </c>
      <c r="B23" s="13">
        <v>21</v>
      </c>
      <c r="C23" s="13"/>
      <c r="D23" s="13"/>
      <c r="E23" s="13"/>
      <c r="F23" s="23"/>
      <c r="G23" s="43"/>
      <c r="H23" s="13"/>
      <c r="I23" s="13"/>
      <c r="J23" s="44"/>
      <c r="K23" s="29"/>
      <c r="L23" s="13"/>
      <c r="M23" s="13"/>
      <c r="N23" s="13"/>
    </row>
    <row r="24" spans="1:14" x14ac:dyDescent="0.25">
      <c r="A24" s="674"/>
      <c r="B24" s="13">
        <v>22</v>
      </c>
      <c r="C24" s="13"/>
      <c r="D24" s="13"/>
      <c r="E24" s="13"/>
      <c r="F24" s="23"/>
      <c r="G24" s="43"/>
      <c r="H24" s="13"/>
      <c r="I24" s="13"/>
      <c r="J24" s="44"/>
      <c r="K24" s="29"/>
      <c r="L24" s="13"/>
      <c r="M24" s="13"/>
      <c r="N24" s="13"/>
    </row>
    <row r="25" spans="1:14" x14ac:dyDescent="0.25">
      <c r="A25" s="674"/>
      <c r="B25" s="13">
        <v>23</v>
      </c>
      <c r="C25" s="13"/>
      <c r="D25" s="13"/>
      <c r="E25" s="13"/>
      <c r="F25" s="23"/>
      <c r="G25" s="43"/>
      <c r="H25" s="13"/>
      <c r="I25" s="13"/>
      <c r="J25" s="44"/>
      <c r="K25" s="29"/>
      <c r="L25" s="13"/>
      <c r="M25" s="13"/>
      <c r="N25" s="13"/>
    </row>
    <row r="26" spans="1:14" x14ac:dyDescent="0.25">
      <c r="A26" s="674"/>
      <c r="B26" s="13">
        <v>24</v>
      </c>
      <c r="C26" s="13"/>
      <c r="D26" s="13"/>
      <c r="E26" s="13"/>
      <c r="F26" s="23"/>
      <c r="G26" s="43"/>
      <c r="H26" s="13"/>
      <c r="I26" s="13"/>
      <c r="J26" s="44"/>
      <c r="K26" s="29"/>
      <c r="L26" s="13"/>
      <c r="M26" s="13"/>
      <c r="N26" s="13"/>
    </row>
    <row r="27" spans="1:14" x14ac:dyDescent="0.25">
      <c r="A27" s="674" t="s">
        <v>630</v>
      </c>
      <c r="B27" s="9">
        <v>25</v>
      </c>
      <c r="C27" s="9"/>
      <c r="D27" s="9"/>
      <c r="E27" s="9"/>
      <c r="F27" s="9"/>
      <c r="G27" s="9"/>
      <c r="H27" s="9"/>
      <c r="I27" s="9"/>
      <c r="J27" s="9"/>
      <c r="K27" s="9"/>
      <c r="L27" s="9"/>
      <c r="M27" s="9"/>
      <c r="N27" s="9"/>
    </row>
    <row r="28" spans="1:14" x14ac:dyDescent="0.25">
      <c r="A28" s="674"/>
      <c r="B28" s="9">
        <v>26</v>
      </c>
      <c r="C28" s="9"/>
      <c r="D28" s="9"/>
      <c r="E28" s="9"/>
      <c r="F28" s="9"/>
      <c r="G28" s="9"/>
      <c r="H28" s="9"/>
      <c r="I28" s="9"/>
      <c r="J28" s="9"/>
      <c r="K28" s="9"/>
      <c r="L28" s="9"/>
      <c r="M28" s="9"/>
      <c r="N28" s="9"/>
    </row>
    <row r="29" spans="1:14" x14ac:dyDescent="0.25">
      <c r="A29" s="674"/>
      <c r="B29" s="9">
        <v>27</v>
      </c>
      <c r="C29" s="9"/>
      <c r="D29" s="9"/>
      <c r="E29" s="9"/>
      <c r="F29" s="9"/>
      <c r="G29" s="9"/>
      <c r="H29" s="9"/>
      <c r="I29" s="9"/>
      <c r="J29" s="9"/>
      <c r="K29" s="9"/>
      <c r="L29" s="9"/>
      <c r="M29" s="9"/>
      <c r="N29" s="9"/>
    </row>
    <row r="30" spans="1:14" x14ac:dyDescent="0.25">
      <c r="A30" s="674"/>
      <c r="B30" s="9">
        <v>28</v>
      </c>
      <c r="C30" s="9"/>
      <c r="D30" s="9"/>
      <c r="E30" s="9"/>
      <c r="F30" s="9"/>
      <c r="G30" s="9"/>
      <c r="H30" s="9"/>
      <c r="I30" s="9"/>
      <c r="J30" s="9"/>
      <c r="K30" s="9"/>
      <c r="L30" s="9"/>
      <c r="M30" s="9"/>
      <c r="N30" s="9"/>
    </row>
    <row r="31" spans="1:14" x14ac:dyDescent="0.25">
      <c r="A31" s="674"/>
      <c r="B31" s="9">
        <v>29</v>
      </c>
      <c r="C31" s="9"/>
      <c r="D31" s="9"/>
      <c r="E31" s="9"/>
      <c r="F31" s="9"/>
      <c r="G31" s="9"/>
      <c r="H31" s="9"/>
      <c r="I31" s="9"/>
      <c r="J31" s="9"/>
      <c r="K31" s="9"/>
      <c r="L31" s="9"/>
      <c r="M31" s="9"/>
      <c r="N31" s="9"/>
    </row>
    <row r="32" spans="1:14" x14ac:dyDescent="0.25">
      <c r="A32" s="674" t="s">
        <v>631</v>
      </c>
      <c r="B32" s="16">
        <v>30</v>
      </c>
      <c r="C32" s="16"/>
      <c r="D32" s="16"/>
      <c r="E32" s="16"/>
      <c r="F32" s="16"/>
      <c r="G32" s="16"/>
      <c r="H32" s="16"/>
      <c r="I32" s="16"/>
      <c r="J32" s="16"/>
      <c r="K32" s="16"/>
      <c r="L32" s="16"/>
      <c r="M32" s="16"/>
      <c r="N32" s="16"/>
    </row>
    <row r="33" spans="1:14" x14ac:dyDescent="0.25">
      <c r="A33" s="674"/>
      <c r="B33" s="16">
        <v>31</v>
      </c>
      <c r="C33" s="16"/>
      <c r="D33" s="16"/>
      <c r="E33" s="16"/>
      <c r="F33" s="16"/>
      <c r="G33" s="16"/>
      <c r="H33" s="16"/>
      <c r="I33" s="16"/>
      <c r="J33" s="16"/>
      <c r="K33" s="16"/>
      <c r="L33" s="16"/>
      <c r="M33" s="16"/>
      <c r="N33" s="16"/>
    </row>
    <row r="34" spans="1:14" x14ac:dyDescent="0.25">
      <c r="A34" s="674"/>
      <c r="B34" s="16">
        <v>32</v>
      </c>
      <c r="C34" s="16"/>
      <c r="D34" s="16"/>
      <c r="E34" s="16"/>
      <c r="F34" s="16"/>
      <c r="G34" s="16"/>
      <c r="H34" s="16"/>
      <c r="I34" s="16"/>
      <c r="J34" s="16"/>
      <c r="K34" s="16"/>
      <c r="L34" s="16"/>
      <c r="M34" s="16"/>
      <c r="N34" s="16"/>
    </row>
    <row r="35" spans="1:14" x14ac:dyDescent="0.25">
      <c r="A35" s="674" t="s">
        <v>632</v>
      </c>
      <c r="B35" s="17">
        <v>33</v>
      </c>
      <c r="C35" s="14"/>
      <c r="D35" s="14"/>
      <c r="E35" s="14"/>
      <c r="F35" s="14"/>
      <c r="G35" s="14"/>
      <c r="H35" s="14"/>
      <c r="I35" s="14"/>
      <c r="J35" s="14"/>
      <c r="K35" s="14"/>
      <c r="L35" s="14"/>
      <c r="M35" s="14"/>
      <c r="N35" s="14"/>
    </row>
    <row r="36" spans="1:14" x14ac:dyDescent="0.25">
      <c r="A36" s="674"/>
      <c r="B36" s="14">
        <v>34</v>
      </c>
      <c r="C36" s="14"/>
      <c r="D36" s="14"/>
      <c r="E36" s="14"/>
      <c r="F36" s="14"/>
      <c r="G36" s="14"/>
      <c r="H36" s="14"/>
      <c r="I36" s="14"/>
      <c r="J36" s="14"/>
      <c r="K36" s="14"/>
      <c r="L36" s="14"/>
      <c r="M36" s="14"/>
      <c r="N36" s="14"/>
    </row>
    <row r="37" spans="1:14" x14ac:dyDescent="0.25">
      <c r="A37" s="674"/>
      <c r="B37" s="45">
        <v>35</v>
      </c>
      <c r="C37" s="14"/>
      <c r="D37" s="14"/>
      <c r="E37" s="14"/>
      <c r="F37" s="14"/>
      <c r="G37" s="14"/>
      <c r="H37" s="14"/>
      <c r="I37" s="14"/>
      <c r="J37" s="14"/>
      <c r="K37" s="14"/>
      <c r="L37" s="14"/>
      <c r="M37" s="14"/>
      <c r="N37" s="14"/>
    </row>
    <row r="38" spans="1:14" x14ac:dyDescent="0.25">
      <c r="A38" s="674" t="s">
        <v>633</v>
      </c>
      <c r="B38" s="8">
        <v>36</v>
      </c>
      <c r="C38" s="8"/>
      <c r="D38" s="8"/>
      <c r="E38" s="8"/>
      <c r="F38" s="8"/>
      <c r="G38" s="8"/>
      <c r="H38" s="8"/>
      <c r="I38" s="8"/>
      <c r="J38" s="8"/>
      <c r="K38" s="8"/>
      <c r="L38" s="8"/>
      <c r="M38" s="8"/>
      <c r="N38" s="8"/>
    </row>
    <row r="39" spans="1:14" x14ac:dyDescent="0.25">
      <c r="A39" s="674"/>
      <c r="B39" s="8">
        <v>37</v>
      </c>
      <c r="C39" s="8"/>
      <c r="D39" s="8"/>
      <c r="E39" s="8"/>
      <c r="F39" s="8"/>
      <c r="G39" s="8"/>
      <c r="H39" s="8"/>
      <c r="I39" s="8"/>
      <c r="J39" s="8"/>
      <c r="K39" s="8"/>
      <c r="L39" s="8"/>
      <c r="M39" s="8"/>
      <c r="N39" s="8"/>
    </row>
    <row r="40" spans="1:14" x14ac:dyDescent="0.25">
      <c r="A40" s="674"/>
      <c r="B40" s="8">
        <v>38</v>
      </c>
      <c r="C40" s="8"/>
      <c r="D40" s="8"/>
      <c r="E40" s="8"/>
      <c r="F40" s="8"/>
      <c r="G40" s="8"/>
      <c r="H40" s="8"/>
      <c r="I40" s="8"/>
      <c r="J40" s="8"/>
      <c r="K40" s="8"/>
      <c r="L40" s="8"/>
      <c r="M40" s="8"/>
      <c r="N40" s="8"/>
    </row>
    <row r="41" spans="1:14" x14ac:dyDescent="0.25">
      <c r="A41" s="675" t="s">
        <v>634</v>
      </c>
      <c r="B41" s="46">
        <v>39</v>
      </c>
      <c r="C41" s="47"/>
      <c r="D41" s="47"/>
      <c r="E41" s="47"/>
      <c r="F41" s="47"/>
      <c r="G41" s="47"/>
      <c r="H41" s="47"/>
      <c r="I41" s="47"/>
      <c r="J41" s="47"/>
      <c r="K41" s="47"/>
      <c r="L41" s="47"/>
      <c r="M41" s="47"/>
      <c r="N41" s="47"/>
    </row>
    <row r="42" spans="1:14" x14ac:dyDescent="0.25">
      <c r="A42" s="675"/>
      <c r="B42" s="47">
        <v>40</v>
      </c>
      <c r="C42" s="47"/>
      <c r="D42" s="47"/>
      <c r="E42" s="47"/>
      <c r="F42" s="47"/>
      <c r="G42" s="47"/>
      <c r="H42" s="47"/>
      <c r="I42" s="47"/>
      <c r="J42" s="47"/>
      <c r="K42" s="47"/>
      <c r="L42" s="47"/>
      <c r="M42" s="47"/>
      <c r="N42" s="47"/>
    </row>
    <row r="43" spans="1:14" x14ac:dyDescent="0.25">
      <c r="A43" s="675"/>
      <c r="B43" s="47">
        <v>41</v>
      </c>
      <c r="C43" s="47"/>
      <c r="D43" s="47"/>
      <c r="E43" s="47"/>
      <c r="F43" s="47"/>
      <c r="G43" s="47"/>
      <c r="H43" s="47"/>
      <c r="I43" s="47"/>
      <c r="J43" s="47"/>
      <c r="K43" s="47"/>
      <c r="L43" s="47"/>
      <c r="M43" s="47"/>
      <c r="N43" s="47"/>
    </row>
    <row r="44" spans="1:14" x14ac:dyDescent="0.25">
      <c r="A44" s="675"/>
      <c r="B44" s="48">
        <v>42</v>
      </c>
      <c r="C44" s="47"/>
      <c r="D44" s="47"/>
      <c r="E44" s="47"/>
      <c r="F44" s="47"/>
      <c r="G44" s="47"/>
      <c r="H44" s="47"/>
      <c r="I44" s="47"/>
      <c r="J44" s="47"/>
      <c r="K44" s="47"/>
      <c r="L44" s="47"/>
      <c r="M44" s="47"/>
      <c r="N44" s="47"/>
    </row>
    <row r="45" spans="1:14" x14ac:dyDescent="0.25">
      <c r="A45" s="673" t="s">
        <v>635</v>
      </c>
      <c r="B45" s="12">
        <v>43</v>
      </c>
      <c r="C45" s="12"/>
      <c r="D45" s="12"/>
      <c r="E45" s="12"/>
      <c r="F45" s="12"/>
      <c r="G45" s="12"/>
      <c r="H45" s="12"/>
      <c r="I45" s="12"/>
      <c r="J45" s="12"/>
      <c r="K45" s="12"/>
      <c r="L45" s="12"/>
      <c r="M45" s="12"/>
      <c r="N45" s="12"/>
    </row>
    <row r="46" spans="1:14" x14ac:dyDescent="0.25">
      <c r="A46" s="673"/>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501"/>
      <c r="B1" s="516" t="s">
        <v>0</v>
      </c>
      <c r="C1" s="517"/>
      <c r="D1" s="517"/>
      <c r="E1" s="517"/>
      <c r="F1" s="517"/>
      <c r="G1" s="517"/>
      <c r="H1" s="517"/>
      <c r="I1" s="517"/>
      <c r="J1" s="517"/>
      <c r="K1" s="517"/>
      <c r="L1" s="517"/>
      <c r="M1" s="517"/>
      <c r="N1" s="517"/>
      <c r="O1" s="517"/>
      <c r="P1" s="517"/>
      <c r="Q1" s="517"/>
      <c r="R1" s="517"/>
      <c r="S1" s="517"/>
      <c r="T1" s="517"/>
      <c r="U1" s="517"/>
      <c r="V1" s="517"/>
      <c r="W1" s="517"/>
      <c r="X1" s="517"/>
      <c r="Y1" s="518"/>
      <c r="Z1" s="513" t="s">
        <v>93</v>
      </c>
      <c r="AA1" s="514"/>
      <c r="AB1" s="515"/>
    </row>
    <row r="2" spans="1:28" ht="30.75" customHeight="1" x14ac:dyDescent="0.25">
      <c r="A2" s="502"/>
      <c r="B2" s="490" t="s">
        <v>2</v>
      </c>
      <c r="C2" s="491"/>
      <c r="D2" s="491"/>
      <c r="E2" s="491"/>
      <c r="F2" s="491"/>
      <c r="G2" s="491"/>
      <c r="H2" s="491"/>
      <c r="I2" s="491"/>
      <c r="J2" s="491"/>
      <c r="K2" s="491"/>
      <c r="L2" s="491"/>
      <c r="M2" s="491"/>
      <c r="N2" s="491"/>
      <c r="O2" s="491"/>
      <c r="P2" s="491"/>
      <c r="Q2" s="491"/>
      <c r="R2" s="491"/>
      <c r="S2" s="491"/>
      <c r="T2" s="491"/>
      <c r="U2" s="491"/>
      <c r="V2" s="491"/>
      <c r="W2" s="491"/>
      <c r="X2" s="491"/>
      <c r="Y2" s="492"/>
      <c r="Z2" s="504" t="s">
        <v>94</v>
      </c>
      <c r="AA2" s="505"/>
      <c r="AB2" s="506"/>
    </row>
    <row r="3" spans="1:28" ht="24" customHeight="1" x14ac:dyDescent="0.25">
      <c r="A3" s="502"/>
      <c r="B3" s="374" t="s">
        <v>4</v>
      </c>
      <c r="C3" s="375"/>
      <c r="D3" s="375"/>
      <c r="E3" s="375"/>
      <c r="F3" s="375"/>
      <c r="G3" s="375"/>
      <c r="H3" s="375"/>
      <c r="I3" s="375"/>
      <c r="J3" s="375"/>
      <c r="K3" s="375"/>
      <c r="L3" s="375"/>
      <c r="M3" s="375"/>
      <c r="N3" s="375"/>
      <c r="O3" s="375"/>
      <c r="P3" s="375"/>
      <c r="Q3" s="375"/>
      <c r="R3" s="375"/>
      <c r="S3" s="375"/>
      <c r="T3" s="375"/>
      <c r="U3" s="375"/>
      <c r="V3" s="375"/>
      <c r="W3" s="375"/>
      <c r="X3" s="375"/>
      <c r="Y3" s="376"/>
      <c r="Z3" s="504" t="s">
        <v>95</v>
      </c>
      <c r="AA3" s="505"/>
      <c r="AB3" s="506"/>
    </row>
    <row r="4" spans="1:28" ht="15.75" customHeight="1" thickBot="1" x14ac:dyDescent="0.3">
      <c r="A4" s="503"/>
      <c r="B4" s="377"/>
      <c r="C4" s="378"/>
      <c r="D4" s="378"/>
      <c r="E4" s="378"/>
      <c r="F4" s="378"/>
      <c r="G4" s="378"/>
      <c r="H4" s="378"/>
      <c r="I4" s="378"/>
      <c r="J4" s="378"/>
      <c r="K4" s="378"/>
      <c r="L4" s="378"/>
      <c r="M4" s="378"/>
      <c r="N4" s="378"/>
      <c r="O4" s="378"/>
      <c r="P4" s="378"/>
      <c r="Q4" s="378"/>
      <c r="R4" s="378"/>
      <c r="S4" s="378"/>
      <c r="T4" s="378"/>
      <c r="U4" s="378"/>
      <c r="V4" s="378"/>
      <c r="W4" s="378"/>
      <c r="X4" s="378"/>
      <c r="Y4" s="379"/>
      <c r="Z4" s="507" t="s">
        <v>6</v>
      </c>
      <c r="AA4" s="508"/>
      <c r="AB4" s="509"/>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309" t="s">
        <v>15</v>
      </c>
      <c r="B7" s="311"/>
      <c r="C7" s="371"/>
      <c r="D7" s="372"/>
      <c r="E7" s="372"/>
      <c r="F7" s="372"/>
      <c r="G7" s="372"/>
      <c r="H7" s="372"/>
      <c r="I7" s="372"/>
      <c r="J7" s="372"/>
      <c r="K7" s="373"/>
      <c r="L7" s="62"/>
      <c r="M7" s="63"/>
      <c r="N7" s="63"/>
      <c r="O7" s="63"/>
      <c r="P7" s="63"/>
      <c r="Q7" s="64"/>
      <c r="R7" s="510" t="s">
        <v>9</v>
      </c>
      <c r="S7" s="511"/>
      <c r="T7" s="512"/>
      <c r="U7" s="519" t="s">
        <v>96</v>
      </c>
      <c r="V7" s="319"/>
      <c r="W7" s="510" t="s">
        <v>10</v>
      </c>
      <c r="X7" s="512"/>
      <c r="Y7" s="333" t="s">
        <v>11</v>
      </c>
      <c r="Z7" s="334"/>
      <c r="AA7" s="324"/>
      <c r="AB7" s="325"/>
    </row>
    <row r="8" spans="1:28" ht="15" customHeight="1" x14ac:dyDescent="0.25">
      <c r="A8" s="312"/>
      <c r="B8" s="314"/>
      <c r="C8" s="374"/>
      <c r="D8" s="375"/>
      <c r="E8" s="375"/>
      <c r="F8" s="375"/>
      <c r="G8" s="375"/>
      <c r="H8" s="375"/>
      <c r="I8" s="375"/>
      <c r="J8" s="375"/>
      <c r="K8" s="376"/>
      <c r="L8" s="62"/>
      <c r="M8" s="63"/>
      <c r="N8" s="63"/>
      <c r="O8" s="63"/>
      <c r="P8" s="63"/>
      <c r="Q8" s="64"/>
      <c r="R8" s="338"/>
      <c r="S8" s="339"/>
      <c r="T8" s="340"/>
      <c r="U8" s="320"/>
      <c r="V8" s="321"/>
      <c r="W8" s="338"/>
      <c r="X8" s="340"/>
      <c r="Y8" s="326" t="s">
        <v>12</v>
      </c>
      <c r="Z8" s="327"/>
      <c r="AA8" s="360"/>
      <c r="AB8" s="361"/>
    </row>
    <row r="9" spans="1:28" ht="15" customHeight="1" thickBot="1" x14ac:dyDescent="0.3">
      <c r="A9" s="315"/>
      <c r="B9" s="317"/>
      <c r="C9" s="377"/>
      <c r="D9" s="378"/>
      <c r="E9" s="378"/>
      <c r="F9" s="378"/>
      <c r="G9" s="378"/>
      <c r="H9" s="378"/>
      <c r="I9" s="378"/>
      <c r="J9" s="378"/>
      <c r="K9" s="379"/>
      <c r="L9" s="62"/>
      <c r="M9" s="63"/>
      <c r="N9" s="63"/>
      <c r="O9" s="63"/>
      <c r="P9" s="63"/>
      <c r="Q9" s="64"/>
      <c r="R9" s="393"/>
      <c r="S9" s="394"/>
      <c r="T9" s="395"/>
      <c r="U9" s="322"/>
      <c r="V9" s="323"/>
      <c r="W9" s="393"/>
      <c r="X9" s="395"/>
      <c r="Y9" s="362" t="s">
        <v>13</v>
      </c>
      <c r="Z9" s="363"/>
      <c r="AA9" s="364"/>
      <c r="AB9" s="365"/>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66" t="s">
        <v>17</v>
      </c>
      <c r="B11" s="367"/>
      <c r="C11" s="380"/>
      <c r="D11" s="381"/>
      <c r="E11" s="381"/>
      <c r="F11" s="381"/>
      <c r="G11" s="381"/>
      <c r="H11" s="381"/>
      <c r="I11" s="381"/>
      <c r="J11" s="381"/>
      <c r="K11" s="382"/>
      <c r="L11" s="72"/>
      <c r="M11" s="335" t="s">
        <v>19</v>
      </c>
      <c r="N11" s="336"/>
      <c r="O11" s="336"/>
      <c r="P11" s="336"/>
      <c r="Q11" s="337"/>
      <c r="R11" s="383"/>
      <c r="S11" s="384"/>
      <c r="T11" s="384"/>
      <c r="U11" s="384"/>
      <c r="V11" s="385"/>
      <c r="W11" s="335" t="s">
        <v>21</v>
      </c>
      <c r="X11" s="337"/>
      <c r="Y11" s="330"/>
      <c r="Z11" s="331"/>
      <c r="AA11" s="331"/>
      <c r="AB11" s="332"/>
    </row>
    <row r="12" spans="1:28" ht="9" customHeight="1" thickBot="1" x14ac:dyDescent="0.3">
      <c r="A12" s="59"/>
      <c r="B12" s="54"/>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73"/>
      <c r="AB12" s="74"/>
    </row>
    <row r="13" spans="1:28" s="76" customFormat="1" ht="37.5" customHeight="1" thickBot="1" x14ac:dyDescent="0.3">
      <c r="A13" s="366" t="s">
        <v>23</v>
      </c>
      <c r="B13" s="367"/>
      <c r="C13" s="386"/>
      <c r="D13" s="387"/>
      <c r="E13" s="387"/>
      <c r="F13" s="387"/>
      <c r="G13" s="387"/>
      <c r="H13" s="387"/>
      <c r="I13" s="387"/>
      <c r="J13" s="387"/>
      <c r="K13" s="387"/>
      <c r="L13" s="387"/>
      <c r="M13" s="387"/>
      <c r="N13" s="387"/>
      <c r="O13" s="387"/>
      <c r="P13" s="387"/>
      <c r="Q13" s="388"/>
      <c r="R13" s="54"/>
      <c r="S13" s="483" t="s">
        <v>97</v>
      </c>
      <c r="T13" s="483"/>
      <c r="U13" s="75"/>
      <c r="V13" s="482" t="s">
        <v>26</v>
      </c>
      <c r="W13" s="483"/>
      <c r="X13" s="483"/>
      <c r="Y13" s="483"/>
      <c r="Z13" s="54"/>
      <c r="AA13" s="391"/>
      <c r="AB13" s="392"/>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309" t="s">
        <v>7</v>
      </c>
      <c r="B15" s="311"/>
      <c r="C15" s="499" t="s">
        <v>98</v>
      </c>
      <c r="D15" s="80"/>
      <c r="E15" s="80"/>
      <c r="F15" s="80"/>
      <c r="G15" s="80"/>
      <c r="H15" s="80"/>
      <c r="I15" s="80"/>
      <c r="J15" s="70"/>
      <c r="K15" s="81"/>
      <c r="L15" s="70"/>
      <c r="M15" s="60"/>
      <c r="N15" s="60"/>
      <c r="O15" s="60"/>
      <c r="P15" s="60"/>
      <c r="Q15" s="484" t="s">
        <v>27</v>
      </c>
      <c r="R15" s="485"/>
      <c r="S15" s="485"/>
      <c r="T15" s="485"/>
      <c r="U15" s="485"/>
      <c r="V15" s="485"/>
      <c r="W15" s="485"/>
      <c r="X15" s="485"/>
      <c r="Y15" s="485"/>
      <c r="Z15" s="485"/>
      <c r="AA15" s="485"/>
      <c r="AB15" s="486"/>
    </row>
    <row r="16" spans="1:28" ht="35.25" customHeight="1" thickBot="1" x14ac:dyDescent="0.3">
      <c r="A16" s="315"/>
      <c r="B16" s="317"/>
      <c r="C16" s="500"/>
      <c r="D16" s="80"/>
      <c r="E16" s="80"/>
      <c r="F16" s="80"/>
      <c r="G16" s="80"/>
      <c r="H16" s="80"/>
      <c r="I16" s="80"/>
      <c r="J16" s="70"/>
      <c r="K16" s="70"/>
      <c r="L16" s="70"/>
      <c r="M16" s="60"/>
      <c r="N16" s="60"/>
      <c r="O16" s="60"/>
      <c r="P16" s="60"/>
      <c r="Q16" s="522" t="s">
        <v>99</v>
      </c>
      <c r="R16" s="523"/>
      <c r="S16" s="523"/>
      <c r="T16" s="523"/>
      <c r="U16" s="523"/>
      <c r="V16" s="524"/>
      <c r="W16" s="525" t="s">
        <v>100</v>
      </c>
      <c r="X16" s="523"/>
      <c r="Y16" s="523"/>
      <c r="Z16" s="523"/>
      <c r="AA16" s="523"/>
      <c r="AB16" s="526"/>
    </row>
    <row r="17" spans="1:39" ht="27" customHeight="1" x14ac:dyDescent="0.25">
      <c r="A17" s="82"/>
      <c r="B17" s="60"/>
      <c r="C17" s="60"/>
      <c r="D17" s="80"/>
      <c r="E17" s="80"/>
      <c r="F17" s="80"/>
      <c r="G17" s="80"/>
      <c r="H17" s="80"/>
      <c r="I17" s="80"/>
      <c r="J17" s="80"/>
      <c r="K17" s="80"/>
      <c r="L17" s="80"/>
      <c r="M17" s="60"/>
      <c r="N17" s="60"/>
      <c r="O17" s="60"/>
      <c r="P17" s="60"/>
      <c r="Q17" s="528" t="s">
        <v>101</v>
      </c>
      <c r="R17" s="529"/>
      <c r="S17" s="465"/>
      <c r="T17" s="459" t="s">
        <v>102</v>
      </c>
      <c r="U17" s="460"/>
      <c r="V17" s="461"/>
      <c r="W17" s="464" t="s">
        <v>101</v>
      </c>
      <c r="X17" s="465"/>
      <c r="Y17" s="464" t="s">
        <v>103</v>
      </c>
      <c r="Z17" s="465"/>
      <c r="AA17" s="459" t="s">
        <v>104</v>
      </c>
      <c r="AB17" s="466"/>
      <c r="AC17" s="83"/>
      <c r="AD17" s="83"/>
    </row>
    <row r="18" spans="1:39" ht="27" customHeight="1" x14ac:dyDescent="0.25">
      <c r="A18" s="82"/>
      <c r="B18" s="60"/>
      <c r="C18" s="60"/>
      <c r="D18" s="80"/>
      <c r="E18" s="80"/>
      <c r="F18" s="80"/>
      <c r="G18" s="80"/>
      <c r="H18" s="80"/>
      <c r="I18" s="80"/>
      <c r="J18" s="80"/>
      <c r="K18" s="80"/>
      <c r="L18" s="80"/>
      <c r="M18" s="60"/>
      <c r="N18" s="60"/>
      <c r="O18" s="60"/>
      <c r="P18" s="60"/>
      <c r="Q18" s="163"/>
      <c r="R18" s="164"/>
      <c r="S18" s="165"/>
      <c r="T18" s="459"/>
      <c r="U18" s="460"/>
      <c r="V18" s="461"/>
      <c r="W18" s="142"/>
      <c r="X18" s="143"/>
      <c r="Y18" s="142"/>
      <c r="Z18" s="143"/>
      <c r="AA18" s="144"/>
      <c r="AB18" s="145"/>
      <c r="AC18" s="83"/>
      <c r="AD18" s="83"/>
    </row>
    <row r="19" spans="1:39" ht="18" customHeight="1" thickBot="1" x14ac:dyDescent="0.3">
      <c r="A19" s="59"/>
      <c r="B19" s="54"/>
      <c r="C19" s="80"/>
      <c r="D19" s="80"/>
      <c r="E19" s="80"/>
      <c r="F19" s="80"/>
      <c r="G19" s="84"/>
      <c r="H19" s="84"/>
      <c r="I19" s="84"/>
      <c r="J19" s="84"/>
      <c r="K19" s="84"/>
      <c r="L19" s="84"/>
      <c r="M19" s="80"/>
      <c r="N19" s="80"/>
      <c r="O19" s="80"/>
      <c r="P19" s="80"/>
      <c r="Q19" s="527"/>
      <c r="R19" s="478"/>
      <c r="S19" s="479"/>
      <c r="T19" s="477"/>
      <c r="U19" s="478"/>
      <c r="V19" s="479"/>
      <c r="W19" s="487"/>
      <c r="X19" s="488"/>
      <c r="Y19" s="462"/>
      <c r="Z19" s="463"/>
      <c r="AA19" s="530"/>
      <c r="AB19" s="531"/>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291" t="s">
        <v>53</v>
      </c>
      <c r="B21" s="292"/>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4"/>
    </row>
    <row r="22" spans="1:39" ht="15" customHeight="1" x14ac:dyDescent="0.25">
      <c r="A22" s="350" t="s">
        <v>54</v>
      </c>
      <c r="B22" s="352" t="s">
        <v>55</v>
      </c>
      <c r="C22" s="353"/>
      <c r="D22" s="296" t="s">
        <v>105</v>
      </c>
      <c r="E22" s="356"/>
      <c r="F22" s="356"/>
      <c r="G22" s="356"/>
      <c r="H22" s="356"/>
      <c r="I22" s="356"/>
      <c r="J22" s="356"/>
      <c r="K22" s="356"/>
      <c r="L22" s="356"/>
      <c r="M22" s="356"/>
      <c r="N22" s="356"/>
      <c r="O22" s="357"/>
      <c r="P22" s="358" t="s">
        <v>41</v>
      </c>
      <c r="Q22" s="358" t="s">
        <v>57</v>
      </c>
      <c r="R22" s="358"/>
      <c r="S22" s="358"/>
      <c r="T22" s="358"/>
      <c r="U22" s="358"/>
      <c r="V22" s="358"/>
      <c r="W22" s="358"/>
      <c r="X22" s="358"/>
      <c r="Y22" s="358"/>
      <c r="Z22" s="358"/>
      <c r="AA22" s="358"/>
      <c r="AB22" s="359"/>
    </row>
    <row r="23" spans="1:39" ht="27" customHeight="1" x14ac:dyDescent="0.25">
      <c r="A23" s="351"/>
      <c r="B23" s="354"/>
      <c r="C23" s="355"/>
      <c r="D23" s="88" t="s">
        <v>30</v>
      </c>
      <c r="E23" s="88" t="s">
        <v>31</v>
      </c>
      <c r="F23" s="88" t="s">
        <v>32</v>
      </c>
      <c r="G23" s="88" t="s">
        <v>33</v>
      </c>
      <c r="H23" s="88" t="s">
        <v>34</v>
      </c>
      <c r="I23" s="88" t="s">
        <v>35</v>
      </c>
      <c r="J23" s="88" t="s">
        <v>36</v>
      </c>
      <c r="K23" s="88" t="s">
        <v>37</v>
      </c>
      <c r="L23" s="88" t="s">
        <v>8</v>
      </c>
      <c r="M23" s="88" t="s">
        <v>38</v>
      </c>
      <c r="N23" s="88" t="s">
        <v>39</v>
      </c>
      <c r="O23" s="88" t="s">
        <v>40</v>
      </c>
      <c r="P23" s="357"/>
      <c r="Q23" s="358"/>
      <c r="R23" s="358"/>
      <c r="S23" s="358"/>
      <c r="T23" s="358"/>
      <c r="U23" s="358"/>
      <c r="V23" s="358"/>
      <c r="W23" s="358"/>
      <c r="X23" s="358"/>
      <c r="Y23" s="358"/>
      <c r="Z23" s="358"/>
      <c r="AA23" s="358"/>
      <c r="AB23" s="359"/>
    </row>
    <row r="24" spans="1:39" ht="42" customHeight="1" thickBot="1" x14ac:dyDescent="0.3">
      <c r="A24" s="85"/>
      <c r="B24" s="423"/>
      <c r="C24" s="424"/>
      <c r="D24" s="89"/>
      <c r="E24" s="89"/>
      <c r="F24" s="89"/>
      <c r="G24" s="89"/>
      <c r="H24" s="89"/>
      <c r="I24" s="89"/>
      <c r="J24" s="89"/>
      <c r="K24" s="89"/>
      <c r="L24" s="89"/>
      <c r="M24" s="89"/>
      <c r="N24" s="89"/>
      <c r="O24" s="89"/>
      <c r="P24" s="86">
        <f>SUM(D24:O24)</f>
        <v>0</v>
      </c>
      <c r="Q24" s="398" t="s">
        <v>106</v>
      </c>
      <c r="R24" s="398"/>
      <c r="S24" s="398"/>
      <c r="T24" s="398"/>
      <c r="U24" s="398"/>
      <c r="V24" s="398"/>
      <c r="W24" s="398"/>
      <c r="X24" s="398"/>
      <c r="Y24" s="398"/>
      <c r="Z24" s="398"/>
      <c r="AA24" s="398"/>
      <c r="AB24" s="399"/>
    </row>
    <row r="25" spans="1:39" ht="21.95" customHeight="1" x14ac:dyDescent="0.25">
      <c r="A25" s="297" t="s">
        <v>58</v>
      </c>
      <c r="B25" s="298"/>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9"/>
    </row>
    <row r="26" spans="1:39" ht="23.1" customHeight="1" x14ac:dyDescent="0.25">
      <c r="A26" s="295" t="s">
        <v>59</v>
      </c>
      <c r="B26" s="358" t="s">
        <v>60</v>
      </c>
      <c r="C26" s="358" t="s">
        <v>55</v>
      </c>
      <c r="D26" s="358" t="s">
        <v>61</v>
      </c>
      <c r="E26" s="358"/>
      <c r="F26" s="358"/>
      <c r="G26" s="358"/>
      <c r="H26" s="358"/>
      <c r="I26" s="358"/>
      <c r="J26" s="358"/>
      <c r="K26" s="358"/>
      <c r="L26" s="358"/>
      <c r="M26" s="358"/>
      <c r="N26" s="358"/>
      <c r="O26" s="358"/>
      <c r="P26" s="358"/>
      <c r="Q26" s="358" t="s">
        <v>62</v>
      </c>
      <c r="R26" s="358"/>
      <c r="S26" s="358"/>
      <c r="T26" s="358"/>
      <c r="U26" s="358"/>
      <c r="V26" s="358"/>
      <c r="W26" s="358"/>
      <c r="X26" s="358"/>
      <c r="Y26" s="358"/>
      <c r="Z26" s="358"/>
      <c r="AA26" s="358"/>
      <c r="AB26" s="359"/>
      <c r="AE26" s="87"/>
      <c r="AF26" s="87"/>
      <c r="AG26" s="87"/>
      <c r="AH26" s="87"/>
      <c r="AI26" s="87"/>
      <c r="AJ26" s="87"/>
      <c r="AK26" s="87"/>
      <c r="AL26" s="87"/>
      <c r="AM26" s="87"/>
    </row>
    <row r="27" spans="1:39" ht="23.1" customHeight="1" x14ac:dyDescent="0.25">
      <c r="A27" s="295"/>
      <c r="B27" s="358"/>
      <c r="C27" s="400"/>
      <c r="D27" s="88" t="s">
        <v>30</v>
      </c>
      <c r="E27" s="88" t="s">
        <v>31</v>
      </c>
      <c r="F27" s="88" t="s">
        <v>32</v>
      </c>
      <c r="G27" s="88" t="s">
        <v>33</v>
      </c>
      <c r="H27" s="88" t="s">
        <v>34</v>
      </c>
      <c r="I27" s="88" t="s">
        <v>35</v>
      </c>
      <c r="J27" s="88" t="s">
        <v>36</v>
      </c>
      <c r="K27" s="88" t="s">
        <v>37</v>
      </c>
      <c r="L27" s="88" t="s">
        <v>8</v>
      </c>
      <c r="M27" s="88" t="s">
        <v>38</v>
      </c>
      <c r="N27" s="88" t="s">
        <v>39</v>
      </c>
      <c r="O27" s="88" t="s">
        <v>40</v>
      </c>
      <c r="P27" s="88" t="s">
        <v>41</v>
      </c>
      <c r="Q27" s="354" t="s">
        <v>107</v>
      </c>
      <c r="R27" s="457"/>
      <c r="S27" s="457"/>
      <c r="T27" s="355"/>
      <c r="U27" s="354" t="s">
        <v>65</v>
      </c>
      <c r="V27" s="457"/>
      <c r="W27" s="457"/>
      <c r="X27" s="355"/>
      <c r="Y27" s="354" t="s">
        <v>66</v>
      </c>
      <c r="Z27" s="457"/>
      <c r="AA27" s="457"/>
      <c r="AB27" s="489"/>
      <c r="AE27" s="87"/>
      <c r="AF27" s="87"/>
      <c r="AG27" s="87"/>
      <c r="AH27" s="87"/>
      <c r="AI27" s="87"/>
      <c r="AJ27" s="87"/>
      <c r="AK27" s="87"/>
      <c r="AL27" s="87"/>
      <c r="AM27" s="87"/>
    </row>
    <row r="28" spans="1:39" ht="33" customHeight="1" x14ac:dyDescent="0.25">
      <c r="A28" s="449"/>
      <c r="B28" s="458"/>
      <c r="C28" s="90" t="s">
        <v>67</v>
      </c>
      <c r="D28" s="89"/>
      <c r="E28" s="89"/>
      <c r="F28" s="89"/>
      <c r="G28" s="89"/>
      <c r="H28" s="89"/>
      <c r="I28" s="89"/>
      <c r="J28" s="89"/>
      <c r="K28" s="89"/>
      <c r="L28" s="89"/>
      <c r="M28" s="89"/>
      <c r="N28" s="89"/>
      <c r="O28" s="89"/>
      <c r="P28" s="161">
        <f>SUM(D28:O28)</f>
        <v>0</v>
      </c>
      <c r="Q28" s="451" t="s">
        <v>108</v>
      </c>
      <c r="R28" s="452"/>
      <c r="S28" s="452"/>
      <c r="T28" s="453"/>
      <c r="U28" s="451" t="s">
        <v>109</v>
      </c>
      <c r="V28" s="452"/>
      <c r="W28" s="452"/>
      <c r="X28" s="453"/>
      <c r="Y28" s="451" t="s">
        <v>110</v>
      </c>
      <c r="Z28" s="452"/>
      <c r="AA28" s="452"/>
      <c r="AB28" s="520"/>
      <c r="AE28" s="87"/>
      <c r="AF28" s="87"/>
      <c r="AG28" s="87"/>
      <c r="AH28" s="87"/>
      <c r="AI28" s="87"/>
      <c r="AJ28" s="87"/>
      <c r="AK28" s="87"/>
      <c r="AL28" s="87"/>
      <c r="AM28" s="87"/>
    </row>
    <row r="29" spans="1:39" ht="33.950000000000003" customHeight="1" thickBot="1" x14ac:dyDescent="0.3">
      <c r="A29" s="450"/>
      <c r="B29" s="411"/>
      <c r="C29" s="91" t="s">
        <v>70</v>
      </c>
      <c r="D29" s="92"/>
      <c r="E29" s="92"/>
      <c r="F29" s="92"/>
      <c r="G29" s="93"/>
      <c r="H29" s="93"/>
      <c r="I29" s="93"/>
      <c r="J29" s="93"/>
      <c r="K29" s="93"/>
      <c r="L29" s="93"/>
      <c r="M29" s="93"/>
      <c r="N29" s="93"/>
      <c r="O29" s="93"/>
      <c r="P29" s="162">
        <f>SUM(D29:O29)</f>
        <v>0</v>
      </c>
      <c r="Q29" s="454"/>
      <c r="R29" s="455"/>
      <c r="S29" s="455"/>
      <c r="T29" s="456"/>
      <c r="U29" s="454"/>
      <c r="V29" s="455"/>
      <c r="W29" s="455"/>
      <c r="X29" s="456"/>
      <c r="Y29" s="454"/>
      <c r="Z29" s="455"/>
      <c r="AA29" s="455"/>
      <c r="AB29" s="521"/>
      <c r="AC29" s="49"/>
      <c r="AE29" s="87"/>
      <c r="AF29" s="87"/>
      <c r="AG29" s="87"/>
      <c r="AH29" s="87"/>
      <c r="AI29" s="87"/>
      <c r="AJ29" s="87"/>
      <c r="AK29" s="87"/>
      <c r="AL29" s="87"/>
      <c r="AM29" s="87"/>
    </row>
    <row r="30" spans="1:39" ht="26.1" customHeight="1" x14ac:dyDescent="0.25">
      <c r="A30" s="389" t="s">
        <v>71</v>
      </c>
      <c r="B30" s="402" t="s">
        <v>72</v>
      </c>
      <c r="C30" s="404" t="s">
        <v>73</v>
      </c>
      <c r="D30" s="404"/>
      <c r="E30" s="404"/>
      <c r="F30" s="404"/>
      <c r="G30" s="404"/>
      <c r="H30" s="404"/>
      <c r="I30" s="404"/>
      <c r="J30" s="404"/>
      <c r="K30" s="404"/>
      <c r="L30" s="404"/>
      <c r="M30" s="404"/>
      <c r="N30" s="404"/>
      <c r="O30" s="404"/>
      <c r="P30" s="404"/>
      <c r="Q30" s="390" t="s">
        <v>74</v>
      </c>
      <c r="R30" s="405"/>
      <c r="S30" s="405"/>
      <c r="T30" s="405"/>
      <c r="U30" s="405"/>
      <c r="V30" s="405"/>
      <c r="W30" s="405"/>
      <c r="X30" s="405"/>
      <c r="Y30" s="405"/>
      <c r="Z30" s="405"/>
      <c r="AA30" s="405"/>
      <c r="AB30" s="406"/>
      <c r="AE30" s="87"/>
      <c r="AF30" s="87"/>
      <c r="AG30" s="87"/>
      <c r="AH30" s="87"/>
      <c r="AI30" s="87"/>
      <c r="AJ30" s="87"/>
      <c r="AK30" s="87"/>
      <c r="AL30" s="87"/>
      <c r="AM30" s="87"/>
    </row>
    <row r="31" spans="1:39" ht="26.1" customHeight="1" x14ac:dyDescent="0.25">
      <c r="A31" s="295"/>
      <c r="B31" s="403"/>
      <c r="C31" s="88" t="s">
        <v>75</v>
      </c>
      <c r="D31" s="88" t="s">
        <v>76</v>
      </c>
      <c r="E31" s="88" t="s">
        <v>77</v>
      </c>
      <c r="F31" s="88" t="s">
        <v>78</v>
      </c>
      <c r="G31" s="88" t="s">
        <v>79</v>
      </c>
      <c r="H31" s="88" t="s">
        <v>80</v>
      </c>
      <c r="I31" s="88" t="s">
        <v>81</v>
      </c>
      <c r="J31" s="88" t="s">
        <v>82</v>
      </c>
      <c r="K31" s="88" t="s">
        <v>83</v>
      </c>
      <c r="L31" s="88" t="s">
        <v>84</v>
      </c>
      <c r="M31" s="88" t="s">
        <v>85</v>
      </c>
      <c r="N31" s="88" t="s">
        <v>86</v>
      </c>
      <c r="O31" s="88" t="s">
        <v>87</v>
      </c>
      <c r="P31" s="88" t="s">
        <v>88</v>
      </c>
      <c r="Q31" s="296" t="s">
        <v>89</v>
      </c>
      <c r="R31" s="356"/>
      <c r="S31" s="356"/>
      <c r="T31" s="356"/>
      <c r="U31" s="356"/>
      <c r="V31" s="356"/>
      <c r="W31" s="356"/>
      <c r="X31" s="356"/>
      <c r="Y31" s="356"/>
      <c r="Z31" s="356"/>
      <c r="AA31" s="356"/>
      <c r="AB31" s="407"/>
      <c r="AE31" s="94"/>
      <c r="AF31" s="94"/>
      <c r="AG31" s="94"/>
      <c r="AH31" s="94"/>
      <c r="AI31" s="94"/>
      <c r="AJ31" s="94"/>
      <c r="AK31" s="94"/>
      <c r="AL31" s="94"/>
      <c r="AM31" s="94"/>
    </row>
    <row r="32" spans="1:39" ht="28.5" customHeight="1" x14ac:dyDescent="0.25">
      <c r="A32" s="447"/>
      <c r="B32" s="444"/>
      <c r="C32" s="90" t="s">
        <v>67</v>
      </c>
      <c r="D32" s="95"/>
      <c r="E32" s="95"/>
      <c r="F32" s="95"/>
      <c r="G32" s="95"/>
      <c r="H32" s="95"/>
      <c r="I32" s="95"/>
      <c r="J32" s="95"/>
      <c r="K32" s="95"/>
      <c r="L32" s="95"/>
      <c r="M32" s="95"/>
      <c r="N32" s="95"/>
      <c r="O32" s="95"/>
      <c r="P32" s="96">
        <f t="shared" ref="P32:P39" si="0">SUM(D32:O32)</f>
        <v>0</v>
      </c>
      <c r="Q32" s="493" t="s">
        <v>111</v>
      </c>
      <c r="R32" s="494"/>
      <c r="S32" s="494"/>
      <c r="T32" s="494"/>
      <c r="U32" s="494"/>
      <c r="V32" s="494"/>
      <c r="W32" s="494"/>
      <c r="X32" s="494"/>
      <c r="Y32" s="494"/>
      <c r="Z32" s="494"/>
      <c r="AA32" s="494"/>
      <c r="AB32" s="495"/>
      <c r="AC32" s="97"/>
      <c r="AE32" s="98"/>
      <c r="AF32" s="98"/>
      <c r="AG32" s="98"/>
      <c r="AH32" s="98"/>
      <c r="AI32" s="98"/>
      <c r="AJ32" s="98"/>
      <c r="AK32" s="98"/>
      <c r="AL32" s="98"/>
      <c r="AM32" s="98"/>
    </row>
    <row r="33" spans="1:29" ht="28.5" customHeight="1" x14ac:dyDescent="0.25">
      <c r="A33" s="448"/>
      <c r="B33" s="445"/>
      <c r="C33" s="99" t="s">
        <v>70</v>
      </c>
      <c r="D33" s="100"/>
      <c r="E33" s="100"/>
      <c r="F33" s="100"/>
      <c r="G33" s="100"/>
      <c r="H33" s="100"/>
      <c r="I33" s="100"/>
      <c r="J33" s="100"/>
      <c r="K33" s="100"/>
      <c r="L33" s="100"/>
      <c r="M33" s="100"/>
      <c r="N33" s="100"/>
      <c r="O33" s="100"/>
      <c r="P33" s="101">
        <f t="shared" si="0"/>
        <v>0</v>
      </c>
      <c r="Q33" s="496"/>
      <c r="R33" s="497"/>
      <c r="S33" s="497"/>
      <c r="T33" s="497"/>
      <c r="U33" s="497"/>
      <c r="V33" s="497"/>
      <c r="W33" s="497"/>
      <c r="X33" s="497"/>
      <c r="Y33" s="497"/>
      <c r="Z33" s="497"/>
      <c r="AA33" s="497"/>
      <c r="AB33" s="498"/>
      <c r="AC33" s="97"/>
    </row>
    <row r="34" spans="1:29" ht="28.5" customHeight="1" x14ac:dyDescent="0.25">
      <c r="A34" s="448"/>
      <c r="B34" s="446"/>
      <c r="C34" s="102" t="s">
        <v>67</v>
      </c>
      <c r="D34" s="103"/>
      <c r="E34" s="103"/>
      <c r="F34" s="103"/>
      <c r="G34" s="103"/>
      <c r="H34" s="103"/>
      <c r="I34" s="103"/>
      <c r="J34" s="103"/>
      <c r="K34" s="103"/>
      <c r="L34" s="103"/>
      <c r="M34" s="103"/>
      <c r="N34" s="103"/>
      <c r="O34" s="103"/>
      <c r="P34" s="101">
        <f t="shared" si="0"/>
        <v>0</v>
      </c>
      <c r="Q34" s="468"/>
      <c r="R34" s="469"/>
      <c r="S34" s="469"/>
      <c r="T34" s="469"/>
      <c r="U34" s="469"/>
      <c r="V34" s="469"/>
      <c r="W34" s="469"/>
      <c r="X34" s="469"/>
      <c r="Y34" s="469"/>
      <c r="Z34" s="469"/>
      <c r="AA34" s="469"/>
      <c r="AB34" s="470"/>
      <c r="AC34" s="97"/>
    </row>
    <row r="35" spans="1:29" ht="28.5" customHeight="1" x14ac:dyDescent="0.25">
      <c r="A35" s="448"/>
      <c r="B35" s="445"/>
      <c r="C35" s="99" t="s">
        <v>70</v>
      </c>
      <c r="D35" s="100"/>
      <c r="E35" s="100"/>
      <c r="F35" s="100"/>
      <c r="G35" s="100"/>
      <c r="H35" s="100"/>
      <c r="I35" s="100"/>
      <c r="J35" s="100"/>
      <c r="K35" s="100"/>
      <c r="L35" s="104"/>
      <c r="M35" s="104"/>
      <c r="N35" s="104"/>
      <c r="O35" s="104"/>
      <c r="P35" s="101">
        <f t="shared" si="0"/>
        <v>0</v>
      </c>
      <c r="Q35" s="474"/>
      <c r="R35" s="475"/>
      <c r="S35" s="475"/>
      <c r="T35" s="475"/>
      <c r="U35" s="475"/>
      <c r="V35" s="475"/>
      <c r="W35" s="475"/>
      <c r="X35" s="475"/>
      <c r="Y35" s="475"/>
      <c r="Z35" s="475"/>
      <c r="AA35" s="475"/>
      <c r="AB35" s="476"/>
      <c r="AC35" s="97"/>
    </row>
    <row r="36" spans="1:29" ht="28.5" customHeight="1" x14ac:dyDescent="0.25">
      <c r="A36" s="442"/>
      <c r="B36" s="446"/>
      <c r="C36" s="102" t="s">
        <v>67</v>
      </c>
      <c r="D36" s="103"/>
      <c r="E36" s="103"/>
      <c r="F36" s="103"/>
      <c r="G36" s="103"/>
      <c r="H36" s="103"/>
      <c r="I36" s="103"/>
      <c r="J36" s="103"/>
      <c r="K36" s="103"/>
      <c r="L36" s="103"/>
      <c r="M36" s="103"/>
      <c r="N36" s="103"/>
      <c r="O36" s="103"/>
      <c r="P36" s="101">
        <f t="shared" si="0"/>
        <v>0</v>
      </c>
      <c r="Q36" s="468"/>
      <c r="R36" s="469"/>
      <c r="S36" s="469"/>
      <c r="T36" s="469"/>
      <c r="U36" s="469"/>
      <c r="V36" s="469"/>
      <c r="W36" s="469"/>
      <c r="X36" s="469"/>
      <c r="Y36" s="469"/>
      <c r="Z36" s="469"/>
      <c r="AA36" s="469"/>
      <c r="AB36" s="470"/>
      <c r="AC36" s="97"/>
    </row>
    <row r="37" spans="1:29" ht="28.5" customHeight="1" x14ac:dyDescent="0.25">
      <c r="A37" s="443"/>
      <c r="B37" s="445"/>
      <c r="C37" s="99" t="s">
        <v>70</v>
      </c>
      <c r="D37" s="100"/>
      <c r="E37" s="100"/>
      <c r="F37" s="100"/>
      <c r="G37" s="100"/>
      <c r="H37" s="100"/>
      <c r="I37" s="100"/>
      <c r="J37" s="100"/>
      <c r="K37" s="100"/>
      <c r="L37" s="104"/>
      <c r="M37" s="104"/>
      <c r="N37" s="104"/>
      <c r="O37" s="104"/>
      <c r="P37" s="101">
        <f t="shared" si="0"/>
        <v>0</v>
      </c>
      <c r="Q37" s="474"/>
      <c r="R37" s="475"/>
      <c r="S37" s="475"/>
      <c r="T37" s="475"/>
      <c r="U37" s="475"/>
      <c r="V37" s="475"/>
      <c r="W37" s="475"/>
      <c r="X37" s="475"/>
      <c r="Y37" s="475"/>
      <c r="Z37" s="475"/>
      <c r="AA37" s="475"/>
      <c r="AB37" s="476"/>
      <c r="AC37" s="97"/>
    </row>
    <row r="38" spans="1:29" ht="28.5" customHeight="1" x14ac:dyDescent="0.25">
      <c r="A38" s="480"/>
      <c r="B38" s="446"/>
      <c r="C38" s="102" t="s">
        <v>67</v>
      </c>
      <c r="D38" s="103"/>
      <c r="E38" s="103"/>
      <c r="F38" s="103"/>
      <c r="G38" s="103"/>
      <c r="H38" s="103"/>
      <c r="I38" s="103"/>
      <c r="J38" s="103"/>
      <c r="K38" s="103"/>
      <c r="L38" s="103"/>
      <c r="M38" s="103"/>
      <c r="N38" s="103"/>
      <c r="O38" s="103"/>
      <c r="P38" s="101">
        <f t="shared" si="0"/>
        <v>0</v>
      </c>
      <c r="Q38" s="468"/>
      <c r="R38" s="469"/>
      <c r="S38" s="469"/>
      <c r="T38" s="469"/>
      <c r="U38" s="469"/>
      <c r="V38" s="469"/>
      <c r="W38" s="469"/>
      <c r="X38" s="469"/>
      <c r="Y38" s="469"/>
      <c r="Z38" s="469"/>
      <c r="AA38" s="469"/>
      <c r="AB38" s="470"/>
      <c r="AC38" s="97"/>
    </row>
    <row r="39" spans="1:29" ht="28.5" customHeight="1" thickBot="1" x14ac:dyDescent="0.3">
      <c r="A39" s="481"/>
      <c r="B39" s="467"/>
      <c r="C39" s="91" t="s">
        <v>70</v>
      </c>
      <c r="D39" s="105"/>
      <c r="E39" s="105"/>
      <c r="F39" s="105"/>
      <c r="G39" s="105"/>
      <c r="H39" s="105"/>
      <c r="I39" s="105"/>
      <c r="J39" s="105"/>
      <c r="K39" s="105"/>
      <c r="L39" s="106"/>
      <c r="M39" s="106"/>
      <c r="N39" s="106"/>
      <c r="O39" s="106"/>
      <c r="P39" s="107">
        <f t="shared" si="0"/>
        <v>0</v>
      </c>
      <c r="Q39" s="471"/>
      <c r="R39" s="472"/>
      <c r="S39" s="472"/>
      <c r="T39" s="472"/>
      <c r="U39" s="472"/>
      <c r="V39" s="472"/>
      <c r="W39" s="472"/>
      <c r="X39" s="472"/>
      <c r="Y39" s="472"/>
      <c r="Z39" s="472"/>
      <c r="AA39" s="472"/>
      <c r="AB39" s="473"/>
      <c r="AC39" s="97"/>
    </row>
    <row r="40" spans="1:29" x14ac:dyDescent="0.25">
      <c r="A40" s="50" t="s">
        <v>112</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39"/>
  <sheetViews>
    <sheetView showGridLines="0" topLeftCell="L30" zoomScale="70" zoomScaleNormal="70" workbookViewId="0">
      <selection activeCell="Q34" sqref="Q34:T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21"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1"/>
      <c r="B1" s="344"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6"/>
      <c r="AB1" s="347" t="s">
        <v>1</v>
      </c>
      <c r="AC1" s="348"/>
      <c r="AD1" s="349"/>
    </row>
    <row r="2" spans="1:30" ht="30.75" customHeight="1" thickBot="1" x14ac:dyDescent="0.3">
      <c r="A2" s="342"/>
      <c r="B2" s="344" t="s">
        <v>2</v>
      </c>
      <c r="C2" s="345"/>
      <c r="D2" s="345"/>
      <c r="E2" s="345"/>
      <c r="F2" s="345"/>
      <c r="G2" s="345"/>
      <c r="H2" s="345"/>
      <c r="I2" s="345"/>
      <c r="J2" s="345"/>
      <c r="K2" s="345"/>
      <c r="L2" s="345"/>
      <c r="M2" s="345"/>
      <c r="N2" s="345"/>
      <c r="O2" s="345"/>
      <c r="P2" s="345"/>
      <c r="Q2" s="345"/>
      <c r="R2" s="345"/>
      <c r="S2" s="345"/>
      <c r="T2" s="345"/>
      <c r="U2" s="345"/>
      <c r="V2" s="345"/>
      <c r="W2" s="345"/>
      <c r="X2" s="345"/>
      <c r="Y2" s="345"/>
      <c r="Z2" s="345"/>
      <c r="AA2" s="346"/>
      <c r="AB2" s="303" t="s">
        <v>3</v>
      </c>
      <c r="AC2" s="304"/>
      <c r="AD2" s="305"/>
    </row>
    <row r="3" spans="1:30" ht="24" customHeight="1" x14ac:dyDescent="0.25">
      <c r="A3" s="342"/>
      <c r="B3" s="297" t="s">
        <v>4</v>
      </c>
      <c r="C3" s="298"/>
      <c r="D3" s="298"/>
      <c r="E3" s="298"/>
      <c r="F3" s="298"/>
      <c r="G3" s="298"/>
      <c r="H3" s="298"/>
      <c r="I3" s="298"/>
      <c r="J3" s="298"/>
      <c r="K3" s="298"/>
      <c r="L3" s="298"/>
      <c r="M3" s="298"/>
      <c r="N3" s="298"/>
      <c r="O3" s="298"/>
      <c r="P3" s="298"/>
      <c r="Q3" s="298"/>
      <c r="R3" s="298"/>
      <c r="S3" s="298"/>
      <c r="T3" s="298"/>
      <c r="U3" s="298"/>
      <c r="V3" s="298"/>
      <c r="W3" s="298"/>
      <c r="X3" s="298"/>
      <c r="Y3" s="298"/>
      <c r="Z3" s="298"/>
      <c r="AA3" s="299"/>
      <c r="AB3" s="303" t="s">
        <v>5</v>
      </c>
      <c r="AC3" s="304"/>
      <c r="AD3" s="305"/>
    </row>
    <row r="4" spans="1:30" ht="21.95" customHeight="1" thickBot="1" x14ac:dyDescent="0.3">
      <c r="A4" s="343"/>
      <c r="B4" s="300"/>
      <c r="C4" s="301"/>
      <c r="D4" s="301"/>
      <c r="E4" s="301"/>
      <c r="F4" s="301"/>
      <c r="G4" s="301"/>
      <c r="H4" s="301"/>
      <c r="I4" s="301"/>
      <c r="J4" s="301"/>
      <c r="K4" s="301"/>
      <c r="L4" s="301"/>
      <c r="M4" s="301"/>
      <c r="N4" s="301"/>
      <c r="O4" s="301"/>
      <c r="P4" s="301"/>
      <c r="Q4" s="301"/>
      <c r="R4" s="301"/>
      <c r="S4" s="301"/>
      <c r="T4" s="301"/>
      <c r="U4" s="301"/>
      <c r="V4" s="301"/>
      <c r="W4" s="301"/>
      <c r="X4" s="301"/>
      <c r="Y4" s="301"/>
      <c r="Z4" s="301"/>
      <c r="AA4" s="302"/>
      <c r="AB4" s="306" t="s">
        <v>6</v>
      </c>
      <c r="AC4" s="307"/>
      <c r="AD4" s="308"/>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9" t="s">
        <v>7</v>
      </c>
      <c r="B7" s="311"/>
      <c r="C7" s="368" t="s">
        <v>39</v>
      </c>
      <c r="D7" s="309" t="s">
        <v>9</v>
      </c>
      <c r="E7" s="310"/>
      <c r="F7" s="310"/>
      <c r="G7" s="310"/>
      <c r="H7" s="311"/>
      <c r="I7" s="318">
        <v>45267</v>
      </c>
      <c r="J7" s="319"/>
      <c r="K7" s="309" t="s">
        <v>10</v>
      </c>
      <c r="L7" s="311"/>
      <c r="M7" s="333" t="s">
        <v>11</v>
      </c>
      <c r="N7" s="334"/>
      <c r="O7" s="324"/>
      <c r="P7" s="325"/>
      <c r="Q7" s="54"/>
      <c r="R7" s="54"/>
      <c r="S7" s="54"/>
      <c r="T7" s="54"/>
      <c r="U7" s="54"/>
      <c r="V7" s="54"/>
      <c r="W7" s="54"/>
      <c r="X7" s="54"/>
      <c r="Y7" s="54"/>
      <c r="Z7" s="55"/>
      <c r="AA7" s="54"/>
      <c r="AB7" s="54"/>
      <c r="AC7" s="60"/>
      <c r="AD7" s="61"/>
    </row>
    <row r="8" spans="1:30" x14ac:dyDescent="0.25">
      <c r="A8" s="312"/>
      <c r="B8" s="314"/>
      <c r="C8" s="369"/>
      <c r="D8" s="312"/>
      <c r="E8" s="313"/>
      <c r="F8" s="313"/>
      <c r="G8" s="313"/>
      <c r="H8" s="314"/>
      <c r="I8" s="320"/>
      <c r="J8" s="321"/>
      <c r="K8" s="312"/>
      <c r="L8" s="314"/>
      <c r="M8" s="326" t="s">
        <v>12</v>
      </c>
      <c r="N8" s="327"/>
      <c r="O8" s="360"/>
      <c r="P8" s="361"/>
      <c r="Q8" s="54"/>
      <c r="R8" s="54"/>
      <c r="S8" s="54"/>
      <c r="T8" s="54"/>
      <c r="U8" s="54"/>
      <c r="V8" s="54"/>
      <c r="W8" s="54"/>
      <c r="X8" s="54"/>
      <c r="Y8" s="54"/>
      <c r="Z8" s="55"/>
      <c r="AA8" s="54"/>
      <c r="AB8" s="54"/>
      <c r="AC8" s="60"/>
      <c r="AD8" s="61"/>
    </row>
    <row r="9" spans="1:30" ht="15.75" thickBot="1" x14ac:dyDescent="0.3">
      <c r="A9" s="315"/>
      <c r="B9" s="317"/>
      <c r="C9" s="370"/>
      <c r="D9" s="315"/>
      <c r="E9" s="316"/>
      <c r="F9" s="316"/>
      <c r="G9" s="316"/>
      <c r="H9" s="317"/>
      <c r="I9" s="322"/>
      <c r="J9" s="323"/>
      <c r="K9" s="315"/>
      <c r="L9" s="317"/>
      <c r="M9" s="362" t="s">
        <v>13</v>
      </c>
      <c r="N9" s="363"/>
      <c r="O9" s="364" t="s">
        <v>14</v>
      </c>
      <c r="P9" s="365"/>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9" t="s">
        <v>15</v>
      </c>
      <c r="B11" s="311"/>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12"/>
      <c r="B12" s="314"/>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15"/>
      <c r="B13" s="31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6" t="s">
        <v>17</v>
      </c>
      <c r="B15" s="367"/>
      <c r="C15" s="380" t="s">
        <v>18</v>
      </c>
      <c r="D15" s="381"/>
      <c r="E15" s="381"/>
      <c r="F15" s="381"/>
      <c r="G15" s="381"/>
      <c r="H15" s="381"/>
      <c r="I15" s="381"/>
      <c r="J15" s="381"/>
      <c r="K15" s="382"/>
      <c r="L15" s="335" t="s">
        <v>19</v>
      </c>
      <c r="M15" s="336"/>
      <c r="N15" s="336"/>
      <c r="O15" s="336"/>
      <c r="P15" s="336"/>
      <c r="Q15" s="337"/>
      <c r="R15" s="383" t="s">
        <v>20</v>
      </c>
      <c r="S15" s="384"/>
      <c r="T15" s="384"/>
      <c r="U15" s="384"/>
      <c r="V15" s="384"/>
      <c r="W15" s="384"/>
      <c r="X15" s="385"/>
      <c r="Y15" s="335" t="s">
        <v>21</v>
      </c>
      <c r="Z15" s="337"/>
      <c r="AA15" s="330" t="s">
        <v>22</v>
      </c>
      <c r="AB15" s="331"/>
      <c r="AC15" s="331"/>
      <c r="AD15" s="332"/>
    </row>
    <row r="16" spans="1:30" ht="9" customHeight="1" thickBot="1" x14ac:dyDescent="0.3">
      <c r="A16" s="59"/>
      <c r="B16" s="54"/>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73"/>
      <c r="AD16" s="74"/>
    </row>
    <row r="17" spans="1:41" s="76" customFormat="1" ht="37.5" customHeight="1" thickBot="1" x14ac:dyDescent="0.3">
      <c r="A17" s="366" t="s">
        <v>23</v>
      </c>
      <c r="B17" s="367"/>
      <c r="C17" s="386" t="s">
        <v>113</v>
      </c>
      <c r="D17" s="387"/>
      <c r="E17" s="387"/>
      <c r="F17" s="387"/>
      <c r="G17" s="387"/>
      <c r="H17" s="387"/>
      <c r="I17" s="387"/>
      <c r="J17" s="387"/>
      <c r="K17" s="387"/>
      <c r="L17" s="387"/>
      <c r="M17" s="387"/>
      <c r="N17" s="387"/>
      <c r="O17" s="387"/>
      <c r="P17" s="387"/>
      <c r="Q17" s="388"/>
      <c r="R17" s="335" t="s">
        <v>25</v>
      </c>
      <c r="S17" s="336"/>
      <c r="T17" s="336"/>
      <c r="U17" s="336"/>
      <c r="V17" s="337"/>
      <c r="W17" s="532">
        <v>1</v>
      </c>
      <c r="X17" s="533"/>
      <c r="Y17" s="336" t="s">
        <v>26</v>
      </c>
      <c r="Z17" s="336"/>
      <c r="AA17" s="336"/>
      <c r="AB17" s="337"/>
      <c r="AC17" s="391">
        <v>0.05</v>
      </c>
      <c r="AD17" s="39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5" t="s">
        <v>27</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7"/>
      <c r="AE19" s="83"/>
      <c r="AF19" s="83"/>
    </row>
    <row r="20" spans="1:41" ht="32.1" customHeight="1" thickBot="1" x14ac:dyDescent="0.3">
      <c r="A20" s="82"/>
      <c r="B20" s="60"/>
      <c r="C20" s="393" t="s">
        <v>28</v>
      </c>
      <c r="D20" s="394"/>
      <c r="E20" s="394"/>
      <c r="F20" s="394"/>
      <c r="G20" s="394"/>
      <c r="H20" s="394"/>
      <c r="I20" s="394"/>
      <c r="J20" s="394"/>
      <c r="K20" s="394"/>
      <c r="L20" s="394"/>
      <c r="M20" s="394"/>
      <c r="N20" s="394"/>
      <c r="O20" s="394"/>
      <c r="P20" s="395"/>
      <c r="Q20" s="338" t="s">
        <v>29</v>
      </c>
      <c r="R20" s="339"/>
      <c r="S20" s="339"/>
      <c r="T20" s="339"/>
      <c r="U20" s="339"/>
      <c r="V20" s="339"/>
      <c r="W20" s="339"/>
      <c r="X20" s="339"/>
      <c r="Y20" s="339"/>
      <c r="Z20" s="339"/>
      <c r="AA20" s="339"/>
      <c r="AB20" s="339"/>
      <c r="AC20" s="339"/>
      <c r="AD20" s="340"/>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89" t="s">
        <v>45</v>
      </c>
      <c r="B22" s="390"/>
      <c r="C22" s="246">
        <v>79041466</v>
      </c>
      <c r="D22" s="247">
        <v>0</v>
      </c>
      <c r="E22" s="247">
        <v>-21480600</v>
      </c>
      <c r="F22" s="247">
        <v>0</v>
      </c>
      <c r="G22" s="248">
        <v>-2018800</v>
      </c>
      <c r="H22" s="247">
        <v>0</v>
      </c>
      <c r="I22" s="247">
        <v>0</v>
      </c>
      <c r="J22" s="247">
        <v>0</v>
      </c>
      <c r="K22" s="247">
        <v>0</v>
      </c>
      <c r="L22" s="247">
        <v>0</v>
      </c>
      <c r="M22" s="247">
        <v>0</v>
      </c>
      <c r="N22" s="247">
        <v>0</v>
      </c>
      <c r="O22" s="249">
        <f>SUM(C22:N22)</f>
        <v>55542066</v>
      </c>
      <c r="P22" s="250"/>
      <c r="Q22" s="179">
        <v>1236768800</v>
      </c>
      <c r="R22" s="178">
        <v>833239000</v>
      </c>
      <c r="S22" s="178"/>
      <c r="T22" s="178">
        <v>468180000</v>
      </c>
      <c r="U22" s="178">
        <v>-499159733</v>
      </c>
      <c r="V22" s="178"/>
      <c r="W22" s="178"/>
      <c r="X22" s="178">
        <v>18000000</v>
      </c>
      <c r="Y22" s="178"/>
      <c r="Z22" s="178">
        <v>119509067</v>
      </c>
      <c r="AA22" s="178">
        <v>11045266</v>
      </c>
      <c r="AB22" s="178"/>
      <c r="AC22" s="249">
        <f>SUM(Q22:AB22)</f>
        <v>2187582400</v>
      </c>
      <c r="AD22" s="251"/>
      <c r="AE22" s="3"/>
      <c r="AF22" s="3"/>
    </row>
    <row r="23" spans="1:41" ht="32.1" customHeight="1" x14ac:dyDescent="0.25">
      <c r="A23" s="295" t="s">
        <v>47</v>
      </c>
      <c r="B23" s="296"/>
      <c r="C23" s="252">
        <f>+C22</f>
        <v>79041466</v>
      </c>
      <c r="D23" s="253"/>
      <c r="E23" s="248">
        <v>-21480600</v>
      </c>
      <c r="F23" s="253">
        <v>0</v>
      </c>
      <c r="G23" s="248">
        <v>-2018800</v>
      </c>
      <c r="H23" s="253">
        <v>0</v>
      </c>
      <c r="I23" s="253">
        <v>0</v>
      </c>
      <c r="J23" s="253">
        <v>0</v>
      </c>
      <c r="K23" s="253">
        <v>0</v>
      </c>
      <c r="L23" s="253"/>
      <c r="M23" s="253"/>
      <c r="N23" s="248"/>
      <c r="O23" s="248">
        <f>SUM(C23:N23)</f>
        <v>55542066</v>
      </c>
      <c r="P23" s="254">
        <f>+O23/O22</f>
        <v>1</v>
      </c>
      <c r="Q23" s="255">
        <v>1722390600</v>
      </c>
      <c r="R23" s="248">
        <v>339459600</v>
      </c>
      <c r="S23" s="248">
        <v>-11311133</v>
      </c>
      <c r="T23" s="248">
        <v>-11511000</v>
      </c>
      <c r="U23" s="248">
        <v>0</v>
      </c>
      <c r="V23" s="248">
        <v>0</v>
      </c>
      <c r="W23" s="248">
        <v>0</v>
      </c>
      <c r="X23" s="248">
        <v>18000000</v>
      </c>
      <c r="Y23" s="248">
        <v>-41593067</v>
      </c>
      <c r="Z23" s="248">
        <v>-1080000</v>
      </c>
      <c r="AA23" s="248">
        <v>16332000</v>
      </c>
      <c r="AB23" s="248"/>
      <c r="AC23" s="248">
        <f>SUM(Q23:AB23)</f>
        <v>2030687000</v>
      </c>
      <c r="AD23" s="254">
        <f>+AC23/AC22</f>
        <v>0.92827909019564248</v>
      </c>
      <c r="AE23" s="3"/>
      <c r="AF23" s="3"/>
      <c r="AG23" s="264"/>
    </row>
    <row r="24" spans="1:41" ht="32.1" customHeight="1" x14ac:dyDescent="0.25">
      <c r="A24" s="295" t="s">
        <v>49</v>
      </c>
      <c r="B24" s="296"/>
      <c r="C24" s="252">
        <v>0</v>
      </c>
      <c r="D24" s="253">
        <v>55542066</v>
      </c>
      <c r="E24" s="247">
        <v>-21480600</v>
      </c>
      <c r="F24" s="253">
        <v>0</v>
      </c>
      <c r="G24" s="248">
        <v>-2018800</v>
      </c>
      <c r="H24" s="253">
        <v>0</v>
      </c>
      <c r="I24" s="253">
        <v>0</v>
      </c>
      <c r="J24" s="253">
        <v>0</v>
      </c>
      <c r="K24" s="253">
        <v>23499400</v>
      </c>
      <c r="L24" s="253">
        <v>0</v>
      </c>
      <c r="M24" s="253">
        <v>0</v>
      </c>
      <c r="N24" s="248">
        <v>0</v>
      </c>
      <c r="O24" s="248">
        <f>SUM(C24:N24)</f>
        <v>55542066</v>
      </c>
      <c r="P24" s="250"/>
      <c r="Q24" s="175"/>
      <c r="R24" s="174">
        <v>63970800</v>
      </c>
      <c r="S24" s="174">
        <v>182367000</v>
      </c>
      <c r="T24" s="174">
        <v>182367000</v>
      </c>
      <c r="U24" s="174">
        <v>171992034</v>
      </c>
      <c r="V24" s="174">
        <v>171992034</v>
      </c>
      <c r="W24" s="174">
        <v>171992034</v>
      </c>
      <c r="X24" s="174">
        <v>171992034</v>
      </c>
      <c r="Y24" s="174">
        <v>175592034</v>
      </c>
      <c r="Z24" s="174">
        <v>175592034</v>
      </c>
      <c r="AA24" s="174">
        <v>175592034</v>
      </c>
      <c r="AB24" s="174">
        <v>544133362</v>
      </c>
      <c r="AC24" s="248">
        <f>SUM(Q24:AB24)</f>
        <v>2187582400</v>
      </c>
      <c r="AD24" s="254"/>
      <c r="AE24" s="3"/>
      <c r="AF24" s="3"/>
    </row>
    <row r="25" spans="1:41" ht="32.1" customHeight="1" thickBot="1" x14ac:dyDescent="0.3">
      <c r="A25" s="328" t="s">
        <v>51</v>
      </c>
      <c r="B25" s="329"/>
      <c r="C25" s="256">
        <v>53287866</v>
      </c>
      <c r="D25" s="257">
        <v>2254200</v>
      </c>
      <c r="E25" s="257">
        <v>0</v>
      </c>
      <c r="F25" s="257">
        <v>0</v>
      </c>
      <c r="G25" s="258">
        <v>0</v>
      </c>
      <c r="H25" s="257">
        <v>0</v>
      </c>
      <c r="I25" s="257">
        <v>0</v>
      </c>
      <c r="J25" s="257">
        <v>0</v>
      </c>
      <c r="K25" s="257">
        <v>0</v>
      </c>
      <c r="L25" s="257"/>
      <c r="M25" s="257"/>
      <c r="N25" s="258"/>
      <c r="O25" s="258">
        <f>SUM(C25:N25)</f>
        <v>55542066</v>
      </c>
      <c r="P25" s="259">
        <f>+O25/O24</f>
        <v>1</v>
      </c>
      <c r="Q25" s="260">
        <v>0</v>
      </c>
      <c r="R25" s="258">
        <v>53978867</v>
      </c>
      <c r="S25" s="258">
        <v>173451600</v>
      </c>
      <c r="T25" s="258">
        <v>182367000</v>
      </c>
      <c r="U25" s="258">
        <v>182367000</v>
      </c>
      <c r="V25" s="258">
        <v>182367000</v>
      </c>
      <c r="W25" s="258">
        <v>174409933</v>
      </c>
      <c r="X25" s="258">
        <v>183011000</v>
      </c>
      <c r="Y25" s="258">
        <v>178031000</v>
      </c>
      <c r="Z25" s="258">
        <v>179111000</v>
      </c>
      <c r="AA25" s="258">
        <v>179440600</v>
      </c>
      <c r="AB25" s="258"/>
      <c r="AC25" s="258">
        <f>SUM(Q25:AB25)</f>
        <v>1668535000</v>
      </c>
      <c r="AD25" s="261">
        <f>+AC25/AC24</f>
        <v>0.76273012618861813</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1" t="s">
        <v>53</v>
      </c>
      <c r="B27" s="292"/>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4"/>
    </row>
    <row r="28" spans="1:41" ht="15" customHeight="1" x14ac:dyDescent="0.25">
      <c r="A28" s="350" t="s">
        <v>54</v>
      </c>
      <c r="B28" s="352" t="s">
        <v>55</v>
      </c>
      <c r="C28" s="353"/>
      <c r="D28" s="296" t="s">
        <v>56</v>
      </c>
      <c r="E28" s="356"/>
      <c r="F28" s="356"/>
      <c r="G28" s="356"/>
      <c r="H28" s="356"/>
      <c r="I28" s="356"/>
      <c r="J28" s="356"/>
      <c r="K28" s="356"/>
      <c r="L28" s="356"/>
      <c r="M28" s="356"/>
      <c r="N28" s="356"/>
      <c r="O28" s="357"/>
      <c r="P28" s="358" t="s">
        <v>41</v>
      </c>
      <c r="Q28" s="358" t="s">
        <v>57</v>
      </c>
      <c r="R28" s="358"/>
      <c r="S28" s="358"/>
      <c r="T28" s="358"/>
      <c r="U28" s="358"/>
      <c r="V28" s="358"/>
      <c r="W28" s="358"/>
      <c r="X28" s="358"/>
      <c r="Y28" s="358"/>
      <c r="Z28" s="358"/>
      <c r="AA28" s="358"/>
      <c r="AB28" s="358"/>
      <c r="AC28" s="358"/>
      <c r="AD28" s="359"/>
    </row>
    <row r="29" spans="1:41" ht="27" customHeight="1" x14ac:dyDescent="0.25">
      <c r="A29" s="351"/>
      <c r="B29" s="354"/>
      <c r="C29" s="355"/>
      <c r="D29" s="88" t="s">
        <v>30</v>
      </c>
      <c r="E29" s="88" t="s">
        <v>31</v>
      </c>
      <c r="F29" s="88" t="s">
        <v>32</v>
      </c>
      <c r="G29" s="88" t="s">
        <v>33</v>
      </c>
      <c r="H29" s="88" t="s">
        <v>34</v>
      </c>
      <c r="I29" s="88" t="s">
        <v>35</v>
      </c>
      <c r="J29" s="88" t="s">
        <v>36</v>
      </c>
      <c r="K29" s="88" t="s">
        <v>37</v>
      </c>
      <c r="L29" s="88" t="s">
        <v>8</v>
      </c>
      <c r="M29" s="88" t="s">
        <v>38</v>
      </c>
      <c r="N29" s="88" t="s">
        <v>39</v>
      </c>
      <c r="O29" s="88" t="s">
        <v>40</v>
      </c>
      <c r="P29" s="357"/>
      <c r="Q29" s="358"/>
      <c r="R29" s="358"/>
      <c r="S29" s="358"/>
      <c r="T29" s="358"/>
      <c r="U29" s="358"/>
      <c r="V29" s="358"/>
      <c r="W29" s="358"/>
      <c r="X29" s="358"/>
      <c r="Y29" s="358"/>
      <c r="Z29" s="358"/>
      <c r="AA29" s="358"/>
      <c r="AB29" s="358"/>
      <c r="AC29" s="358"/>
      <c r="AD29" s="359"/>
    </row>
    <row r="30" spans="1:41" ht="42" customHeight="1" thickBot="1" x14ac:dyDescent="0.3">
      <c r="A30" s="85" t="s">
        <v>113</v>
      </c>
      <c r="B30" s="423"/>
      <c r="C30" s="424"/>
      <c r="D30" s="89"/>
      <c r="E30" s="89"/>
      <c r="F30" s="89"/>
      <c r="G30" s="89"/>
      <c r="H30" s="89"/>
      <c r="I30" s="89"/>
      <c r="J30" s="89"/>
      <c r="K30" s="89"/>
      <c r="L30" s="89"/>
      <c r="M30" s="89"/>
      <c r="N30" s="89"/>
      <c r="O30" s="89"/>
      <c r="P30" s="86">
        <f>SUM(D30:O30)</f>
        <v>0</v>
      </c>
      <c r="Q30" s="398"/>
      <c r="R30" s="398"/>
      <c r="S30" s="398"/>
      <c r="T30" s="398"/>
      <c r="U30" s="398"/>
      <c r="V30" s="398"/>
      <c r="W30" s="398"/>
      <c r="X30" s="398"/>
      <c r="Y30" s="398"/>
      <c r="Z30" s="398"/>
      <c r="AA30" s="398"/>
      <c r="AB30" s="398"/>
      <c r="AC30" s="398"/>
      <c r="AD30" s="399"/>
    </row>
    <row r="31" spans="1:41" ht="45" customHeight="1" x14ac:dyDescent="0.25">
      <c r="A31" s="297" t="s">
        <v>58</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9"/>
    </row>
    <row r="32" spans="1:41" ht="23.1" customHeight="1" x14ac:dyDescent="0.25">
      <c r="A32" s="295" t="s">
        <v>59</v>
      </c>
      <c r="B32" s="358" t="s">
        <v>60</v>
      </c>
      <c r="C32" s="358" t="s">
        <v>55</v>
      </c>
      <c r="D32" s="358" t="s">
        <v>61</v>
      </c>
      <c r="E32" s="358"/>
      <c r="F32" s="358"/>
      <c r="G32" s="358"/>
      <c r="H32" s="358"/>
      <c r="I32" s="358"/>
      <c r="J32" s="358"/>
      <c r="K32" s="358"/>
      <c r="L32" s="358"/>
      <c r="M32" s="358"/>
      <c r="N32" s="358"/>
      <c r="O32" s="358"/>
      <c r="P32" s="358"/>
      <c r="Q32" s="358" t="s">
        <v>62</v>
      </c>
      <c r="R32" s="358"/>
      <c r="S32" s="358"/>
      <c r="T32" s="358"/>
      <c r="U32" s="358"/>
      <c r="V32" s="358"/>
      <c r="W32" s="358"/>
      <c r="X32" s="358"/>
      <c r="Y32" s="358"/>
      <c r="Z32" s="358"/>
      <c r="AA32" s="358"/>
      <c r="AB32" s="358"/>
      <c r="AC32" s="358"/>
      <c r="AD32" s="359"/>
      <c r="AG32" s="87"/>
      <c r="AH32" s="87"/>
      <c r="AI32" s="87"/>
      <c r="AJ32" s="87"/>
      <c r="AK32" s="87"/>
      <c r="AL32" s="87"/>
      <c r="AM32" s="87"/>
      <c r="AN32" s="87"/>
      <c r="AO32" s="87"/>
    </row>
    <row r="33" spans="1:41" ht="27" customHeight="1" x14ac:dyDescent="0.25">
      <c r="A33" s="295"/>
      <c r="B33" s="358"/>
      <c r="C33" s="400"/>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6" t="s">
        <v>63</v>
      </c>
      <c r="R33" s="356"/>
      <c r="S33" s="356"/>
      <c r="T33" s="357"/>
      <c r="U33" s="296" t="s">
        <v>64</v>
      </c>
      <c r="V33" s="356"/>
      <c r="W33" s="356"/>
      <c r="X33" s="357"/>
      <c r="Y33" s="296" t="s">
        <v>65</v>
      </c>
      <c r="Z33" s="356"/>
      <c r="AA33" s="357"/>
      <c r="AB33" s="296" t="s">
        <v>66</v>
      </c>
      <c r="AC33" s="356"/>
      <c r="AD33" s="407"/>
      <c r="AG33" s="87"/>
      <c r="AH33" s="87"/>
      <c r="AI33" s="87"/>
      <c r="AJ33" s="87"/>
      <c r="AK33" s="87"/>
      <c r="AL33" s="87"/>
      <c r="AM33" s="87"/>
      <c r="AN33" s="87"/>
      <c r="AO33" s="87"/>
    </row>
    <row r="34" spans="1:41" ht="95.45" customHeight="1" x14ac:dyDescent="0.25">
      <c r="A34" s="408" t="s">
        <v>113</v>
      </c>
      <c r="B34" s="410">
        <v>0.05</v>
      </c>
      <c r="C34" s="90" t="s">
        <v>67</v>
      </c>
      <c r="D34" s="204">
        <v>8.3299999999999999E-2</v>
      </c>
      <c r="E34" s="204">
        <v>8.3299999999999999E-2</v>
      </c>
      <c r="F34" s="204">
        <v>8.3299999999999999E-2</v>
      </c>
      <c r="G34" s="204">
        <v>8.3299999999999999E-2</v>
      </c>
      <c r="H34" s="204">
        <v>8.3299999999999999E-2</v>
      </c>
      <c r="I34" s="204">
        <v>8.3299999999999999E-2</v>
      </c>
      <c r="J34" s="204">
        <v>8.3299999999999999E-2</v>
      </c>
      <c r="K34" s="204">
        <v>8.3299999999999999E-2</v>
      </c>
      <c r="L34" s="204">
        <v>8.3400000000000002E-2</v>
      </c>
      <c r="M34" s="204">
        <v>8.3400000000000002E-2</v>
      </c>
      <c r="N34" s="204">
        <v>8.3400000000000002E-2</v>
      </c>
      <c r="O34" s="204">
        <v>8.3400000000000002E-2</v>
      </c>
      <c r="P34" s="161">
        <f>SUM(D34:O34)</f>
        <v>1</v>
      </c>
      <c r="Q34" s="534" t="s">
        <v>705</v>
      </c>
      <c r="R34" s="535"/>
      <c r="S34" s="535"/>
      <c r="T34" s="536"/>
      <c r="U34" s="534" t="s">
        <v>707</v>
      </c>
      <c r="V34" s="535"/>
      <c r="W34" s="535"/>
      <c r="X34" s="536"/>
      <c r="Y34" s="540" t="s">
        <v>68</v>
      </c>
      <c r="Z34" s="541"/>
      <c r="AA34" s="542"/>
      <c r="AB34" s="534" t="s">
        <v>114</v>
      </c>
      <c r="AC34" s="535"/>
      <c r="AD34" s="543"/>
      <c r="AG34" s="87"/>
      <c r="AH34" s="87"/>
      <c r="AI34" s="87"/>
      <c r="AJ34" s="87"/>
      <c r="AK34" s="87"/>
      <c r="AL34" s="87"/>
      <c r="AM34" s="87"/>
      <c r="AN34" s="87"/>
      <c r="AO34" s="87"/>
    </row>
    <row r="35" spans="1:41" ht="95.45" customHeight="1" thickBot="1" x14ac:dyDescent="0.3">
      <c r="A35" s="409"/>
      <c r="B35" s="411"/>
      <c r="C35" s="91" t="s">
        <v>70</v>
      </c>
      <c r="D35" s="221">
        <v>8.3299999999999999E-2</v>
      </c>
      <c r="E35" s="221">
        <v>8.3299999999999999E-2</v>
      </c>
      <c r="F35" s="221">
        <v>8.3299999999999999E-2</v>
      </c>
      <c r="G35" s="221">
        <v>8.3299999999999999E-2</v>
      </c>
      <c r="H35" s="221">
        <v>8.3299999999999999E-2</v>
      </c>
      <c r="I35" s="221">
        <v>8.3000000000000004E-2</v>
      </c>
      <c r="J35" s="221">
        <v>8.3000000000000004E-2</v>
      </c>
      <c r="K35" s="221">
        <v>8.3000000000000004E-2</v>
      </c>
      <c r="L35" s="221">
        <v>8.3000000000000004E-2</v>
      </c>
      <c r="M35" s="221">
        <v>8.3000000000000004E-2</v>
      </c>
      <c r="N35" s="221">
        <v>8.3000000000000004E-2</v>
      </c>
      <c r="O35" s="221"/>
      <c r="P35" s="222">
        <f>SUM(D35:O35)</f>
        <v>0.91449999999999987</v>
      </c>
      <c r="Q35" s="537"/>
      <c r="R35" s="538"/>
      <c r="S35" s="538"/>
      <c r="T35" s="539"/>
      <c r="U35" s="537"/>
      <c r="V35" s="538"/>
      <c r="W35" s="538"/>
      <c r="X35" s="539"/>
      <c r="Y35" s="537"/>
      <c r="Z35" s="538"/>
      <c r="AA35" s="539"/>
      <c r="AB35" s="537"/>
      <c r="AC35" s="538"/>
      <c r="AD35" s="544"/>
      <c r="AE35" s="49"/>
      <c r="AG35" s="87"/>
      <c r="AH35" s="87"/>
      <c r="AI35" s="87"/>
      <c r="AJ35" s="87"/>
      <c r="AK35" s="87"/>
      <c r="AL35" s="87"/>
      <c r="AM35" s="87"/>
      <c r="AN35" s="87"/>
      <c r="AO35" s="87"/>
    </row>
    <row r="36" spans="1:41" ht="26.1" customHeight="1" x14ac:dyDescent="0.25">
      <c r="A36" s="389" t="s">
        <v>71</v>
      </c>
      <c r="B36" s="402" t="s">
        <v>72</v>
      </c>
      <c r="C36" s="404" t="s">
        <v>73</v>
      </c>
      <c r="D36" s="404"/>
      <c r="E36" s="404"/>
      <c r="F36" s="404"/>
      <c r="G36" s="404"/>
      <c r="H36" s="404"/>
      <c r="I36" s="404"/>
      <c r="J36" s="404"/>
      <c r="K36" s="404"/>
      <c r="L36" s="404"/>
      <c r="M36" s="404"/>
      <c r="N36" s="404"/>
      <c r="O36" s="404"/>
      <c r="P36" s="404"/>
      <c r="Q36" s="390" t="s">
        <v>74</v>
      </c>
      <c r="R36" s="405"/>
      <c r="S36" s="405"/>
      <c r="T36" s="405"/>
      <c r="U36" s="405"/>
      <c r="V36" s="405"/>
      <c r="W36" s="405"/>
      <c r="X36" s="405"/>
      <c r="Y36" s="405"/>
      <c r="Z36" s="405"/>
      <c r="AA36" s="405"/>
      <c r="AB36" s="405"/>
      <c r="AC36" s="405"/>
      <c r="AD36" s="406"/>
      <c r="AG36" s="87"/>
      <c r="AH36" s="87"/>
      <c r="AI36" s="87"/>
      <c r="AJ36" s="87"/>
      <c r="AK36" s="87"/>
      <c r="AL36" s="87"/>
      <c r="AM36" s="87"/>
      <c r="AN36" s="87"/>
      <c r="AO36" s="87"/>
    </row>
    <row r="37" spans="1:41" ht="26.1" customHeight="1" x14ac:dyDescent="0.25">
      <c r="A37" s="295"/>
      <c r="B37" s="403"/>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6" t="s">
        <v>89</v>
      </c>
      <c r="R37" s="356"/>
      <c r="S37" s="356"/>
      <c r="T37" s="356"/>
      <c r="U37" s="356"/>
      <c r="V37" s="356"/>
      <c r="W37" s="356"/>
      <c r="X37" s="356"/>
      <c r="Y37" s="356"/>
      <c r="Z37" s="356"/>
      <c r="AA37" s="356"/>
      <c r="AB37" s="356"/>
      <c r="AC37" s="356"/>
      <c r="AD37" s="407"/>
      <c r="AG37" s="94"/>
      <c r="AH37" s="94"/>
      <c r="AI37" s="94"/>
      <c r="AJ37" s="94"/>
      <c r="AK37" s="94"/>
      <c r="AL37" s="94"/>
      <c r="AM37" s="94"/>
      <c r="AN37" s="94"/>
      <c r="AO37" s="94"/>
    </row>
    <row r="38" spans="1:41" ht="94.5" customHeight="1" x14ac:dyDescent="0.25">
      <c r="A38" s="448" t="s">
        <v>115</v>
      </c>
      <c r="B38" s="427">
        <v>0.05</v>
      </c>
      <c r="C38" s="102" t="s">
        <v>67</v>
      </c>
      <c r="D38" s="205">
        <v>8.3299999999999999E-2</v>
      </c>
      <c r="E38" s="205">
        <v>8.3299999999999999E-2</v>
      </c>
      <c r="F38" s="205">
        <v>8.3299999999999999E-2</v>
      </c>
      <c r="G38" s="205">
        <v>8.3299999999999999E-2</v>
      </c>
      <c r="H38" s="205">
        <v>8.3299999999999999E-2</v>
      </c>
      <c r="I38" s="205">
        <v>8.3299999999999999E-2</v>
      </c>
      <c r="J38" s="205">
        <v>8.3299999999999999E-2</v>
      </c>
      <c r="K38" s="205">
        <v>8.3299999999999999E-2</v>
      </c>
      <c r="L38" s="205">
        <v>8.3400000000000002E-2</v>
      </c>
      <c r="M38" s="205">
        <v>8.3400000000000002E-2</v>
      </c>
      <c r="N38" s="205">
        <v>8.3400000000000002E-2</v>
      </c>
      <c r="O38" s="205">
        <v>8.3400000000000002E-2</v>
      </c>
      <c r="P38" s="101">
        <f>SUM(D38:O38)</f>
        <v>1</v>
      </c>
      <c r="Q38" s="429" t="s">
        <v>706</v>
      </c>
      <c r="R38" s="430"/>
      <c r="S38" s="430"/>
      <c r="T38" s="430"/>
      <c r="U38" s="430"/>
      <c r="V38" s="430"/>
      <c r="W38" s="430"/>
      <c r="X38" s="430"/>
      <c r="Y38" s="430"/>
      <c r="Z38" s="430"/>
      <c r="AA38" s="430"/>
      <c r="AB38" s="430"/>
      <c r="AC38" s="430"/>
      <c r="AD38" s="431"/>
      <c r="AE38" s="97"/>
      <c r="AG38" s="98"/>
      <c r="AH38" s="98"/>
      <c r="AI38" s="98"/>
      <c r="AJ38" s="98"/>
      <c r="AK38" s="98"/>
      <c r="AL38" s="98"/>
      <c r="AM38" s="98"/>
      <c r="AN38" s="98"/>
      <c r="AO38" s="98"/>
    </row>
    <row r="39" spans="1:41" ht="94.5" customHeight="1" thickBot="1" x14ac:dyDescent="0.3">
      <c r="A39" s="545"/>
      <c r="B39" s="428"/>
      <c r="C39" s="91" t="s">
        <v>70</v>
      </c>
      <c r="D39" s="214">
        <v>8.3299999999999999E-2</v>
      </c>
      <c r="E39" s="214">
        <v>8.3299999999999999E-2</v>
      </c>
      <c r="F39" s="214">
        <v>8.3299999999999999E-2</v>
      </c>
      <c r="G39" s="214">
        <v>8.3299999999999999E-2</v>
      </c>
      <c r="H39" s="214">
        <v>8.3299999999999999E-2</v>
      </c>
      <c r="I39" s="214">
        <v>8.3000000000000004E-2</v>
      </c>
      <c r="J39" s="214">
        <v>8.3000000000000004E-2</v>
      </c>
      <c r="K39" s="214">
        <v>8.3000000000000004E-2</v>
      </c>
      <c r="L39" s="214">
        <v>8.3000000000000004E-2</v>
      </c>
      <c r="M39" s="214">
        <v>8.3000000000000004E-2</v>
      </c>
      <c r="N39" s="214">
        <v>8.3000000000000004E-2</v>
      </c>
      <c r="O39" s="214"/>
      <c r="P39" s="220">
        <f>SUM(D39:O39)</f>
        <v>0.91449999999999987</v>
      </c>
      <c r="Q39" s="432"/>
      <c r="R39" s="433"/>
      <c r="S39" s="433"/>
      <c r="T39" s="433"/>
      <c r="U39" s="433"/>
      <c r="V39" s="433"/>
      <c r="W39" s="433"/>
      <c r="X39" s="433"/>
      <c r="Y39" s="433"/>
      <c r="Z39" s="433"/>
      <c r="AA39" s="433"/>
      <c r="AB39" s="433"/>
      <c r="AC39" s="433"/>
      <c r="AD39" s="434"/>
      <c r="AE39" s="97"/>
    </row>
  </sheetData>
  <mergeCells count="73">
    <mergeCell ref="Q34:T35"/>
    <mergeCell ref="U34:X35"/>
    <mergeCell ref="Y34:AA35"/>
    <mergeCell ref="AB34:AD35"/>
    <mergeCell ref="A38:A39"/>
    <mergeCell ref="B38:B39"/>
    <mergeCell ref="Q38:AD39"/>
    <mergeCell ref="A34:A35"/>
    <mergeCell ref="B34:B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Y33:AA33"/>
    <mergeCell ref="AB33:AD33"/>
    <mergeCell ref="Q33:T33"/>
    <mergeCell ref="U33:X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8:AD39 AB34 Y34 Q34 U34" xr:uid="{737964E6-170E-40FF-8BAD-4444A3BC8A46}">
      <formula1>2000</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1"/>
  <sheetViews>
    <sheetView showGridLines="0" zoomScale="70" zoomScaleNormal="70" workbookViewId="0">
      <selection activeCell="Q40" sqref="Q40:AD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0.140625" style="50" customWidth="1"/>
    <col min="16" max="16" width="18.140625" style="50" customWidth="1"/>
    <col min="17" max="17" width="21.5703125" style="50" customWidth="1"/>
    <col min="18" max="19" width="18.140625" style="50" customWidth="1"/>
    <col min="20" max="20" width="20.28515625" style="50" customWidth="1"/>
    <col min="21" max="23" width="18.140625" style="50" customWidth="1"/>
    <col min="24" max="24" width="21.7109375" style="50" customWidth="1"/>
    <col min="25"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1"/>
      <c r="B1" s="344"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6"/>
      <c r="AB1" s="347" t="s">
        <v>1</v>
      </c>
      <c r="AC1" s="348"/>
      <c r="AD1" s="349"/>
    </row>
    <row r="2" spans="1:30" ht="30.75" customHeight="1" thickBot="1" x14ac:dyDescent="0.3">
      <c r="A2" s="342"/>
      <c r="B2" s="344" t="s">
        <v>2</v>
      </c>
      <c r="C2" s="345"/>
      <c r="D2" s="345"/>
      <c r="E2" s="345"/>
      <c r="F2" s="345"/>
      <c r="G2" s="345"/>
      <c r="H2" s="345"/>
      <c r="I2" s="345"/>
      <c r="J2" s="345"/>
      <c r="K2" s="345"/>
      <c r="L2" s="345"/>
      <c r="M2" s="345"/>
      <c r="N2" s="345"/>
      <c r="O2" s="345"/>
      <c r="P2" s="345"/>
      <c r="Q2" s="345"/>
      <c r="R2" s="345"/>
      <c r="S2" s="345"/>
      <c r="T2" s="345"/>
      <c r="U2" s="345"/>
      <c r="V2" s="345"/>
      <c r="W2" s="345"/>
      <c r="X2" s="345"/>
      <c r="Y2" s="345"/>
      <c r="Z2" s="345"/>
      <c r="AA2" s="346"/>
      <c r="AB2" s="303" t="s">
        <v>3</v>
      </c>
      <c r="AC2" s="304"/>
      <c r="AD2" s="305"/>
    </row>
    <row r="3" spans="1:30" ht="24" customHeight="1" x14ac:dyDescent="0.25">
      <c r="A3" s="342"/>
      <c r="B3" s="297" t="s">
        <v>4</v>
      </c>
      <c r="C3" s="298"/>
      <c r="D3" s="298"/>
      <c r="E3" s="298"/>
      <c r="F3" s="298"/>
      <c r="G3" s="298"/>
      <c r="H3" s="298"/>
      <c r="I3" s="298"/>
      <c r="J3" s="298"/>
      <c r="K3" s="298"/>
      <c r="L3" s="298"/>
      <c r="M3" s="298"/>
      <c r="N3" s="298"/>
      <c r="O3" s="298"/>
      <c r="P3" s="298"/>
      <c r="Q3" s="298"/>
      <c r="R3" s="298"/>
      <c r="S3" s="298"/>
      <c r="T3" s="298"/>
      <c r="U3" s="298"/>
      <c r="V3" s="298"/>
      <c r="W3" s="298"/>
      <c r="X3" s="298"/>
      <c r="Y3" s="298"/>
      <c r="Z3" s="298"/>
      <c r="AA3" s="299"/>
      <c r="AB3" s="303" t="s">
        <v>5</v>
      </c>
      <c r="AC3" s="304"/>
      <c r="AD3" s="305"/>
    </row>
    <row r="4" spans="1:30" ht="21.95" customHeight="1" thickBot="1" x14ac:dyDescent="0.3">
      <c r="A4" s="343"/>
      <c r="B4" s="300"/>
      <c r="C4" s="301"/>
      <c r="D4" s="301"/>
      <c r="E4" s="301"/>
      <c r="F4" s="301"/>
      <c r="G4" s="301"/>
      <c r="H4" s="301"/>
      <c r="I4" s="301"/>
      <c r="J4" s="301"/>
      <c r="K4" s="301"/>
      <c r="L4" s="301"/>
      <c r="M4" s="301"/>
      <c r="N4" s="301"/>
      <c r="O4" s="301"/>
      <c r="P4" s="301"/>
      <c r="Q4" s="301"/>
      <c r="R4" s="301"/>
      <c r="S4" s="301"/>
      <c r="T4" s="301"/>
      <c r="U4" s="301"/>
      <c r="V4" s="301"/>
      <c r="W4" s="301"/>
      <c r="X4" s="301"/>
      <c r="Y4" s="301"/>
      <c r="Z4" s="301"/>
      <c r="AA4" s="302"/>
      <c r="AB4" s="306" t="s">
        <v>6</v>
      </c>
      <c r="AC4" s="307"/>
      <c r="AD4" s="308"/>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9" t="s">
        <v>7</v>
      </c>
      <c r="B7" s="311"/>
      <c r="C7" s="368" t="s">
        <v>39</v>
      </c>
      <c r="D7" s="309" t="s">
        <v>9</v>
      </c>
      <c r="E7" s="310"/>
      <c r="F7" s="310"/>
      <c r="G7" s="310"/>
      <c r="H7" s="311"/>
      <c r="I7" s="318">
        <v>45267</v>
      </c>
      <c r="J7" s="319"/>
      <c r="K7" s="309" t="s">
        <v>10</v>
      </c>
      <c r="L7" s="311"/>
      <c r="M7" s="333" t="s">
        <v>11</v>
      </c>
      <c r="N7" s="334"/>
      <c r="O7" s="324"/>
      <c r="P7" s="325"/>
      <c r="Q7" s="54"/>
      <c r="R7" s="54"/>
      <c r="S7" s="54"/>
      <c r="T7" s="54"/>
      <c r="U7" s="54"/>
      <c r="V7" s="54"/>
      <c r="W7" s="54"/>
      <c r="X7" s="54"/>
      <c r="Y7" s="54"/>
      <c r="Z7" s="55"/>
      <c r="AA7" s="54"/>
      <c r="AB7" s="54"/>
      <c r="AC7" s="60"/>
      <c r="AD7" s="61"/>
    </row>
    <row r="8" spans="1:30" x14ac:dyDescent="0.25">
      <c r="A8" s="312"/>
      <c r="B8" s="314"/>
      <c r="C8" s="369"/>
      <c r="D8" s="312"/>
      <c r="E8" s="313"/>
      <c r="F8" s="313"/>
      <c r="G8" s="313"/>
      <c r="H8" s="314"/>
      <c r="I8" s="320"/>
      <c r="J8" s="321"/>
      <c r="K8" s="312"/>
      <c r="L8" s="314"/>
      <c r="M8" s="326" t="s">
        <v>12</v>
      </c>
      <c r="N8" s="327"/>
      <c r="O8" s="360"/>
      <c r="P8" s="361"/>
      <c r="Q8" s="54"/>
      <c r="R8" s="54"/>
      <c r="S8" s="54"/>
      <c r="T8" s="54"/>
      <c r="U8" s="54"/>
      <c r="V8" s="54"/>
      <c r="W8" s="54"/>
      <c r="X8" s="54"/>
      <c r="Y8" s="54"/>
      <c r="Z8" s="55"/>
      <c r="AA8" s="54"/>
      <c r="AB8" s="54"/>
      <c r="AC8" s="60"/>
      <c r="AD8" s="61"/>
    </row>
    <row r="9" spans="1:30" ht="15.75" thickBot="1" x14ac:dyDescent="0.3">
      <c r="A9" s="315"/>
      <c r="B9" s="317"/>
      <c r="C9" s="370"/>
      <c r="D9" s="315"/>
      <c r="E9" s="316"/>
      <c r="F9" s="316"/>
      <c r="G9" s="316"/>
      <c r="H9" s="317"/>
      <c r="I9" s="322"/>
      <c r="J9" s="323"/>
      <c r="K9" s="315"/>
      <c r="L9" s="317"/>
      <c r="M9" s="362" t="s">
        <v>13</v>
      </c>
      <c r="N9" s="363"/>
      <c r="O9" s="364" t="s">
        <v>14</v>
      </c>
      <c r="P9" s="365"/>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9" t="s">
        <v>15</v>
      </c>
      <c r="B11" s="311"/>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12"/>
      <c r="B12" s="314"/>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15"/>
      <c r="B13" s="31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6" t="s">
        <v>17</v>
      </c>
      <c r="B15" s="367"/>
      <c r="C15" s="380" t="s">
        <v>18</v>
      </c>
      <c r="D15" s="381"/>
      <c r="E15" s="381"/>
      <c r="F15" s="381"/>
      <c r="G15" s="381"/>
      <c r="H15" s="381"/>
      <c r="I15" s="381"/>
      <c r="J15" s="381"/>
      <c r="K15" s="382"/>
      <c r="L15" s="335" t="s">
        <v>19</v>
      </c>
      <c r="M15" s="336"/>
      <c r="N15" s="336"/>
      <c r="O15" s="336"/>
      <c r="P15" s="336"/>
      <c r="Q15" s="337"/>
      <c r="R15" s="383" t="s">
        <v>20</v>
      </c>
      <c r="S15" s="384"/>
      <c r="T15" s="384"/>
      <c r="U15" s="384"/>
      <c r="V15" s="384"/>
      <c r="W15" s="384"/>
      <c r="X15" s="385"/>
      <c r="Y15" s="335" t="s">
        <v>21</v>
      </c>
      <c r="Z15" s="337"/>
      <c r="AA15" s="330" t="s">
        <v>22</v>
      </c>
      <c r="AB15" s="331"/>
      <c r="AC15" s="331"/>
      <c r="AD15" s="332"/>
    </row>
    <row r="16" spans="1:30" ht="9" customHeight="1" thickBot="1" x14ac:dyDescent="0.3">
      <c r="A16" s="59"/>
      <c r="B16" s="54"/>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73"/>
      <c r="AD16" s="74"/>
    </row>
    <row r="17" spans="1:41" s="76" customFormat="1" ht="37.5" customHeight="1" thickBot="1" x14ac:dyDescent="0.3">
      <c r="A17" s="366" t="s">
        <v>23</v>
      </c>
      <c r="B17" s="367"/>
      <c r="C17" s="386" t="s">
        <v>116</v>
      </c>
      <c r="D17" s="387"/>
      <c r="E17" s="387"/>
      <c r="F17" s="387"/>
      <c r="G17" s="387"/>
      <c r="H17" s="387"/>
      <c r="I17" s="387"/>
      <c r="J17" s="387"/>
      <c r="K17" s="387"/>
      <c r="L17" s="387"/>
      <c r="M17" s="387"/>
      <c r="N17" s="387"/>
      <c r="O17" s="387"/>
      <c r="P17" s="387"/>
      <c r="Q17" s="388"/>
      <c r="R17" s="335" t="s">
        <v>25</v>
      </c>
      <c r="S17" s="336"/>
      <c r="T17" s="336"/>
      <c r="U17" s="336"/>
      <c r="V17" s="337"/>
      <c r="W17" s="396">
        <v>6</v>
      </c>
      <c r="X17" s="397"/>
      <c r="Y17" s="336" t="s">
        <v>26</v>
      </c>
      <c r="Z17" s="336"/>
      <c r="AA17" s="336"/>
      <c r="AB17" s="337"/>
      <c r="AC17" s="391">
        <v>0.15</v>
      </c>
      <c r="AD17" s="39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5" t="s">
        <v>27</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7"/>
      <c r="AE19" s="83"/>
      <c r="AF19" s="83"/>
    </row>
    <row r="20" spans="1:41" ht="32.1" customHeight="1" thickBot="1" x14ac:dyDescent="0.3">
      <c r="A20" s="82"/>
      <c r="B20" s="60"/>
      <c r="C20" s="393" t="s">
        <v>28</v>
      </c>
      <c r="D20" s="394"/>
      <c r="E20" s="394"/>
      <c r="F20" s="394"/>
      <c r="G20" s="394"/>
      <c r="H20" s="394"/>
      <c r="I20" s="394"/>
      <c r="J20" s="394"/>
      <c r="K20" s="394"/>
      <c r="L20" s="394"/>
      <c r="M20" s="394"/>
      <c r="N20" s="394"/>
      <c r="O20" s="394"/>
      <c r="P20" s="395"/>
      <c r="Q20" s="338" t="s">
        <v>29</v>
      </c>
      <c r="R20" s="339"/>
      <c r="S20" s="339"/>
      <c r="T20" s="339"/>
      <c r="U20" s="339"/>
      <c r="V20" s="339"/>
      <c r="W20" s="339"/>
      <c r="X20" s="339"/>
      <c r="Y20" s="339"/>
      <c r="Z20" s="339"/>
      <c r="AA20" s="339"/>
      <c r="AB20" s="339"/>
      <c r="AC20" s="339"/>
      <c r="AD20" s="340"/>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89" t="s">
        <v>45</v>
      </c>
      <c r="B22" s="390"/>
      <c r="C22" s="179">
        <v>2830749803</v>
      </c>
      <c r="D22" s="178">
        <v>0</v>
      </c>
      <c r="E22" s="178">
        <v>0</v>
      </c>
      <c r="F22" s="178">
        <v>0</v>
      </c>
      <c r="G22" s="178">
        <v>0</v>
      </c>
      <c r="H22" s="178">
        <v>0</v>
      </c>
      <c r="I22" s="178">
        <v>0</v>
      </c>
      <c r="J22" s="178">
        <v>0</v>
      </c>
      <c r="K22" s="178">
        <v>0</v>
      </c>
      <c r="L22" s="178">
        <v>0</v>
      </c>
      <c r="M22" s="178">
        <v>0</v>
      </c>
      <c r="N22" s="178">
        <v>0</v>
      </c>
      <c r="O22" s="235">
        <f>SUM(C22:N22)</f>
        <v>2830749803</v>
      </c>
      <c r="P22" s="180"/>
      <c r="Q22" s="179">
        <v>7421734368</v>
      </c>
      <c r="R22" s="178">
        <v>798000000</v>
      </c>
      <c r="S22" s="178"/>
      <c r="T22" s="178">
        <v>2134380000</v>
      </c>
      <c r="U22" s="178">
        <v>64838195</v>
      </c>
      <c r="V22" s="178"/>
      <c r="W22" s="178"/>
      <c r="X22" s="178"/>
      <c r="Y22" s="178"/>
      <c r="Z22" s="178">
        <v>234265656</v>
      </c>
      <c r="AA22" s="178">
        <v>-23800955</v>
      </c>
      <c r="AB22" s="178"/>
      <c r="AC22" s="235">
        <f>SUM(Q22:AB22)</f>
        <v>10629417264</v>
      </c>
      <c r="AD22" s="184"/>
      <c r="AE22" s="3"/>
      <c r="AF22" s="3"/>
    </row>
    <row r="23" spans="1:41" ht="32.1" customHeight="1" x14ac:dyDescent="0.25">
      <c r="A23" s="295" t="s">
        <v>47</v>
      </c>
      <c r="B23" s="296"/>
      <c r="C23" s="175">
        <f>+C22</f>
        <v>2830749803</v>
      </c>
      <c r="D23" s="174">
        <v>0</v>
      </c>
      <c r="E23" s="174">
        <v>0</v>
      </c>
      <c r="F23" s="174">
        <v>0</v>
      </c>
      <c r="G23" s="174">
        <v>0</v>
      </c>
      <c r="H23" s="174">
        <v>0</v>
      </c>
      <c r="I23" s="174">
        <v>0</v>
      </c>
      <c r="J23" s="174">
        <v>0</v>
      </c>
      <c r="K23" s="174">
        <v>0</v>
      </c>
      <c r="L23" s="174"/>
      <c r="M23" s="174"/>
      <c r="N23" s="236"/>
      <c r="O23" s="236">
        <f>SUM(C23:N23)</f>
        <v>2830749803</v>
      </c>
      <c r="P23" s="182">
        <f>+O23/O22</f>
        <v>1</v>
      </c>
      <c r="Q23" s="231">
        <v>7421734368</v>
      </c>
      <c r="R23" s="236">
        <v>340838152</v>
      </c>
      <c r="S23" s="236">
        <v>305691459</v>
      </c>
      <c r="T23" s="236">
        <v>0</v>
      </c>
      <c r="U23" s="236">
        <v>0</v>
      </c>
      <c r="V23" s="236">
        <v>1434111224</v>
      </c>
      <c r="W23" s="236">
        <v>916577360</v>
      </c>
      <c r="X23" s="236">
        <v>0</v>
      </c>
      <c r="Y23" s="236">
        <v>0</v>
      </c>
      <c r="Z23" s="236">
        <v>-20035299</v>
      </c>
      <c r="AA23" s="236">
        <v>76199045</v>
      </c>
      <c r="AB23" s="236"/>
      <c r="AC23" s="236">
        <f>SUM(Q23:AB23)</f>
        <v>10475116309</v>
      </c>
      <c r="AD23" s="182">
        <f>+AC23/AC22</f>
        <v>0.98548359226402837</v>
      </c>
      <c r="AE23" s="3"/>
      <c r="AF23" s="3"/>
    </row>
    <row r="24" spans="1:41" ht="32.1" customHeight="1" x14ac:dyDescent="0.25">
      <c r="A24" s="295" t="s">
        <v>49</v>
      </c>
      <c r="B24" s="296"/>
      <c r="C24" s="175">
        <v>765000000</v>
      </c>
      <c r="D24" s="174">
        <v>831000000</v>
      </c>
      <c r="E24" s="174">
        <v>788680678</v>
      </c>
      <c r="F24" s="174">
        <v>407979144</v>
      </c>
      <c r="G24" s="174">
        <v>38089981</v>
      </c>
      <c r="H24" s="178">
        <v>0</v>
      </c>
      <c r="I24" s="178">
        <v>0</v>
      </c>
      <c r="J24" s="178">
        <v>0</v>
      </c>
      <c r="K24" s="178">
        <v>0</v>
      </c>
      <c r="L24" s="178">
        <v>0</v>
      </c>
      <c r="M24" s="178">
        <v>0</v>
      </c>
      <c r="N24" s="178">
        <v>0</v>
      </c>
      <c r="O24" s="236">
        <f>SUM(C24:N24)</f>
        <v>2830749803</v>
      </c>
      <c r="P24" s="180"/>
      <c r="Q24" s="175"/>
      <c r="R24" s="174">
        <v>83000000</v>
      </c>
      <c r="S24" s="174">
        <v>482000000</v>
      </c>
      <c r="T24" s="174">
        <v>851000000</v>
      </c>
      <c r="U24" s="174">
        <v>882000000</v>
      </c>
      <c r="V24" s="174">
        <v>882000000</v>
      </c>
      <c r="W24" s="174">
        <v>882000000</v>
      </c>
      <c r="X24" s="174">
        <v>882000000</v>
      </c>
      <c r="Y24" s="174">
        <v>882000000</v>
      </c>
      <c r="Z24" s="174">
        <v>882000000</v>
      </c>
      <c r="AA24" s="174">
        <v>882000000</v>
      </c>
      <c r="AB24" s="174">
        <v>3039417264</v>
      </c>
      <c r="AC24" s="236">
        <f>SUM(Q24:AB24)</f>
        <v>10629417264</v>
      </c>
      <c r="AD24" s="182"/>
      <c r="AE24" s="3"/>
      <c r="AF24" s="3"/>
    </row>
    <row r="25" spans="1:41" ht="32.1" customHeight="1" thickBot="1" x14ac:dyDescent="0.3">
      <c r="A25" s="328" t="s">
        <v>51</v>
      </c>
      <c r="B25" s="329"/>
      <c r="C25" s="176">
        <v>747269337</v>
      </c>
      <c r="D25" s="177">
        <v>771794042</v>
      </c>
      <c r="E25" s="177">
        <v>762995036</v>
      </c>
      <c r="F25" s="177">
        <v>477486476</v>
      </c>
      <c r="G25" s="177">
        <v>71204912</v>
      </c>
      <c r="H25" s="174">
        <v>0</v>
      </c>
      <c r="I25" s="174">
        <v>0</v>
      </c>
      <c r="J25" s="174">
        <v>0</v>
      </c>
      <c r="K25" s="174">
        <v>0</v>
      </c>
      <c r="L25" s="177"/>
      <c r="M25" s="177"/>
      <c r="N25" s="237"/>
      <c r="O25" s="237">
        <f>SUM(C25:N25)</f>
        <v>2830749803</v>
      </c>
      <c r="P25" s="181">
        <f>+O25/O24</f>
        <v>1</v>
      </c>
      <c r="Q25" s="238">
        <v>0</v>
      </c>
      <c r="R25" s="237">
        <v>0</v>
      </c>
      <c r="S25" s="237">
        <v>29504974</v>
      </c>
      <c r="T25" s="237">
        <v>344890554</v>
      </c>
      <c r="U25" s="237">
        <v>742463867</v>
      </c>
      <c r="V25" s="237">
        <v>834233769</v>
      </c>
      <c r="W25" s="237">
        <v>717022606</v>
      </c>
      <c r="X25" s="237">
        <v>845530975</v>
      </c>
      <c r="Y25" s="237">
        <v>891577315</v>
      </c>
      <c r="Z25" s="237">
        <v>883743916</v>
      </c>
      <c r="AA25" s="237">
        <v>885570529</v>
      </c>
      <c r="AB25" s="237"/>
      <c r="AC25" s="237">
        <f>SUM(Q25:AB25)</f>
        <v>6174538505</v>
      </c>
      <c r="AD25" s="183">
        <f>+AC25/AC24</f>
        <v>0.58089153446935382</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1" t="s">
        <v>53</v>
      </c>
      <c r="B27" s="292"/>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4"/>
    </row>
    <row r="28" spans="1:41" ht="15" customHeight="1" x14ac:dyDescent="0.25">
      <c r="A28" s="350" t="s">
        <v>54</v>
      </c>
      <c r="B28" s="352" t="s">
        <v>55</v>
      </c>
      <c r="C28" s="353"/>
      <c r="D28" s="296" t="s">
        <v>56</v>
      </c>
      <c r="E28" s="356"/>
      <c r="F28" s="356"/>
      <c r="G28" s="356"/>
      <c r="H28" s="356"/>
      <c r="I28" s="356"/>
      <c r="J28" s="356"/>
      <c r="K28" s="356"/>
      <c r="L28" s="356"/>
      <c r="M28" s="356"/>
      <c r="N28" s="356"/>
      <c r="O28" s="357"/>
      <c r="P28" s="358" t="s">
        <v>41</v>
      </c>
      <c r="Q28" s="358" t="s">
        <v>57</v>
      </c>
      <c r="R28" s="358"/>
      <c r="S28" s="358"/>
      <c r="T28" s="358"/>
      <c r="U28" s="358"/>
      <c r="V28" s="358"/>
      <c r="W28" s="358"/>
      <c r="X28" s="358"/>
      <c r="Y28" s="358"/>
      <c r="Z28" s="358"/>
      <c r="AA28" s="358"/>
      <c r="AB28" s="358"/>
      <c r="AC28" s="358"/>
      <c r="AD28" s="359"/>
    </row>
    <row r="29" spans="1:41" ht="27" customHeight="1" x14ac:dyDescent="0.25">
      <c r="A29" s="351"/>
      <c r="B29" s="354"/>
      <c r="C29" s="355"/>
      <c r="D29" s="88" t="s">
        <v>30</v>
      </c>
      <c r="E29" s="88" t="s">
        <v>31</v>
      </c>
      <c r="F29" s="88" t="s">
        <v>32</v>
      </c>
      <c r="G29" s="88" t="s">
        <v>33</v>
      </c>
      <c r="H29" s="88" t="s">
        <v>34</v>
      </c>
      <c r="I29" s="88" t="s">
        <v>35</v>
      </c>
      <c r="J29" s="88" t="s">
        <v>36</v>
      </c>
      <c r="K29" s="88" t="s">
        <v>37</v>
      </c>
      <c r="L29" s="88" t="s">
        <v>8</v>
      </c>
      <c r="M29" s="88" t="s">
        <v>38</v>
      </c>
      <c r="N29" s="88" t="s">
        <v>39</v>
      </c>
      <c r="O29" s="88" t="s">
        <v>40</v>
      </c>
      <c r="P29" s="357"/>
      <c r="Q29" s="358"/>
      <c r="R29" s="358"/>
      <c r="S29" s="358"/>
      <c r="T29" s="358"/>
      <c r="U29" s="358"/>
      <c r="V29" s="358"/>
      <c r="W29" s="358"/>
      <c r="X29" s="358"/>
      <c r="Y29" s="358"/>
      <c r="Z29" s="358"/>
      <c r="AA29" s="358"/>
      <c r="AB29" s="358"/>
      <c r="AC29" s="358"/>
      <c r="AD29" s="359"/>
    </row>
    <row r="30" spans="1:41" ht="54" customHeight="1" thickBot="1" x14ac:dyDescent="0.3">
      <c r="A30" s="85" t="s">
        <v>116</v>
      </c>
      <c r="B30" s="423"/>
      <c r="C30" s="424"/>
      <c r="D30" s="89"/>
      <c r="E30" s="89"/>
      <c r="F30" s="89"/>
      <c r="G30" s="89"/>
      <c r="H30" s="89"/>
      <c r="I30" s="89"/>
      <c r="J30" s="89"/>
      <c r="K30" s="89"/>
      <c r="L30" s="89"/>
      <c r="M30" s="89"/>
      <c r="N30" s="89"/>
      <c r="O30" s="89"/>
      <c r="P30" s="86">
        <f>SUM(D30:O30)</f>
        <v>0</v>
      </c>
      <c r="Q30" s="398"/>
      <c r="R30" s="398"/>
      <c r="S30" s="398"/>
      <c r="T30" s="398"/>
      <c r="U30" s="398"/>
      <c r="V30" s="398"/>
      <c r="W30" s="398"/>
      <c r="X30" s="398"/>
      <c r="Y30" s="398"/>
      <c r="Z30" s="398"/>
      <c r="AA30" s="398"/>
      <c r="AB30" s="398"/>
      <c r="AC30" s="398"/>
      <c r="AD30" s="399"/>
    </row>
    <row r="31" spans="1:41" ht="45" customHeight="1" x14ac:dyDescent="0.25">
      <c r="A31" s="297" t="s">
        <v>58</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9"/>
    </row>
    <row r="32" spans="1:41" ht="23.1" customHeight="1" x14ac:dyDescent="0.25">
      <c r="A32" s="295" t="s">
        <v>59</v>
      </c>
      <c r="B32" s="358" t="s">
        <v>60</v>
      </c>
      <c r="C32" s="358" t="s">
        <v>55</v>
      </c>
      <c r="D32" s="358" t="s">
        <v>61</v>
      </c>
      <c r="E32" s="358"/>
      <c r="F32" s="358"/>
      <c r="G32" s="358"/>
      <c r="H32" s="358"/>
      <c r="I32" s="358"/>
      <c r="J32" s="358"/>
      <c r="K32" s="358"/>
      <c r="L32" s="358"/>
      <c r="M32" s="358"/>
      <c r="N32" s="358"/>
      <c r="O32" s="358"/>
      <c r="P32" s="358"/>
      <c r="Q32" s="358" t="s">
        <v>62</v>
      </c>
      <c r="R32" s="358"/>
      <c r="S32" s="358"/>
      <c r="T32" s="358"/>
      <c r="U32" s="358"/>
      <c r="V32" s="358"/>
      <c r="W32" s="358"/>
      <c r="X32" s="358"/>
      <c r="Y32" s="358"/>
      <c r="Z32" s="358"/>
      <c r="AA32" s="358"/>
      <c r="AB32" s="358"/>
      <c r="AC32" s="358"/>
      <c r="AD32" s="359"/>
      <c r="AG32" s="87"/>
      <c r="AH32" s="87"/>
      <c r="AI32" s="87"/>
      <c r="AJ32" s="87"/>
      <c r="AK32" s="87"/>
      <c r="AL32" s="87"/>
      <c r="AM32" s="87"/>
      <c r="AN32" s="87"/>
      <c r="AO32" s="87"/>
    </row>
    <row r="33" spans="1:41" ht="27" customHeight="1" x14ac:dyDescent="0.25">
      <c r="A33" s="295"/>
      <c r="B33" s="358"/>
      <c r="C33" s="400"/>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6" t="s">
        <v>63</v>
      </c>
      <c r="R33" s="356"/>
      <c r="S33" s="356"/>
      <c r="T33" s="357"/>
      <c r="U33" s="296" t="s">
        <v>64</v>
      </c>
      <c r="V33" s="356"/>
      <c r="W33" s="356"/>
      <c r="X33" s="357"/>
      <c r="Y33" s="296" t="s">
        <v>65</v>
      </c>
      <c r="Z33" s="356"/>
      <c r="AA33" s="357"/>
      <c r="AB33" s="296" t="s">
        <v>66</v>
      </c>
      <c r="AC33" s="356"/>
      <c r="AD33" s="407"/>
      <c r="AG33" s="87"/>
      <c r="AH33" s="87"/>
      <c r="AI33" s="87"/>
      <c r="AJ33" s="87"/>
      <c r="AK33" s="87"/>
      <c r="AL33" s="87"/>
      <c r="AM33" s="87"/>
      <c r="AN33" s="87"/>
      <c r="AO33" s="87"/>
    </row>
    <row r="34" spans="1:41" ht="228.75" customHeight="1" x14ac:dyDescent="0.25">
      <c r="A34" s="408" t="s">
        <v>117</v>
      </c>
      <c r="B34" s="410">
        <v>0.15</v>
      </c>
      <c r="C34" s="90" t="s">
        <v>67</v>
      </c>
      <c r="D34" s="89">
        <v>6</v>
      </c>
      <c r="E34" s="89">
        <v>6</v>
      </c>
      <c r="F34" s="89">
        <v>6</v>
      </c>
      <c r="G34" s="89">
        <v>6</v>
      </c>
      <c r="H34" s="89">
        <v>6</v>
      </c>
      <c r="I34" s="89">
        <v>6</v>
      </c>
      <c r="J34" s="89">
        <v>6</v>
      </c>
      <c r="K34" s="89">
        <v>6</v>
      </c>
      <c r="L34" s="89">
        <v>6</v>
      </c>
      <c r="M34" s="89">
        <v>6</v>
      </c>
      <c r="N34" s="89">
        <v>6</v>
      </c>
      <c r="O34" s="89">
        <v>6</v>
      </c>
      <c r="P34" s="202">
        <v>6</v>
      </c>
      <c r="Q34" s="540" t="s">
        <v>677</v>
      </c>
      <c r="R34" s="541"/>
      <c r="S34" s="541"/>
      <c r="T34" s="542"/>
      <c r="U34" s="540" t="s">
        <v>678</v>
      </c>
      <c r="V34" s="541"/>
      <c r="W34" s="541"/>
      <c r="X34" s="542"/>
      <c r="Y34" s="540" t="s">
        <v>679</v>
      </c>
      <c r="Z34" s="541"/>
      <c r="AA34" s="542"/>
      <c r="AB34" s="534" t="s">
        <v>119</v>
      </c>
      <c r="AC34" s="535"/>
      <c r="AD34" s="543"/>
      <c r="AG34" s="87"/>
      <c r="AH34" s="87"/>
      <c r="AI34" s="87"/>
      <c r="AJ34" s="87"/>
      <c r="AK34" s="87"/>
      <c r="AL34" s="87"/>
      <c r="AM34" s="87"/>
      <c r="AN34" s="87"/>
      <c r="AO34" s="87"/>
    </row>
    <row r="35" spans="1:41" ht="189" customHeight="1" thickBot="1" x14ac:dyDescent="0.3">
      <c r="A35" s="409"/>
      <c r="B35" s="411"/>
      <c r="C35" s="91" t="s">
        <v>70</v>
      </c>
      <c r="D35" s="223">
        <v>6</v>
      </c>
      <c r="E35" s="223">
        <v>6</v>
      </c>
      <c r="F35" s="223">
        <v>6</v>
      </c>
      <c r="G35" s="223">
        <v>6</v>
      </c>
      <c r="H35" s="223">
        <v>6</v>
      </c>
      <c r="I35" s="223">
        <v>5</v>
      </c>
      <c r="J35" s="223">
        <v>6</v>
      </c>
      <c r="K35" s="223">
        <v>6</v>
      </c>
      <c r="L35" s="223">
        <v>6</v>
      </c>
      <c r="M35" s="223">
        <v>6</v>
      </c>
      <c r="N35" s="223">
        <v>6</v>
      </c>
      <c r="O35" s="223"/>
      <c r="P35" s="224">
        <f>MAX(D35:O35)</f>
        <v>6</v>
      </c>
      <c r="Q35" s="537"/>
      <c r="R35" s="538"/>
      <c r="S35" s="538"/>
      <c r="T35" s="539"/>
      <c r="U35" s="537"/>
      <c r="V35" s="538"/>
      <c r="W35" s="538"/>
      <c r="X35" s="539"/>
      <c r="Y35" s="537"/>
      <c r="Z35" s="538"/>
      <c r="AA35" s="539"/>
      <c r="AB35" s="537"/>
      <c r="AC35" s="538"/>
      <c r="AD35" s="544"/>
      <c r="AE35" s="49"/>
      <c r="AG35" s="87"/>
      <c r="AH35" s="87"/>
      <c r="AI35" s="87"/>
      <c r="AJ35" s="87"/>
      <c r="AK35" s="87"/>
      <c r="AL35" s="87"/>
      <c r="AM35" s="87"/>
      <c r="AN35" s="87"/>
      <c r="AO35" s="87"/>
    </row>
    <row r="36" spans="1:41" ht="26.1" customHeight="1" x14ac:dyDescent="0.25">
      <c r="A36" s="389" t="s">
        <v>71</v>
      </c>
      <c r="B36" s="402" t="s">
        <v>72</v>
      </c>
      <c r="C36" s="404" t="s">
        <v>73</v>
      </c>
      <c r="D36" s="404"/>
      <c r="E36" s="404"/>
      <c r="F36" s="404"/>
      <c r="G36" s="404"/>
      <c r="H36" s="404"/>
      <c r="I36" s="404"/>
      <c r="J36" s="404"/>
      <c r="K36" s="404"/>
      <c r="L36" s="404"/>
      <c r="M36" s="404"/>
      <c r="N36" s="404"/>
      <c r="O36" s="404"/>
      <c r="P36" s="404"/>
      <c r="Q36" s="546" t="s">
        <v>74</v>
      </c>
      <c r="R36" s="547"/>
      <c r="S36" s="547"/>
      <c r="T36" s="547"/>
      <c r="U36" s="547"/>
      <c r="V36" s="547"/>
      <c r="W36" s="547"/>
      <c r="X36" s="547"/>
      <c r="Y36" s="547"/>
      <c r="Z36" s="547"/>
      <c r="AA36" s="547"/>
      <c r="AB36" s="547"/>
      <c r="AC36" s="547"/>
      <c r="AD36" s="548"/>
      <c r="AG36" s="87"/>
      <c r="AH36" s="87"/>
      <c r="AI36" s="87"/>
      <c r="AJ36" s="87"/>
      <c r="AK36" s="87"/>
      <c r="AL36" s="87"/>
      <c r="AM36" s="87"/>
      <c r="AN36" s="87"/>
      <c r="AO36" s="87"/>
    </row>
    <row r="37" spans="1:41" ht="26.1" customHeight="1" x14ac:dyDescent="0.25">
      <c r="A37" s="295"/>
      <c r="B37" s="403"/>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459" t="s">
        <v>89</v>
      </c>
      <c r="R37" s="460"/>
      <c r="S37" s="460"/>
      <c r="T37" s="460"/>
      <c r="U37" s="460"/>
      <c r="V37" s="460"/>
      <c r="W37" s="460"/>
      <c r="X37" s="460"/>
      <c r="Y37" s="460"/>
      <c r="Z37" s="460"/>
      <c r="AA37" s="460"/>
      <c r="AB37" s="460"/>
      <c r="AC37" s="460"/>
      <c r="AD37" s="466"/>
      <c r="AG37" s="94"/>
      <c r="AH37" s="94"/>
      <c r="AI37" s="94"/>
      <c r="AJ37" s="94"/>
      <c r="AK37" s="94"/>
      <c r="AL37" s="94"/>
      <c r="AM37" s="94"/>
      <c r="AN37" s="94"/>
      <c r="AO37" s="94"/>
    </row>
    <row r="38" spans="1:41" ht="83.25" customHeight="1" x14ac:dyDescent="0.25">
      <c r="A38" s="435" t="s">
        <v>120</v>
      </c>
      <c r="B38" s="437">
        <v>0.05</v>
      </c>
      <c r="C38" s="90" t="s">
        <v>67</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SUM(D38:O38)</f>
        <v>1</v>
      </c>
      <c r="Q38" s="429" t="s">
        <v>680</v>
      </c>
      <c r="R38" s="430"/>
      <c r="S38" s="430"/>
      <c r="T38" s="430"/>
      <c r="U38" s="430"/>
      <c r="V38" s="430"/>
      <c r="W38" s="430"/>
      <c r="X38" s="430"/>
      <c r="Y38" s="430"/>
      <c r="Z38" s="430"/>
      <c r="AA38" s="430"/>
      <c r="AB38" s="430"/>
      <c r="AC38" s="430"/>
      <c r="AD38" s="431"/>
      <c r="AE38" s="97"/>
      <c r="AG38" s="98"/>
      <c r="AH38" s="98"/>
      <c r="AI38" s="98"/>
      <c r="AJ38" s="98"/>
      <c r="AK38" s="98"/>
      <c r="AL38" s="98"/>
      <c r="AM38" s="98"/>
      <c r="AN38" s="98"/>
      <c r="AO38" s="98"/>
    </row>
    <row r="39" spans="1:41" ht="83.25" customHeight="1" x14ac:dyDescent="0.25">
      <c r="A39" s="436"/>
      <c r="B39" s="438"/>
      <c r="C39" s="99" t="s">
        <v>70</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v>8.3000000000000004E-2</v>
      </c>
      <c r="M39" s="212">
        <v>8.3000000000000004E-2</v>
      </c>
      <c r="N39" s="212">
        <v>8.3000000000000004E-2</v>
      </c>
      <c r="O39" s="212"/>
      <c r="P39" s="219">
        <f>SUM(D39:O39)</f>
        <v>0.91449999999999987</v>
      </c>
      <c r="Q39" s="439"/>
      <c r="R39" s="440"/>
      <c r="S39" s="440"/>
      <c r="T39" s="440"/>
      <c r="U39" s="440"/>
      <c r="V39" s="440"/>
      <c r="W39" s="440"/>
      <c r="X39" s="440"/>
      <c r="Y39" s="440"/>
      <c r="Z39" s="440"/>
      <c r="AA39" s="440"/>
      <c r="AB39" s="440"/>
      <c r="AC39" s="440"/>
      <c r="AD39" s="441"/>
      <c r="AE39" s="97"/>
    </row>
    <row r="40" spans="1:41" ht="78.75" customHeight="1" x14ac:dyDescent="0.25">
      <c r="A40" s="425" t="s">
        <v>121</v>
      </c>
      <c r="B40" s="427">
        <v>0.1</v>
      </c>
      <c r="C40" s="102" t="s">
        <v>67</v>
      </c>
      <c r="D40" s="205">
        <v>8.3299999999999999E-2</v>
      </c>
      <c r="E40" s="205">
        <v>8.3299999999999999E-2</v>
      </c>
      <c r="F40" s="205">
        <v>8.3299999999999999E-2</v>
      </c>
      <c r="G40" s="205">
        <v>8.3299999999999999E-2</v>
      </c>
      <c r="H40" s="205">
        <v>8.3299999999999999E-2</v>
      </c>
      <c r="I40" s="205">
        <v>8.3299999999999999E-2</v>
      </c>
      <c r="J40" s="205">
        <v>8.3299999999999999E-2</v>
      </c>
      <c r="K40" s="205">
        <v>8.3299999999999999E-2</v>
      </c>
      <c r="L40" s="205">
        <v>8.3400000000000002E-2</v>
      </c>
      <c r="M40" s="205">
        <v>8.3400000000000002E-2</v>
      </c>
      <c r="N40" s="205">
        <v>8.3400000000000002E-2</v>
      </c>
      <c r="O40" s="205">
        <v>8.3400000000000002E-2</v>
      </c>
      <c r="P40" s="101">
        <f>SUM(D40:O40)</f>
        <v>1</v>
      </c>
      <c r="Q40" s="429" t="s">
        <v>681</v>
      </c>
      <c r="R40" s="430"/>
      <c r="S40" s="430"/>
      <c r="T40" s="430"/>
      <c r="U40" s="430"/>
      <c r="V40" s="430"/>
      <c r="W40" s="430"/>
      <c r="X40" s="430"/>
      <c r="Y40" s="430"/>
      <c r="Z40" s="430"/>
      <c r="AA40" s="430"/>
      <c r="AB40" s="430"/>
      <c r="AC40" s="430"/>
      <c r="AD40" s="431"/>
      <c r="AE40" s="97"/>
    </row>
    <row r="41" spans="1:41" ht="78.75" customHeight="1" thickBot="1" x14ac:dyDescent="0.3">
      <c r="A41" s="426"/>
      <c r="B41" s="428"/>
      <c r="C41" s="91" t="s">
        <v>70</v>
      </c>
      <c r="D41" s="214">
        <v>8.3299999999999999E-2</v>
      </c>
      <c r="E41" s="214">
        <v>8.3299999999999999E-2</v>
      </c>
      <c r="F41" s="214">
        <v>8.3299999999999999E-2</v>
      </c>
      <c r="G41" s="214">
        <v>8.3299999999999999E-2</v>
      </c>
      <c r="H41" s="214">
        <v>8.3299999999999999E-2</v>
      </c>
      <c r="I41" s="214">
        <v>8.3000000000000004E-2</v>
      </c>
      <c r="J41" s="214">
        <v>8.3000000000000004E-2</v>
      </c>
      <c r="K41" s="214">
        <v>8.3000000000000004E-2</v>
      </c>
      <c r="L41" s="214">
        <v>8.3000000000000004E-2</v>
      </c>
      <c r="M41" s="214">
        <v>8.3000000000000004E-2</v>
      </c>
      <c r="N41" s="214">
        <v>8.3000000000000004E-2</v>
      </c>
      <c r="O41" s="214"/>
      <c r="P41" s="220">
        <f>SUM(D41:O41)</f>
        <v>0.91449999999999987</v>
      </c>
      <c r="Q41" s="432"/>
      <c r="R41" s="433"/>
      <c r="S41" s="433"/>
      <c r="T41" s="433"/>
      <c r="U41" s="433"/>
      <c r="V41" s="433"/>
      <c r="W41" s="433"/>
      <c r="X41" s="433"/>
      <c r="Y41" s="433"/>
      <c r="Z41" s="433"/>
      <c r="AA41" s="433"/>
      <c r="AB41" s="433"/>
      <c r="AC41" s="433"/>
      <c r="AD41" s="434"/>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textLength" operator="lessThanOrEqual" allowBlank="1" showInputMessage="1" showErrorMessage="1" errorTitle="Máximo 2.000 caracteres" error="Máximo 2.000 caracteres" sqref="Q38:AD41 Y34 AB34 Q34 U34" xr:uid="{266DCC92-1F51-445E-9D0E-691E025D24D4}">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1"/>
  <sheetViews>
    <sheetView showGridLines="0" zoomScale="70" zoomScaleNormal="70" workbookViewId="0">
      <selection activeCell="P40" sqref="P40"/>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19.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1"/>
      <c r="B1" s="344"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6"/>
      <c r="AB1" s="347" t="s">
        <v>1</v>
      </c>
      <c r="AC1" s="348"/>
      <c r="AD1" s="349"/>
    </row>
    <row r="2" spans="1:30" ht="30.75" customHeight="1" thickBot="1" x14ac:dyDescent="0.3">
      <c r="A2" s="342"/>
      <c r="B2" s="344" t="s">
        <v>2</v>
      </c>
      <c r="C2" s="345"/>
      <c r="D2" s="345"/>
      <c r="E2" s="345"/>
      <c r="F2" s="345"/>
      <c r="G2" s="345"/>
      <c r="H2" s="345"/>
      <c r="I2" s="345"/>
      <c r="J2" s="345"/>
      <c r="K2" s="345"/>
      <c r="L2" s="345"/>
      <c r="M2" s="345"/>
      <c r="N2" s="345"/>
      <c r="O2" s="345"/>
      <c r="P2" s="345"/>
      <c r="Q2" s="345"/>
      <c r="R2" s="345"/>
      <c r="S2" s="345"/>
      <c r="T2" s="345"/>
      <c r="U2" s="345"/>
      <c r="V2" s="345"/>
      <c r="W2" s="345"/>
      <c r="X2" s="345"/>
      <c r="Y2" s="345"/>
      <c r="Z2" s="345"/>
      <c r="AA2" s="346"/>
      <c r="AB2" s="303" t="s">
        <v>3</v>
      </c>
      <c r="AC2" s="304"/>
      <c r="AD2" s="305"/>
    </row>
    <row r="3" spans="1:30" ht="24" customHeight="1" x14ac:dyDescent="0.25">
      <c r="A3" s="342"/>
      <c r="B3" s="297" t="s">
        <v>4</v>
      </c>
      <c r="C3" s="298"/>
      <c r="D3" s="298"/>
      <c r="E3" s="298"/>
      <c r="F3" s="298"/>
      <c r="G3" s="298"/>
      <c r="H3" s="298"/>
      <c r="I3" s="298"/>
      <c r="J3" s="298"/>
      <c r="K3" s="298"/>
      <c r="L3" s="298"/>
      <c r="M3" s="298"/>
      <c r="N3" s="298"/>
      <c r="O3" s="298"/>
      <c r="P3" s="298"/>
      <c r="Q3" s="298"/>
      <c r="R3" s="298"/>
      <c r="S3" s="298"/>
      <c r="T3" s="298"/>
      <c r="U3" s="298"/>
      <c r="V3" s="298"/>
      <c r="W3" s="298"/>
      <c r="X3" s="298"/>
      <c r="Y3" s="298"/>
      <c r="Z3" s="298"/>
      <c r="AA3" s="299"/>
      <c r="AB3" s="303" t="s">
        <v>5</v>
      </c>
      <c r="AC3" s="304"/>
      <c r="AD3" s="305"/>
    </row>
    <row r="4" spans="1:30" ht="21.95" customHeight="1" thickBot="1" x14ac:dyDescent="0.3">
      <c r="A4" s="343"/>
      <c r="B4" s="300"/>
      <c r="C4" s="301"/>
      <c r="D4" s="301"/>
      <c r="E4" s="301"/>
      <c r="F4" s="301"/>
      <c r="G4" s="301"/>
      <c r="H4" s="301"/>
      <c r="I4" s="301"/>
      <c r="J4" s="301"/>
      <c r="K4" s="301"/>
      <c r="L4" s="301"/>
      <c r="M4" s="301"/>
      <c r="N4" s="301"/>
      <c r="O4" s="301"/>
      <c r="P4" s="301"/>
      <c r="Q4" s="301"/>
      <c r="R4" s="301"/>
      <c r="S4" s="301"/>
      <c r="T4" s="301"/>
      <c r="U4" s="301"/>
      <c r="V4" s="301"/>
      <c r="W4" s="301"/>
      <c r="X4" s="301"/>
      <c r="Y4" s="301"/>
      <c r="Z4" s="301"/>
      <c r="AA4" s="302"/>
      <c r="AB4" s="306" t="s">
        <v>6</v>
      </c>
      <c r="AC4" s="307"/>
      <c r="AD4" s="308"/>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9" t="s">
        <v>7</v>
      </c>
      <c r="B7" s="311"/>
      <c r="C7" s="368" t="s">
        <v>39</v>
      </c>
      <c r="D7" s="309" t="s">
        <v>9</v>
      </c>
      <c r="E7" s="310"/>
      <c r="F7" s="310"/>
      <c r="G7" s="310"/>
      <c r="H7" s="311"/>
      <c r="I7" s="318">
        <v>45267</v>
      </c>
      <c r="J7" s="319"/>
      <c r="K7" s="309" t="s">
        <v>10</v>
      </c>
      <c r="L7" s="311"/>
      <c r="M7" s="333" t="s">
        <v>11</v>
      </c>
      <c r="N7" s="334"/>
      <c r="O7" s="324"/>
      <c r="P7" s="325"/>
      <c r="Q7" s="54"/>
      <c r="R7" s="54"/>
      <c r="S7" s="54"/>
      <c r="T7" s="54"/>
      <c r="U7" s="54"/>
      <c r="V7" s="54"/>
      <c r="W7" s="54"/>
      <c r="X7" s="54"/>
      <c r="Y7" s="54"/>
      <c r="Z7" s="55"/>
      <c r="AA7" s="54"/>
      <c r="AB7" s="54"/>
      <c r="AC7" s="60"/>
      <c r="AD7" s="61"/>
    </row>
    <row r="8" spans="1:30" x14ac:dyDescent="0.25">
      <c r="A8" s="312"/>
      <c r="B8" s="314"/>
      <c r="C8" s="369"/>
      <c r="D8" s="312"/>
      <c r="E8" s="313"/>
      <c r="F8" s="313"/>
      <c r="G8" s="313"/>
      <c r="H8" s="314"/>
      <c r="I8" s="320"/>
      <c r="J8" s="321"/>
      <c r="K8" s="312"/>
      <c r="L8" s="314"/>
      <c r="M8" s="326" t="s">
        <v>12</v>
      </c>
      <c r="N8" s="327"/>
      <c r="O8" s="360"/>
      <c r="P8" s="361"/>
      <c r="Q8" s="54"/>
      <c r="R8" s="54"/>
      <c r="S8" s="54"/>
      <c r="T8" s="54"/>
      <c r="U8" s="54"/>
      <c r="V8" s="54"/>
      <c r="W8" s="54"/>
      <c r="X8" s="54"/>
      <c r="Y8" s="54"/>
      <c r="Z8" s="55"/>
      <c r="AA8" s="54"/>
      <c r="AB8" s="54"/>
      <c r="AC8" s="60"/>
      <c r="AD8" s="61"/>
    </row>
    <row r="9" spans="1:30" ht="15.75" thickBot="1" x14ac:dyDescent="0.3">
      <c r="A9" s="315"/>
      <c r="B9" s="317"/>
      <c r="C9" s="370"/>
      <c r="D9" s="315"/>
      <c r="E9" s="316"/>
      <c r="F9" s="316"/>
      <c r="G9" s="316"/>
      <c r="H9" s="317"/>
      <c r="I9" s="322"/>
      <c r="J9" s="323"/>
      <c r="K9" s="315"/>
      <c r="L9" s="317"/>
      <c r="M9" s="362" t="s">
        <v>13</v>
      </c>
      <c r="N9" s="363"/>
      <c r="O9" s="364" t="s">
        <v>14</v>
      </c>
      <c r="P9" s="365"/>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9" t="s">
        <v>15</v>
      </c>
      <c r="B11" s="311"/>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12"/>
      <c r="B12" s="314"/>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15"/>
      <c r="B13" s="31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6" t="s">
        <v>17</v>
      </c>
      <c r="B15" s="367"/>
      <c r="C15" s="380" t="s">
        <v>18</v>
      </c>
      <c r="D15" s="381"/>
      <c r="E15" s="381"/>
      <c r="F15" s="381"/>
      <c r="G15" s="381"/>
      <c r="H15" s="381"/>
      <c r="I15" s="381"/>
      <c r="J15" s="381"/>
      <c r="K15" s="382"/>
      <c r="L15" s="335" t="s">
        <v>19</v>
      </c>
      <c r="M15" s="336"/>
      <c r="N15" s="336"/>
      <c r="O15" s="336"/>
      <c r="P15" s="336"/>
      <c r="Q15" s="337"/>
      <c r="R15" s="383" t="s">
        <v>20</v>
      </c>
      <c r="S15" s="384"/>
      <c r="T15" s="384"/>
      <c r="U15" s="384"/>
      <c r="V15" s="384"/>
      <c r="W15" s="384"/>
      <c r="X15" s="385"/>
      <c r="Y15" s="335" t="s">
        <v>21</v>
      </c>
      <c r="Z15" s="337"/>
      <c r="AA15" s="330" t="s">
        <v>22</v>
      </c>
      <c r="AB15" s="331"/>
      <c r="AC15" s="331"/>
      <c r="AD15" s="332"/>
    </row>
    <row r="16" spans="1:30" ht="9" customHeight="1" thickBot="1" x14ac:dyDescent="0.3">
      <c r="A16" s="59"/>
      <c r="B16" s="54"/>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73"/>
      <c r="AD16" s="74"/>
    </row>
    <row r="17" spans="1:41" s="76" customFormat="1" ht="37.5" customHeight="1" thickBot="1" x14ac:dyDescent="0.3">
      <c r="A17" s="366" t="s">
        <v>23</v>
      </c>
      <c r="B17" s="367"/>
      <c r="C17" s="386" t="s">
        <v>122</v>
      </c>
      <c r="D17" s="387"/>
      <c r="E17" s="387"/>
      <c r="F17" s="387"/>
      <c r="G17" s="387"/>
      <c r="H17" s="387"/>
      <c r="I17" s="387"/>
      <c r="J17" s="387"/>
      <c r="K17" s="387"/>
      <c r="L17" s="387"/>
      <c r="M17" s="387"/>
      <c r="N17" s="387"/>
      <c r="O17" s="387"/>
      <c r="P17" s="387"/>
      <c r="Q17" s="388"/>
      <c r="R17" s="335" t="s">
        <v>25</v>
      </c>
      <c r="S17" s="336"/>
      <c r="T17" s="336"/>
      <c r="U17" s="336"/>
      <c r="V17" s="337"/>
      <c r="W17" s="532">
        <v>1</v>
      </c>
      <c r="X17" s="533"/>
      <c r="Y17" s="336" t="s">
        <v>26</v>
      </c>
      <c r="Z17" s="336"/>
      <c r="AA17" s="336"/>
      <c r="AB17" s="337"/>
      <c r="AC17" s="391">
        <v>0.1</v>
      </c>
      <c r="AD17" s="39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5" t="s">
        <v>27</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7"/>
      <c r="AE19" s="83"/>
      <c r="AF19" s="83"/>
    </row>
    <row r="20" spans="1:41" ht="32.1" customHeight="1" thickBot="1" x14ac:dyDescent="0.3">
      <c r="A20" s="82"/>
      <c r="B20" s="60"/>
      <c r="C20" s="393" t="s">
        <v>28</v>
      </c>
      <c r="D20" s="394"/>
      <c r="E20" s="394"/>
      <c r="F20" s="394"/>
      <c r="G20" s="394"/>
      <c r="H20" s="394"/>
      <c r="I20" s="394"/>
      <c r="J20" s="394"/>
      <c r="K20" s="394"/>
      <c r="L20" s="394"/>
      <c r="M20" s="394"/>
      <c r="N20" s="394"/>
      <c r="O20" s="394"/>
      <c r="P20" s="395"/>
      <c r="Q20" s="338" t="s">
        <v>29</v>
      </c>
      <c r="R20" s="339"/>
      <c r="S20" s="339"/>
      <c r="T20" s="339"/>
      <c r="U20" s="339"/>
      <c r="V20" s="339"/>
      <c r="W20" s="339"/>
      <c r="X20" s="339"/>
      <c r="Y20" s="339"/>
      <c r="Z20" s="339"/>
      <c r="AA20" s="339"/>
      <c r="AB20" s="339"/>
      <c r="AC20" s="339"/>
      <c r="AD20" s="340"/>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89" t="s">
        <v>45</v>
      </c>
      <c r="B22" s="390"/>
      <c r="C22" s="179">
        <v>2150867</v>
      </c>
      <c r="D22" s="178">
        <v>0</v>
      </c>
      <c r="E22" s="178">
        <v>-2150867</v>
      </c>
      <c r="F22" s="178">
        <v>0</v>
      </c>
      <c r="G22" s="178">
        <v>0</v>
      </c>
      <c r="H22" s="178">
        <v>0</v>
      </c>
      <c r="I22" s="178">
        <v>0</v>
      </c>
      <c r="J22" s="178">
        <v>0</v>
      </c>
      <c r="K22" s="178">
        <v>0</v>
      </c>
      <c r="L22" s="178">
        <v>0</v>
      </c>
      <c r="M22" s="178">
        <v>0</v>
      </c>
      <c r="N22" s="178">
        <v>0</v>
      </c>
      <c r="O22" s="235">
        <f>SUM(C22:N22)</f>
        <v>0</v>
      </c>
      <c r="P22" s="180"/>
      <c r="Q22" s="179">
        <v>782724500</v>
      </c>
      <c r="R22" s="178">
        <v>456665000</v>
      </c>
      <c r="S22" s="178"/>
      <c r="T22" s="178"/>
      <c r="U22" s="178">
        <v>-15068435</v>
      </c>
      <c r="V22" s="178"/>
      <c r="W22" s="178"/>
      <c r="X22" s="178"/>
      <c r="Y22" s="178"/>
      <c r="Z22" s="235">
        <v>49043333</v>
      </c>
      <c r="AA22" s="178"/>
      <c r="AB22" s="178"/>
      <c r="AC22" s="236">
        <f>SUM(Q22:AB22)</f>
        <v>1273364398</v>
      </c>
      <c r="AD22" s="184"/>
      <c r="AE22" s="3"/>
      <c r="AF22" s="3"/>
    </row>
    <row r="23" spans="1:41" ht="32.1" customHeight="1" x14ac:dyDescent="0.25">
      <c r="A23" s="295" t="s">
        <v>47</v>
      </c>
      <c r="B23" s="296"/>
      <c r="C23" s="175">
        <f>+C22</f>
        <v>2150867</v>
      </c>
      <c r="D23" s="174">
        <v>0</v>
      </c>
      <c r="E23" s="236">
        <v>-2150867</v>
      </c>
      <c r="F23" s="174">
        <v>0</v>
      </c>
      <c r="G23" s="174">
        <v>0</v>
      </c>
      <c r="H23" s="174">
        <v>0</v>
      </c>
      <c r="I23" s="174">
        <v>0</v>
      </c>
      <c r="J23" s="174">
        <v>0</v>
      </c>
      <c r="K23" s="174">
        <v>0</v>
      </c>
      <c r="L23" s="174"/>
      <c r="M23" s="174"/>
      <c r="N23" s="174"/>
      <c r="O23" s="236">
        <f>SUM(C23:N23)</f>
        <v>0</v>
      </c>
      <c r="P23" s="239"/>
      <c r="Q23" s="231">
        <v>1235379500</v>
      </c>
      <c r="R23" s="236">
        <v>0</v>
      </c>
      <c r="S23" s="236">
        <v>-13559000</v>
      </c>
      <c r="T23" s="236">
        <v>-2933000</v>
      </c>
      <c r="U23" s="236">
        <v>0</v>
      </c>
      <c r="V23" s="236">
        <v>0</v>
      </c>
      <c r="W23" s="236">
        <v>0</v>
      </c>
      <c r="X23" s="236">
        <v>0</v>
      </c>
      <c r="Y23" s="236">
        <v>0</v>
      </c>
      <c r="Z23" s="236"/>
      <c r="AA23" s="236">
        <v>12407365</v>
      </c>
      <c r="AB23" s="236"/>
      <c r="AC23" s="236">
        <f>SUM(Q23:AB23)</f>
        <v>1231294865</v>
      </c>
      <c r="AD23" s="182">
        <f>+AC23/AC22</f>
        <v>0.96696190574663765</v>
      </c>
      <c r="AE23" s="3"/>
      <c r="AF23" s="3"/>
    </row>
    <row r="24" spans="1:41" ht="32.1" customHeight="1" x14ac:dyDescent="0.25">
      <c r="A24" s="295" t="s">
        <v>49</v>
      </c>
      <c r="B24" s="296"/>
      <c r="C24" s="175">
        <v>0</v>
      </c>
      <c r="D24" s="174">
        <v>0</v>
      </c>
      <c r="E24" s="174">
        <v>-2150867</v>
      </c>
      <c r="F24" s="174">
        <v>0</v>
      </c>
      <c r="G24" s="174">
        <v>0</v>
      </c>
      <c r="H24" s="174">
        <v>0</v>
      </c>
      <c r="I24" s="174">
        <v>0</v>
      </c>
      <c r="J24" s="174">
        <v>0</v>
      </c>
      <c r="K24" s="174">
        <v>2150867</v>
      </c>
      <c r="L24" s="174">
        <v>0</v>
      </c>
      <c r="M24" s="174">
        <v>0</v>
      </c>
      <c r="N24" s="174">
        <v>0</v>
      </c>
      <c r="O24" s="236">
        <f>SUM(C24:N24)</f>
        <v>0</v>
      </c>
      <c r="P24" s="180"/>
      <c r="Q24" s="175"/>
      <c r="R24" s="174">
        <v>34031500</v>
      </c>
      <c r="S24" s="174">
        <v>109578000</v>
      </c>
      <c r="T24" s="174">
        <v>109578000</v>
      </c>
      <c r="U24" s="174">
        <v>109578000</v>
      </c>
      <c r="V24" s="174">
        <v>109578000</v>
      </c>
      <c r="W24" s="174">
        <v>109578000</v>
      </c>
      <c r="X24" s="174">
        <v>109578000</v>
      </c>
      <c r="Y24" s="174">
        <v>109578000</v>
      </c>
      <c r="Z24" s="174">
        <v>109578000</v>
      </c>
      <c r="AA24" s="174">
        <v>109578000</v>
      </c>
      <c r="AB24" s="236">
        <v>253130898</v>
      </c>
      <c r="AC24" s="236">
        <f>SUM(Q24:AB24)</f>
        <v>1273364398</v>
      </c>
      <c r="AD24" s="182"/>
      <c r="AE24" s="3"/>
      <c r="AF24" s="3"/>
    </row>
    <row r="25" spans="1:41" ht="32.1" customHeight="1" thickBot="1" x14ac:dyDescent="0.3">
      <c r="A25" s="328" t="s">
        <v>51</v>
      </c>
      <c r="B25" s="329"/>
      <c r="C25" s="176">
        <v>0</v>
      </c>
      <c r="D25" s="177">
        <v>0</v>
      </c>
      <c r="E25" s="177">
        <v>0</v>
      </c>
      <c r="F25" s="177">
        <v>0</v>
      </c>
      <c r="G25" s="177">
        <v>0</v>
      </c>
      <c r="H25" s="177">
        <v>0</v>
      </c>
      <c r="I25" s="177">
        <v>0</v>
      </c>
      <c r="J25" s="177">
        <v>0</v>
      </c>
      <c r="K25" s="177">
        <v>0</v>
      </c>
      <c r="L25" s="177"/>
      <c r="M25" s="177"/>
      <c r="N25" s="177"/>
      <c r="O25" s="237">
        <f>SUM(C25:N25)</f>
        <v>0</v>
      </c>
      <c r="P25" s="181"/>
      <c r="Q25" s="238">
        <v>0</v>
      </c>
      <c r="R25" s="237">
        <v>22923065</v>
      </c>
      <c r="S25" s="237">
        <v>109218000</v>
      </c>
      <c r="T25" s="237">
        <v>105111800</v>
      </c>
      <c r="U25" s="237">
        <v>109218000</v>
      </c>
      <c r="V25" s="237">
        <v>105598000</v>
      </c>
      <c r="W25" s="237">
        <v>112838000</v>
      </c>
      <c r="X25" s="237">
        <v>109218000</v>
      </c>
      <c r="Y25" s="237">
        <v>106718533</v>
      </c>
      <c r="Z25" s="237">
        <v>105598000</v>
      </c>
      <c r="AA25" s="237">
        <v>112838000</v>
      </c>
      <c r="AB25" s="237"/>
      <c r="AC25" s="237">
        <f>SUM(Q25:AB25)</f>
        <v>999279398</v>
      </c>
      <c r="AD25" s="183">
        <f>+AC25/AC24</f>
        <v>0.78475525118301603</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1" t="s">
        <v>53</v>
      </c>
      <c r="B27" s="292"/>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4"/>
    </row>
    <row r="28" spans="1:41" ht="15" customHeight="1" x14ac:dyDescent="0.25">
      <c r="A28" s="350" t="s">
        <v>54</v>
      </c>
      <c r="B28" s="352" t="s">
        <v>55</v>
      </c>
      <c r="C28" s="353"/>
      <c r="D28" s="296" t="s">
        <v>56</v>
      </c>
      <c r="E28" s="356"/>
      <c r="F28" s="356"/>
      <c r="G28" s="356"/>
      <c r="H28" s="356"/>
      <c r="I28" s="356"/>
      <c r="J28" s="356"/>
      <c r="K28" s="356"/>
      <c r="L28" s="356"/>
      <c r="M28" s="356"/>
      <c r="N28" s="356"/>
      <c r="O28" s="357"/>
      <c r="P28" s="358" t="s">
        <v>41</v>
      </c>
      <c r="Q28" s="358" t="s">
        <v>57</v>
      </c>
      <c r="R28" s="358"/>
      <c r="S28" s="358"/>
      <c r="T28" s="358"/>
      <c r="U28" s="358"/>
      <c r="V28" s="358"/>
      <c r="W28" s="358"/>
      <c r="X28" s="358"/>
      <c r="Y28" s="358"/>
      <c r="Z28" s="358"/>
      <c r="AA28" s="358"/>
      <c r="AB28" s="358"/>
      <c r="AC28" s="358"/>
      <c r="AD28" s="359"/>
    </row>
    <row r="29" spans="1:41" ht="27" customHeight="1" x14ac:dyDescent="0.25">
      <c r="A29" s="351"/>
      <c r="B29" s="354"/>
      <c r="C29" s="355"/>
      <c r="D29" s="88" t="s">
        <v>30</v>
      </c>
      <c r="E29" s="88" t="s">
        <v>31</v>
      </c>
      <c r="F29" s="88" t="s">
        <v>32</v>
      </c>
      <c r="G29" s="88" t="s">
        <v>33</v>
      </c>
      <c r="H29" s="88" t="s">
        <v>34</v>
      </c>
      <c r="I29" s="88" t="s">
        <v>35</v>
      </c>
      <c r="J29" s="88" t="s">
        <v>36</v>
      </c>
      <c r="K29" s="88" t="s">
        <v>37</v>
      </c>
      <c r="L29" s="88" t="s">
        <v>8</v>
      </c>
      <c r="M29" s="88" t="s">
        <v>38</v>
      </c>
      <c r="N29" s="88" t="s">
        <v>39</v>
      </c>
      <c r="O29" s="88" t="s">
        <v>40</v>
      </c>
      <c r="P29" s="357"/>
      <c r="Q29" s="358"/>
      <c r="R29" s="358"/>
      <c r="S29" s="358"/>
      <c r="T29" s="358"/>
      <c r="U29" s="358"/>
      <c r="V29" s="358"/>
      <c r="W29" s="358"/>
      <c r="X29" s="358"/>
      <c r="Y29" s="358"/>
      <c r="Z29" s="358"/>
      <c r="AA29" s="358"/>
      <c r="AB29" s="358"/>
      <c r="AC29" s="358"/>
      <c r="AD29" s="359"/>
    </row>
    <row r="30" spans="1:41" ht="42" customHeight="1" thickBot="1" x14ac:dyDescent="0.3">
      <c r="A30" s="85" t="s">
        <v>123</v>
      </c>
      <c r="B30" s="423"/>
      <c r="C30" s="424"/>
      <c r="D30" s="89"/>
      <c r="E30" s="89"/>
      <c r="F30" s="89"/>
      <c r="G30" s="89"/>
      <c r="H30" s="89"/>
      <c r="I30" s="89"/>
      <c r="J30" s="89"/>
      <c r="K30" s="89"/>
      <c r="L30" s="89"/>
      <c r="M30" s="89"/>
      <c r="N30" s="89"/>
      <c r="O30" s="89"/>
      <c r="P30" s="86">
        <f>SUM(D30:O30)</f>
        <v>0</v>
      </c>
      <c r="Q30" s="398"/>
      <c r="R30" s="398"/>
      <c r="S30" s="398"/>
      <c r="T30" s="398"/>
      <c r="U30" s="398"/>
      <c r="V30" s="398"/>
      <c r="W30" s="398"/>
      <c r="X30" s="398"/>
      <c r="Y30" s="398"/>
      <c r="Z30" s="398"/>
      <c r="AA30" s="398"/>
      <c r="AB30" s="398"/>
      <c r="AC30" s="398"/>
      <c r="AD30" s="399"/>
    </row>
    <row r="31" spans="1:41" ht="45" customHeight="1" x14ac:dyDescent="0.25">
      <c r="A31" s="297" t="s">
        <v>58</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9"/>
    </row>
    <row r="32" spans="1:41" ht="23.1" customHeight="1" x14ac:dyDescent="0.25">
      <c r="A32" s="295" t="s">
        <v>59</v>
      </c>
      <c r="B32" s="358" t="s">
        <v>60</v>
      </c>
      <c r="C32" s="358" t="s">
        <v>55</v>
      </c>
      <c r="D32" s="358" t="s">
        <v>61</v>
      </c>
      <c r="E32" s="358"/>
      <c r="F32" s="358"/>
      <c r="G32" s="358"/>
      <c r="H32" s="358"/>
      <c r="I32" s="358"/>
      <c r="J32" s="358"/>
      <c r="K32" s="358"/>
      <c r="L32" s="358"/>
      <c r="M32" s="358"/>
      <c r="N32" s="358"/>
      <c r="O32" s="358"/>
      <c r="P32" s="358"/>
      <c r="Q32" s="358" t="s">
        <v>62</v>
      </c>
      <c r="R32" s="358"/>
      <c r="S32" s="358"/>
      <c r="T32" s="358"/>
      <c r="U32" s="358"/>
      <c r="V32" s="358"/>
      <c r="W32" s="358"/>
      <c r="X32" s="358"/>
      <c r="Y32" s="358"/>
      <c r="Z32" s="358"/>
      <c r="AA32" s="358"/>
      <c r="AB32" s="358"/>
      <c r="AC32" s="358"/>
      <c r="AD32" s="359"/>
      <c r="AG32" s="87"/>
      <c r="AH32" s="87"/>
      <c r="AI32" s="87"/>
      <c r="AJ32" s="87"/>
      <c r="AK32" s="87"/>
      <c r="AL32" s="87"/>
      <c r="AM32" s="87"/>
      <c r="AN32" s="87"/>
      <c r="AO32" s="87"/>
    </row>
    <row r="33" spans="1:41" ht="27" customHeight="1" x14ac:dyDescent="0.25">
      <c r="A33" s="295"/>
      <c r="B33" s="358"/>
      <c r="C33" s="400"/>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6" t="s">
        <v>63</v>
      </c>
      <c r="R33" s="356"/>
      <c r="S33" s="356"/>
      <c r="T33" s="357"/>
      <c r="U33" s="296" t="s">
        <v>64</v>
      </c>
      <c r="V33" s="356"/>
      <c r="W33" s="356"/>
      <c r="X33" s="357"/>
      <c r="Y33" s="296" t="s">
        <v>65</v>
      </c>
      <c r="Z33" s="356"/>
      <c r="AA33" s="357"/>
      <c r="AB33" s="296" t="s">
        <v>66</v>
      </c>
      <c r="AC33" s="356"/>
      <c r="AD33" s="407"/>
      <c r="AG33" s="87"/>
      <c r="AH33" s="87"/>
      <c r="AI33" s="87"/>
      <c r="AJ33" s="87"/>
      <c r="AK33" s="87"/>
      <c r="AL33" s="87"/>
      <c r="AM33" s="87"/>
      <c r="AN33" s="87"/>
      <c r="AO33" s="87"/>
    </row>
    <row r="34" spans="1:41" ht="107.1" customHeight="1" x14ac:dyDescent="0.25">
      <c r="A34" s="408" t="s">
        <v>123</v>
      </c>
      <c r="B34" s="410">
        <v>0.1</v>
      </c>
      <c r="C34" s="90" t="s">
        <v>67</v>
      </c>
      <c r="D34" s="204">
        <v>8.3299999999999999E-2</v>
      </c>
      <c r="E34" s="204">
        <v>8.3299999999999999E-2</v>
      </c>
      <c r="F34" s="204">
        <v>8.3299999999999999E-2</v>
      </c>
      <c r="G34" s="204">
        <v>8.3299999999999999E-2</v>
      </c>
      <c r="H34" s="204">
        <v>8.3299999999999999E-2</v>
      </c>
      <c r="I34" s="204">
        <v>8.3299999999999999E-2</v>
      </c>
      <c r="J34" s="204">
        <v>8.3299999999999999E-2</v>
      </c>
      <c r="K34" s="204">
        <v>8.3299999999999999E-2</v>
      </c>
      <c r="L34" s="204">
        <v>8.3400000000000002E-2</v>
      </c>
      <c r="M34" s="204">
        <v>8.3400000000000002E-2</v>
      </c>
      <c r="N34" s="204">
        <v>8.3400000000000002E-2</v>
      </c>
      <c r="O34" s="204">
        <v>8.3400000000000002E-2</v>
      </c>
      <c r="P34" s="161">
        <f>SUM(D34:O34)</f>
        <v>1</v>
      </c>
      <c r="Q34" s="540" t="s">
        <v>673</v>
      </c>
      <c r="R34" s="541"/>
      <c r="S34" s="541"/>
      <c r="T34" s="542"/>
      <c r="U34" s="540" t="s">
        <v>674</v>
      </c>
      <c r="V34" s="541"/>
      <c r="W34" s="541"/>
      <c r="X34" s="542"/>
      <c r="Y34" s="549" t="s">
        <v>68</v>
      </c>
      <c r="Z34" s="550"/>
      <c r="AA34" s="551"/>
      <c r="AB34" s="534" t="s">
        <v>124</v>
      </c>
      <c r="AC34" s="535"/>
      <c r="AD34" s="543"/>
      <c r="AG34" s="87"/>
      <c r="AH34" s="87"/>
      <c r="AI34" s="87"/>
      <c r="AJ34" s="87"/>
      <c r="AK34" s="87"/>
      <c r="AL34" s="87"/>
      <c r="AM34" s="87"/>
      <c r="AN34" s="87"/>
      <c r="AO34" s="87"/>
    </row>
    <row r="35" spans="1:41" ht="107.1" customHeight="1" thickBot="1" x14ac:dyDescent="0.3">
      <c r="A35" s="409"/>
      <c r="B35" s="411"/>
      <c r="C35" s="91" t="s">
        <v>70</v>
      </c>
      <c r="D35" s="221">
        <v>8.3299999999999999E-2</v>
      </c>
      <c r="E35" s="221">
        <v>8.3299999999999999E-2</v>
      </c>
      <c r="F35" s="221">
        <v>8.3299999999999999E-2</v>
      </c>
      <c r="G35" s="221">
        <v>8.3299999999999999E-2</v>
      </c>
      <c r="H35" s="221">
        <v>8.3299999999999999E-2</v>
      </c>
      <c r="I35" s="221">
        <v>8.3000000000000004E-2</v>
      </c>
      <c r="J35" s="221">
        <v>8.3000000000000004E-2</v>
      </c>
      <c r="K35" s="221">
        <v>8.3000000000000004E-2</v>
      </c>
      <c r="L35" s="221">
        <v>8.3000000000000004E-2</v>
      </c>
      <c r="M35" s="221">
        <v>8.3000000000000004E-2</v>
      </c>
      <c r="N35" s="221">
        <v>8.3000000000000004E-2</v>
      </c>
      <c r="O35" s="221"/>
      <c r="P35" s="222">
        <f>SUM(D35:O35)</f>
        <v>0.91449999999999987</v>
      </c>
      <c r="Q35" s="537"/>
      <c r="R35" s="538"/>
      <c r="S35" s="538"/>
      <c r="T35" s="539"/>
      <c r="U35" s="537"/>
      <c r="V35" s="538"/>
      <c r="W35" s="538"/>
      <c r="X35" s="539"/>
      <c r="Y35" s="552"/>
      <c r="Z35" s="553"/>
      <c r="AA35" s="554"/>
      <c r="AB35" s="537"/>
      <c r="AC35" s="538"/>
      <c r="AD35" s="544"/>
      <c r="AE35" s="49"/>
      <c r="AG35" s="87"/>
      <c r="AH35" s="87"/>
      <c r="AI35" s="87"/>
      <c r="AJ35" s="87"/>
      <c r="AK35" s="87"/>
      <c r="AL35" s="87"/>
      <c r="AM35" s="87"/>
      <c r="AN35" s="87"/>
      <c r="AO35" s="87"/>
    </row>
    <row r="36" spans="1:41" ht="26.1" customHeight="1" x14ac:dyDescent="0.25">
      <c r="A36" s="389" t="s">
        <v>71</v>
      </c>
      <c r="B36" s="402" t="s">
        <v>72</v>
      </c>
      <c r="C36" s="404" t="s">
        <v>73</v>
      </c>
      <c r="D36" s="404"/>
      <c r="E36" s="404"/>
      <c r="F36" s="404"/>
      <c r="G36" s="404"/>
      <c r="H36" s="404"/>
      <c r="I36" s="404"/>
      <c r="J36" s="404"/>
      <c r="K36" s="404"/>
      <c r="L36" s="404"/>
      <c r="M36" s="404"/>
      <c r="N36" s="404"/>
      <c r="O36" s="404"/>
      <c r="P36" s="404"/>
      <c r="Q36" s="546" t="s">
        <v>74</v>
      </c>
      <c r="R36" s="547"/>
      <c r="S36" s="547"/>
      <c r="T36" s="547"/>
      <c r="U36" s="547"/>
      <c r="V36" s="547"/>
      <c r="W36" s="547"/>
      <c r="X36" s="547"/>
      <c r="Y36" s="547"/>
      <c r="Z36" s="547"/>
      <c r="AA36" s="547"/>
      <c r="AB36" s="547"/>
      <c r="AC36" s="547"/>
      <c r="AD36" s="548"/>
      <c r="AG36" s="87"/>
      <c r="AH36" s="87"/>
      <c r="AI36" s="87"/>
      <c r="AJ36" s="87"/>
      <c r="AK36" s="87"/>
      <c r="AL36" s="87"/>
      <c r="AM36" s="87"/>
      <c r="AN36" s="87"/>
      <c r="AO36" s="87"/>
    </row>
    <row r="37" spans="1:41" ht="26.1" customHeight="1" x14ac:dyDescent="0.25">
      <c r="A37" s="295"/>
      <c r="B37" s="403"/>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459" t="s">
        <v>89</v>
      </c>
      <c r="R37" s="460"/>
      <c r="S37" s="460"/>
      <c r="T37" s="460"/>
      <c r="U37" s="460"/>
      <c r="V37" s="460"/>
      <c r="W37" s="460"/>
      <c r="X37" s="460"/>
      <c r="Y37" s="460"/>
      <c r="Z37" s="460"/>
      <c r="AA37" s="460"/>
      <c r="AB37" s="460"/>
      <c r="AC37" s="460"/>
      <c r="AD37" s="466"/>
      <c r="AG37" s="94"/>
      <c r="AH37" s="94"/>
      <c r="AI37" s="94"/>
      <c r="AJ37" s="94"/>
      <c r="AK37" s="94"/>
      <c r="AL37" s="94"/>
      <c r="AM37" s="94"/>
      <c r="AN37" s="94"/>
      <c r="AO37" s="94"/>
    </row>
    <row r="38" spans="1:41" ht="89.25" customHeight="1" x14ac:dyDescent="0.25">
      <c r="A38" s="447" t="s">
        <v>125</v>
      </c>
      <c r="B38" s="437">
        <v>0.05</v>
      </c>
      <c r="C38" s="90" t="s">
        <v>67</v>
      </c>
      <c r="D38" s="204">
        <v>8.3299999999999999E-2</v>
      </c>
      <c r="E38" s="204">
        <v>8.3299999999999999E-2</v>
      </c>
      <c r="F38" s="204">
        <v>8.3299999999999999E-2</v>
      </c>
      <c r="G38" s="204">
        <v>8.3299999999999999E-2</v>
      </c>
      <c r="H38" s="204">
        <v>8.3299999999999999E-2</v>
      </c>
      <c r="I38" s="204">
        <v>8.3299999999999999E-2</v>
      </c>
      <c r="J38" s="204">
        <v>8.3299999999999999E-2</v>
      </c>
      <c r="K38" s="204">
        <v>8.3299999999999999E-2</v>
      </c>
      <c r="L38" s="204">
        <v>8.3400000000000002E-2</v>
      </c>
      <c r="M38" s="204">
        <v>8.3400000000000002E-2</v>
      </c>
      <c r="N38" s="204">
        <v>8.3400000000000002E-2</v>
      </c>
      <c r="O38" s="204">
        <v>8.3400000000000002E-2</v>
      </c>
      <c r="P38" s="96">
        <f>SUM(D38:O38)</f>
        <v>1</v>
      </c>
      <c r="Q38" s="555" t="s">
        <v>675</v>
      </c>
      <c r="R38" s="556"/>
      <c r="S38" s="556"/>
      <c r="T38" s="556"/>
      <c r="U38" s="556"/>
      <c r="V38" s="556"/>
      <c r="W38" s="556"/>
      <c r="X38" s="556"/>
      <c r="Y38" s="556"/>
      <c r="Z38" s="556"/>
      <c r="AA38" s="556"/>
      <c r="AB38" s="556"/>
      <c r="AC38" s="556"/>
      <c r="AD38" s="557"/>
      <c r="AE38" s="97"/>
      <c r="AG38" s="98"/>
      <c r="AH38" s="98"/>
      <c r="AI38" s="98"/>
      <c r="AJ38" s="98"/>
      <c r="AK38" s="98"/>
      <c r="AL38" s="98"/>
      <c r="AM38" s="98"/>
      <c r="AN38" s="98"/>
      <c r="AO38" s="98"/>
    </row>
    <row r="39" spans="1:41" ht="89.25" customHeight="1" x14ac:dyDescent="0.25">
      <c r="A39" s="448"/>
      <c r="B39" s="438"/>
      <c r="C39" s="99" t="s">
        <v>70</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v>8.3000000000000004E-2</v>
      </c>
      <c r="M39" s="212">
        <v>8.3000000000000004E-2</v>
      </c>
      <c r="N39" s="212">
        <v>8.3000000000000004E-2</v>
      </c>
      <c r="O39" s="212"/>
      <c r="P39" s="219">
        <f>SUM(D39:O39)</f>
        <v>0.91449999999999987</v>
      </c>
      <c r="Q39" s="561"/>
      <c r="R39" s="562"/>
      <c r="S39" s="562"/>
      <c r="T39" s="562"/>
      <c r="U39" s="562"/>
      <c r="V39" s="562"/>
      <c r="W39" s="562"/>
      <c r="X39" s="562"/>
      <c r="Y39" s="562"/>
      <c r="Z39" s="562"/>
      <c r="AA39" s="562"/>
      <c r="AB39" s="562"/>
      <c r="AC39" s="562"/>
      <c r="AD39" s="563"/>
      <c r="AE39" s="97"/>
    </row>
    <row r="40" spans="1:41" ht="78" customHeight="1" x14ac:dyDescent="0.25">
      <c r="A40" s="448" t="s">
        <v>126</v>
      </c>
      <c r="B40" s="427">
        <v>0.05</v>
      </c>
      <c r="C40" s="102" t="s">
        <v>67</v>
      </c>
      <c r="D40" s="204">
        <v>8.3299999999999999E-2</v>
      </c>
      <c r="E40" s="204">
        <v>8.3299999999999999E-2</v>
      </c>
      <c r="F40" s="204">
        <v>8.3299999999999999E-2</v>
      </c>
      <c r="G40" s="204">
        <v>8.3299999999999999E-2</v>
      </c>
      <c r="H40" s="204">
        <v>8.3299999999999999E-2</v>
      </c>
      <c r="I40" s="204">
        <v>8.3299999999999999E-2</v>
      </c>
      <c r="J40" s="204">
        <v>8.3299999999999999E-2</v>
      </c>
      <c r="K40" s="204">
        <v>8.3299999999999999E-2</v>
      </c>
      <c r="L40" s="204">
        <v>8.3400000000000002E-2</v>
      </c>
      <c r="M40" s="204">
        <v>8.3400000000000002E-2</v>
      </c>
      <c r="N40" s="204">
        <v>8.3400000000000002E-2</v>
      </c>
      <c r="O40" s="204">
        <v>8.3400000000000002E-2</v>
      </c>
      <c r="P40" s="101">
        <f>SUM(D40:O40)</f>
        <v>1</v>
      </c>
      <c r="Q40" s="555" t="s">
        <v>676</v>
      </c>
      <c r="R40" s="556"/>
      <c r="S40" s="556"/>
      <c r="T40" s="556"/>
      <c r="U40" s="556"/>
      <c r="V40" s="556"/>
      <c r="W40" s="556"/>
      <c r="X40" s="556"/>
      <c r="Y40" s="556"/>
      <c r="Z40" s="556"/>
      <c r="AA40" s="556"/>
      <c r="AB40" s="556"/>
      <c r="AC40" s="556"/>
      <c r="AD40" s="557"/>
      <c r="AE40" s="97"/>
    </row>
    <row r="41" spans="1:41" ht="78" customHeight="1" thickBot="1" x14ac:dyDescent="0.3">
      <c r="A41" s="545"/>
      <c r="B41" s="428"/>
      <c r="C41" s="91" t="s">
        <v>70</v>
      </c>
      <c r="D41" s="214">
        <v>8.3299999999999999E-2</v>
      </c>
      <c r="E41" s="214">
        <v>8.3299999999999999E-2</v>
      </c>
      <c r="F41" s="214">
        <v>8.3299999999999999E-2</v>
      </c>
      <c r="G41" s="214">
        <v>8.3299999999999999E-2</v>
      </c>
      <c r="H41" s="214">
        <v>8.3299999999999999E-2</v>
      </c>
      <c r="I41" s="214">
        <v>8.3000000000000004E-2</v>
      </c>
      <c r="J41" s="214">
        <v>8.3000000000000004E-2</v>
      </c>
      <c r="K41" s="214">
        <v>8.3000000000000004E-2</v>
      </c>
      <c r="L41" s="214">
        <v>8.3000000000000004E-2</v>
      </c>
      <c r="M41" s="214">
        <v>8.3000000000000004E-2</v>
      </c>
      <c r="N41" s="214">
        <v>8.3000000000000004E-2</v>
      </c>
      <c r="O41" s="214"/>
      <c r="P41" s="220">
        <f>SUM(D41:O41)</f>
        <v>0.91449999999999987</v>
      </c>
      <c r="Q41" s="558"/>
      <c r="R41" s="559"/>
      <c r="S41" s="559"/>
      <c r="T41" s="559"/>
      <c r="U41" s="559"/>
      <c r="V41" s="559"/>
      <c r="W41" s="559"/>
      <c r="X41" s="559"/>
      <c r="Y41" s="559"/>
      <c r="Z41" s="559"/>
      <c r="AA41" s="559"/>
      <c r="AB41" s="559"/>
      <c r="AC41" s="559"/>
      <c r="AD41" s="560"/>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Q34 Q38:AD41 U34 AB34 Y34" xr:uid="{C5033329-C208-4173-BB19-F4E24F3B7EA1}">
      <formula1>2000</formula1>
    </dataValidation>
  </dataValidations>
  <pageMargins left="0.25" right="0.25" top="0.75" bottom="0.75" header="0.3" footer="0.3"/>
  <pageSetup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5"/>
  <sheetViews>
    <sheetView showGridLines="0" topLeftCell="A42" zoomScale="70" zoomScaleNormal="70" workbookViewId="0">
      <selection activeCell="Q44" sqref="Q44:AD4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8" width="18.57031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1"/>
      <c r="B1" s="344"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6"/>
      <c r="AB1" s="347" t="s">
        <v>1</v>
      </c>
      <c r="AC1" s="348"/>
      <c r="AD1" s="349"/>
    </row>
    <row r="2" spans="1:30" ht="30.75" customHeight="1" thickBot="1" x14ac:dyDescent="0.3">
      <c r="A2" s="342"/>
      <c r="B2" s="344" t="s">
        <v>2</v>
      </c>
      <c r="C2" s="345"/>
      <c r="D2" s="345"/>
      <c r="E2" s="345"/>
      <c r="F2" s="345"/>
      <c r="G2" s="345"/>
      <c r="H2" s="345"/>
      <c r="I2" s="345"/>
      <c r="J2" s="345"/>
      <c r="K2" s="345"/>
      <c r="L2" s="345"/>
      <c r="M2" s="345"/>
      <c r="N2" s="345"/>
      <c r="O2" s="345"/>
      <c r="P2" s="345"/>
      <c r="Q2" s="345"/>
      <c r="R2" s="345"/>
      <c r="S2" s="345"/>
      <c r="T2" s="345"/>
      <c r="U2" s="345"/>
      <c r="V2" s="345"/>
      <c r="W2" s="345"/>
      <c r="X2" s="345"/>
      <c r="Y2" s="345"/>
      <c r="Z2" s="345"/>
      <c r="AA2" s="346"/>
      <c r="AB2" s="303" t="s">
        <v>3</v>
      </c>
      <c r="AC2" s="304"/>
      <c r="AD2" s="305"/>
    </row>
    <row r="3" spans="1:30" ht="24" customHeight="1" x14ac:dyDescent="0.25">
      <c r="A3" s="342"/>
      <c r="B3" s="297" t="s">
        <v>4</v>
      </c>
      <c r="C3" s="298"/>
      <c r="D3" s="298"/>
      <c r="E3" s="298"/>
      <c r="F3" s="298"/>
      <c r="G3" s="298"/>
      <c r="H3" s="298"/>
      <c r="I3" s="298"/>
      <c r="J3" s="298"/>
      <c r="K3" s="298"/>
      <c r="L3" s="298"/>
      <c r="M3" s="298"/>
      <c r="N3" s="298"/>
      <c r="O3" s="298"/>
      <c r="P3" s="298"/>
      <c r="Q3" s="298"/>
      <c r="R3" s="298"/>
      <c r="S3" s="298"/>
      <c r="T3" s="298"/>
      <c r="U3" s="298"/>
      <c r="V3" s="298"/>
      <c r="W3" s="298"/>
      <c r="X3" s="298"/>
      <c r="Y3" s="298"/>
      <c r="Z3" s="298"/>
      <c r="AA3" s="299"/>
      <c r="AB3" s="303" t="s">
        <v>5</v>
      </c>
      <c r="AC3" s="304"/>
      <c r="AD3" s="305"/>
    </row>
    <row r="4" spans="1:30" ht="21.95" customHeight="1" thickBot="1" x14ac:dyDescent="0.3">
      <c r="A4" s="343"/>
      <c r="B4" s="300"/>
      <c r="C4" s="301"/>
      <c r="D4" s="301"/>
      <c r="E4" s="301"/>
      <c r="F4" s="301"/>
      <c r="G4" s="301"/>
      <c r="H4" s="301"/>
      <c r="I4" s="301"/>
      <c r="J4" s="301"/>
      <c r="K4" s="301"/>
      <c r="L4" s="301"/>
      <c r="M4" s="301"/>
      <c r="N4" s="301"/>
      <c r="O4" s="301"/>
      <c r="P4" s="301"/>
      <c r="Q4" s="301"/>
      <c r="R4" s="301"/>
      <c r="S4" s="301"/>
      <c r="T4" s="301"/>
      <c r="U4" s="301"/>
      <c r="V4" s="301"/>
      <c r="W4" s="301"/>
      <c r="X4" s="301"/>
      <c r="Y4" s="301"/>
      <c r="Z4" s="301"/>
      <c r="AA4" s="302"/>
      <c r="AB4" s="306" t="s">
        <v>6</v>
      </c>
      <c r="AC4" s="307"/>
      <c r="AD4" s="308"/>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9" t="s">
        <v>7</v>
      </c>
      <c r="B7" s="311"/>
      <c r="C7" s="368" t="s">
        <v>39</v>
      </c>
      <c r="D7" s="309" t="s">
        <v>9</v>
      </c>
      <c r="E7" s="310"/>
      <c r="F7" s="310"/>
      <c r="G7" s="310"/>
      <c r="H7" s="311"/>
      <c r="I7" s="318">
        <v>45267</v>
      </c>
      <c r="J7" s="319"/>
      <c r="K7" s="309" t="s">
        <v>10</v>
      </c>
      <c r="L7" s="311"/>
      <c r="M7" s="333" t="s">
        <v>11</v>
      </c>
      <c r="N7" s="334"/>
      <c r="O7" s="324"/>
      <c r="P7" s="325"/>
      <c r="Q7" s="54"/>
      <c r="R7" s="54"/>
      <c r="S7" s="54"/>
      <c r="T7" s="54"/>
      <c r="U7" s="54"/>
      <c r="V7" s="54"/>
      <c r="W7" s="54"/>
      <c r="X7" s="54"/>
      <c r="Y7" s="54"/>
      <c r="Z7" s="55"/>
      <c r="AA7" s="54"/>
      <c r="AB7" s="54"/>
      <c r="AC7" s="60"/>
      <c r="AD7" s="61"/>
    </row>
    <row r="8" spans="1:30" x14ac:dyDescent="0.25">
      <c r="A8" s="312"/>
      <c r="B8" s="314"/>
      <c r="C8" s="369"/>
      <c r="D8" s="312"/>
      <c r="E8" s="313"/>
      <c r="F8" s="313"/>
      <c r="G8" s="313"/>
      <c r="H8" s="314"/>
      <c r="I8" s="320"/>
      <c r="J8" s="321"/>
      <c r="K8" s="312"/>
      <c r="L8" s="314"/>
      <c r="M8" s="326" t="s">
        <v>12</v>
      </c>
      <c r="N8" s="327"/>
      <c r="O8" s="360"/>
      <c r="P8" s="361"/>
      <c r="Q8" s="54"/>
      <c r="R8" s="54"/>
      <c r="S8" s="54"/>
      <c r="T8" s="54"/>
      <c r="U8" s="54"/>
      <c r="V8" s="54"/>
      <c r="W8" s="54"/>
      <c r="X8" s="54"/>
      <c r="Y8" s="54"/>
      <c r="Z8" s="55"/>
      <c r="AA8" s="54"/>
      <c r="AB8" s="54"/>
      <c r="AC8" s="60"/>
      <c r="AD8" s="61"/>
    </row>
    <row r="9" spans="1:30" ht="15.75" thickBot="1" x14ac:dyDescent="0.3">
      <c r="A9" s="315"/>
      <c r="B9" s="317"/>
      <c r="C9" s="370"/>
      <c r="D9" s="315"/>
      <c r="E9" s="316"/>
      <c r="F9" s="316"/>
      <c r="G9" s="316"/>
      <c r="H9" s="317"/>
      <c r="I9" s="322"/>
      <c r="J9" s="323"/>
      <c r="K9" s="315"/>
      <c r="L9" s="317"/>
      <c r="M9" s="362" t="s">
        <v>13</v>
      </c>
      <c r="N9" s="363"/>
      <c r="O9" s="364" t="s">
        <v>14</v>
      </c>
      <c r="P9" s="365"/>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9" t="s">
        <v>15</v>
      </c>
      <c r="B11" s="311"/>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12"/>
      <c r="B12" s="314"/>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15"/>
      <c r="B13" s="31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6" t="s">
        <v>17</v>
      </c>
      <c r="B15" s="367"/>
      <c r="C15" s="380" t="s">
        <v>18</v>
      </c>
      <c r="D15" s="381"/>
      <c r="E15" s="381"/>
      <c r="F15" s="381"/>
      <c r="G15" s="381"/>
      <c r="H15" s="381"/>
      <c r="I15" s="381"/>
      <c r="J15" s="381"/>
      <c r="K15" s="382"/>
      <c r="L15" s="335" t="s">
        <v>19</v>
      </c>
      <c r="M15" s="336"/>
      <c r="N15" s="336"/>
      <c r="O15" s="336"/>
      <c r="P15" s="336"/>
      <c r="Q15" s="337"/>
      <c r="R15" s="383" t="s">
        <v>20</v>
      </c>
      <c r="S15" s="384"/>
      <c r="T15" s="384"/>
      <c r="U15" s="384"/>
      <c r="V15" s="384"/>
      <c r="W15" s="384"/>
      <c r="X15" s="385"/>
      <c r="Y15" s="335" t="s">
        <v>21</v>
      </c>
      <c r="Z15" s="337"/>
      <c r="AA15" s="330" t="s">
        <v>22</v>
      </c>
      <c r="AB15" s="331"/>
      <c r="AC15" s="331"/>
      <c r="AD15" s="332"/>
    </row>
    <row r="16" spans="1:30" ht="9" customHeight="1" thickBot="1" x14ac:dyDescent="0.3">
      <c r="A16" s="59"/>
      <c r="B16" s="54"/>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73"/>
      <c r="AD16" s="74"/>
    </row>
    <row r="17" spans="1:41" s="76" customFormat="1" ht="37.5" customHeight="1" thickBot="1" x14ac:dyDescent="0.3">
      <c r="A17" s="366" t="s">
        <v>23</v>
      </c>
      <c r="B17" s="367"/>
      <c r="C17" s="386" t="s">
        <v>127</v>
      </c>
      <c r="D17" s="387"/>
      <c r="E17" s="387"/>
      <c r="F17" s="387"/>
      <c r="G17" s="387"/>
      <c r="H17" s="387"/>
      <c r="I17" s="387"/>
      <c r="J17" s="387"/>
      <c r="K17" s="387"/>
      <c r="L17" s="387"/>
      <c r="M17" s="387"/>
      <c r="N17" s="387"/>
      <c r="O17" s="387"/>
      <c r="P17" s="387"/>
      <c r="Q17" s="388"/>
      <c r="R17" s="335" t="s">
        <v>25</v>
      </c>
      <c r="S17" s="336"/>
      <c r="T17" s="336"/>
      <c r="U17" s="336"/>
      <c r="V17" s="337"/>
      <c r="W17" s="396">
        <v>4</v>
      </c>
      <c r="X17" s="397"/>
      <c r="Y17" s="336" t="s">
        <v>26</v>
      </c>
      <c r="Z17" s="336"/>
      <c r="AA17" s="336"/>
      <c r="AB17" s="337"/>
      <c r="AC17" s="391">
        <v>0.15</v>
      </c>
      <c r="AD17" s="39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5" t="s">
        <v>27</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7"/>
      <c r="AE19" s="83"/>
      <c r="AF19" s="83"/>
    </row>
    <row r="20" spans="1:41" ht="32.1" customHeight="1" thickBot="1" x14ac:dyDescent="0.3">
      <c r="A20" s="82"/>
      <c r="B20" s="60"/>
      <c r="C20" s="393" t="s">
        <v>28</v>
      </c>
      <c r="D20" s="394"/>
      <c r="E20" s="394"/>
      <c r="F20" s="394"/>
      <c r="G20" s="394"/>
      <c r="H20" s="394"/>
      <c r="I20" s="394"/>
      <c r="J20" s="394"/>
      <c r="K20" s="394"/>
      <c r="L20" s="394"/>
      <c r="M20" s="394"/>
      <c r="N20" s="394"/>
      <c r="O20" s="394"/>
      <c r="P20" s="395"/>
      <c r="Q20" s="338" t="s">
        <v>29</v>
      </c>
      <c r="R20" s="339"/>
      <c r="S20" s="339"/>
      <c r="T20" s="339"/>
      <c r="U20" s="339"/>
      <c r="V20" s="339"/>
      <c r="W20" s="339"/>
      <c r="X20" s="339"/>
      <c r="Y20" s="339"/>
      <c r="Z20" s="339"/>
      <c r="AA20" s="339"/>
      <c r="AB20" s="339"/>
      <c r="AC20" s="339"/>
      <c r="AD20" s="340"/>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89" t="s">
        <v>45</v>
      </c>
      <c r="B22" s="390"/>
      <c r="C22" s="179">
        <v>12009414.144525547</v>
      </c>
      <c r="D22" s="178">
        <v>0</v>
      </c>
      <c r="E22" s="178">
        <v>0</v>
      </c>
      <c r="F22" s="178">
        <v>0</v>
      </c>
      <c r="G22" s="178">
        <v>0</v>
      </c>
      <c r="H22" s="178">
        <v>0</v>
      </c>
      <c r="I22" s="178">
        <v>0</v>
      </c>
      <c r="J22" s="178">
        <v>0</v>
      </c>
      <c r="K22" s="178">
        <v>0</v>
      </c>
      <c r="L22" s="178">
        <v>0</v>
      </c>
      <c r="M22" s="178">
        <v>0</v>
      </c>
      <c r="N22" s="178">
        <v>0</v>
      </c>
      <c r="O22" s="235">
        <f>SUM(C22:N22)</f>
        <v>12009414.144525547</v>
      </c>
      <c r="P22" s="180"/>
      <c r="Q22" s="179">
        <v>695659000</v>
      </c>
      <c r="R22" s="178">
        <v>1099835000</v>
      </c>
      <c r="S22" s="178">
        <v>203597064</v>
      </c>
      <c r="T22" s="178">
        <v>380159908.125</v>
      </c>
      <c r="U22" s="178">
        <v>-290397270</v>
      </c>
      <c r="V22" s="178"/>
      <c r="W22" s="178"/>
      <c r="X22" s="178"/>
      <c r="Y22" s="178"/>
      <c r="Z22" s="178">
        <v>34832744</v>
      </c>
      <c r="AA22" s="178"/>
      <c r="AB22" s="178"/>
      <c r="AC22" s="235">
        <f>SUM(Q22:AB22)</f>
        <v>2123686446.125</v>
      </c>
      <c r="AD22" s="184"/>
      <c r="AE22" s="3"/>
      <c r="AF22" s="3"/>
    </row>
    <row r="23" spans="1:41" ht="32.1" customHeight="1" x14ac:dyDescent="0.25">
      <c r="A23" s="295" t="s">
        <v>47</v>
      </c>
      <c r="B23" s="296"/>
      <c r="C23" s="175">
        <f>+C22</f>
        <v>12009414.144525547</v>
      </c>
      <c r="D23" s="174">
        <v>0</v>
      </c>
      <c r="E23" s="174">
        <v>0</v>
      </c>
      <c r="F23" s="174">
        <v>0</v>
      </c>
      <c r="G23" s="174">
        <v>0</v>
      </c>
      <c r="H23" s="174">
        <v>0</v>
      </c>
      <c r="I23" s="174">
        <v>0</v>
      </c>
      <c r="J23" s="174">
        <v>0</v>
      </c>
      <c r="K23" s="174">
        <v>0</v>
      </c>
      <c r="L23" s="174"/>
      <c r="M23" s="174"/>
      <c r="N23" s="174"/>
      <c r="O23" s="236">
        <f>SUM(C23:N23)</f>
        <v>12009414.144525547</v>
      </c>
      <c r="P23" s="182">
        <f>+O23/O22</f>
        <v>1</v>
      </c>
      <c r="Q23" s="175">
        <v>1114631000</v>
      </c>
      <c r="R23" s="174">
        <v>409308786</v>
      </c>
      <c r="S23" s="174">
        <v>161637700</v>
      </c>
      <c r="T23" s="174">
        <v>46814067</v>
      </c>
      <c r="U23" s="174">
        <v>198980962</v>
      </c>
      <c r="V23" s="174">
        <v>29249798</v>
      </c>
      <c r="W23" s="174">
        <v>0</v>
      </c>
      <c r="X23" s="174">
        <v>0</v>
      </c>
      <c r="Y23" s="174">
        <v>0</v>
      </c>
      <c r="Z23" s="174"/>
      <c r="AA23" s="174">
        <v>125274733</v>
      </c>
      <c r="AB23" s="174"/>
      <c r="AC23" s="236">
        <f>SUM(Q23:AB23)</f>
        <v>2085897046</v>
      </c>
      <c r="AD23" s="182">
        <f>+AC23/AC22</f>
        <v>0.98220575349343464</v>
      </c>
      <c r="AE23" s="3"/>
      <c r="AF23" s="3"/>
    </row>
    <row r="24" spans="1:41" ht="32.1" customHeight="1" x14ac:dyDescent="0.25">
      <c r="A24" s="295" t="s">
        <v>49</v>
      </c>
      <c r="B24" s="296"/>
      <c r="C24" s="175">
        <v>3277189.0481751822</v>
      </c>
      <c r="D24" s="174">
        <v>3277189.0481751822</v>
      </c>
      <c r="E24" s="174">
        <v>3277189.0481751822</v>
      </c>
      <c r="F24" s="174">
        <v>2029689</v>
      </c>
      <c r="G24" s="174">
        <v>148158</v>
      </c>
      <c r="H24" s="174">
        <v>0</v>
      </c>
      <c r="I24" s="174">
        <v>0</v>
      </c>
      <c r="J24" s="174">
        <v>0</v>
      </c>
      <c r="K24" s="174">
        <v>0</v>
      </c>
      <c r="L24" s="174">
        <v>0</v>
      </c>
      <c r="M24" s="174">
        <v>0</v>
      </c>
      <c r="N24" s="174">
        <v>0</v>
      </c>
      <c r="O24" s="236">
        <f>SUM(C24:N24)</f>
        <v>12009414.144525547</v>
      </c>
      <c r="P24" s="180"/>
      <c r="Q24" s="175"/>
      <c r="R24" s="174">
        <v>32933000</v>
      </c>
      <c r="S24" s="174">
        <v>165506000</v>
      </c>
      <c r="T24" s="174">
        <v>186666700</v>
      </c>
      <c r="U24" s="174">
        <v>353589577</v>
      </c>
      <c r="V24" s="174">
        <v>171247041</v>
      </c>
      <c r="W24" s="174">
        <v>167127041</v>
      </c>
      <c r="X24" s="174">
        <v>167127041</v>
      </c>
      <c r="Y24" s="174">
        <v>167127041</v>
      </c>
      <c r="Z24" s="174">
        <v>167127041</v>
      </c>
      <c r="AA24" s="174">
        <v>167127041</v>
      </c>
      <c r="AB24" s="174">
        <v>378108923</v>
      </c>
      <c r="AC24" s="236">
        <f>SUM(Q24:AB24)</f>
        <v>2123686446</v>
      </c>
      <c r="AD24" s="182"/>
      <c r="AE24" s="3"/>
      <c r="AF24" s="3"/>
    </row>
    <row r="25" spans="1:41" ht="32.1" customHeight="1" thickBot="1" x14ac:dyDescent="0.3">
      <c r="A25" s="328" t="s">
        <v>51</v>
      </c>
      <c r="B25" s="329"/>
      <c r="C25" s="176">
        <v>3277189</v>
      </c>
      <c r="D25" s="177">
        <v>3277189</v>
      </c>
      <c r="E25" s="177">
        <v>3277189</v>
      </c>
      <c r="F25" s="177">
        <v>0</v>
      </c>
      <c r="G25" s="177">
        <v>2177847</v>
      </c>
      <c r="H25" s="177">
        <v>0</v>
      </c>
      <c r="I25" s="177">
        <v>0</v>
      </c>
      <c r="J25" s="177">
        <v>0</v>
      </c>
      <c r="K25" s="177">
        <v>0</v>
      </c>
      <c r="L25" s="177"/>
      <c r="M25" s="177"/>
      <c r="N25" s="177"/>
      <c r="O25" s="237">
        <f>SUM(C25:N25)</f>
        <v>12009414</v>
      </c>
      <c r="P25" s="181">
        <f>+O25/O24</f>
        <v>0.9999999879656456</v>
      </c>
      <c r="Q25" s="176">
        <v>0</v>
      </c>
      <c r="R25" s="177">
        <v>32042366</v>
      </c>
      <c r="S25" s="177">
        <v>120845133</v>
      </c>
      <c r="T25" s="177">
        <v>145059733</v>
      </c>
      <c r="U25" s="177">
        <v>161055275</v>
      </c>
      <c r="V25" s="177">
        <v>174786000</v>
      </c>
      <c r="W25" s="177">
        <v>350013108</v>
      </c>
      <c r="X25" s="177">
        <v>150098030</v>
      </c>
      <c r="Y25" s="177">
        <v>173221827</v>
      </c>
      <c r="Z25" s="177">
        <v>153364694</v>
      </c>
      <c r="AA25" s="177">
        <v>186705694</v>
      </c>
      <c r="AB25" s="177"/>
      <c r="AC25" s="237">
        <f>SUM(Q25:AB25)</f>
        <v>1647191860</v>
      </c>
      <c r="AD25" s="183">
        <f>+AC25/AC24</f>
        <v>0.77562855999882385</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1" t="s">
        <v>53</v>
      </c>
      <c r="B27" s="292"/>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4"/>
    </row>
    <row r="28" spans="1:41" ht="15" customHeight="1" x14ac:dyDescent="0.25">
      <c r="A28" s="350" t="s">
        <v>54</v>
      </c>
      <c r="B28" s="352" t="s">
        <v>55</v>
      </c>
      <c r="C28" s="353"/>
      <c r="D28" s="296" t="s">
        <v>56</v>
      </c>
      <c r="E28" s="356"/>
      <c r="F28" s="356"/>
      <c r="G28" s="356"/>
      <c r="H28" s="356"/>
      <c r="I28" s="356"/>
      <c r="J28" s="356"/>
      <c r="K28" s="356"/>
      <c r="L28" s="356"/>
      <c r="M28" s="356"/>
      <c r="N28" s="356"/>
      <c r="O28" s="357"/>
      <c r="P28" s="358" t="s">
        <v>41</v>
      </c>
      <c r="Q28" s="358" t="s">
        <v>57</v>
      </c>
      <c r="R28" s="358"/>
      <c r="S28" s="358"/>
      <c r="T28" s="358"/>
      <c r="U28" s="358"/>
      <c r="V28" s="358"/>
      <c r="W28" s="358"/>
      <c r="X28" s="358"/>
      <c r="Y28" s="358"/>
      <c r="Z28" s="358"/>
      <c r="AA28" s="358"/>
      <c r="AB28" s="358"/>
      <c r="AC28" s="358"/>
      <c r="AD28" s="359"/>
    </row>
    <row r="29" spans="1:41" ht="27" customHeight="1" x14ac:dyDescent="0.25">
      <c r="A29" s="351"/>
      <c r="B29" s="354"/>
      <c r="C29" s="355"/>
      <c r="D29" s="88" t="s">
        <v>30</v>
      </c>
      <c r="E29" s="88" t="s">
        <v>31</v>
      </c>
      <c r="F29" s="88" t="s">
        <v>32</v>
      </c>
      <c r="G29" s="88" t="s">
        <v>33</v>
      </c>
      <c r="H29" s="88" t="s">
        <v>34</v>
      </c>
      <c r="I29" s="88" t="s">
        <v>35</v>
      </c>
      <c r="J29" s="88" t="s">
        <v>36</v>
      </c>
      <c r="K29" s="88" t="s">
        <v>37</v>
      </c>
      <c r="L29" s="88" t="s">
        <v>8</v>
      </c>
      <c r="M29" s="88" t="s">
        <v>38</v>
      </c>
      <c r="N29" s="88" t="s">
        <v>39</v>
      </c>
      <c r="O29" s="88" t="s">
        <v>40</v>
      </c>
      <c r="P29" s="357"/>
      <c r="Q29" s="358"/>
      <c r="R29" s="358"/>
      <c r="S29" s="358"/>
      <c r="T29" s="358"/>
      <c r="U29" s="358"/>
      <c r="V29" s="358"/>
      <c r="W29" s="358"/>
      <c r="X29" s="358"/>
      <c r="Y29" s="358"/>
      <c r="Z29" s="358"/>
      <c r="AA29" s="358"/>
      <c r="AB29" s="358"/>
      <c r="AC29" s="358"/>
      <c r="AD29" s="359"/>
    </row>
    <row r="30" spans="1:41" ht="42" customHeight="1" thickBot="1" x14ac:dyDescent="0.3">
      <c r="A30" s="85" t="s">
        <v>128</v>
      </c>
      <c r="B30" s="423"/>
      <c r="C30" s="424"/>
      <c r="D30" s="89"/>
      <c r="E30" s="89"/>
      <c r="F30" s="89"/>
      <c r="G30" s="89"/>
      <c r="H30" s="89"/>
      <c r="I30" s="89"/>
      <c r="J30" s="89"/>
      <c r="K30" s="89"/>
      <c r="L30" s="89"/>
      <c r="M30" s="89"/>
      <c r="N30" s="89"/>
      <c r="O30" s="89"/>
      <c r="P30" s="86">
        <f>SUM(D30:O30)</f>
        <v>0</v>
      </c>
      <c r="Q30" s="398"/>
      <c r="R30" s="398"/>
      <c r="S30" s="398"/>
      <c r="T30" s="398"/>
      <c r="U30" s="398"/>
      <c r="V30" s="398"/>
      <c r="W30" s="398"/>
      <c r="X30" s="398"/>
      <c r="Y30" s="398"/>
      <c r="Z30" s="398"/>
      <c r="AA30" s="398"/>
      <c r="AB30" s="398"/>
      <c r="AC30" s="398"/>
      <c r="AD30" s="399"/>
    </row>
    <row r="31" spans="1:41" ht="45" customHeight="1" x14ac:dyDescent="0.25">
      <c r="A31" s="297" t="s">
        <v>58</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9"/>
    </row>
    <row r="32" spans="1:41" ht="23.1" customHeight="1" x14ac:dyDescent="0.25">
      <c r="A32" s="295" t="s">
        <v>59</v>
      </c>
      <c r="B32" s="358" t="s">
        <v>60</v>
      </c>
      <c r="C32" s="358" t="s">
        <v>55</v>
      </c>
      <c r="D32" s="358" t="s">
        <v>61</v>
      </c>
      <c r="E32" s="358"/>
      <c r="F32" s="358"/>
      <c r="G32" s="358"/>
      <c r="H32" s="358"/>
      <c r="I32" s="358"/>
      <c r="J32" s="358"/>
      <c r="K32" s="358"/>
      <c r="L32" s="358"/>
      <c r="M32" s="358"/>
      <c r="N32" s="358"/>
      <c r="O32" s="358"/>
      <c r="P32" s="358"/>
      <c r="Q32" s="358" t="s">
        <v>62</v>
      </c>
      <c r="R32" s="358"/>
      <c r="S32" s="358"/>
      <c r="T32" s="358"/>
      <c r="U32" s="358"/>
      <c r="V32" s="358"/>
      <c r="W32" s="358"/>
      <c r="X32" s="358"/>
      <c r="Y32" s="358"/>
      <c r="Z32" s="358"/>
      <c r="AA32" s="358"/>
      <c r="AB32" s="358"/>
      <c r="AC32" s="358"/>
      <c r="AD32" s="359"/>
      <c r="AG32" s="87"/>
      <c r="AH32" s="87"/>
      <c r="AI32" s="87"/>
      <c r="AJ32" s="87"/>
      <c r="AK32" s="87"/>
      <c r="AL32" s="87"/>
      <c r="AM32" s="87"/>
      <c r="AN32" s="87"/>
      <c r="AO32" s="87"/>
    </row>
    <row r="33" spans="1:41" ht="27" customHeight="1" x14ac:dyDescent="0.25">
      <c r="A33" s="295"/>
      <c r="B33" s="358"/>
      <c r="C33" s="400"/>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6" t="s">
        <v>63</v>
      </c>
      <c r="R33" s="356"/>
      <c r="S33" s="356"/>
      <c r="T33" s="357"/>
      <c r="U33" s="296" t="s">
        <v>64</v>
      </c>
      <c r="V33" s="356"/>
      <c r="W33" s="356"/>
      <c r="X33" s="357"/>
      <c r="Y33" s="296" t="s">
        <v>65</v>
      </c>
      <c r="Z33" s="356"/>
      <c r="AA33" s="357"/>
      <c r="AB33" s="296" t="s">
        <v>66</v>
      </c>
      <c r="AC33" s="356"/>
      <c r="AD33" s="407"/>
      <c r="AG33" s="87"/>
      <c r="AH33" s="87"/>
      <c r="AI33" s="87"/>
      <c r="AJ33" s="87"/>
      <c r="AK33" s="87"/>
      <c r="AL33" s="87"/>
      <c r="AM33" s="87"/>
      <c r="AN33" s="87"/>
      <c r="AO33" s="87"/>
    </row>
    <row r="34" spans="1:41" ht="152.44999999999999" customHeight="1" x14ac:dyDescent="0.25">
      <c r="A34" s="408" t="s">
        <v>128</v>
      </c>
      <c r="B34" s="410">
        <v>0.15</v>
      </c>
      <c r="C34" s="90" t="s">
        <v>67</v>
      </c>
      <c r="D34" s="89">
        <v>4</v>
      </c>
      <c r="E34" s="89">
        <v>4</v>
      </c>
      <c r="F34" s="89">
        <v>4</v>
      </c>
      <c r="G34" s="89">
        <v>4</v>
      </c>
      <c r="H34" s="89">
        <v>4</v>
      </c>
      <c r="I34" s="89">
        <v>4</v>
      </c>
      <c r="J34" s="89">
        <v>4</v>
      </c>
      <c r="K34" s="89">
        <v>4</v>
      </c>
      <c r="L34" s="89">
        <v>4</v>
      </c>
      <c r="M34" s="89">
        <v>4</v>
      </c>
      <c r="N34" s="89">
        <v>4</v>
      </c>
      <c r="O34" s="89">
        <v>4</v>
      </c>
      <c r="P34" s="202">
        <v>4</v>
      </c>
      <c r="Q34" s="534" t="s">
        <v>721</v>
      </c>
      <c r="R34" s="535"/>
      <c r="S34" s="535"/>
      <c r="T34" s="536"/>
      <c r="U34" s="534" t="s">
        <v>722</v>
      </c>
      <c r="V34" s="535"/>
      <c r="W34" s="535"/>
      <c r="X34" s="536"/>
      <c r="Y34" s="540" t="s">
        <v>68</v>
      </c>
      <c r="Z34" s="541"/>
      <c r="AA34" s="542"/>
      <c r="AB34" s="534" t="s">
        <v>129</v>
      </c>
      <c r="AC34" s="535"/>
      <c r="AD34" s="543"/>
      <c r="AG34" s="87"/>
      <c r="AH34" s="87"/>
      <c r="AI34" s="87"/>
      <c r="AJ34" s="87"/>
      <c r="AK34" s="87"/>
      <c r="AL34" s="87"/>
      <c r="AM34" s="87"/>
      <c r="AN34" s="87"/>
      <c r="AO34" s="87"/>
    </row>
    <row r="35" spans="1:41" ht="152.44999999999999" customHeight="1" thickBot="1" x14ac:dyDescent="0.3">
      <c r="A35" s="409"/>
      <c r="B35" s="411"/>
      <c r="C35" s="91" t="s">
        <v>70</v>
      </c>
      <c r="D35" s="223">
        <v>4</v>
      </c>
      <c r="E35" s="223">
        <v>4</v>
      </c>
      <c r="F35" s="223">
        <v>4</v>
      </c>
      <c r="G35" s="223">
        <v>4</v>
      </c>
      <c r="H35" s="223">
        <v>4</v>
      </c>
      <c r="I35" s="223">
        <v>4</v>
      </c>
      <c r="J35" s="223">
        <v>4</v>
      </c>
      <c r="K35" s="223">
        <v>4</v>
      </c>
      <c r="L35" s="223">
        <v>4</v>
      </c>
      <c r="M35" s="223">
        <v>4</v>
      </c>
      <c r="N35" s="223">
        <v>4</v>
      </c>
      <c r="O35" s="223"/>
      <c r="P35" s="226">
        <f>MIN(D35:O35)</f>
        <v>4</v>
      </c>
      <c r="Q35" s="537"/>
      <c r="R35" s="538"/>
      <c r="S35" s="538"/>
      <c r="T35" s="539"/>
      <c r="U35" s="537"/>
      <c r="V35" s="538"/>
      <c r="W35" s="538"/>
      <c r="X35" s="539"/>
      <c r="Y35" s="537"/>
      <c r="Z35" s="538"/>
      <c r="AA35" s="539"/>
      <c r="AB35" s="537"/>
      <c r="AC35" s="538"/>
      <c r="AD35" s="544"/>
      <c r="AE35" s="49"/>
      <c r="AG35" s="87"/>
      <c r="AH35" s="87"/>
      <c r="AI35" s="87"/>
      <c r="AJ35" s="87"/>
      <c r="AK35" s="87"/>
      <c r="AL35" s="87"/>
      <c r="AM35" s="87"/>
      <c r="AN35" s="87"/>
      <c r="AO35" s="87"/>
    </row>
    <row r="36" spans="1:41" ht="26.1" customHeight="1" x14ac:dyDescent="0.25">
      <c r="A36" s="389" t="s">
        <v>71</v>
      </c>
      <c r="B36" s="402" t="s">
        <v>72</v>
      </c>
      <c r="C36" s="404" t="s">
        <v>73</v>
      </c>
      <c r="D36" s="404"/>
      <c r="E36" s="404"/>
      <c r="F36" s="404"/>
      <c r="G36" s="404"/>
      <c r="H36" s="404"/>
      <c r="I36" s="404"/>
      <c r="J36" s="404"/>
      <c r="K36" s="404"/>
      <c r="L36" s="404"/>
      <c r="M36" s="404"/>
      <c r="N36" s="404"/>
      <c r="O36" s="404"/>
      <c r="P36" s="404"/>
      <c r="Q36" s="390" t="s">
        <v>74</v>
      </c>
      <c r="R36" s="405"/>
      <c r="S36" s="405"/>
      <c r="T36" s="405"/>
      <c r="U36" s="405"/>
      <c r="V36" s="405"/>
      <c r="W36" s="405"/>
      <c r="X36" s="405"/>
      <c r="Y36" s="405"/>
      <c r="Z36" s="405"/>
      <c r="AA36" s="405"/>
      <c r="AB36" s="405"/>
      <c r="AC36" s="405"/>
      <c r="AD36" s="406"/>
      <c r="AG36" s="87"/>
      <c r="AH36" s="87"/>
      <c r="AI36" s="87"/>
      <c r="AJ36" s="87"/>
      <c r="AK36" s="87"/>
      <c r="AL36" s="87"/>
      <c r="AM36" s="87"/>
      <c r="AN36" s="87"/>
      <c r="AO36" s="87"/>
    </row>
    <row r="37" spans="1:41" ht="26.1" customHeight="1" x14ac:dyDescent="0.25">
      <c r="A37" s="295"/>
      <c r="B37" s="403"/>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6" t="s">
        <v>89</v>
      </c>
      <c r="R37" s="356"/>
      <c r="S37" s="356"/>
      <c r="T37" s="356"/>
      <c r="U37" s="356"/>
      <c r="V37" s="356"/>
      <c r="W37" s="356"/>
      <c r="X37" s="356"/>
      <c r="Y37" s="356"/>
      <c r="Z37" s="356"/>
      <c r="AA37" s="356"/>
      <c r="AB37" s="356"/>
      <c r="AC37" s="356"/>
      <c r="AD37" s="407"/>
      <c r="AG37" s="94"/>
      <c r="AH37" s="94"/>
      <c r="AI37" s="94"/>
      <c r="AJ37" s="94"/>
      <c r="AK37" s="94"/>
      <c r="AL37" s="94"/>
      <c r="AM37" s="94"/>
      <c r="AN37" s="94"/>
      <c r="AO37" s="94"/>
    </row>
    <row r="38" spans="1:41" ht="122.25" customHeight="1" x14ac:dyDescent="0.25">
      <c r="A38" s="447" t="s">
        <v>130</v>
      </c>
      <c r="B38" s="437">
        <v>0.03</v>
      </c>
      <c r="C38" s="90" t="s">
        <v>67</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 t="shared" ref="P38:P45" si="0">SUM(D38:O38)</f>
        <v>1</v>
      </c>
      <c r="Q38" s="429" t="s">
        <v>724</v>
      </c>
      <c r="R38" s="430"/>
      <c r="S38" s="430"/>
      <c r="T38" s="430"/>
      <c r="U38" s="430"/>
      <c r="V38" s="430"/>
      <c r="W38" s="430"/>
      <c r="X38" s="430"/>
      <c r="Y38" s="430"/>
      <c r="Z38" s="430"/>
      <c r="AA38" s="430"/>
      <c r="AB38" s="430"/>
      <c r="AC38" s="430"/>
      <c r="AD38" s="431"/>
      <c r="AE38" s="97"/>
      <c r="AG38" s="98"/>
      <c r="AH38" s="98"/>
      <c r="AI38" s="98"/>
      <c r="AJ38" s="98"/>
      <c r="AK38" s="98"/>
      <c r="AL38" s="98"/>
      <c r="AM38" s="98"/>
      <c r="AN38" s="98"/>
      <c r="AO38" s="98"/>
    </row>
    <row r="39" spans="1:41" ht="121.9" customHeight="1" x14ac:dyDescent="0.25">
      <c r="A39" s="448"/>
      <c r="B39" s="438"/>
      <c r="C39" s="99" t="s">
        <v>70</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v>8.3000000000000004E-2</v>
      </c>
      <c r="M39" s="212">
        <v>8.3000000000000004E-2</v>
      </c>
      <c r="N39" s="212">
        <v>8.3000000000000004E-2</v>
      </c>
      <c r="O39" s="212"/>
      <c r="P39" s="219">
        <f t="shared" si="0"/>
        <v>0.91449999999999987</v>
      </c>
      <c r="Q39" s="439"/>
      <c r="R39" s="440"/>
      <c r="S39" s="440"/>
      <c r="T39" s="440"/>
      <c r="U39" s="440"/>
      <c r="V39" s="440"/>
      <c r="W39" s="440"/>
      <c r="X39" s="440"/>
      <c r="Y39" s="440"/>
      <c r="Z39" s="440"/>
      <c r="AA39" s="440"/>
      <c r="AB39" s="440"/>
      <c r="AC39" s="440"/>
      <c r="AD39" s="441"/>
      <c r="AE39" s="97"/>
    </row>
    <row r="40" spans="1:41" ht="101.1" customHeight="1" x14ac:dyDescent="0.25">
      <c r="A40" s="448" t="s">
        <v>131</v>
      </c>
      <c r="B40" s="427">
        <v>0.03</v>
      </c>
      <c r="C40" s="102" t="s">
        <v>67</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429" t="s">
        <v>723</v>
      </c>
      <c r="R40" s="430"/>
      <c r="S40" s="430"/>
      <c r="T40" s="430"/>
      <c r="U40" s="430"/>
      <c r="V40" s="430"/>
      <c r="W40" s="430"/>
      <c r="X40" s="430"/>
      <c r="Y40" s="430"/>
      <c r="Z40" s="430"/>
      <c r="AA40" s="430"/>
      <c r="AB40" s="430"/>
      <c r="AC40" s="430"/>
      <c r="AD40" s="431"/>
      <c r="AE40" s="97"/>
    </row>
    <row r="41" spans="1:41" ht="115.5" customHeight="1" x14ac:dyDescent="0.25">
      <c r="A41" s="448"/>
      <c r="B41" s="438"/>
      <c r="C41" s="99" t="s">
        <v>70</v>
      </c>
      <c r="D41" s="212">
        <v>0</v>
      </c>
      <c r="E41" s="212">
        <v>9.0999999999999998E-2</v>
      </c>
      <c r="F41" s="212">
        <v>9.0999999999999998E-2</v>
      </c>
      <c r="G41" s="212">
        <v>9.0999999999999998E-2</v>
      </c>
      <c r="H41" s="212">
        <v>9.0999999999999998E-2</v>
      </c>
      <c r="I41" s="212">
        <v>9.0999999999999998E-2</v>
      </c>
      <c r="J41" s="212">
        <v>9.0999999999999998E-2</v>
      </c>
      <c r="K41" s="212">
        <v>8.3000000000000004E-2</v>
      </c>
      <c r="L41" s="212">
        <v>8.3000000000000004E-2</v>
      </c>
      <c r="M41" s="212">
        <v>8.3000000000000004E-2</v>
      </c>
      <c r="N41" s="212">
        <v>8.3000000000000004E-2</v>
      </c>
      <c r="O41" s="212"/>
      <c r="P41" s="219">
        <f t="shared" si="0"/>
        <v>0.87799999999999978</v>
      </c>
      <c r="Q41" s="439"/>
      <c r="R41" s="440"/>
      <c r="S41" s="440"/>
      <c r="T41" s="440"/>
      <c r="U41" s="440"/>
      <c r="V41" s="440"/>
      <c r="W41" s="440"/>
      <c r="X41" s="440"/>
      <c r="Y41" s="440"/>
      <c r="Z41" s="440"/>
      <c r="AA41" s="440"/>
      <c r="AB41" s="440"/>
      <c r="AC41" s="440"/>
      <c r="AD41" s="441"/>
      <c r="AE41" s="97"/>
    </row>
    <row r="42" spans="1:41" ht="126.75" customHeight="1" x14ac:dyDescent="0.25">
      <c r="A42" s="425" t="s">
        <v>132</v>
      </c>
      <c r="B42" s="427">
        <v>0.03</v>
      </c>
      <c r="C42" s="102" t="s">
        <v>67</v>
      </c>
      <c r="D42" s="203">
        <v>0</v>
      </c>
      <c r="E42" s="203">
        <v>9.0999999999999998E-2</v>
      </c>
      <c r="F42" s="203">
        <v>9.0999999999999998E-2</v>
      </c>
      <c r="G42" s="203">
        <v>9.0999999999999998E-2</v>
      </c>
      <c r="H42" s="203">
        <v>9.0999999999999998E-2</v>
      </c>
      <c r="I42" s="203">
        <v>9.0999999999999998E-2</v>
      </c>
      <c r="J42" s="203">
        <v>9.0999999999999998E-2</v>
      </c>
      <c r="K42" s="203">
        <v>9.0999999999999998E-2</v>
      </c>
      <c r="L42" s="203">
        <v>9.0999999999999998E-2</v>
      </c>
      <c r="M42" s="203">
        <v>9.0999999999999998E-2</v>
      </c>
      <c r="N42" s="203">
        <v>9.0999999999999998E-2</v>
      </c>
      <c r="O42" s="203">
        <v>0.09</v>
      </c>
      <c r="P42" s="101">
        <f t="shared" si="0"/>
        <v>0.99999999999999978</v>
      </c>
      <c r="Q42" s="429" t="s">
        <v>725</v>
      </c>
      <c r="R42" s="430"/>
      <c r="S42" s="430"/>
      <c r="T42" s="430"/>
      <c r="U42" s="430"/>
      <c r="V42" s="430"/>
      <c r="W42" s="430"/>
      <c r="X42" s="430"/>
      <c r="Y42" s="430"/>
      <c r="Z42" s="430"/>
      <c r="AA42" s="430"/>
      <c r="AB42" s="430"/>
      <c r="AC42" s="430"/>
      <c r="AD42" s="431"/>
      <c r="AE42" s="97"/>
    </row>
    <row r="43" spans="1:41" ht="307.5" customHeight="1" x14ac:dyDescent="0.25">
      <c r="A43" s="435"/>
      <c r="B43" s="438"/>
      <c r="C43" s="99" t="s">
        <v>70</v>
      </c>
      <c r="D43" s="212">
        <v>0</v>
      </c>
      <c r="E43" s="212">
        <v>9.0999999999999998E-2</v>
      </c>
      <c r="F43" s="212">
        <v>9.0999999999999998E-2</v>
      </c>
      <c r="G43" s="212">
        <v>9.0999999999999998E-2</v>
      </c>
      <c r="H43" s="212">
        <v>9.0999999999999998E-2</v>
      </c>
      <c r="I43" s="212">
        <v>9.0999999999999998E-2</v>
      </c>
      <c r="J43" s="212">
        <v>9.0999999999999998E-2</v>
      </c>
      <c r="K43" s="212">
        <v>8.3000000000000004E-2</v>
      </c>
      <c r="L43" s="212">
        <v>8.3000000000000004E-2</v>
      </c>
      <c r="M43" s="212">
        <v>8.3000000000000004E-2</v>
      </c>
      <c r="N43" s="212">
        <v>8.3000000000000004E-2</v>
      </c>
      <c r="O43" s="212"/>
      <c r="P43" s="219">
        <f t="shared" si="0"/>
        <v>0.87799999999999978</v>
      </c>
      <c r="Q43" s="439"/>
      <c r="R43" s="440"/>
      <c r="S43" s="440"/>
      <c r="T43" s="440"/>
      <c r="U43" s="440"/>
      <c r="V43" s="440"/>
      <c r="W43" s="440"/>
      <c r="X43" s="440"/>
      <c r="Y43" s="440"/>
      <c r="Z43" s="440"/>
      <c r="AA43" s="440"/>
      <c r="AB43" s="440"/>
      <c r="AC43" s="440"/>
      <c r="AD43" s="441"/>
      <c r="AE43" s="97"/>
    </row>
    <row r="44" spans="1:41" ht="100.5" customHeight="1" x14ac:dyDescent="0.25">
      <c r="A44" s="480" t="s">
        <v>133</v>
      </c>
      <c r="B44" s="427">
        <v>0.06</v>
      </c>
      <c r="C44" s="102" t="s">
        <v>67</v>
      </c>
      <c r="D44" s="203">
        <v>8.3299999999999999E-2</v>
      </c>
      <c r="E44" s="203">
        <v>8.3299999999999999E-2</v>
      </c>
      <c r="F44" s="203">
        <v>8.3299999999999999E-2</v>
      </c>
      <c r="G44" s="203">
        <v>8.3299999999999999E-2</v>
      </c>
      <c r="H44" s="203">
        <v>8.3299999999999999E-2</v>
      </c>
      <c r="I44" s="203">
        <v>8.3299999999999999E-2</v>
      </c>
      <c r="J44" s="203">
        <v>8.3299999999999999E-2</v>
      </c>
      <c r="K44" s="203">
        <v>8.3299999999999999E-2</v>
      </c>
      <c r="L44" s="203">
        <v>8.3400000000000002E-2</v>
      </c>
      <c r="M44" s="203">
        <v>8.3400000000000002E-2</v>
      </c>
      <c r="N44" s="203">
        <v>8.3400000000000002E-2</v>
      </c>
      <c r="O44" s="203">
        <v>8.3400000000000002E-2</v>
      </c>
      <c r="P44" s="101">
        <f t="shared" si="0"/>
        <v>1</v>
      </c>
      <c r="Q44" s="429" t="s">
        <v>726</v>
      </c>
      <c r="R44" s="430"/>
      <c r="S44" s="430"/>
      <c r="T44" s="430"/>
      <c r="U44" s="430"/>
      <c r="V44" s="430"/>
      <c r="W44" s="430"/>
      <c r="X44" s="430"/>
      <c r="Y44" s="430"/>
      <c r="Z44" s="430"/>
      <c r="AA44" s="430"/>
      <c r="AB44" s="430"/>
      <c r="AC44" s="430"/>
      <c r="AD44" s="431"/>
      <c r="AE44" s="97"/>
    </row>
    <row r="45" spans="1:41" ht="100.5" customHeight="1" thickBot="1" x14ac:dyDescent="0.3">
      <c r="A45" s="564"/>
      <c r="B45" s="428"/>
      <c r="C45" s="91" t="s">
        <v>70</v>
      </c>
      <c r="D45" s="214">
        <v>8.3299999999999999E-2</v>
      </c>
      <c r="E45" s="214">
        <v>8.3299999999999999E-2</v>
      </c>
      <c r="F45" s="214">
        <v>8.3299999999999999E-2</v>
      </c>
      <c r="G45" s="214">
        <v>8.3299999999999999E-2</v>
      </c>
      <c r="H45" s="214">
        <v>8.3299999999999999E-2</v>
      </c>
      <c r="I45" s="214">
        <v>8.3000000000000004E-2</v>
      </c>
      <c r="J45" s="214">
        <v>8.3000000000000004E-2</v>
      </c>
      <c r="K45" s="214">
        <v>8.3000000000000004E-2</v>
      </c>
      <c r="L45" s="214">
        <v>8.3000000000000004E-2</v>
      </c>
      <c r="M45" s="214">
        <v>8.3000000000000004E-2</v>
      </c>
      <c r="N45" s="214">
        <v>8.3000000000000004E-2</v>
      </c>
      <c r="O45" s="214"/>
      <c r="P45" s="220">
        <f t="shared" si="0"/>
        <v>0.91449999999999987</v>
      </c>
      <c r="Q45" s="432"/>
      <c r="R45" s="433"/>
      <c r="S45" s="433"/>
      <c r="T45" s="433"/>
      <c r="U45" s="433"/>
      <c r="V45" s="433"/>
      <c r="W45" s="433"/>
      <c r="X45" s="433"/>
      <c r="Y45" s="433"/>
      <c r="Z45" s="433"/>
      <c r="AA45" s="433"/>
      <c r="AB45" s="433"/>
      <c r="AC45" s="433"/>
      <c r="AD45" s="434"/>
      <c r="AE45" s="97"/>
    </row>
  </sheetData>
  <mergeCells count="82">
    <mergeCell ref="A38:A39"/>
    <mergeCell ref="B38:B39"/>
    <mergeCell ref="Q38:AD39"/>
    <mergeCell ref="A44:A45"/>
    <mergeCell ref="B44:B45"/>
    <mergeCell ref="Q44:AD45"/>
    <mergeCell ref="A40:A41"/>
    <mergeCell ref="B40:B41"/>
    <mergeCell ref="Q40:AD41"/>
    <mergeCell ref="A42:A43"/>
    <mergeCell ref="B42:B43"/>
    <mergeCell ref="Q42:AD43"/>
    <mergeCell ref="A34:A35"/>
    <mergeCell ref="B34:B35"/>
    <mergeCell ref="Q33:T33"/>
    <mergeCell ref="Q34:T35"/>
    <mergeCell ref="A36:A37"/>
    <mergeCell ref="B36:B37"/>
    <mergeCell ref="C36:P36"/>
    <mergeCell ref="Q36:AD36"/>
    <mergeCell ref="Q37:AD37"/>
    <mergeCell ref="U34:X35"/>
    <mergeCell ref="Y34:AA35"/>
    <mergeCell ref="AB34:AD35"/>
    <mergeCell ref="B30:C30"/>
    <mergeCell ref="Q30:AD30"/>
    <mergeCell ref="A31:AD31"/>
    <mergeCell ref="A32:A33"/>
    <mergeCell ref="B32:B33"/>
    <mergeCell ref="C32:C33"/>
    <mergeCell ref="D32:P32"/>
    <mergeCell ref="Q32:AD32"/>
    <mergeCell ref="U33:X33"/>
    <mergeCell ref="Y33:AA33"/>
    <mergeCell ref="AB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8:P8"/>
    <mergeCell ref="M9:N9"/>
    <mergeCell ref="O9:P9"/>
    <mergeCell ref="AB4:AD4"/>
    <mergeCell ref="A11:B13"/>
    <mergeCell ref="C11:AD13"/>
    <mergeCell ref="A7:B9"/>
    <mergeCell ref="C7:C9"/>
    <mergeCell ref="D7:H9"/>
    <mergeCell ref="I7:J9"/>
    <mergeCell ref="K7:L9"/>
    <mergeCell ref="M7:N7"/>
    <mergeCell ref="O7:P7"/>
    <mergeCell ref="M8:N8"/>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U34 Y34 AB34 Q34 Q38:AD45" xr:uid="{08507389-2639-41BF-BD10-0876017629B6}">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2"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O45"/>
  <sheetViews>
    <sheetView showGridLines="0" topLeftCell="A41" zoomScale="60" zoomScaleNormal="60" zoomScalePageLayoutView="80" workbookViewId="0">
      <selection activeCell="Q44" sqref="Q44:AD4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7.140625" style="50" customWidth="1"/>
    <col min="16" max="18" width="18.140625" style="50" customWidth="1"/>
    <col min="19" max="19" width="19.28515625" style="50" customWidth="1"/>
    <col min="20" max="23" width="18.140625" style="50" customWidth="1"/>
    <col min="24" max="24" width="22.42578125" style="50" customWidth="1"/>
    <col min="25"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1"/>
      <c r="B1" s="344"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6"/>
      <c r="AB1" s="347" t="s">
        <v>1</v>
      </c>
      <c r="AC1" s="348"/>
      <c r="AD1" s="349"/>
    </row>
    <row r="2" spans="1:30" ht="30.75" customHeight="1" thickBot="1" x14ac:dyDescent="0.3">
      <c r="A2" s="342"/>
      <c r="B2" s="344" t="s">
        <v>2</v>
      </c>
      <c r="C2" s="345"/>
      <c r="D2" s="345"/>
      <c r="E2" s="345"/>
      <c r="F2" s="345"/>
      <c r="G2" s="345"/>
      <c r="H2" s="345"/>
      <c r="I2" s="345"/>
      <c r="J2" s="345"/>
      <c r="K2" s="345"/>
      <c r="L2" s="345"/>
      <c r="M2" s="345"/>
      <c r="N2" s="345"/>
      <c r="O2" s="345"/>
      <c r="P2" s="345"/>
      <c r="Q2" s="345"/>
      <c r="R2" s="345"/>
      <c r="S2" s="345"/>
      <c r="T2" s="345"/>
      <c r="U2" s="345"/>
      <c r="V2" s="345"/>
      <c r="W2" s="345"/>
      <c r="X2" s="345"/>
      <c r="Y2" s="345"/>
      <c r="Z2" s="345"/>
      <c r="AA2" s="346"/>
      <c r="AB2" s="303" t="s">
        <v>3</v>
      </c>
      <c r="AC2" s="304"/>
      <c r="AD2" s="305"/>
    </row>
    <row r="3" spans="1:30" ht="24" customHeight="1" x14ac:dyDescent="0.25">
      <c r="A3" s="342"/>
      <c r="B3" s="297" t="s">
        <v>4</v>
      </c>
      <c r="C3" s="298"/>
      <c r="D3" s="298"/>
      <c r="E3" s="298"/>
      <c r="F3" s="298"/>
      <c r="G3" s="298"/>
      <c r="H3" s="298"/>
      <c r="I3" s="298"/>
      <c r="J3" s="298"/>
      <c r="K3" s="298"/>
      <c r="L3" s="298"/>
      <c r="M3" s="298"/>
      <c r="N3" s="298"/>
      <c r="O3" s="298"/>
      <c r="P3" s="298"/>
      <c r="Q3" s="298"/>
      <c r="R3" s="298"/>
      <c r="S3" s="298"/>
      <c r="T3" s="298"/>
      <c r="U3" s="298"/>
      <c r="V3" s="298"/>
      <c r="W3" s="298"/>
      <c r="X3" s="298"/>
      <c r="Y3" s="298"/>
      <c r="Z3" s="298"/>
      <c r="AA3" s="299"/>
      <c r="AB3" s="303" t="s">
        <v>5</v>
      </c>
      <c r="AC3" s="304"/>
      <c r="AD3" s="305"/>
    </row>
    <row r="4" spans="1:30" ht="21.95" customHeight="1" thickBot="1" x14ac:dyDescent="0.3">
      <c r="A4" s="343"/>
      <c r="B4" s="300"/>
      <c r="C4" s="301"/>
      <c r="D4" s="301"/>
      <c r="E4" s="301"/>
      <c r="F4" s="301"/>
      <c r="G4" s="301"/>
      <c r="H4" s="301"/>
      <c r="I4" s="301"/>
      <c r="J4" s="301"/>
      <c r="K4" s="301"/>
      <c r="L4" s="301"/>
      <c r="M4" s="301"/>
      <c r="N4" s="301"/>
      <c r="O4" s="301"/>
      <c r="P4" s="301"/>
      <c r="Q4" s="301"/>
      <c r="R4" s="301"/>
      <c r="S4" s="301"/>
      <c r="T4" s="301"/>
      <c r="U4" s="301"/>
      <c r="V4" s="301"/>
      <c r="W4" s="301"/>
      <c r="X4" s="301"/>
      <c r="Y4" s="301"/>
      <c r="Z4" s="301"/>
      <c r="AA4" s="302"/>
      <c r="AB4" s="306" t="s">
        <v>6</v>
      </c>
      <c r="AC4" s="307"/>
      <c r="AD4" s="308"/>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9" t="s">
        <v>7</v>
      </c>
      <c r="B7" s="311"/>
      <c r="C7" s="368" t="s">
        <v>39</v>
      </c>
      <c r="D7" s="309" t="s">
        <v>9</v>
      </c>
      <c r="E7" s="310"/>
      <c r="F7" s="310"/>
      <c r="G7" s="310"/>
      <c r="H7" s="311"/>
      <c r="I7" s="318">
        <v>45267</v>
      </c>
      <c r="J7" s="319"/>
      <c r="K7" s="309" t="s">
        <v>10</v>
      </c>
      <c r="L7" s="311"/>
      <c r="M7" s="333" t="s">
        <v>11</v>
      </c>
      <c r="N7" s="334"/>
      <c r="O7" s="324"/>
      <c r="P7" s="325"/>
      <c r="Q7" s="54"/>
      <c r="R7" s="54"/>
      <c r="S7" s="54"/>
      <c r="T7" s="54"/>
      <c r="U7" s="54"/>
      <c r="V7" s="54"/>
      <c r="W7" s="54"/>
      <c r="X7" s="54"/>
      <c r="Y7" s="54"/>
      <c r="Z7" s="55"/>
      <c r="AA7" s="54"/>
      <c r="AB7" s="54"/>
      <c r="AC7" s="60"/>
      <c r="AD7" s="61"/>
    </row>
    <row r="8" spans="1:30" x14ac:dyDescent="0.25">
      <c r="A8" s="312"/>
      <c r="B8" s="314"/>
      <c r="C8" s="369"/>
      <c r="D8" s="312"/>
      <c r="E8" s="313"/>
      <c r="F8" s="313"/>
      <c r="G8" s="313"/>
      <c r="H8" s="314"/>
      <c r="I8" s="320"/>
      <c r="J8" s="321"/>
      <c r="K8" s="312"/>
      <c r="L8" s="314"/>
      <c r="M8" s="326" t="s">
        <v>12</v>
      </c>
      <c r="N8" s="327"/>
      <c r="O8" s="360"/>
      <c r="P8" s="361"/>
      <c r="Q8" s="54"/>
      <c r="R8" s="54"/>
      <c r="S8" s="54"/>
      <c r="T8" s="54"/>
      <c r="U8" s="54"/>
      <c r="V8" s="54"/>
      <c r="W8" s="54"/>
      <c r="X8" s="54"/>
      <c r="Y8" s="54"/>
      <c r="Z8" s="55"/>
      <c r="AA8" s="54"/>
      <c r="AB8" s="54"/>
      <c r="AC8" s="60"/>
      <c r="AD8" s="61"/>
    </row>
    <row r="9" spans="1:30" ht="15.75" thickBot="1" x14ac:dyDescent="0.3">
      <c r="A9" s="315"/>
      <c r="B9" s="317"/>
      <c r="C9" s="370"/>
      <c r="D9" s="315"/>
      <c r="E9" s="316"/>
      <c r="F9" s="316"/>
      <c r="G9" s="316"/>
      <c r="H9" s="317"/>
      <c r="I9" s="322"/>
      <c r="J9" s="323"/>
      <c r="K9" s="315"/>
      <c r="L9" s="317"/>
      <c r="M9" s="362" t="s">
        <v>13</v>
      </c>
      <c r="N9" s="363"/>
      <c r="O9" s="364" t="s">
        <v>14</v>
      </c>
      <c r="P9" s="365"/>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9" t="s">
        <v>15</v>
      </c>
      <c r="B11" s="311"/>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12"/>
      <c r="B12" s="314"/>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15"/>
      <c r="B13" s="31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6" t="s">
        <v>17</v>
      </c>
      <c r="B15" s="367"/>
      <c r="C15" s="380" t="s">
        <v>18</v>
      </c>
      <c r="D15" s="381"/>
      <c r="E15" s="381"/>
      <c r="F15" s="381"/>
      <c r="G15" s="381"/>
      <c r="H15" s="381"/>
      <c r="I15" s="381"/>
      <c r="J15" s="381"/>
      <c r="K15" s="382"/>
      <c r="L15" s="335" t="s">
        <v>19</v>
      </c>
      <c r="M15" s="336"/>
      <c r="N15" s="336"/>
      <c r="O15" s="336"/>
      <c r="P15" s="336"/>
      <c r="Q15" s="337"/>
      <c r="R15" s="383" t="s">
        <v>20</v>
      </c>
      <c r="S15" s="384"/>
      <c r="T15" s="384"/>
      <c r="U15" s="384"/>
      <c r="V15" s="384"/>
      <c r="W15" s="384"/>
      <c r="X15" s="385"/>
      <c r="Y15" s="335" t="s">
        <v>21</v>
      </c>
      <c r="Z15" s="337"/>
      <c r="AA15" s="330" t="s">
        <v>22</v>
      </c>
      <c r="AB15" s="331"/>
      <c r="AC15" s="331"/>
      <c r="AD15" s="332"/>
    </row>
    <row r="16" spans="1:30" ht="9" customHeight="1" thickBot="1" x14ac:dyDescent="0.3">
      <c r="A16" s="59"/>
      <c r="B16" s="54"/>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73"/>
      <c r="AD16" s="74"/>
    </row>
    <row r="17" spans="1:41" s="76" customFormat="1" ht="37.5" customHeight="1" thickBot="1" x14ac:dyDescent="0.3">
      <c r="A17" s="366" t="s">
        <v>23</v>
      </c>
      <c r="B17" s="367"/>
      <c r="C17" s="386" t="s">
        <v>134</v>
      </c>
      <c r="D17" s="387"/>
      <c r="E17" s="387"/>
      <c r="F17" s="387"/>
      <c r="G17" s="387"/>
      <c r="H17" s="387"/>
      <c r="I17" s="387"/>
      <c r="J17" s="387"/>
      <c r="K17" s="387"/>
      <c r="L17" s="387"/>
      <c r="M17" s="387"/>
      <c r="N17" s="387"/>
      <c r="O17" s="387"/>
      <c r="P17" s="387"/>
      <c r="Q17" s="388"/>
      <c r="R17" s="335" t="s">
        <v>25</v>
      </c>
      <c r="S17" s="336"/>
      <c r="T17" s="336"/>
      <c r="U17" s="336"/>
      <c r="V17" s="337"/>
      <c r="W17" s="396">
        <v>1</v>
      </c>
      <c r="X17" s="397"/>
      <c r="Y17" s="336" t="s">
        <v>26</v>
      </c>
      <c r="Z17" s="336"/>
      <c r="AA17" s="336"/>
      <c r="AB17" s="337"/>
      <c r="AC17" s="391">
        <v>0.1</v>
      </c>
      <c r="AD17" s="39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5" t="s">
        <v>27</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7"/>
      <c r="AE19" s="83"/>
      <c r="AF19" s="83"/>
    </row>
    <row r="20" spans="1:41" ht="32.1" customHeight="1" thickBot="1" x14ac:dyDescent="0.3">
      <c r="A20" s="82"/>
      <c r="B20" s="60"/>
      <c r="C20" s="393" t="s">
        <v>28</v>
      </c>
      <c r="D20" s="394"/>
      <c r="E20" s="394"/>
      <c r="F20" s="394"/>
      <c r="G20" s="394"/>
      <c r="H20" s="394"/>
      <c r="I20" s="394"/>
      <c r="J20" s="394"/>
      <c r="K20" s="394"/>
      <c r="L20" s="394"/>
      <c r="M20" s="394"/>
      <c r="N20" s="394"/>
      <c r="O20" s="394"/>
      <c r="P20" s="395"/>
      <c r="Q20" s="338" t="s">
        <v>29</v>
      </c>
      <c r="R20" s="339"/>
      <c r="S20" s="339"/>
      <c r="T20" s="339"/>
      <c r="U20" s="339"/>
      <c r="V20" s="339"/>
      <c r="W20" s="339"/>
      <c r="X20" s="339"/>
      <c r="Y20" s="339"/>
      <c r="Z20" s="339"/>
      <c r="AA20" s="339"/>
      <c r="AB20" s="339"/>
      <c r="AC20" s="339"/>
      <c r="AD20" s="340"/>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89" t="s">
        <v>45</v>
      </c>
      <c r="B22" s="390"/>
      <c r="C22" s="179">
        <v>100659479</v>
      </c>
      <c r="D22" s="178">
        <v>0</v>
      </c>
      <c r="E22" s="178">
        <v>0</v>
      </c>
      <c r="F22" s="178">
        <v>0</v>
      </c>
      <c r="G22" s="178">
        <v>0</v>
      </c>
      <c r="H22" s="178">
        <v>0</v>
      </c>
      <c r="I22" s="178">
        <v>0</v>
      </c>
      <c r="J22" s="178">
        <v>0</v>
      </c>
      <c r="K22" s="178">
        <v>0</v>
      </c>
      <c r="L22" s="178">
        <v>0</v>
      </c>
      <c r="M22" s="178">
        <v>0</v>
      </c>
      <c r="N22" s="178">
        <v>0</v>
      </c>
      <c r="O22" s="178">
        <f>SUM(C22:N22)</f>
        <v>100659479</v>
      </c>
      <c r="P22" s="180"/>
      <c r="Q22" s="179">
        <v>81213000</v>
      </c>
      <c r="R22" s="178">
        <v>445189000</v>
      </c>
      <c r="S22" s="178">
        <v>1955804524</v>
      </c>
      <c r="T22" s="178"/>
      <c r="U22" s="178">
        <v>472090960</v>
      </c>
      <c r="V22" s="178"/>
      <c r="W22" s="178"/>
      <c r="X22" s="178"/>
      <c r="Y22" s="178"/>
      <c r="Z22" s="178"/>
      <c r="AA22" s="178">
        <v>72459759</v>
      </c>
      <c r="AB22" s="178"/>
      <c r="AC22" s="178">
        <f>SUM(Q22:AB22)</f>
        <v>3026757243</v>
      </c>
      <c r="AD22" s="184"/>
      <c r="AE22" s="3"/>
      <c r="AF22" s="3"/>
    </row>
    <row r="23" spans="1:41" ht="32.1" customHeight="1" x14ac:dyDescent="0.25">
      <c r="A23" s="295" t="s">
        <v>47</v>
      </c>
      <c r="B23" s="296"/>
      <c r="C23" s="175">
        <f>+C22</f>
        <v>100659479</v>
      </c>
      <c r="D23" s="174">
        <v>0</v>
      </c>
      <c r="E23" s="174">
        <v>0</v>
      </c>
      <c r="F23" s="174">
        <v>0</v>
      </c>
      <c r="G23" s="174">
        <v>0</v>
      </c>
      <c r="H23" s="174">
        <v>0</v>
      </c>
      <c r="I23" s="174">
        <v>0</v>
      </c>
      <c r="J23" s="174">
        <v>0</v>
      </c>
      <c r="K23" s="174">
        <v>0</v>
      </c>
      <c r="L23" s="174"/>
      <c r="M23" s="174"/>
      <c r="N23" s="174"/>
      <c r="O23" s="174">
        <f>SUM(C23:N23)</f>
        <v>100659479</v>
      </c>
      <c r="P23" s="182">
        <f>+O23/O22</f>
        <v>1</v>
      </c>
      <c r="Q23" s="175">
        <v>283755242</v>
      </c>
      <c r="R23" s="174">
        <v>229097000</v>
      </c>
      <c r="S23" s="174">
        <v>275013560</v>
      </c>
      <c r="T23" s="174">
        <v>675387134</v>
      </c>
      <c r="U23" s="174">
        <v>471700800</v>
      </c>
      <c r="V23" s="174">
        <v>582876682</v>
      </c>
      <c r="W23" s="174">
        <v>42327900</v>
      </c>
      <c r="X23" s="174">
        <v>-8893800</v>
      </c>
      <c r="Y23" s="174">
        <v>10046700</v>
      </c>
      <c r="Z23" s="236">
        <v>27580167</v>
      </c>
      <c r="AA23" s="174">
        <v>-29627767</v>
      </c>
      <c r="AB23" s="174"/>
      <c r="AC23" s="236">
        <f>SUM(Q23:AB23)</f>
        <v>2559263618</v>
      </c>
      <c r="AD23" s="182">
        <f>+AC23/AC22</f>
        <v>0.8455463760494254</v>
      </c>
      <c r="AE23" s="3"/>
      <c r="AF23" s="3"/>
      <c r="AG23" s="264"/>
    </row>
    <row r="24" spans="1:41" ht="32.1" customHeight="1" x14ac:dyDescent="0.25">
      <c r="A24" s="295" t="s">
        <v>49</v>
      </c>
      <c r="B24" s="296"/>
      <c r="C24" s="175">
        <v>69980614</v>
      </c>
      <c r="D24" s="174">
        <v>18548898</v>
      </c>
      <c r="E24" s="174">
        <v>12129967</v>
      </c>
      <c r="F24" s="174">
        <v>0</v>
      </c>
      <c r="G24" s="174">
        <v>0</v>
      </c>
      <c r="H24" s="174">
        <v>0</v>
      </c>
      <c r="I24" s="174">
        <v>0</v>
      </c>
      <c r="J24" s="174">
        <v>0</v>
      </c>
      <c r="K24" s="174">
        <v>0</v>
      </c>
      <c r="L24" s="174">
        <v>0</v>
      </c>
      <c r="M24" s="174">
        <v>0</v>
      </c>
      <c r="N24" s="174">
        <v>0</v>
      </c>
      <c r="O24" s="174">
        <f>SUM(C24:N24)</f>
        <v>100659479</v>
      </c>
      <c r="P24" s="180"/>
      <c r="Q24" s="175"/>
      <c r="R24" s="174">
        <v>3531000</v>
      </c>
      <c r="S24" s="174">
        <v>136068000</v>
      </c>
      <c r="T24" s="174">
        <v>280282000</v>
      </c>
      <c r="U24" s="174">
        <v>317536620</v>
      </c>
      <c r="V24" s="174">
        <v>317536620</v>
      </c>
      <c r="W24" s="174">
        <v>317536620</v>
      </c>
      <c r="X24" s="174">
        <v>225492452.80000001</v>
      </c>
      <c r="Y24" s="174">
        <v>225492452.80000001</v>
      </c>
      <c r="Z24" s="174">
        <v>225492452.80000001</v>
      </c>
      <c r="AA24" s="174">
        <v>225492452.80000001</v>
      </c>
      <c r="AB24" s="174">
        <v>752296572</v>
      </c>
      <c r="AC24" s="236">
        <f>SUM(Q24:AB24)</f>
        <v>3026757243.1999998</v>
      </c>
      <c r="AD24" s="182"/>
      <c r="AE24" s="3"/>
      <c r="AF24" s="3"/>
    </row>
    <row r="25" spans="1:41" ht="32.1" customHeight="1" thickBot="1" x14ac:dyDescent="0.3">
      <c r="A25" s="328" t="s">
        <v>51</v>
      </c>
      <c r="B25" s="329"/>
      <c r="C25" s="176">
        <v>72667247</v>
      </c>
      <c r="D25" s="177">
        <v>27992232</v>
      </c>
      <c r="E25" s="177">
        <v>0</v>
      </c>
      <c r="F25" s="177">
        <v>0</v>
      </c>
      <c r="G25" s="177">
        <v>0</v>
      </c>
      <c r="H25" s="177">
        <v>0</v>
      </c>
      <c r="I25" s="177">
        <v>0</v>
      </c>
      <c r="J25" s="177">
        <v>0</v>
      </c>
      <c r="K25" s="177">
        <v>0</v>
      </c>
      <c r="L25" s="177"/>
      <c r="M25" s="177"/>
      <c r="N25" s="177"/>
      <c r="O25" s="177">
        <f>SUM(C25:N25)</f>
        <v>100659479</v>
      </c>
      <c r="P25" s="181">
        <f>+O25/O24</f>
        <v>1</v>
      </c>
      <c r="Q25" s="176">
        <v>0</v>
      </c>
      <c r="R25" s="177">
        <v>235400</v>
      </c>
      <c r="S25" s="177">
        <v>102463080</v>
      </c>
      <c r="T25" s="177">
        <v>36335000</v>
      </c>
      <c r="U25" s="177">
        <v>236225126</v>
      </c>
      <c r="V25" s="177">
        <v>198401062</v>
      </c>
      <c r="W25" s="177">
        <v>192673600</v>
      </c>
      <c r="X25" s="177">
        <v>206179000</v>
      </c>
      <c r="Y25" s="177">
        <v>216503633</v>
      </c>
      <c r="Z25" s="177">
        <v>310808803</v>
      </c>
      <c r="AA25" s="177">
        <v>265759842</v>
      </c>
      <c r="AB25" s="177"/>
      <c r="AC25" s="177">
        <f>SUM(Q25:AB25)</f>
        <v>1765584546</v>
      </c>
      <c r="AD25" s="183">
        <f>+AC25/AC24</f>
        <v>0.58332545497879396</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1" t="s">
        <v>53</v>
      </c>
      <c r="B27" s="292"/>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4"/>
    </row>
    <row r="28" spans="1:41" ht="15" customHeight="1" x14ac:dyDescent="0.25">
      <c r="A28" s="350" t="s">
        <v>54</v>
      </c>
      <c r="B28" s="352" t="s">
        <v>55</v>
      </c>
      <c r="C28" s="353"/>
      <c r="D28" s="296" t="s">
        <v>56</v>
      </c>
      <c r="E28" s="356"/>
      <c r="F28" s="356"/>
      <c r="G28" s="356"/>
      <c r="H28" s="356"/>
      <c r="I28" s="356"/>
      <c r="J28" s="356"/>
      <c r="K28" s="356"/>
      <c r="L28" s="356"/>
      <c r="M28" s="356"/>
      <c r="N28" s="356"/>
      <c r="O28" s="357"/>
      <c r="P28" s="358" t="s">
        <v>41</v>
      </c>
      <c r="Q28" s="358" t="s">
        <v>57</v>
      </c>
      <c r="R28" s="358"/>
      <c r="S28" s="358"/>
      <c r="T28" s="358"/>
      <c r="U28" s="358"/>
      <c r="V28" s="358"/>
      <c r="W28" s="358"/>
      <c r="X28" s="358"/>
      <c r="Y28" s="358"/>
      <c r="Z28" s="358"/>
      <c r="AA28" s="358"/>
      <c r="AB28" s="358"/>
      <c r="AC28" s="358"/>
      <c r="AD28" s="359"/>
    </row>
    <row r="29" spans="1:41" ht="27" customHeight="1" x14ac:dyDescent="0.25">
      <c r="A29" s="351"/>
      <c r="B29" s="354"/>
      <c r="C29" s="355"/>
      <c r="D29" s="88" t="s">
        <v>30</v>
      </c>
      <c r="E29" s="88" t="s">
        <v>31</v>
      </c>
      <c r="F29" s="88" t="s">
        <v>32</v>
      </c>
      <c r="G29" s="88" t="s">
        <v>33</v>
      </c>
      <c r="H29" s="88" t="s">
        <v>34</v>
      </c>
      <c r="I29" s="88" t="s">
        <v>35</v>
      </c>
      <c r="J29" s="88" t="s">
        <v>36</v>
      </c>
      <c r="K29" s="88" t="s">
        <v>37</v>
      </c>
      <c r="L29" s="88" t="s">
        <v>8</v>
      </c>
      <c r="M29" s="88" t="s">
        <v>38</v>
      </c>
      <c r="N29" s="88" t="s">
        <v>39</v>
      </c>
      <c r="O29" s="88" t="s">
        <v>40</v>
      </c>
      <c r="P29" s="357"/>
      <c r="Q29" s="358"/>
      <c r="R29" s="358"/>
      <c r="S29" s="358"/>
      <c r="T29" s="358"/>
      <c r="U29" s="358"/>
      <c r="V29" s="358"/>
      <c r="W29" s="358"/>
      <c r="X29" s="358"/>
      <c r="Y29" s="358"/>
      <c r="Z29" s="358"/>
      <c r="AA29" s="358"/>
      <c r="AB29" s="358"/>
      <c r="AC29" s="358"/>
      <c r="AD29" s="359"/>
    </row>
    <row r="30" spans="1:41" ht="42" customHeight="1" thickBot="1" x14ac:dyDescent="0.3">
      <c r="A30" s="85" t="s">
        <v>134</v>
      </c>
      <c r="B30" s="423"/>
      <c r="C30" s="424"/>
      <c r="D30" s="89"/>
      <c r="E30" s="89"/>
      <c r="F30" s="89"/>
      <c r="G30" s="89"/>
      <c r="H30" s="89"/>
      <c r="I30" s="89"/>
      <c r="J30" s="89"/>
      <c r="K30" s="89"/>
      <c r="L30" s="89"/>
      <c r="M30" s="89"/>
      <c r="N30" s="89"/>
      <c r="O30" s="89"/>
      <c r="P30" s="86">
        <f>SUM(D30:O30)</f>
        <v>0</v>
      </c>
      <c r="Q30" s="398"/>
      <c r="R30" s="398"/>
      <c r="S30" s="398"/>
      <c r="T30" s="398"/>
      <c r="U30" s="398"/>
      <c r="V30" s="398"/>
      <c r="W30" s="398"/>
      <c r="X30" s="398"/>
      <c r="Y30" s="398"/>
      <c r="Z30" s="398"/>
      <c r="AA30" s="398"/>
      <c r="AB30" s="398"/>
      <c r="AC30" s="398"/>
      <c r="AD30" s="399"/>
    </row>
    <row r="31" spans="1:41" ht="45" customHeight="1" x14ac:dyDescent="0.25">
      <c r="A31" s="297" t="s">
        <v>58</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9"/>
    </row>
    <row r="32" spans="1:41" ht="23.1" customHeight="1" x14ac:dyDescent="0.25">
      <c r="A32" s="295" t="s">
        <v>59</v>
      </c>
      <c r="B32" s="358" t="s">
        <v>60</v>
      </c>
      <c r="C32" s="358" t="s">
        <v>55</v>
      </c>
      <c r="D32" s="358" t="s">
        <v>61</v>
      </c>
      <c r="E32" s="358"/>
      <c r="F32" s="358"/>
      <c r="G32" s="358"/>
      <c r="H32" s="358"/>
      <c r="I32" s="358"/>
      <c r="J32" s="358"/>
      <c r="K32" s="358"/>
      <c r="L32" s="358"/>
      <c r="M32" s="358"/>
      <c r="N32" s="358"/>
      <c r="O32" s="358"/>
      <c r="P32" s="358"/>
      <c r="Q32" s="358" t="s">
        <v>62</v>
      </c>
      <c r="R32" s="358"/>
      <c r="S32" s="358"/>
      <c r="T32" s="358"/>
      <c r="U32" s="358"/>
      <c r="V32" s="358"/>
      <c r="W32" s="358"/>
      <c r="X32" s="358"/>
      <c r="Y32" s="358"/>
      <c r="Z32" s="358"/>
      <c r="AA32" s="358"/>
      <c r="AB32" s="358"/>
      <c r="AC32" s="358"/>
      <c r="AD32" s="359"/>
      <c r="AG32" s="87"/>
      <c r="AH32" s="87"/>
      <c r="AI32" s="87"/>
      <c r="AJ32" s="87"/>
      <c r="AK32" s="87"/>
      <c r="AL32" s="87"/>
      <c r="AM32" s="87"/>
      <c r="AN32" s="87"/>
      <c r="AO32" s="87"/>
    </row>
    <row r="33" spans="1:41" ht="27" customHeight="1" x14ac:dyDescent="0.25">
      <c r="A33" s="295"/>
      <c r="B33" s="358"/>
      <c r="C33" s="400"/>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6" t="s">
        <v>63</v>
      </c>
      <c r="R33" s="356"/>
      <c r="S33" s="356"/>
      <c r="T33" s="357"/>
      <c r="U33" s="296" t="s">
        <v>64</v>
      </c>
      <c r="V33" s="356"/>
      <c r="W33" s="356"/>
      <c r="X33" s="357"/>
      <c r="Y33" s="296" t="s">
        <v>65</v>
      </c>
      <c r="Z33" s="356"/>
      <c r="AA33" s="357"/>
      <c r="AB33" s="296" t="s">
        <v>66</v>
      </c>
      <c r="AC33" s="356"/>
      <c r="AD33" s="407"/>
      <c r="AG33" s="87"/>
      <c r="AH33" s="87"/>
      <c r="AI33" s="87"/>
      <c r="AJ33" s="87"/>
      <c r="AK33" s="87"/>
      <c r="AL33" s="87"/>
      <c r="AM33" s="87"/>
      <c r="AN33" s="87"/>
      <c r="AO33" s="87"/>
    </row>
    <row r="34" spans="1:41" ht="216.75" customHeight="1" x14ac:dyDescent="0.25">
      <c r="A34" s="408" t="s">
        <v>134</v>
      </c>
      <c r="B34" s="410">
        <v>0.1</v>
      </c>
      <c r="C34" s="90" t="s">
        <v>67</v>
      </c>
      <c r="D34" s="89">
        <v>1</v>
      </c>
      <c r="E34" s="89">
        <v>1</v>
      </c>
      <c r="F34" s="89">
        <v>1</v>
      </c>
      <c r="G34" s="89">
        <v>1</v>
      </c>
      <c r="H34" s="89">
        <v>1</v>
      </c>
      <c r="I34" s="89">
        <v>1</v>
      </c>
      <c r="J34" s="89">
        <v>1</v>
      </c>
      <c r="K34" s="89">
        <v>1</v>
      </c>
      <c r="L34" s="89">
        <v>1</v>
      </c>
      <c r="M34" s="89">
        <v>1</v>
      </c>
      <c r="N34" s="89">
        <v>1</v>
      </c>
      <c r="O34" s="89">
        <v>1</v>
      </c>
      <c r="P34" s="202">
        <v>1</v>
      </c>
      <c r="Q34" s="565" t="s">
        <v>760</v>
      </c>
      <c r="R34" s="565"/>
      <c r="S34" s="565"/>
      <c r="T34" s="565"/>
      <c r="U34" s="565" t="s">
        <v>761</v>
      </c>
      <c r="V34" s="565"/>
      <c r="W34" s="565"/>
      <c r="X34" s="565"/>
      <c r="Y34" s="566" t="s">
        <v>762</v>
      </c>
      <c r="Z34" s="566"/>
      <c r="AA34" s="566"/>
      <c r="AB34" s="566" t="s">
        <v>638</v>
      </c>
      <c r="AC34" s="566"/>
      <c r="AD34" s="566"/>
      <c r="AG34" s="87"/>
      <c r="AH34" s="87"/>
      <c r="AI34" s="87"/>
      <c r="AJ34" s="87"/>
      <c r="AK34" s="87"/>
      <c r="AL34" s="87"/>
      <c r="AM34" s="87"/>
      <c r="AN34" s="87"/>
      <c r="AO34" s="87"/>
    </row>
    <row r="35" spans="1:41" ht="216.75" customHeight="1" thickBot="1" x14ac:dyDescent="0.3">
      <c r="A35" s="409"/>
      <c r="B35" s="411"/>
      <c r="C35" s="91" t="s">
        <v>70</v>
      </c>
      <c r="D35" s="223">
        <v>0</v>
      </c>
      <c r="E35" s="223">
        <v>1</v>
      </c>
      <c r="F35" s="223">
        <v>1</v>
      </c>
      <c r="G35" s="223">
        <v>1</v>
      </c>
      <c r="H35" s="223">
        <v>1</v>
      </c>
      <c r="I35" s="223">
        <v>1</v>
      </c>
      <c r="J35" s="223">
        <v>1</v>
      </c>
      <c r="K35" s="223">
        <v>1</v>
      </c>
      <c r="L35" s="223">
        <v>1</v>
      </c>
      <c r="M35" s="223">
        <v>1</v>
      </c>
      <c r="N35" s="223">
        <v>1</v>
      </c>
      <c r="O35" s="223"/>
      <c r="P35" s="224">
        <f>MAX(D35:O35)</f>
        <v>1</v>
      </c>
      <c r="Q35" s="565"/>
      <c r="R35" s="565"/>
      <c r="S35" s="565"/>
      <c r="T35" s="565"/>
      <c r="U35" s="565"/>
      <c r="V35" s="565"/>
      <c r="W35" s="565"/>
      <c r="X35" s="565"/>
      <c r="Y35" s="566"/>
      <c r="Z35" s="566"/>
      <c r="AA35" s="566"/>
      <c r="AB35" s="566"/>
      <c r="AC35" s="566"/>
      <c r="AD35" s="566"/>
      <c r="AE35" s="49"/>
      <c r="AG35" s="87"/>
      <c r="AH35" s="87"/>
      <c r="AI35" s="87"/>
      <c r="AJ35" s="87"/>
      <c r="AK35" s="87"/>
      <c r="AL35" s="87"/>
      <c r="AM35" s="87"/>
      <c r="AN35" s="87"/>
      <c r="AO35" s="87"/>
    </row>
    <row r="36" spans="1:41" ht="60" customHeight="1" x14ac:dyDescent="0.25">
      <c r="A36" s="389" t="s">
        <v>71</v>
      </c>
      <c r="B36" s="402" t="s">
        <v>72</v>
      </c>
      <c r="C36" s="404" t="s">
        <v>73</v>
      </c>
      <c r="D36" s="404"/>
      <c r="E36" s="404"/>
      <c r="F36" s="404"/>
      <c r="G36" s="404"/>
      <c r="H36" s="404"/>
      <c r="I36" s="404"/>
      <c r="J36" s="404"/>
      <c r="K36" s="404"/>
      <c r="L36" s="404"/>
      <c r="M36" s="404"/>
      <c r="N36" s="404"/>
      <c r="O36" s="404"/>
      <c r="P36" s="404"/>
      <c r="Q36" s="390" t="s">
        <v>74</v>
      </c>
      <c r="R36" s="405"/>
      <c r="S36" s="405"/>
      <c r="T36" s="405"/>
      <c r="U36" s="405"/>
      <c r="V36" s="405"/>
      <c r="W36" s="405"/>
      <c r="X36" s="405"/>
      <c r="Y36" s="405"/>
      <c r="Z36" s="405"/>
      <c r="AA36" s="405"/>
      <c r="AB36" s="405"/>
      <c r="AC36" s="405"/>
      <c r="AD36" s="406"/>
      <c r="AG36" s="87"/>
      <c r="AH36" s="87"/>
      <c r="AI36" s="87"/>
      <c r="AJ36" s="87"/>
      <c r="AK36" s="87"/>
      <c r="AL36" s="87"/>
      <c r="AM36" s="87"/>
      <c r="AN36" s="87"/>
      <c r="AO36" s="87"/>
    </row>
    <row r="37" spans="1:41" ht="26.1" customHeight="1" x14ac:dyDescent="0.25">
      <c r="A37" s="295"/>
      <c r="B37" s="403"/>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6" t="s">
        <v>89</v>
      </c>
      <c r="R37" s="356"/>
      <c r="S37" s="356"/>
      <c r="T37" s="356"/>
      <c r="U37" s="356"/>
      <c r="V37" s="356"/>
      <c r="W37" s="356"/>
      <c r="X37" s="356"/>
      <c r="Y37" s="356"/>
      <c r="Z37" s="356"/>
      <c r="AA37" s="356"/>
      <c r="AB37" s="356"/>
      <c r="AC37" s="356"/>
      <c r="AD37" s="407"/>
      <c r="AG37" s="94"/>
      <c r="AH37" s="94"/>
      <c r="AI37" s="94"/>
      <c r="AJ37" s="94"/>
      <c r="AK37" s="94"/>
      <c r="AL37" s="94"/>
      <c r="AM37" s="94"/>
      <c r="AN37" s="94"/>
      <c r="AO37" s="94"/>
    </row>
    <row r="38" spans="1:41" ht="245.25" customHeight="1" x14ac:dyDescent="0.25">
      <c r="A38" s="435" t="s">
        <v>135</v>
      </c>
      <c r="B38" s="437">
        <v>0.02</v>
      </c>
      <c r="C38" s="90" t="s">
        <v>67</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5" si="0">SUM(D38:O38)</f>
        <v>0.99999999999999978</v>
      </c>
      <c r="Q38" s="567" t="s">
        <v>763</v>
      </c>
      <c r="R38" s="568"/>
      <c r="S38" s="568"/>
      <c r="T38" s="568"/>
      <c r="U38" s="568"/>
      <c r="V38" s="568"/>
      <c r="W38" s="568"/>
      <c r="X38" s="568"/>
      <c r="Y38" s="568"/>
      <c r="Z38" s="568"/>
      <c r="AA38" s="568"/>
      <c r="AB38" s="568"/>
      <c r="AC38" s="568"/>
      <c r="AD38" s="569"/>
      <c r="AE38" s="97"/>
      <c r="AG38" s="98"/>
      <c r="AH38" s="98"/>
      <c r="AI38" s="98"/>
      <c r="AJ38" s="98"/>
      <c r="AK38" s="98"/>
      <c r="AL38" s="98"/>
      <c r="AM38" s="98"/>
      <c r="AN38" s="98"/>
      <c r="AO38" s="98"/>
    </row>
    <row r="39" spans="1:41" ht="408.6" customHeight="1" x14ac:dyDescent="0.25">
      <c r="A39" s="436"/>
      <c r="B39" s="438"/>
      <c r="C39" s="99" t="s">
        <v>70</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v>9.0999999999999998E-2</v>
      </c>
      <c r="M39" s="212">
        <v>9.0999999999999998E-2</v>
      </c>
      <c r="N39" s="212">
        <v>9.0999999999999998E-2</v>
      </c>
      <c r="O39" s="212"/>
      <c r="P39" s="219">
        <f t="shared" si="0"/>
        <v>0.90999999999999981</v>
      </c>
      <c r="Q39" s="567"/>
      <c r="R39" s="568"/>
      <c r="S39" s="568"/>
      <c r="T39" s="568"/>
      <c r="U39" s="568"/>
      <c r="V39" s="568"/>
      <c r="W39" s="568"/>
      <c r="X39" s="568"/>
      <c r="Y39" s="568"/>
      <c r="Z39" s="568"/>
      <c r="AA39" s="568"/>
      <c r="AB39" s="568"/>
      <c r="AC39" s="568"/>
      <c r="AD39" s="569"/>
      <c r="AE39" s="97"/>
    </row>
    <row r="40" spans="1:41" ht="129.75" customHeight="1" x14ac:dyDescent="0.25">
      <c r="A40" s="436" t="s">
        <v>136</v>
      </c>
      <c r="B40" s="427">
        <v>0.03</v>
      </c>
      <c r="C40" s="102" t="s">
        <v>67</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571" t="s">
        <v>764</v>
      </c>
      <c r="R40" s="572"/>
      <c r="S40" s="572"/>
      <c r="T40" s="572"/>
      <c r="U40" s="572"/>
      <c r="V40" s="572"/>
      <c r="W40" s="572"/>
      <c r="X40" s="572"/>
      <c r="Y40" s="572"/>
      <c r="Z40" s="572"/>
      <c r="AA40" s="572"/>
      <c r="AB40" s="572"/>
      <c r="AC40" s="572"/>
      <c r="AD40" s="573"/>
      <c r="AE40" s="97"/>
    </row>
    <row r="41" spans="1:41" ht="237.6" customHeight="1" x14ac:dyDescent="0.25">
      <c r="A41" s="436"/>
      <c r="B41" s="438"/>
      <c r="C41" s="99" t="s">
        <v>70</v>
      </c>
      <c r="D41" s="212">
        <v>0</v>
      </c>
      <c r="E41" s="212">
        <v>9.0999999999999998E-2</v>
      </c>
      <c r="F41" s="212">
        <v>9.0999999999999998E-2</v>
      </c>
      <c r="G41" s="212">
        <v>9.0999999999999998E-2</v>
      </c>
      <c r="H41" s="212">
        <v>9.0999999999999998E-2</v>
      </c>
      <c r="I41" s="212">
        <v>9.0999999999999998E-2</v>
      </c>
      <c r="J41" s="212">
        <v>9.0999999999999998E-2</v>
      </c>
      <c r="K41" s="212">
        <v>9.0999999999999998E-2</v>
      </c>
      <c r="L41" s="212">
        <v>9.0999999999999998E-2</v>
      </c>
      <c r="M41" s="212">
        <v>9.0999999999999998E-2</v>
      </c>
      <c r="N41" s="212">
        <v>9.0999999999999998E-2</v>
      </c>
      <c r="O41" s="212"/>
      <c r="P41" s="219">
        <f t="shared" si="0"/>
        <v>0.90999999999999981</v>
      </c>
      <c r="Q41" s="571"/>
      <c r="R41" s="572"/>
      <c r="S41" s="572"/>
      <c r="T41" s="572"/>
      <c r="U41" s="572"/>
      <c r="V41" s="572"/>
      <c r="W41" s="572"/>
      <c r="X41" s="572"/>
      <c r="Y41" s="572"/>
      <c r="Z41" s="572"/>
      <c r="AA41" s="572"/>
      <c r="AB41" s="572"/>
      <c r="AC41" s="572"/>
      <c r="AD41" s="573"/>
      <c r="AE41" s="97"/>
    </row>
    <row r="42" spans="1:41" ht="108.75" customHeight="1" x14ac:dyDescent="0.25">
      <c r="A42" s="425" t="s">
        <v>137</v>
      </c>
      <c r="B42" s="427">
        <v>0.02</v>
      </c>
      <c r="C42" s="102" t="s">
        <v>67</v>
      </c>
      <c r="D42" s="203">
        <v>0</v>
      </c>
      <c r="E42" s="203">
        <v>0</v>
      </c>
      <c r="F42" s="203">
        <v>0</v>
      </c>
      <c r="G42" s="203">
        <v>0.111</v>
      </c>
      <c r="H42" s="203">
        <v>0.111</v>
      </c>
      <c r="I42" s="203">
        <v>0.111</v>
      </c>
      <c r="J42" s="203">
        <v>0.111</v>
      </c>
      <c r="K42" s="203">
        <v>0.111</v>
      </c>
      <c r="L42" s="203">
        <v>0.111</v>
      </c>
      <c r="M42" s="203">
        <v>0.111</v>
      </c>
      <c r="N42" s="203">
        <v>0.111</v>
      </c>
      <c r="O42" s="203">
        <v>0.112</v>
      </c>
      <c r="P42" s="101">
        <f>SUM(D42:O42)</f>
        <v>1</v>
      </c>
      <c r="Q42" s="439" t="s">
        <v>750</v>
      </c>
      <c r="R42" s="440"/>
      <c r="S42" s="440"/>
      <c r="T42" s="440"/>
      <c r="U42" s="440"/>
      <c r="V42" s="440"/>
      <c r="W42" s="440"/>
      <c r="X42" s="440"/>
      <c r="Y42" s="440"/>
      <c r="Z42" s="440"/>
      <c r="AA42" s="440"/>
      <c r="AB42" s="440"/>
      <c r="AC42" s="440"/>
      <c r="AD42" s="441"/>
      <c r="AE42" s="97"/>
    </row>
    <row r="43" spans="1:41" ht="108.75" customHeight="1" x14ac:dyDescent="0.25">
      <c r="A43" s="435"/>
      <c r="B43" s="438"/>
      <c r="C43" s="99" t="s">
        <v>70</v>
      </c>
      <c r="D43" s="212">
        <v>0</v>
      </c>
      <c r="E43" s="212">
        <v>0</v>
      </c>
      <c r="F43" s="212">
        <v>0</v>
      </c>
      <c r="G43" s="212">
        <v>0.111</v>
      </c>
      <c r="H43" s="212">
        <v>0.111</v>
      </c>
      <c r="I43" s="212">
        <v>0.111</v>
      </c>
      <c r="J43" s="212">
        <v>0.111</v>
      </c>
      <c r="K43" s="212">
        <v>0.111</v>
      </c>
      <c r="L43" s="212">
        <v>0.111</v>
      </c>
      <c r="M43" s="212">
        <v>0.111</v>
      </c>
      <c r="N43" s="212">
        <v>0.111</v>
      </c>
      <c r="O43" s="212"/>
      <c r="P43" s="219">
        <f t="shared" si="0"/>
        <v>0.88800000000000001</v>
      </c>
      <c r="Q43" s="439"/>
      <c r="R43" s="440"/>
      <c r="S43" s="440"/>
      <c r="T43" s="440"/>
      <c r="U43" s="440"/>
      <c r="V43" s="440"/>
      <c r="W43" s="440"/>
      <c r="X43" s="440"/>
      <c r="Y43" s="440"/>
      <c r="Z43" s="440"/>
      <c r="AA43" s="440"/>
      <c r="AB43" s="440"/>
      <c r="AC43" s="440"/>
      <c r="AD43" s="441"/>
      <c r="AE43" s="97"/>
    </row>
    <row r="44" spans="1:41" ht="69.75" customHeight="1" x14ac:dyDescent="0.25">
      <c r="A44" s="425" t="s">
        <v>138</v>
      </c>
      <c r="B44" s="427">
        <v>0.03</v>
      </c>
      <c r="C44" s="102" t="s">
        <v>67</v>
      </c>
      <c r="D44" s="203">
        <v>0</v>
      </c>
      <c r="E44" s="203">
        <v>0</v>
      </c>
      <c r="F44" s="203">
        <v>0</v>
      </c>
      <c r="G44" s="203">
        <v>0.111</v>
      </c>
      <c r="H44" s="203">
        <v>0.111</v>
      </c>
      <c r="I44" s="203">
        <v>0.111</v>
      </c>
      <c r="J44" s="203">
        <v>0.111</v>
      </c>
      <c r="K44" s="203">
        <v>0.111</v>
      </c>
      <c r="L44" s="203">
        <v>0.111</v>
      </c>
      <c r="M44" s="203">
        <v>0.111</v>
      </c>
      <c r="N44" s="203">
        <v>0.111</v>
      </c>
      <c r="O44" s="203">
        <v>0.112</v>
      </c>
      <c r="P44" s="101">
        <f t="shared" si="0"/>
        <v>1</v>
      </c>
      <c r="Q44" s="429" t="s">
        <v>751</v>
      </c>
      <c r="R44" s="430"/>
      <c r="S44" s="430"/>
      <c r="T44" s="430"/>
      <c r="U44" s="430"/>
      <c r="V44" s="430"/>
      <c r="W44" s="430"/>
      <c r="X44" s="430"/>
      <c r="Y44" s="430"/>
      <c r="Z44" s="430"/>
      <c r="AA44" s="430"/>
      <c r="AB44" s="430"/>
      <c r="AC44" s="430"/>
      <c r="AD44" s="431"/>
      <c r="AE44" s="97"/>
    </row>
    <row r="45" spans="1:41" ht="102.75" customHeight="1" thickBot="1" x14ac:dyDescent="0.3">
      <c r="A45" s="570"/>
      <c r="B45" s="428"/>
      <c r="C45" s="91" t="s">
        <v>70</v>
      </c>
      <c r="D45" s="214">
        <v>0</v>
      </c>
      <c r="E45" s="214">
        <v>0</v>
      </c>
      <c r="F45" s="214">
        <v>0</v>
      </c>
      <c r="G45" s="214">
        <v>0.111</v>
      </c>
      <c r="H45" s="214">
        <v>0.111</v>
      </c>
      <c r="I45" s="214">
        <v>0.111</v>
      </c>
      <c r="J45" s="214">
        <v>0.111</v>
      </c>
      <c r="K45" s="214">
        <v>0.111</v>
      </c>
      <c r="L45" s="214">
        <v>0.111</v>
      </c>
      <c r="M45" s="214">
        <v>0.111</v>
      </c>
      <c r="N45" s="214">
        <v>0.111</v>
      </c>
      <c r="O45" s="214"/>
      <c r="P45" s="220">
        <f t="shared" si="0"/>
        <v>0.88800000000000001</v>
      </c>
      <c r="Q45" s="432"/>
      <c r="R45" s="433"/>
      <c r="S45" s="433"/>
      <c r="T45" s="433"/>
      <c r="U45" s="433"/>
      <c r="V45" s="433"/>
      <c r="W45" s="433"/>
      <c r="X45" s="433"/>
      <c r="Y45" s="433"/>
      <c r="Z45" s="433"/>
      <c r="AA45" s="433"/>
      <c r="AB45" s="433"/>
      <c r="AC45" s="433"/>
      <c r="AD45" s="434"/>
      <c r="AE45" s="97"/>
    </row>
  </sheetData>
  <mergeCells count="82">
    <mergeCell ref="A38:A39"/>
    <mergeCell ref="B38:B39"/>
    <mergeCell ref="Q38:AD39"/>
    <mergeCell ref="A44:A45"/>
    <mergeCell ref="B44:B45"/>
    <mergeCell ref="Q44:AD45"/>
    <mergeCell ref="A40:A41"/>
    <mergeCell ref="B40:B41"/>
    <mergeCell ref="Q40:AD41"/>
    <mergeCell ref="A42:A43"/>
    <mergeCell ref="B42:B43"/>
    <mergeCell ref="Q42:AD43"/>
    <mergeCell ref="A34:A35"/>
    <mergeCell ref="B34:B35"/>
    <mergeCell ref="Q33:T33"/>
    <mergeCell ref="Q34:T35"/>
    <mergeCell ref="A36:A37"/>
    <mergeCell ref="B36:B37"/>
    <mergeCell ref="C36:P36"/>
    <mergeCell ref="Q36:AD36"/>
    <mergeCell ref="Q37:AD37"/>
    <mergeCell ref="U34:X35"/>
    <mergeCell ref="Y34:AA35"/>
    <mergeCell ref="AB34:AD35"/>
    <mergeCell ref="B30:C30"/>
    <mergeCell ref="Q30:AD30"/>
    <mergeCell ref="A31:AD31"/>
    <mergeCell ref="A32:A33"/>
    <mergeCell ref="B32:B33"/>
    <mergeCell ref="C32:C33"/>
    <mergeCell ref="D32:P32"/>
    <mergeCell ref="Q32:AD32"/>
    <mergeCell ref="U33:X33"/>
    <mergeCell ref="Y33:AA33"/>
    <mergeCell ref="AB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8:P8"/>
    <mergeCell ref="M9:N9"/>
    <mergeCell ref="O9:P9"/>
    <mergeCell ref="AB4:AD4"/>
    <mergeCell ref="A11:B13"/>
    <mergeCell ref="C11:AD13"/>
    <mergeCell ref="A7:B9"/>
    <mergeCell ref="C7:C9"/>
    <mergeCell ref="D7:H9"/>
    <mergeCell ref="I7:J9"/>
    <mergeCell ref="K7:L9"/>
    <mergeCell ref="M7:N7"/>
    <mergeCell ref="O7:P7"/>
    <mergeCell ref="M8:N8"/>
    <mergeCell ref="A1:A4"/>
    <mergeCell ref="B1:AA1"/>
    <mergeCell ref="AB1:AD1"/>
    <mergeCell ref="B2:AA2"/>
    <mergeCell ref="AB2:AD2"/>
    <mergeCell ref="B3:AA4"/>
    <mergeCell ref="AB3:AD3"/>
  </mergeCells>
  <dataValidations count="3">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Q34 U34 Q42:AD45" xr:uid="{00000000-0002-0000-0600-000002000000}">
      <formula1>2000</formula1>
    </dataValidation>
  </dataValidations>
  <pageMargins left="0.25" right="0.25" top="0.75" bottom="0.75" header="0.3" footer="0.3"/>
  <pageSetup scale="18"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O43"/>
  <sheetViews>
    <sheetView showGridLines="0" topLeftCell="A34" zoomScale="60" zoomScaleNormal="60" workbookViewId="0">
      <selection activeCell="Q40" sqref="Q40:AD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7" width="18.140625" style="50" customWidth="1"/>
    <col min="18" max="18" width="22.85546875" style="50" customWidth="1"/>
    <col min="19" max="27" width="18.140625" style="50" customWidth="1"/>
    <col min="28" max="28" width="22.7109375" style="50" customWidth="1"/>
    <col min="29" max="29" width="19" style="50" customWidth="1"/>
    <col min="30" max="30" width="19.42578125" style="50" customWidth="1"/>
    <col min="31" max="31" width="21" style="50"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1"/>
      <c r="B1" s="344"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6"/>
      <c r="AB1" s="347" t="s">
        <v>1</v>
      </c>
      <c r="AC1" s="348"/>
      <c r="AD1" s="349"/>
    </row>
    <row r="2" spans="1:30" ht="30.75" customHeight="1" thickBot="1" x14ac:dyDescent="0.3">
      <c r="A2" s="342"/>
      <c r="B2" s="344" t="s">
        <v>2</v>
      </c>
      <c r="C2" s="345"/>
      <c r="D2" s="345"/>
      <c r="E2" s="345"/>
      <c r="F2" s="345"/>
      <c r="G2" s="345"/>
      <c r="H2" s="345"/>
      <c r="I2" s="345"/>
      <c r="J2" s="345"/>
      <c r="K2" s="345"/>
      <c r="L2" s="345"/>
      <c r="M2" s="345"/>
      <c r="N2" s="345"/>
      <c r="O2" s="345"/>
      <c r="P2" s="345"/>
      <c r="Q2" s="345"/>
      <c r="R2" s="345"/>
      <c r="S2" s="345"/>
      <c r="T2" s="345"/>
      <c r="U2" s="345"/>
      <c r="V2" s="345"/>
      <c r="W2" s="345"/>
      <c r="X2" s="345"/>
      <c r="Y2" s="345"/>
      <c r="Z2" s="345"/>
      <c r="AA2" s="346"/>
      <c r="AB2" s="303" t="s">
        <v>3</v>
      </c>
      <c r="AC2" s="304"/>
      <c r="AD2" s="305"/>
    </row>
    <row r="3" spans="1:30" ht="24" customHeight="1" x14ac:dyDescent="0.25">
      <c r="A3" s="342"/>
      <c r="B3" s="297" t="s">
        <v>4</v>
      </c>
      <c r="C3" s="298"/>
      <c r="D3" s="298"/>
      <c r="E3" s="298"/>
      <c r="F3" s="298"/>
      <c r="G3" s="298"/>
      <c r="H3" s="298"/>
      <c r="I3" s="298"/>
      <c r="J3" s="298"/>
      <c r="K3" s="298"/>
      <c r="L3" s="298"/>
      <c r="M3" s="298"/>
      <c r="N3" s="298"/>
      <c r="O3" s="298"/>
      <c r="P3" s="298"/>
      <c r="Q3" s="298"/>
      <c r="R3" s="298"/>
      <c r="S3" s="298"/>
      <c r="T3" s="298"/>
      <c r="U3" s="298"/>
      <c r="V3" s="298"/>
      <c r="W3" s="298"/>
      <c r="X3" s="298"/>
      <c r="Y3" s="298"/>
      <c r="Z3" s="298"/>
      <c r="AA3" s="299"/>
      <c r="AB3" s="303" t="s">
        <v>5</v>
      </c>
      <c r="AC3" s="304"/>
      <c r="AD3" s="305"/>
    </row>
    <row r="4" spans="1:30" ht="21.95" customHeight="1" thickBot="1" x14ac:dyDescent="0.3">
      <c r="A4" s="343"/>
      <c r="B4" s="300"/>
      <c r="C4" s="301"/>
      <c r="D4" s="301"/>
      <c r="E4" s="301"/>
      <c r="F4" s="301"/>
      <c r="G4" s="301"/>
      <c r="H4" s="301"/>
      <c r="I4" s="301"/>
      <c r="J4" s="301"/>
      <c r="K4" s="301"/>
      <c r="L4" s="301"/>
      <c r="M4" s="301"/>
      <c r="N4" s="301"/>
      <c r="O4" s="301"/>
      <c r="P4" s="301"/>
      <c r="Q4" s="301"/>
      <c r="R4" s="301"/>
      <c r="S4" s="301"/>
      <c r="T4" s="301"/>
      <c r="U4" s="301"/>
      <c r="V4" s="301"/>
      <c r="W4" s="301"/>
      <c r="X4" s="301"/>
      <c r="Y4" s="301"/>
      <c r="Z4" s="301"/>
      <c r="AA4" s="302"/>
      <c r="AB4" s="306" t="s">
        <v>6</v>
      </c>
      <c r="AC4" s="307"/>
      <c r="AD4" s="308"/>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9" t="s">
        <v>7</v>
      </c>
      <c r="B7" s="311"/>
      <c r="C7" s="368" t="s">
        <v>39</v>
      </c>
      <c r="D7" s="309" t="s">
        <v>9</v>
      </c>
      <c r="E7" s="310"/>
      <c r="F7" s="310"/>
      <c r="G7" s="310"/>
      <c r="H7" s="311"/>
      <c r="I7" s="318">
        <v>45267</v>
      </c>
      <c r="J7" s="319"/>
      <c r="K7" s="309" t="s">
        <v>10</v>
      </c>
      <c r="L7" s="311"/>
      <c r="M7" s="333" t="s">
        <v>11</v>
      </c>
      <c r="N7" s="334"/>
      <c r="O7" s="324"/>
      <c r="P7" s="325"/>
      <c r="Q7" s="54"/>
      <c r="R7" s="54"/>
      <c r="S7" s="54"/>
      <c r="T7" s="54"/>
      <c r="U7" s="54"/>
      <c r="V7" s="54"/>
      <c r="W7" s="54"/>
      <c r="X7" s="54"/>
      <c r="Y7" s="54"/>
      <c r="Z7" s="55"/>
      <c r="AA7" s="54"/>
      <c r="AB7" s="54"/>
      <c r="AC7" s="60"/>
      <c r="AD7" s="61"/>
    </row>
    <row r="8" spans="1:30" x14ac:dyDescent="0.25">
      <c r="A8" s="312"/>
      <c r="B8" s="314"/>
      <c r="C8" s="369"/>
      <c r="D8" s="312"/>
      <c r="E8" s="313"/>
      <c r="F8" s="313"/>
      <c r="G8" s="313"/>
      <c r="H8" s="314"/>
      <c r="I8" s="320"/>
      <c r="J8" s="321"/>
      <c r="K8" s="312"/>
      <c r="L8" s="314"/>
      <c r="M8" s="326" t="s">
        <v>12</v>
      </c>
      <c r="N8" s="327"/>
      <c r="O8" s="360"/>
      <c r="P8" s="361"/>
      <c r="Q8" s="54"/>
      <c r="R8" s="54"/>
      <c r="S8" s="54"/>
      <c r="T8" s="54"/>
      <c r="U8" s="54"/>
      <c r="V8" s="54"/>
      <c r="W8" s="54"/>
      <c r="X8" s="54"/>
      <c r="Y8" s="54"/>
      <c r="Z8" s="55"/>
      <c r="AA8" s="54"/>
      <c r="AB8" s="54"/>
      <c r="AC8" s="60"/>
      <c r="AD8" s="61"/>
    </row>
    <row r="9" spans="1:30" ht="15.75" thickBot="1" x14ac:dyDescent="0.3">
      <c r="A9" s="315"/>
      <c r="B9" s="317"/>
      <c r="C9" s="370"/>
      <c r="D9" s="315"/>
      <c r="E9" s="316"/>
      <c r="F9" s="316"/>
      <c r="G9" s="316"/>
      <c r="H9" s="317"/>
      <c r="I9" s="322"/>
      <c r="J9" s="323"/>
      <c r="K9" s="315"/>
      <c r="L9" s="317"/>
      <c r="M9" s="362" t="s">
        <v>13</v>
      </c>
      <c r="N9" s="363"/>
      <c r="O9" s="364" t="s">
        <v>14</v>
      </c>
      <c r="P9" s="365"/>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9" t="s">
        <v>15</v>
      </c>
      <c r="B11" s="311"/>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12"/>
      <c r="B12" s="314"/>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15"/>
      <c r="B13" s="31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6" t="s">
        <v>17</v>
      </c>
      <c r="B15" s="367"/>
      <c r="C15" s="380" t="s">
        <v>18</v>
      </c>
      <c r="D15" s="381"/>
      <c r="E15" s="381"/>
      <c r="F15" s="381"/>
      <c r="G15" s="381"/>
      <c r="H15" s="381"/>
      <c r="I15" s="381"/>
      <c r="J15" s="381"/>
      <c r="K15" s="382"/>
      <c r="L15" s="335" t="s">
        <v>19</v>
      </c>
      <c r="M15" s="336"/>
      <c r="N15" s="336"/>
      <c r="O15" s="336"/>
      <c r="P15" s="336"/>
      <c r="Q15" s="337"/>
      <c r="R15" s="383" t="s">
        <v>20</v>
      </c>
      <c r="S15" s="384"/>
      <c r="T15" s="384"/>
      <c r="U15" s="384"/>
      <c r="V15" s="384"/>
      <c r="W15" s="384"/>
      <c r="X15" s="385"/>
      <c r="Y15" s="335" t="s">
        <v>21</v>
      </c>
      <c r="Z15" s="337"/>
      <c r="AA15" s="330" t="s">
        <v>22</v>
      </c>
      <c r="AB15" s="331"/>
      <c r="AC15" s="331"/>
      <c r="AD15" s="332"/>
    </row>
    <row r="16" spans="1:30" ht="9" customHeight="1" thickBot="1" x14ac:dyDescent="0.3">
      <c r="A16" s="59"/>
      <c r="B16" s="54"/>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73"/>
      <c r="AD16" s="74"/>
    </row>
    <row r="17" spans="1:41" s="76" customFormat="1" ht="37.5" customHeight="1" thickBot="1" x14ac:dyDescent="0.3">
      <c r="A17" s="366" t="s">
        <v>23</v>
      </c>
      <c r="B17" s="367"/>
      <c r="C17" s="386" t="s">
        <v>139</v>
      </c>
      <c r="D17" s="387"/>
      <c r="E17" s="387"/>
      <c r="F17" s="387"/>
      <c r="G17" s="387"/>
      <c r="H17" s="387"/>
      <c r="I17" s="387"/>
      <c r="J17" s="387"/>
      <c r="K17" s="387"/>
      <c r="L17" s="387"/>
      <c r="M17" s="387"/>
      <c r="N17" s="387"/>
      <c r="O17" s="387"/>
      <c r="P17" s="387"/>
      <c r="Q17" s="388"/>
      <c r="R17" s="335" t="s">
        <v>25</v>
      </c>
      <c r="S17" s="336"/>
      <c r="T17" s="336"/>
      <c r="U17" s="336"/>
      <c r="V17" s="337"/>
      <c r="W17" s="396">
        <v>20</v>
      </c>
      <c r="X17" s="397"/>
      <c r="Y17" s="336" t="s">
        <v>26</v>
      </c>
      <c r="Z17" s="336"/>
      <c r="AA17" s="336"/>
      <c r="AB17" s="337"/>
      <c r="AC17" s="391">
        <v>0.1</v>
      </c>
      <c r="AD17" s="39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5" t="s">
        <v>27</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7"/>
      <c r="AE19" s="83"/>
      <c r="AF19" s="83"/>
    </row>
    <row r="20" spans="1:41" ht="32.1" customHeight="1" thickBot="1" x14ac:dyDescent="0.3">
      <c r="A20" s="82"/>
      <c r="B20" s="60"/>
      <c r="C20" s="393" t="s">
        <v>28</v>
      </c>
      <c r="D20" s="394"/>
      <c r="E20" s="394"/>
      <c r="F20" s="394"/>
      <c r="G20" s="394"/>
      <c r="H20" s="394"/>
      <c r="I20" s="394"/>
      <c r="J20" s="394"/>
      <c r="K20" s="394"/>
      <c r="L20" s="394"/>
      <c r="M20" s="394"/>
      <c r="N20" s="394"/>
      <c r="O20" s="394"/>
      <c r="P20" s="395"/>
      <c r="Q20" s="338" t="s">
        <v>29</v>
      </c>
      <c r="R20" s="339"/>
      <c r="S20" s="339"/>
      <c r="T20" s="339"/>
      <c r="U20" s="339"/>
      <c r="V20" s="339"/>
      <c r="W20" s="339"/>
      <c r="X20" s="339"/>
      <c r="Y20" s="339"/>
      <c r="Z20" s="339"/>
      <c r="AA20" s="339"/>
      <c r="AB20" s="339"/>
      <c r="AC20" s="339"/>
      <c r="AD20" s="340"/>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89" t="s">
        <v>45</v>
      </c>
      <c r="B22" s="390"/>
      <c r="C22" s="179">
        <v>4834168</v>
      </c>
      <c r="D22" s="178">
        <v>0</v>
      </c>
      <c r="E22" s="235">
        <v>-3867334</v>
      </c>
      <c r="F22" s="236">
        <v>-966834</v>
      </c>
      <c r="G22" s="235">
        <v>0</v>
      </c>
      <c r="H22" s="235">
        <v>0</v>
      </c>
      <c r="I22" s="235">
        <v>0</v>
      </c>
      <c r="J22" s="235">
        <v>0</v>
      </c>
      <c r="K22" s="235">
        <v>0</v>
      </c>
      <c r="L22" s="235">
        <v>0</v>
      </c>
      <c r="M22" s="235">
        <v>0</v>
      </c>
      <c r="N22" s="235">
        <v>0</v>
      </c>
      <c r="O22" s="235">
        <f>SUM(C22:N22)</f>
        <v>0</v>
      </c>
      <c r="P22" s="180"/>
      <c r="Q22" s="179">
        <v>78844000</v>
      </c>
      <c r="R22" s="178">
        <v>1276220000</v>
      </c>
      <c r="S22" s="178"/>
      <c r="T22" s="178"/>
      <c r="U22" s="178">
        <v>-26421000</v>
      </c>
      <c r="V22" s="178"/>
      <c r="W22" s="178"/>
      <c r="X22" s="178"/>
      <c r="Y22" s="178"/>
      <c r="Z22" s="178">
        <v>-4060700</v>
      </c>
      <c r="AA22" s="178"/>
      <c r="AB22" s="178"/>
      <c r="AC22" s="178">
        <f>SUM(Q22:AB22)</f>
        <v>1324582300</v>
      </c>
      <c r="AD22" s="184"/>
      <c r="AE22" s="3"/>
      <c r="AF22" s="3"/>
    </row>
    <row r="23" spans="1:41" ht="32.1" customHeight="1" x14ac:dyDescent="0.25">
      <c r="A23" s="295" t="s">
        <v>47</v>
      </c>
      <c r="B23" s="296"/>
      <c r="C23" s="175">
        <f>+C22</f>
        <v>4834168</v>
      </c>
      <c r="D23" s="174"/>
      <c r="E23" s="236">
        <v>-3867334</v>
      </c>
      <c r="F23" s="236">
        <v>-966834</v>
      </c>
      <c r="G23" s="174">
        <v>0</v>
      </c>
      <c r="H23" s="174">
        <v>0</v>
      </c>
      <c r="I23" s="174">
        <v>0</v>
      </c>
      <c r="J23" s="174">
        <v>0</v>
      </c>
      <c r="K23" s="174">
        <v>0</v>
      </c>
      <c r="L23" s="174"/>
      <c r="M23" s="174"/>
      <c r="N23" s="174"/>
      <c r="O23" s="174">
        <f>SUM(C23:N23)</f>
        <v>0</v>
      </c>
      <c r="P23" s="182" t="e">
        <f>+O23/O22</f>
        <v>#DIV/0!</v>
      </c>
      <c r="Q23" s="175">
        <v>397899000</v>
      </c>
      <c r="R23" s="174">
        <v>893354000</v>
      </c>
      <c r="S23" s="174">
        <v>-2056800</v>
      </c>
      <c r="T23" s="174">
        <v>39446800</v>
      </c>
      <c r="U23" s="174">
        <v>0</v>
      </c>
      <c r="V23" s="174">
        <v>-4060700</v>
      </c>
      <c r="W23" s="174">
        <v>0</v>
      </c>
      <c r="X23" s="174">
        <v>0</v>
      </c>
      <c r="Y23" s="174">
        <v>0</v>
      </c>
      <c r="Z23" s="174"/>
      <c r="AA23" s="174"/>
      <c r="AB23" s="174"/>
      <c r="AC23" s="174">
        <f>SUM(Q23:AB23)</f>
        <v>1324582300</v>
      </c>
      <c r="AD23" s="182">
        <f>+AC23/AC22</f>
        <v>1</v>
      </c>
      <c r="AE23" s="244"/>
      <c r="AF23" s="3"/>
    </row>
    <row r="24" spans="1:41" ht="32.1" customHeight="1" x14ac:dyDescent="0.25">
      <c r="A24" s="295" t="s">
        <v>49</v>
      </c>
      <c r="B24" s="296"/>
      <c r="C24" s="175">
        <v>0</v>
      </c>
      <c r="D24" s="174">
        <v>0</v>
      </c>
      <c r="E24" s="236">
        <v>-3867334</v>
      </c>
      <c r="F24" s="236">
        <v>-966834</v>
      </c>
      <c r="G24" s="236">
        <v>0</v>
      </c>
      <c r="H24" s="174">
        <v>0</v>
      </c>
      <c r="I24" s="174">
        <v>0</v>
      </c>
      <c r="J24" s="174">
        <v>0</v>
      </c>
      <c r="K24" s="174">
        <v>4834168</v>
      </c>
      <c r="L24" s="174">
        <v>0</v>
      </c>
      <c r="M24" s="174">
        <v>0</v>
      </c>
      <c r="N24" s="174">
        <v>0</v>
      </c>
      <c r="O24" s="236">
        <f>SUM(C24:N24)</f>
        <v>0</v>
      </c>
      <c r="P24" s="180"/>
      <c r="Q24" s="175"/>
      <c r="R24" s="174">
        <v>3428000</v>
      </c>
      <c r="S24" s="174">
        <v>122876000</v>
      </c>
      <c r="T24" s="174">
        <v>122876000</v>
      </c>
      <c r="U24" s="174">
        <v>122876000</v>
      </c>
      <c r="V24" s="174">
        <v>122876000</v>
      </c>
      <c r="W24" s="174">
        <v>122876000</v>
      </c>
      <c r="X24" s="174">
        <v>122876000</v>
      </c>
      <c r="Y24" s="174">
        <v>122876000</v>
      </c>
      <c r="Z24" s="174">
        <v>122876000</v>
      </c>
      <c r="AA24" s="174">
        <v>122876000</v>
      </c>
      <c r="AB24" s="174">
        <v>215270300</v>
      </c>
      <c r="AC24" s="174">
        <f>SUM(Q24:AB24)</f>
        <v>1324582300</v>
      </c>
      <c r="AD24" s="182"/>
      <c r="AE24" s="3"/>
      <c r="AF24" s="3"/>
    </row>
    <row r="25" spans="1:41" ht="32.1" customHeight="1" thickBot="1" x14ac:dyDescent="0.3">
      <c r="A25" s="328" t="s">
        <v>51</v>
      </c>
      <c r="B25" s="329"/>
      <c r="C25" s="176">
        <v>0</v>
      </c>
      <c r="D25" s="177">
        <v>0</v>
      </c>
      <c r="E25" s="237">
        <v>0</v>
      </c>
      <c r="F25" s="237">
        <v>0</v>
      </c>
      <c r="G25" s="237">
        <v>0</v>
      </c>
      <c r="H25" s="177">
        <v>0</v>
      </c>
      <c r="I25" s="177">
        <v>0</v>
      </c>
      <c r="J25" s="177">
        <v>0</v>
      </c>
      <c r="K25" s="177">
        <v>0</v>
      </c>
      <c r="L25" s="177"/>
      <c r="M25" s="177"/>
      <c r="N25" s="177"/>
      <c r="O25" s="177">
        <f>SUM(C25:N25)</f>
        <v>0</v>
      </c>
      <c r="P25" s="181" t="e">
        <f>+O25/O24</f>
        <v>#DIV/0!</v>
      </c>
      <c r="Q25" s="176">
        <v>0</v>
      </c>
      <c r="R25" s="177">
        <v>1757934</v>
      </c>
      <c r="S25" s="177">
        <v>102379133</v>
      </c>
      <c r="T25" s="177">
        <v>117075000</v>
      </c>
      <c r="U25" s="177">
        <v>120748967</v>
      </c>
      <c r="V25" s="177">
        <v>122876000</v>
      </c>
      <c r="W25" s="177">
        <v>115721433</v>
      </c>
      <c r="X25" s="177">
        <v>128677000</v>
      </c>
      <c r="Y25" s="177">
        <v>122876000</v>
      </c>
      <c r="Z25" s="177">
        <v>122876000</v>
      </c>
      <c r="AA25" s="177">
        <v>122876000</v>
      </c>
      <c r="AB25" s="177"/>
      <c r="AC25" s="177">
        <f>SUM(Q25:AB25)</f>
        <v>1077863467</v>
      </c>
      <c r="AD25" s="183">
        <f>+AC25/AC24</f>
        <v>0.81373838907555984</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1" t="s">
        <v>53</v>
      </c>
      <c r="B27" s="292"/>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4"/>
    </row>
    <row r="28" spans="1:41" ht="15" customHeight="1" x14ac:dyDescent="0.25">
      <c r="A28" s="350" t="s">
        <v>54</v>
      </c>
      <c r="B28" s="352" t="s">
        <v>55</v>
      </c>
      <c r="C28" s="353"/>
      <c r="D28" s="296" t="s">
        <v>56</v>
      </c>
      <c r="E28" s="356"/>
      <c r="F28" s="356"/>
      <c r="G28" s="356"/>
      <c r="H28" s="356"/>
      <c r="I28" s="356"/>
      <c r="J28" s="356"/>
      <c r="K28" s="356"/>
      <c r="L28" s="356"/>
      <c r="M28" s="356"/>
      <c r="N28" s="356"/>
      <c r="O28" s="357"/>
      <c r="P28" s="358" t="s">
        <v>41</v>
      </c>
      <c r="Q28" s="358" t="s">
        <v>57</v>
      </c>
      <c r="R28" s="358"/>
      <c r="S28" s="358"/>
      <c r="T28" s="358"/>
      <c r="U28" s="358"/>
      <c r="V28" s="358"/>
      <c r="W28" s="358"/>
      <c r="X28" s="358"/>
      <c r="Y28" s="358"/>
      <c r="Z28" s="358"/>
      <c r="AA28" s="358"/>
      <c r="AB28" s="358"/>
      <c r="AC28" s="358"/>
      <c r="AD28" s="359"/>
    </row>
    <row r="29" spans="1:41" ht="27" customHeight="1" x14ac:dyDescent="0.25">
      <c r="A29" s="351"/>
      <c r="B29" s="354"/>
      <c r="C29" s="355"/>
      <c r="D29" s="88" t="s">
        <v>30</v>
      </c>
      <c r="E29" s="88" t="s">
        <v>31</v>
      </c>
      <c r="F29" s="88" t="s">
        <v>32</v>
      </c>
      <c r="G29" s="88" t="s">
        <v>33</v>
      </c>
      <c r="H29" s="88" t="s">
        <v>34</v>
      </c>
      <c r="I29" s="88" t="s">
        <v>35</v>
      </c>
      <c r="J29" s="88" t="s">
        <v>36</v>
      </c>
      <c r="K29" s="88" t="s">
        <v>37</v>
      </c>
      <c r="L29" s="88" t="s">
        <v>8</v>
      </c>
      <c r="M29" s="88" t="s">
        <v>38</v>
      </c>
      <c r="N29" s="88" t="s">
        <v>39</v>
      </c>
      <c r="O29" s="88" t="s">
        <v>40</v>
      </c>
      <c r="P29" s="357"/>
      <c r="Q29" s="358"/>
      <c r="R29" s="358"/>
      <c r="S29" s="358"/>
      <c r="T29" s="358"/>
      <c r="U29" s="358"/>
      <c r="V29" s="358"/>
      <c r="W29" s="358"/>
      <c r="X29" s="358"/>
      <c r="Y29" s="358"/>
      <c r="Z29" s="358"/>
      <c r="AA29" s="358"/>
      <c r="AB29" s="358"/>
      <c r="AC29" s="358"/>
      <c r="AD29" s="359"/>
    </row>
    <row r="30" spans="1:41" ht="42" customHeight="1" thickBot="1" x14ac:dyDescent="0.3">
      <c r="A30" s="85" t="s">
        <v>139</v>
      </c>
      <c r="B30" s="423"/>
      <c r="C30" s="424"/>
      <c r="D30" s="89"/>
      <c r="E30" s="89"/>
      <c r="F30" s="89"/>
      <c r="G30" s="89"/>
      <c r="H30" s="89"/>
      <c r="I30" s="89"/>
      <c r="J30" s="89"/>
      <c r="K30" s="89"/>
      <c r="L30" s="89"/>
      <c r="M30" s="89"/>
      <c r="N30" s="89"/>
      <c r="O30" s="89"/>
      <c r="P30" s="86">
        <f>SUM(D30:O30)</f>
        <v>0</v>
      </c>
      <c r="Q30" s="398"/>
      <c r="R30" s="398"/>
      <c r="S30" s="398"/>
      <c r="T30" s="398"/>
      <c r="U30" s="398"/>
      <c r="V30" s="398"/>
      <c r="W30" s="398"/>
      <c r="X30" s="398"/>
      <c r="Y30" s="398"/>
      <c r="Z30" s="398"/>
      <c r="AA30" s="398"/>
      <c r="AB30" s="398"/>
      <c r="AC30" s="398"/>
      <c r="AD30" s="399"/>
    </row>
    <row r="31" spans="1:41" ht="45" customHeight="1" x14ac:dyDescent="0.25">
      <c r="A31" s="297" t="s">
        <v>58</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9"/>
    </row>
    <row r="32" spans="1:41" ht="23.1" customHeight="1" x14ac:dyDescent="0.25">
      <c r="A32" s="295" t="s">
        <v>59</v>
      </c>
      <c r="B32" s="358" t="s">
        <v>60</v>
      </c>
      <c r="C32" s="358" t="s">
        <v>55</v>
      </c>
      <c r="D32" s="358" t="s">
        <v>61</v>
      </c>
      <c r="E32" s="358"/>
      <c r="F32" s="358"/>
      <c r="G32" s="358"/>
      <c r="H32" s="358"/>
      <c r="I32" s="358"/>
      <c r="J32" s="358"/>
      <c r="K32" s="358"/>
      <c r="L32" s="358"/>
      <c r="M32" s="358"/>
      <c r="N32" s="358"/>
      <c r="O32" s="358"/>
      <c r="P32" s="358"/>
      <c r="Q32" s="358" t="s">
        <v>62</v>
      </c>
      <c r="R32" s="358"/>
      <c r="S32" s="358"/>
      <c r="T32" s="358"/>
      <c r="U32" s="358"/>
      <c r="V32" s="358"/>
      <c r="W32" s="358"/>
      <c r="X32" s="358"/>
      <c r="Y32" s="358"/>
      <c r="Z32" s="358"/>
      <c r="AA32" s="358"/>
      <c r="AB32" s="358"/>
      <c r="AC32" s="358"/>
      <c r="AD32" s="359"/>
      <c r="AG32" s="87"/>
      <c r="AH32" s="87"/>
      <c r="AI32" s="87"/>
      <c r="AJ32" s="87"/>
      <c r="AK32" s="87"/>
      <c r="AL32" s="87"/>
      <c r="AM32" s="87"/>
      <c r="AN32" s="87"/>
      <c r="AO32" s="87"/>
    </row>
    <row r="33" spans="1:41" ht="27" customHeight="1" x14ac:dyDescent="0.25">
      <c r="A33" s="295"/>
      <c r="B33" s="358"/>
      <c r="C33" s="400"/>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6" t="s">
        <v>63</v>
      </c>
      <c r="R33" s="356"/>
      <c r="S33" s="356"/>
      <c r="T33" s="357"/>
      <c r="U33" s="296" t="s">
        <v>64</v>
      </c>
      <c r="V33" s="356"/>
      <c r="W33" s="356"/>
      <c r="X33" s="357"/>
      <c r="Y33" s="296" t="s">
        <v>65</v>
      </c>
      <c r="Z33" s="356"/>
      <c r="AA33" s="357"/>
      <c r="AB33" s="296" t="s">
        <v>66</v>
      </c>
      <c r="AC33" s="356"/>
      <c r="AD33" s="407"/>
      <c r="AG33" s="87"/>
      <c r="AH33" s="87"/>
      <c r="AI33" s="87"/>
      <c r="AJ33" s="87"/>
      <c r="AK33" s="87"/>
      <c r="AL33" s="87"/>
      <c r="AM33" s="87"/>
      <c r="AN33" s="87"/>
      <c r="AO33" s="87"/>
    </row>
    <row r="34" spans="1:41" ht="159" customHeight="1" x14ac:dyDescent="0.25">
      <c r="A34" s="408" t="s">
        <v>139</v>
      </c>
      <c r="B34" s="410">
        <v>0.1</v>
      </c>
      <c r="C34" s="90" t="s">
        <v>67</v>
      </c>
      <c r="D34" s="89">
        <v>20</v>
      </c>
      <c r="E34" s="89">
        <v>20</v>
      </c>
      <c r="F34" s="89">
        <v>20</v>
      </c>
      <c r="G34" s="89">
        <v>20</v>
      </c>
      <c r="H34" s="89">
        <v>20</v>
      </c>
      <c r="I34" s="89">
        <v>20</v>
      </c>
      <c r="J34" s="89">
        <v>20</v>
      </c>
      <c r="K34" s="89">
        <v>20</v>
      </c>
      <c r="L34" s="89">
        <v>20</v>
      </c>
      <c r="M34" s="89">
        <v>20</v>
      </c>
      <c r="N34" s="89">
        <v>20</v>
      </c>
      <c r="O34" s="89">
        <v>20</v>
      </c>
      <c r="P34" s="202">
        <v>20</v>
      </c>
      <c r="Q34" s="540" t="s">
        <v>716</v>
      </c>
      <c r="R34" s="541"/>
      <c r="S34" s="541"/>
      <c r="T34" s="542"/>
      <c r="U34" s="540" t="s">
        <v>717</v>
      </c>
      <c r="V34" s="541"/>
      <c r="W34" s="541"/>
      <c r="X34" s="542"/>
      <c r="Y34" s="540" t="s">
        <v>118</v>
      </c>
      <c r="Z34" s="541"/>
      <c r="AA34" s="542"/>
      <c r="AB34" s="534" t="s">
        <v>140</v>
      </c>
      <c r="AC34" s="535"/>
      <c r="AD34" s="543"/>
      <c r="AG34" s="87"/>
      <c r="AH34" s="87"/>
      <c r="AI34" s="87"/>
      <c r="AJ34" s="87"/>
      <c r="AK34" s="87"/>
      <c r="AL34" s="87"/>
      <c r="AM34" s="87"/>
      <c r="AN34" s="87"/>
      <c r="AO34" s="87"/>
    </row>
    <row r="35" spans="1:41" ht="159" customHeight="1" thickBot="1" x14ac:dyDescent="0.3">
      <c r="A35" s="409"/>
      <c r="B35" s="411"/>
      <c r="C35" s="91" t="s">
        <v>70</v>
      </c>
      <c r="D35" s="216">
        <v>20</v>
      </c>
      <c r="E35" s="216">
        <v>20</v>
      </c>
      <c r="F35" s="216">
        <v>20</v>
      </c>
      <c r="G35" s="216">
        <v>20</v>
      </c>
      <c r="H35" s="216">
        <v>20</v>
      </c>
      <c r="I35" s="216">
        <v>20</v>
      </c>
      <c r="J35" s="216">
        <v>20</v>
      </c>
      <c r="K35" s="216">
        <v>20</v>
      </c>
      <c r="L35" s="216">
        <v>20</v>
      </c>
      <c r="M35" s="216">
        <v>20</v>
      </c>
      <c r="N35" s="216">
        <v>20</v>
      </c>
      <c r="O35" s="216"/>
      <c r="P35" s="217">
        <v>20</v>
      </c>
      <c r="Q35" s="537"/>
      <c r="R35" s="538"/>
      <c r="S35" s="538"/>
      <c r="T35" s="539"/>
      <c r="U35" s="537"/>
      <c r="V35" s="538"/>
      <c r="W35" s="538"/>
      <c r="X35" s="539"/>
      <c r="Y35" s="537"/>
      <c r="Z35" s="538"/>
      <c r="AA35" s="539"/>
      <c r="AB35" s="537"/>
      <c r="AC35" s="538"/>
      <c r="AD35" s="544"/>
      <c r="AE35" s="49"/>
      <c r="AG35" s="87"/>
      <c r="AH35" s="87"/>
      <c r="AI35" s="87"/>
      <c r="AJ35" s="87"/>
      <c r="AK35" s="87"/>
      <c r="AL35" s="87"/>
      <c r="AM35" s="87"/>
      <c r="AN35" s="87"/>
      <c r="AO35" s="87"/>
    </row>
    <row r="36" spans="1:41" ht="26.1" customHeight="1" x14ac:dyDescent="0.25">
      <c r="A36" s="389" t="s">
        <v>71</v>
      </c>
      <c r="B36" s="402" t="s">
        <v>72</v>
      </c>
      <c r="C36" s="404" t="s">
        <v>73</v>
      </c>
      <c r="D36" s="404"/>
      <c r="E36" s="404"/>
      <c r="F36" s="404"/>
      <c r="G36" s="404"/>
      <c r="H36" s="404"/>
      <c r="I36" s="404"/>
      <c r="J36" s="404"/>
      <c r="K36" s="404"/>
      <c r="L36" s="404"/>
      <c r="M36" s="404"/>
      <c r="N36" s="404"/>
      <c r="O36" s="404"/>
      <c r="P36" s="404"/>
      <c r="Q36" s="574" t="s">
        <v>74</v>
      </c>
      <c r="R36" s="575"/>
      <c r="S36" s="575"/>
      <c r="T36" s="575"/>
      <c r="U36" s="575"/>
      <c r="V36" s="575"/>
      <c r="W36" s="575"/>
      <c r="X36" s="575"/>
      <c r="Y36" s="575"/>
      <c r="Z36" s="575"/>
      <c r="AA36" s="575"/>
      <c r="AB36" s="575"/>
      <c r="AC36" s="575"/>
      <c r="AD36" s="576"/>
      <c r="AG36" s="87"/>
      <c r="AH36" s="87"/>
      <c r="AI36" s="87"/>
      <c r="AJ36" s="87"/>
      <c r="AK36" s="87"/>
      <c r="AL36" s="87"/>
      <c r="AM36" s="87"/>
      <c r="AN36" s="87"/>
      <c r="AO36" s="87"/>
    </row>
    <row r="37" spans="1:41" ht="26.1" customHeight="1" x14ac:dyDescent="0.25">
      <c r="A37" s="295"/>
      <c r="B37" s="403"/>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577" t="s">
        <v>89</v>
      </c>
      <c r="R37" s="578"/>
      <c r="S37" s="578"/>
      <c r="T37" s="578"/>
      <c r="U37" s="578"/>
      <c r="V37" s="578"/>
      <c r="W37" s="578"/>
      <c r="X37" s="578"/>
      <c r="Y37" s="578"/>
      <c r="Z37" s="578"/>
      <c r="AA37" s="578"/>
      <c r="AB37" s="578"/>
      <c r="AC37" s="578"/>
      <c r="AD37" s="579"/>
      <c r="AG37" s="94"/>
      <c r="AH37" s="94"/>
      <c r="AI37" s="94"/>
      <c r="AJ37" s="94"/>
      <c r="AK37" s="94"/>
      <c r="AL37" s="94"/>
      <c r="AM37" s="94"/>
      <c r="AN37" s="94"/>
      <c r="AO37" s="94"/>
    </row>
    <row r="38" spans="1:41" ht="87.75" customHeight="1" x14ac:dyDescent="0.25">
      <c r="A38" s="435" t="s">
        <v>141</v>
      </c>
      <c r="B38" s="437">
        <v>0.03</v>
      </c>
      <c r="C38" s="90" t="s">
        <v>67</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3" si="0">SUM(D38:O38)</f>
        <v>0.99999999999999978</v>
      </c>
      <c r="Q38" s="429" t="s">
        <v>718</v>
      </c>
      <c r="R38" s="430"/>
      <c r="S38" s="430"/>
      <c r="T38" s="430"/>
      <c r="U38" s="430"/>
      <c r="V38" s="430"/>
      <c r="W38" s="430"/>
      <c r="X38" s="430"/>
      <c r="Y38" s="430"/>
      <c r="Z38" s="430"/>
      <c r="AA38" s="430"/>
      <c r="AB38" s="430"/>
      <c r="AC38" s="430"/>
      <c r="AD38" s="431"/>
      <c r="AE38" s="97"/>
      <c r="AG38" s="98"/>
      <c r="AH38" s="98"/>
      <c r="AI38" s="98"/>
      <c r="AJ38" s="98"/>
      <c r="AK38" s="98"/>
      <c r="AL38" s="98"/>
      <c r="AM38" s="98"/>
      <c r="AN38" s="98"/>
      <c r="AO38" s="98"/>
    </row>
    <row r="39" spans="1:41" ht="87.75" customHeight="1" x14ac:dyDescent="0.25">
      <c r="A39" s="436"/>
      <c r="B39" s="438"/>
      <c r="C39" s="99" t="s">
        <v>70</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v>9.0999999999999998E-2</v>
      </c>
      <c r="M39" s="212">
        <v>9.0999999999999998E-2</v>
      </c>
      <c r="N39" s="212">
        <v>9.0999999999999998E-2</v>
      </c>
      <c r="O39" s="212"/>
      <c r="P39" s="219">
        <f t="shared" si="0"/>
        <v>0.90999999999999981</v>
      </c>
      <c r="Q39" s="439"/>
      <c r="R39" s="440"/>
      <c r="S39" s="440"/>
      <c r="T39" s="440"/>
      <c r="U39" s="440"/>
      <c r="V39" s="440"/>
      <c r="W39" s="440"/>
      <c r="X39" s="440"/>
      <c r="Y39" s="440"/>
      <c r="Z39" s="440"/>
      <c r="AA39" s="440"/>
      <c r="AB39" s="440"/>
      <c r="AC39" s="440"/>
      <c r="AD39" s="441"/>
      <c r="AE39" s="97"/>
    </row>
    <row r="40" spans="1:41" ht="80.099999999999994" customHeight="1" x14ac:dyDescent="0.25">
      <c r="A40" s="436" t="s">
        <v>142</v>
      </c>
      <c r="B40" s="427">
        <v>0.03</v>
      </c>
      <c r="C40" s="102" t="s">
        <v>67</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429" t="s">
        <v>719</v>
      </c>
      <c r="R40" s="430"/>
      <c r="S40" s="430"/>
      <c r="T40" s="430"/>
      <c r="U40" s="430"/>
      <c r="V40" s="430"/>
      <c r="W40" s="430"/>
      <c r="X40" s="430"/>
      <c r="Y40" s="430"/>
      <c r="Z40" s="430"/>
      <c r="AA40" s="430"/>
      <c r="AB40" s="430"/>
      <c r="AC40" s="430"/>
      <c r="AD40" s="431"/>
      <c r="AE40" s="97"/>
    </row>
    <row r="41" spans="1:41" ht="80.099999999999994" customHeight="1" x14ac:dyDescent="0.25">
      <c r="A41" s="436"/>
      <c r="B41" s="438"/>
      <c r="C41" s="99" t="s">
        <v>70</v>
      </c>
      <c r="D41" s="212">
        <v>0</v>
      </c>
      <c r="E41" s="212">
        <v>9.0999999999999998E-2</v>
      </c>
      <c r="F41" s="212">
        <v>9.0999999999999998E-2</v>
      </c>
      <c r="G41" s="212">
        <v>9.0999999999999998E-2</v>
      </c>
      <c r="H41" s="212">
        <v>9.0999999999999998E-2</v>
      </c>
      <c r="I41" s="212">
        <v>9.0999999999999998E-2</v>
      </c>
      <c r="J41" s="212">
        <v>9.0999999999999998E-2</v>
      </c>
      <c r="K41" s="212">
        <v>9.0999999999999998E-2</v>
      </c>
      <c r="L41" s="212">
        <v>9.0999999999999998E-2</v>
      </c>
      <c r="M41" s="212">
        <v>9.0999999999999998E-2</v>
      </c>
      <c r="N41" s="212">
        <v>9.0999999999999998E-2</v>
      </c>
      <c r="O41" s="212"/>
      <c r="P41" s="219">
        <f t="shared" si="0"/>
        <v>0.90999999999999981</v>
      </c>
      <c r="Q41" s="439"/>
      <c r="R41" s="440"/>
      <c r="S41" s="440"/>
      <c r="T41" s="440"/>
      <c r="U41" s="440"/>
      <c r="V41" s="440"/>
      <c r="W41" s="440"/>
      <c r="X41" s="440"/>
      <c r="Y41" s="440"/>
      <c r="Z41" s="440"/>
      <c r="AA41" s="440"/>
      <c r="AB41" s="440"/>
      <c r="AC41" s="440"/>
      <c r="AD41" s="441"/>
      <c r="AE41" s="97"/>
    </row>
    <row r="42" spans="1:41" ht="68.45" customHeight="1" x14ac:dyDescent="0.25">
      <c r="A42" s="425" t="s">
        <v>143</v>
      </c>
      <c r="B42" s="427">
        <v>0.04</v>
      </c>
      <c r="C42" s="102" t="s">
        <v>67</v>
      </c>
      <c r="D42" s="205">
        <v>0</v>
      </c>
      <c r="E42" s="205">
        <v>9.0999999999999998E-2</v>
      </c>
      <c r="F42" s="205">
        <v>9.0999999999999998E-2</v>
      </c>
      <c r="G42" s="205">
        <v>9.0999999999999998E-2</v>
      </c>
      <c r="H42" s="205">
        <v>9.0999999999999998E-2</v>
      </c>
      <c r="I42" s="205">
        <v>9.0999999999999998E-2</v>
      </c>
      <c r="J42" s="205">
        <v>9.0999999999999998E-2</v>
      </c>
      <c r="K42" s="205">
        <v>9.0999999999999998E-2</v>
      </c>
      <c r="L42" s="205">
        <v>9.0999999999999998E-2</v>
      </c>
      <c r="M42" s="205">
        <v>9.0999999999999998E-2</v>
      </c>
      <c r="N42" s="205">
        <v>9.0999999999999998E-2</v>
      </c>
      <c r="O42" s="205">
        <v>0.09</v>
      </c>
      <c r="P42" s="101">
        <f t="shared" si="0"/>
        <v>0.99999999999999978</v>
      </c>
      <c r="Q42" s="429" t="s">
        <v>720</v>
      </c>
      <c r="R42" s="430"/>
      <c r="S42" s="430"/>
      <c r="T42" s="430"/>
      <c r="U42" s="430"/>
      <c r="V42" s="430"/>
      <c r="W42" s="430"/>
      <c r="X42" s="430"/>
      <c r="Y42" s="430"/>
      <c r="Z42" s="430"/>
      <c r="AA42" s="430"/>
      <c r="AB42" s="430"/>
      <c r="AC42" s="430"/>
      <c r="AD42" s="431"/>
      <c r="AE42" s="97"/>
    </row>
    <row r="43" spans="1:41" ht="68.45" customHeight="1" thickBot="1" x14ac:dyDescent="0.3">
      <c r="A43" s="426"/>
      <c r="B43" s="428"/>
      <c r="C43" s="91" t="s">
        <v>70</v>
      </c>
      <c r="D43" s="214">
        <v>0</v>
      </c>
      <c r="E43" s="214">
        <v>9.0999999999999998E-2</v>
      </c>
      <c r="F43" s="214">
        <v>9.0999999999999998E-2</v>
      </c>
      <c r="G43" s="214">
        <v>9.0999999999999998E-2</v>
      </c>
      <c r="H43" s="214">
        <v>9.0999999999999998E-2</v>
      </c>
      <c r="I43" s="214">
        <v>9.0999999999999998E-2</v>
      </c>
      <c r="J43" s="214">
        <v>9.0999999999999998E-2</v>
      </c>
      <c r="K43" s="214">
        <v>9.0999999999999998E-2</v>
      </c>
      <c r="L43" s="214">
        <v>9.0999999999999998E-2</v>
      </c>
      <c r="M43" s="214">
        <v>9.0999999999999998E-2</v>
      </c>
      <c r="N43" s="214">
        <v>9.0999999999999998E-2</v>
      </c>
      <c r="O43" s="214"/>
      <c r="P43" s="220">
        <f t="shared" si="0"/>
        <v>0.90999999999999981</v>
      </c>
      <c r="Q43" s="432"/>
      <c r="R43" s="433"/>
      <c r="S43" s="433"/>
      <c r="T43" s="433"/>
      <c r="U43" s="433"/>
      <c r="V43" s="433"/>
      <c r="W43" s="433"/>
      <c r="X43" s="433"/>
      <c r="Y43" s="433"/>
      <c r="Z43" s="433"/>
      <c r="AA43" s="433"/>
      <c r="AB43" s="433"/>
      <c r="AC43" s="433"/>
      <c r="AD43" s="434"/>
      <c r="AE43" s="97"/>
    </row>
  </sheetData>
  <mergeCells count="79">
    <mergeCell ref="A42:A43"/>
    <mergeCell ref="B42:B43"/>
    <mergeCell ref="Q42:AD43"/>
    <mergeCell ref="A38:A39"/>
    <mergeCell ref="B38:B39"/>
    <mergeCell ref="Q38:AD39"/>
    <mergeCell ref="A40:A41"/>
    <mergeCell ref="B40:B41"/>
    <mergeCell ref="Q40:AD41"/>
    <mergeCell ref="A34:A35"/>
    <mergeCell ref="B34:B35"/>
    <mergeCell ref="Q33:T33"/>
    <mergeCell ref="Q34:T35"/>
    <mergeCell ref="A36:A37"/>
    <mergeCell ref="B36:B37"/>
    <mergeCell ref="C36:P36"/>
    <mergeCell ref="Q36:AD36"/>
    <mergeCell ref="Q37:AD37"/>
    <mergeCell ref="U34:X35"/>
    <mergeCell ref="Y34:AA35"/>
    <mergeCell ref="AB34:AD35"/>
    <mergeCell ref="A31:AD31"/>
    <mergeCell ref="A32:A33"/>
    <mergeCell ref="B32:B33"/>
    <mergeCell ref="C32:C33"/>
    <mergeCell ref="D32:P32"/>
    <mergeCell ref="Q32:AD32"/>
    <mergeCell ref="U33:X33"/>
    <mergeCell ref="Y33:AA33"/>
    <mergeCell ref="AB33:AD33"/>
    <mergeCell ref="B30:C30"/>
    <mergeCell ref="Q30:AD30"/>
    <mergeCell ref="Q20:AD20"/>
    <mergeCell ref="A22:B22"/>
    <mergeCell ref="A23:B23"/>
    <mergeCell ref="A24:B24"/>
    <mergeCell ref="A25:B25"/>
    <mergeCell ref="A27:AD27"/>
    <mergeCell ref="A28:A29"/>
    <mergeCell ref="B28:C29"/>
    <mergeCell ref="D28:O28"/>
    <mergeCell ref="P28:P29"/>
    <mergeCell ref="Q28:AD2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M7:N7"/>
    <mergeCell ref="O9:P9"/>
    <mergeCell ref="A11:B13"/>
    <mergeCell ref="C11:AD13"/>
    <mergeCell ref="A7:B9"/>
    <mergeCell ref="C7:C9"/>
    <mergeCell ref="D7:H9"/>
    <mergeCell ref="A19:AD19"/>
    <mergeCell ref="C20:P20"/>
    <mergeCell ref="O8:P8"/>
    <mergeCell ref="M9:N9"/>
    <mergeCell ref="B2:AA2"/>
    <mergeCell ref="AB2:AD2"/>
    <mergeCell ref="B3:AA4"/>
    <mergeCell ref="AB3:AD3"/>
    <mergeCell ref="AB4:AD4"/>
    <mergeCell ref="A1:A4"/>
    <mergeCell ref="B1:AA1"/>
    <mergeCell ref="AB1:AD1"/>
    <mergeCell ref="O7:P7"/>
    <mergeCell ref="M8:N8"/>
    <mergeCell ref="I7:J9"/>
    <mergeCell ref="K7:L9"/>
  </mergeCells>
  <dataValidations count="3">
    <dataValidation type="textLength" operator="lessThanOrEqual" allowBlank="1" showInputMessage="1" showErrorMessage="1" errorTitle="Máximo 2.000 caracteres" error="Máximo 2.000 caracteres" sqref="Q34 AB34 Y34 U34 Q38:AD43" xr:uid="{D8542248-A04F-4526-A7F3-28E67981D1E3}">
      <formula1>2000</formula1>
    </dataValidation>
    <dataValidation type="textLength" operator="lessThanOrEqual" allowBlank="1" showInputMessage="1" showErrorMessage="1" errorTitle="Máximo 2.000 caracteres" error="Máximo 2.000 caracteres" promptTitle="2.000 caracteres" sqref="Q30:AD30" xr:uid="{00000000-0002-0000-0700-000001000000}">
      <formula1>2000</formula1>
    </dataValidation>
    <dataValidation type="list" allowBlank="1" showInputMessage="1" showErrorMessage="1" sqref="C7:C9" xr:uid="{00000000-0002-0000-0700-000002000000}">
      <formula1>$C$21:$N$21</formula1>
    </dataValidation>
  </dataValidations>
  <pageMargins left="0.25" right="0.25" top="0.75" bottom="0.75" header="0.3" footer="0.3"/>
  <pageSetup scale="22"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O41"/>
  <sheetViews>
    <sheetView showGridLines="0" view="pageLayout" topLeftCell="M34" zoomScale="70" zoomScaleNormal="60" zoomScalePageLayoutView="70" workbookViewId="0">
      <selection activeCell="Q38" sqref="Q38:AD3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41"/>
      <c r="B1" s="344"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6"/>
      <c r="AB1" s="347" t="s">
        <v>1</v>
      </c>
      <c r="AC1" s="348"/>
      <c r="AD1" s="349"/>
    </row>
    <row r="2" spans="1:30" ht="30.75" customHeight="1" thickBot="1" x14ac:dyDescent="0.3">
      <c r="A2" s="342"/>
      <c r="B2" s="344" t="s">
        <v>2</v>
      </c>
      <c r="C2" s="345"/>
      <c r="D2" s="345"/>
      <c r="E2" s="345"/>
      <c r="F2" s="345"/>
      <c r="G2" s="345"/>
      <c r="H2" s="345"/>
      <c r="I2" s="345"/>
      <c r="J2" s="345"/>
      <c r="K2" s="345"/>
      <c r="L2" s="345"/>
      <c r="M2" s="345"/>
      <c r="N2" s="345"/>
      <c r="O2" s="345"/>
      <c r="P2" s="345"/>
      <c r="Q2" s="345"/>
      <c r="R2" s="345"/>
      <c r="S2" s="345"/>
      <c r="T2" s="345"/>
      <c r="U2" s="345"/>
      <c r="V2" s="345"/>
      <c r="W2" s="345"/>
      <c r="X2" s="345"/>
      <c r="Y2" s="345"/>
      <c r="Z2" s="345"/>
      <c r="AA2" s="346"/>
      <c r="AB2" s="303" t="s">
        <v>3</v>
      </c>
      <c r="AC2" s="304"/>
      <c r="AD2" s="305"/>
    </row>
    <row r="3" spans="1:30" ht="24" customHeight="1" x14ac:dyDescent="0.25">
      <c r="A3" s="342"/>
      <c r="B3" s="297" t="s">
        <v>4</v>
      </c>
      <c r="C3" s="298"/>
      <c r="D3" s="298"/>
      <c r="E3" s="298"/>
      <c r="F3" s="298"/>
      <c r="G3" s="298"/>
      <c r="H3" s="298"/>
      <c r="I3" s="298"/>
      <c r="J3" s="298"/>
      <c r="K3" s="298"/>
      <c r="L3" s="298"/>
      <c r="M3" s="298"/>
      <c r="N3" s="298"/>
      <c r="O3" s="298"/>
      <c r="P3" s="298"/>
      <c r="Q3" s="298"/>
      <c r="R3" s="298"/>
      <c r="S3" s="298"/>
      <c r="T3" s="298"/>
      <c r="U3" s="298"/>
      <c r="V3" s="298"/>
      <c r="W3" s="298"/>
      <c r="X3" s="298"/>
      <c r="Y3" s="298"/>
      <c r="Z3" s="298"/>
      <c r="AA3" s="299"/>
      <c r="AB3" s="303" t="s">
        <v>5</v>
      </c>
      <c r="AC3" s="304"/>
      <c r="AD3" s="305"/>
    </row>
    <row r="4" spans="1:30" ht="21.95" customHeight="1" thickBot="1" x14ac:dyDescent="0.3">
      <c r="A4" s="343"/>
      <c r="B4" s="300"/>
      <c r="C4" s="301"/>
      <c r="D4" s="301"/>
      <c r="E4" s="301"/>
      <c r="F4" s="301"/>
      <c r="G4" s="301"/>
      <c r="H4" s="301"/>
      <c r="I4" s="301"/>
      <c r="J4" s="301"/>
      <c r="K4" s="301"/>
      <c r="L4" s="301"/>
      <c r="M4" s="301"/>
      <c r="N4" s="301"/>
      <c r="O4" s="301"/>
      <c r="P4" s="301"/>
      <c r="Q4" s="301"/>
      <c r="R4" s="301"/>
      <c r="S4" s="301"/>
      <c r="T4" s="301"/>
      <c r="U4" s="301"/>
      <c r="V4" s="301"/>
      <c r="W4" s="301"/>
      <c r="X4" s="301"/>
      <c r="Y4" s="301"/>
      <c r="Z4" s="301"/>
      <c r="AA4" s="302"/>
      <c r="AB4" s="306" t="s">
        <v>6</v>
      </c>
      <c r="AC4" s="307"/>
      <c r="AD4" s="308"/>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9" t="s">
        <v>7</v>
      </c>
      <c r="B7" s="311"/>
      <c r="C7" s="368" t="s">
        <v>39</v>
      </c>
      <c r="D7" s="309" t="s">
        <v>9</v>
      </c>
      <c r="E7" s="310"/>
      <c r="F7" s="310"/>
      <c r="G7" s="310"/>
      <c r="H7" s="311"/>
      <c r="I7" s="318">
        <v>45267</v>
      </c>
      <c r="J7" s="319"/>
      <c r="K7" s="309" t="s">
        <v>10</v>
      </c>
      <c r="L7" s="311"/>
      <c r="M7" s="333" t="s">
        <v>11</v>
      </c>
      <c r="N7" s="334"/>
      <c r="O7" s="324"/>
      <c r="P7" s="325"/>
      <c r="Q7" s="54"/>
      <c r="R7" s="54"/>
      <c r="S7" s="54"/>
      <c r="T7" s="54"/>
      <c r="U7" s="54"/>
      <c r="V7" s="54"/>
      <c r="W7" s="54"/>
      <c r="X7" s="54"/>
      <c r="Y7" s="54"/>
      <c r="Z7" s="55"/>
      <c r="AA7" s="54"/>
      <c r="AB7" s="54"/>
      <c r="AC7" s="60"/>
      <c r="AD7" s="61"/>
    </row>
    <row r="8" spans="1:30" x14ac:dyDescent="0.25">
      <c r="A8" s="312"/>
      <c r="B8" s="314"/>
      <c r="C8" s="369"/>
      <c r="D8" s="312"/>
      <c r="E8" s="313"/>
      <c r="F8" s="313"/>
      <c r="G8" s="313"/>
      <c r="H8" s="314"/>
      <c r="I8" s="320"/>
      <c r="J8" s="321"/>
      <c r="K8" s="312"/>
      <c r="L8" s="314"/>
      <c r="M8" s="326" t="s">
        <v>12</v>
      </c>
      <c r="N8" s="327"/>
      <c r="O8" s="360"/>
      <c r="P8" s="361"/>
      <c r="Q8" s="54"/>
      <c r="R8" s="54"/>
      <c r="S8" s="54"/>
      <c r="T8" s="54"/>
      <c r="U8" s="54"/>
      <c r="V8" s="54"/>
      <c r="W8" s="54"/>
      <c r="X8" s="54"/>
      <c r="Y8" s="54"/>
      <c r="Z8" s="55"/>
      <c r="AA8" s="54"/>
      <c r="AB8" s="54"/>
      <c r="AC8" s="60"/>
      <c r="AD8" s="61"/>
    </row>
    <row r="9" spans="1:30" ht="15.75" thickBot="1" x14ac:dyDescent="0.3">
      <c r="A9" s="315"/>
      <c r="B9" s="317"/>
      <c r="C9" s="370"/>
      <c r="D9" s="315"/>
      <c r="E9" s="316"/>
      <c r="F9" s="316"/>
      <c r="G9" s="316"/>
      <c r="H9" s="317"/>
      <c r="I9" s="322"/>
      <c r="J9" s="323"/>
      <c r="K9" s="315"/>
      <c r="L9" s="317"/>
      <c r="M9" s="362" t="s">
        <v>13</v>
      </c>
      <c r="N9" s="363"/>
      <c r="O9" s="364" t="s">
        <v>14</v>
      </c>
      <c r="P9" s="365"/>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9" t="s">
        <v>15</v>
      </c>
      <c r="B11" s="311"/>
      <c r="C11" s="371" t="s">
        <v>16</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3"/>
    </row>
    <row r="12" spans="1:30" ht="15" customHeight="1" x14ac:dyDescent="0.25">
      <c r="A12" s="312"/>
      <c r="B12" s="314"/>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3">
      <c r="A13" s="315"/>
      <c r="B13" s="317"/>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6" t="s">
        <v>17</v>
      </c>
      <c r="B15" s="367"/>
      <c r="C15" s="380" t="s">
        <v>18</v>
      </c>
      <c r="D15" s="381"/>
      <c r="E15" s="381"/>
      <c r="F15" s="381"/>
      <c r="G15" s="381"/>
      <c r="H15" s="381"/>
      <c r="I15" s="381"/>
      <c r="J15" s="381"/>
      <c r="K15" s="382"/>
      <c r="L15" s="335" t="s">
        <v>19</v>
      </c>
      <c r="M15" s="336"/>
      <c r="N15" s="336"/>
      <c r="O15" s="336"/>
      <c r="P15" s="336"/>
      <c r="Q15" s="337"/>
      <c r="R15" s="383" t="s">
        <v>20</v>
      </c>
      <c r="S15" s="384"/>
      <c r="T15" s="384"/>
      <c r="U15" s="384"/>
      <c r="V15" s="384"/>
      <c r="W15" s="384"/>
      <c r="X15" s="385"/>
      <c r="Y15" s="335" t="s">
        <v>21</v>
      </c>
      <c r="Z15" s="337"/>
      <c r="AA15" s="330" t="s">
        <v>22</v>
      </c>
      <c r="AB15" s="331"/>
      <c r="AC15" s="331"/>
      <c r="AD15" s="332"/>
    </row>
    <row r="16" spans="1:30" ht="9" customHeight="1" thickBot="1" x14ac:dyDescent="0.3">
      <c r="A16" s="59"/>
      <c r="B16" s="54"/>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73"/>
      <c r="AD16" s="74"/>
    </row>
    <row r="17" spans="1:41" s="76" customFormat="1" ht="37.5" customHeight="1" thickBot="1" x14ac:dyDescent="0.3">
      <c r="A17" s="366" t="s">
        <v>23</v>
      </c>
      <c r="B17" s="367"/>
      <c r="C17" s="386" t="s">
        <v>144</v>
      </c>
      <c r="D17" s="387"/>
      <c r="E17" s="387"/>
      <c r="F17" s="387"/>
      <c r="G17" s="387"/>
      <c r="H17" s="387"/>
      <c r="I17" s="387"/>
      <c r="J17" s="387"/>
      <c r="K17" s="387"/>
      <c r="L17" s="387"/>
      <c r="M17" s="387"/>
      <c r="N17" s="387"/>
      <c r="O17" s="387"/>
      <c r="P17" s="387"/>
      <c r="Q17" s="388"/>
      <c r="R17" s="335" t="s">
        <v>25</v>
      </c>
      <c r="S17" s="336"/>
      <c r="T17" s="336"/>
      <c r="U17" s="336"/>
      <c r="V17" s="337"/>
      <c r="W17" s="396">
        <v>1</v>
      </c>
      <c r="X17" s="397"/>
      <c r="Y17" s="336" t="s">
        <v>26</v>
      </c>
      <c r="Z17" s="336"/>
      <c r="AA17" s="336"/>
      <c r="AB17" s="337"/>
      <c r="AC17" s="391">
        <v>0.15</v>
      </c>
      <c r="AD17" s="39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35" t="s">
        <v>27</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7"/>
      <c r="AE19" s="83"/>
      <c r="AF19" s="83"/>
    </row>
    <row r="20" spans="1:41" ht="32.1" customHeight="1" thickBot="1" x14ac:dyDescent="0.3">
      <c r="A20" s="82"/>
      <c r="B20" s="60"/>
      <c r="C20" s="393" t="s">
        <v>28</v>
      </c>
      <c r="D20" s="394"/>
      <c r="E20" s="394"/>
      <c r="F20" s="394"/>
      <c r="G20" s="394"/>
      <c r="H20" s="394"/>
      <c r="I20" s="394"/>
      <c r="J20" s="394"/>
      <c r="K20" s="394"/>
      <c r="L20" s="394"/>
      <c r="M20" s="394"/>
      <c r="N20" s="394"/>
      <c r="O20" s="394"/>
      <c r="P20" s="395"/>
      <c r="Q20" s="338" t="s">
        <v>29</v>
      </c>
      <c r="R20" s="339"/>
      <c r="S20" s="339"/>
      <c r="T20" s="339"/>
      <c r="U20" s="339"/>
      <c r="V20" s="339"/>
      <c r="W20" s="339"/>
      <c r="X20" s="339"/>
      <c r="Y20" s="339"/>
      <c r="Z20" s="339"/>
      <c r="AA20" s="339"/>
      <c r="AB20" s="339"/>
      <c r="AC20" s="339"/>
      <c r="AD20" s="340"/>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25">
      <c r="A22" s="389" t="s">
        <v>45</v>
      </c>
      <c r="B22" s="390"/>
      <c r="C22" s="179">
        <f>3437400-3437400</f>
        <v>0</v>
      </c>
      <c r="D22" s="178">
        <f t="shared" ref="D22:N22" si="0">3437400-3437400</f>
        <v>0</v>
      </c>
      <c r="E22" s="178">
        <f t="shared" si="0"/>
        <v>0</v>
      </c>
      <c r="F22" s="178">
        <f t="shared" si="0"/>
        <v>0</v>
      </c>
      <c r="G22" s="178">
        <f t="shared" si="0"/>
        <v>0</v>
      </c>
      <c r="H22" s="178">
        <f t="shared" si="0"/>
        <v>0</v>
      </c>
      <c r="I22" s="178">
        <f t="shared" si="0"/>
        <v>0</v>
      </c>
      <c r="J22" s="178">
        <f t="shared" si="0"/>
        <v>0</v>
      </c>
      <c r="K22" s="178">
        <f t="shared" si="0"/>
        <v>0</v>
      </c>
      <c r="L22" s="178">
        <f t="shared" si="0"/>
        <v>0</v>
      </c>
      <c r="M22" s="178">
        <f t="shared" si="0"/>
        <v>0</v>
      </c>
      <c r="N22" s="178">
        <f t="shared" si="0"/>
        <v>0</v>
      </c>
      <c r="O22" s="178">
        <f>SUM(C22:N22)</f>
        <v>0</v>
      </c>
      <c r="P22" s="180"/>
      <c r="Q22" s="179"/>
      <c r="R22" s="178">
        <v>252076000</v>
      </c>
      <c r="S22" s="178"/>
      <c r="T22" s="178"/>
      <c r="U22" s="178">
        <v>77914400</v>
      </c>
      <c r="V22" s="178"/>
      <c r="W22" s="178"/>
      <c r="X22" s="178"/>
      <c r="Y22" s="178"/>
      <c r="Z22" s="178">
        <v>-4200666</v>
      </c>
      <c r="AA22" s="178"/>
      <c r="AB22" s="178"/>
      <c r="AC22" s="178">
        <f>SUM(Q22:AB22)</f>
        <v>325789734</v>
      </c>
      <c r="AD22" s="184"/>
      <c r="AE22" s="3"/>
      <c r="AF22" s="3"/>
    </row>
    <row r="23" spans="1:41" ht="32.1" customHeight="1" x14ac:dyDescent="0.25">
      <c r="A23" s="295" t="s">
        <v>47</v>
      </c>
      <c r="B23" s="296"/>
      <c r="C23" s="231">
        <f>3437400-3437400</f>
        <v>0</v>
      </c>
      <c r="D23" s="174">
        <v>0</v>
      </c>
      <c r="E23" s="174">
        <v>0</v>
      </c>
      <c r="F23" s="174">
        <v>0</v>
      </c>
      <c r="G23" s="174">
        <v>0</v>
      </c>
      <c r="H23" s="174">
        <v>0</v>
      </c>
      <c r="I23" s="174">
        <v>0</v>
      </c>
      <c r="J23" s="174">
        <v>0</v>
      </c>
      <c r="K23" s="174">
        <v>0</v>
      </c>
      <c r="L23" s="174"/>
      <c r="M23" s="174"/>
      <c r="N23" s="174"/>
      <c r="O23" s="174">
        <f>SUM(C23:N23)</f>
        <v>0</v>
      </c>
      <c r="P23" s="182"/>
      <c r="Q23" s="175">
        <v>252076000</v>
      </c>
      <c r="R23" s="174">
        <v>0</v>
      </c>
      <c r="S23" s="174">
        <v>0</v>
      </c>
      <c r="T23" s="174">
        <v>0</v>
      </c>
      <c r="U23" s="174">
        <v>0</v>
      </c>
      <c r="V23" s="174">
        <v>0</v>
      </c>
      <c r="W23" s="174">
        <v>59963534</v>
      </c>
      <c r="X23" s="174">
        <v>0</v>
      </c>
      <c r="Y23" s="174">
        <v>0</v>
      </c>
      <c r="Z23" s="236">
        <v>-2673534</v>
      </c>
      <c r="AA23" s="174">
        <v>763867</v>
      </c>
      <c r="AB23" s="174"/>
      <c r="AC23" s="236">
        <f>SUM(Q23:AB23)</f>
        <v>310129867</v>
      </c>
      <c r="AD23" s="182">
        <f>+AC23/AC22</f>
        <v>0.95193259527324459</v>
      </c>
      <c r="AE23" s="3"/>
      <c r="AF23" s="3"/>
    </row>
    <row r="24" spans="1:41" ht="32.1" customHeight="1" x14ac:dyDescent="0.25">
      <c r="A24" s="295" t="s">
        <v>49</v>
      </c>
      <c r="B24" s="296"/>
      <c r="C24" s="175">
        <v>-3437400</v>
      </c>
      <c r="D24" s="174">
        <v>0</v>
      </c>
      <c r="E24" s="174">
        <v>0</v>
      </c>
      <c r="F24" s="174">
        <v>0</v>
      </c>
      <c r="G24" s="174">
        <v>0</v>
      </c>
      <c r="H24" s="174">
        <v>0</v>
      </c>
      <c r="I24" s="174">
        <v>0</v>
      </c>
      <c r="J24" s="174">
        <v>0</v>
      </c>
      <c r="K24" s="174">
        <v>3437400</v>
      </c>
      <c r="L24" s="174">
        <v>0</v>
      </c>
      <c r="M24" s="174">
        <v>0</v>
      </c>
      <c r="N24" s="174">
        <v>0</v>
      </c>
      <c r="O24" s="174">
        <f>SUM(C24:N24)</f>
        <v>0</v>
      </c>
      <c r="P24" s="180"/>
      <c r="Q24" s="175"/>
      <c r="R24" s="174"/>
      <c r="S24" s="174">
        <v>22916000</v>
      </c>
      <c r="T24" s="174">
        <v>22916000</v>
      </c>
      <c r="U24" s="174">
        <v>22916000</v>
      </c>
      <c r="V24" s="174">
        <v>32655300</v>
      </c>
      <c r="W24" s="174">
        <v>32655300</v>
      </c>
      <c r="X24" s="174">
        <v>32655300</v>
      </c>
      <c r="Y24" s="174">
        <v>32655300</v>
      </c>
      <c r="Z24" s="174">
        <v>32655300</v>
      </c>
      <c r="AA24" s="174">
        <v>36093300</v>
      </c>
      <c r="AB24" s="174">
        <v>57671934</v>
      </c>
      <c r="AC24" s="174">
        <f>SUM(Q24:AB24)</f>
        <v>325789734</v>
      </c>
      <c r="AD24" s="182"/>
      <c r="AE24" s="3"/>
      <c r="AF24" s="3"/>
    </row>
    <row r="25" spans="1:41" ht="32.1" customHeight="1" thickBot="1" x14ac:dyDescent="0.3">
      <c r="A25" s="328" t="s">
        <v>51</v>
      </c>
      <c r="B25" s="329"/>
      <c r="C25" s="176">
        <f>3437400-3437400</f>
        <v>0</v>
      </c>
      <c r="D25" s="177">
        <v>0</v>
      </c>
      <c r="E25" s="177">
        <v>0</v>
      </c>
      <c r="F25" s="177">
        <v>0</v>
      </c>
      <c r="G25" s="177">
        <v>0</v>
      </c>
      <c r="H25" s="177">
        <v>0</v>
      </c>
      <c r="I25" s="177">
        <v>0</v>
      </c>
      <c r="J25" s="177">
        <v>0</v>
      </c>
      <c r="K25" s="177">
        <v>0</v>
      </c>
      <c r="L25" s="177"/>
      <c r="M25" s="177"/>
      <c r="N25" s="177"/>
      <c r="O25" s="177">
        <f>SUM(C25:N25)</f>
        <v>0</v>
      </c>
      <c r="P25" s="181"/>
      <c r="Q25" s="176">
        <v>0</v>
      </c>
      <c r="R25" s="177">
        <v>3437400</v>
      </c>
      <c r="S25" s="177">
        <v>22916000</v>
      </c>
      <c r="T25" s="177">
        <v>22725033</v>
      </c>
      <c r="U25" s="177">
        <v>23106967</v>
      </c>
      <c r="V25" s="177">
        <v>22916000</v>
      </c>
      <c r="W25" s="177">
        <v>22916000</v>
      </c>
      <c r="X25" s="177">
        <v>22916000</v>
      </c>
      <c r="Y25" s="177">
        <v>28645000</v>
      </c>
      <c r="Z25" s="177">
        <v>40103000</v>
      </c>
      <c r="AA25" s="177">
        <v>34374000</v>
      </c>
      <c r="AB25" s="177"/>
      <c r="AC25" s="177">
        <f>SUM(Q25:AB25)</f>
        <v>244055400</v>
      </c>
      <c r="AD25" s="183">
        <f>+AC25/AC24</f>
        <v>0.74911936912045241</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91" t="s">
        <v>53</v>
      </c>
      <c r="B27" s="292"/>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4"/>
    </row>
    <row r="28" spans="1:41" ht="15" customHeight="1" x14ac:dyDescent="0.25">
      <c r="A28" s="350" t="s">
        <v>54</v>
      </c>
      <c r="B28" s="352" t="s">
        <v>55</v>
      </c>
      <c r="C28" s="353"/>
      <c r="D28" s="296" t="s">
        <v>56</v>
      </c>
      <c r="E28" s="356"/>
      <c r="F28" s="356"/>
      <c r="G28" s="356"/>
      <c r="H28" s="356"/>
      <c r="I28" s="356"/>
      <c r="J28" s="356"/>
      <c r="K28" s="356"/>
      <c r="L28" s="356"/>
      <c r="M28" s="356"/>
      <c r="N28" s="356"/>
      <c r="O28" s="357"/>
      <c r="P28" s="358" t="s">
        <v>41</v>
      </c>
      <c r="Q28" s="358" t="s">
        <v>57</v>
      </c>
      <c r="R28" s="358"/>
      <c r="S28" s="358"/>
      <c r="T28" s="358"/>
      <c r="U28" s="358"/>
      <c r="V28" s="358"/>
      <c r="W28" s="358"/>
      <c r="X28" s="358"/>
      <c r="Y28" s="358"/>
      <c r="Z28" s="358"/>
      <c r="AA28" s="358"/>
      <c r="AB28" s="358"/>
      <c r="AC28" s="358"/>
      <c r="AD28" s="359"/>
    </row>
    <row r="29" spans="1:41" ht="27" customHeight="1" x14ac:dyDescent="0.25">
      <c r="A29" s="351"/>
      <c r="B29" s="354"/>
      <c r="C29" s="355"/>
      <c r="D29" s="88" t="s">
        <v>30</v>
      </c>
      <c r="E29" s="88" t="s">
        <v>31</v>
      </c>
      <c r="F29" s="88" t="s">
        <v>32</v>
      </c>
      <c r="G29" s="88" t="s">
        <v>33</v>
      </c>
      <c r="H29" s="88" t="s">
        <v>34</v>
      </c>
      <c r="I29" s="88" t="s">
        <v>35</v>
      </c>
      <c r="J29" s="88" t="s">
        <v>36</v>
      </c>
      <c r="K29" s="88" t="s">
        <v>37</v>
      </c>
      <c r="L29" s="88" t="s">
        <v>8</v>
      </c>
      <c r="M29" s="88" t="s">
        <v>38</v>
      </c>
      <c r="N29" s="88" t="s">
        <v>39</v>
      </c>
      <c r="O29" s="88" t="s">
        <v>40</v>
      </c>
      <c r="P29" s="357"/>
      <c r="Q29" s="358"/>
      <c r="R29" s="358"/>
      <c r="S29" s="358"/>
      <c r="T29" s="358"/>
      <c r="U29" s="358"/>
      <c r="V29" s="358"/>
      <c r="W29" s="358"/>
      <c r="X29" s="358"/>
      <c r="Y29" s="358"/>
      <c r="Z29" s="358"/>
      <c r="AA29" s="358"/>
      <c r="AB29" s="358"/>
      <c r="AC29" s="358"/>
      <c r="AD29" s="359"/>
    </row>
    <row r="30" spans="1:41" ht="42" customHeight="1" thickBot="1" x14ac:dyDescent="0.3">
      <c r="A30" s="85" t="s">
        <v>144</v>
      </c>
      <c r="B30" s="423"/>
      <c r="C30" s="424"/>
      <c r="D30" s="89"/>
      <c r="E30" s="89"/>
      <c r="F30" s="89"/>
      <c r="G30" s="89"/>
      <c r="H30" s="89"/>
      <c r="I30" s="89"/>
      <c r="J30" s="89"/>
      <c r="K30" s="89"/>
      <c r="L30" s="89"/>
      <c r="M30" s="89"/>
      <c r="N30" s="89"/>
      <c r="O30" s="89"/>
      <c r="P30" s="86">
        <f>SUM(D30:O30)</f>
        <v>0</v>
      </c>
      <c r="Q30" s="398"/>
      <c r="R30" s="398"/>
      <c r="S30" s="398"/>
      <c r="T30" s="398"/>
      <c r="U30" s="398"/>
      <c r="V30" s="398"/>
      <c r="W30" s="398"/>
      <c r="X30" s="398"/>
      <c r="Y30" s="398"/>
      <c r="Z30" s="398"/>
      <c r="AA30" s="398"/>
      <c r="AB30" s="398"/>
      <c r="AC30" s="398"/>
      <c r="AD30" s="399"/>
    </row>
    <row r="31" spans="1:41" ht="45" customHeight="1" x14ac:dyDescent="0.25">
      <c r="A31" s="297" t="s">
        <v>58</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9"/>
    </row>
    <row r="32" spans="1:41" ht="23.1" customHeight="1" x14ac:dyDescent="0.25">
      <c r="A32" s="295" t="s">
        <v>59</v>
      </c>
      <c r="B32" s="358" t="s">
        <v>60</v>
      </c>
      <c r="C32" s="358" t="s">
        <v>55</v>
      </c>
      <c r="D32" s="358" t="s">
        <v>61</v>
      </c>
      <c r="E32" s="358"/>
      <c r="F32" s="358"/>
      <c r="G32" s="358"/>
      <c r="H32" s="358"/>
      <c r="I32" s="358"/>
      <c r="J32" s="358"/>
      <c r="K32" s="358"/>
      <c r="L32" s="358"/>
      <c r="M32" s="358"/>
      <c r="N32" s="358"/>
      <c r="O32" s="358"/>
      <c r="P32" s="358"/>
      <c r="Q32" s="358" t="s">
        <v>62</v>
      </c>
      <c r="R32" s="358"/>
      <c r="S32" s="358"/>
      <c r="T32" s="358"/>
      <c r="U32" s="358"/>
      <c r="V32" s="358"/>
      <c r="W32" s="358"/>
      <c r="X32" s="358"/>
      <c r="Y32" s="358"/>
      <c r="Z32" s="358"/>
      <c r="AA32" s="358"/>
      <c r="AB32" s="358"/>
      <c r="AC32" s="358"/>
      <c r="AD32" s="359"/>
      <c r="AG32" s="87"/>
      <c r="AH32" s="87"/>
      <c r="AI32" s="87"/>
      <c r="AJ32" s="87"/>
      <c r="AK32" s="87"/>
      <c r="AL32" s="87"/>
      <c r="AM32" s="87"/>
      <c r="AN32" s="87"/>
      <c r="AO32" s="87"/>
    </row>
    <row r="33" spans="1:41" ht="27" customHeight="1" x14ac:dyDescent="0.25">
      <c r="A33" s="295"/>
      <c r="B33" s="358"/>
      <c r="C33" s="400"/>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6" t="s">
        <v>63</v>
      </c>
      <c r="R33" s="356"/>
      <c r="S33" s="356"/>
      <c r="T33" s="357"/>
      <c r="U33" s="296" t="s">
        <v>64</v>
      </c>
      <c r="V33" s="356"/>
      <c r="W33" s="356"/>
      <c r="X33" s="357"/>
      <c r="Y33" s="296" t="s">
        <v>65</v>
      </c>
      <c r="Z33" s="356"/>
      <c r="AA33" s="357"/>
      <c r="AB33" s="296" t="s">
        <v>66</v>
      </c>
      <c r="AC33" s="356"/>
      <c r="AD33" s="407"/>
      <c r="AG33" s="87"/>
      <c r="AH33" s="87"/>
      <c r="AI33" s="87"/>
      <c r="AJ33" s="87"/>
      <c r="AK33" s="87"/>
      <c r="AL33" s="87"/>
      <c r="AM33" s="87"/>
      <c r="AN33" s="87"/>
      <c r="AO33" s="87"/>
    </row>
    <row r="34" spans="1:41" ht="106.5" customHeight="1" x14ac:dyDescent="0.25">
      <c r="A34" s="408" t="s">
        <v>144</v>
      </c>
      <c r="B34" s="410">
        <v>0.15</v>
      </c>
      <c r="C34" s="90" t="s">
        <v>67</v>
      </c>
      <c r="D34" s="89">
        <v>1</v>
      </c>
      <c r="E34" s="89">
        <v>1</v>
      </c>
      <c r="F34" s="89">
        <v>1</v>
      </c>
      <c r="G34" s="89">
        <v>1</v>
      </c>
      <c r="H34" s="89">
        <v>1</v>
      </c>
      <c r="I34" s="89">
        <v>1</v>
      </c>
      <c r="J34" s="89">
        <v>1</v>
      </c>
      <c r="K34" s="89">
        <v>1</v>
      </c>
      <c r="L34" s="89">
        <v>1</v>
      </c>
      <c r="M34" s="89">
        <v>1</v>
      </c>
      <c r="N34" s="89">
        <v>1</v>
      </c>
      <c r="O34" s="89">
        <v>1</v>
      </c>
      <c r="P34" s="202">
        <v>1</v>
      </c>
      <c r="Q34" s="534" t="s">
        <v>742</v>
      </c>
      <c r="R34" s="535"/>
      <c r="S34" s="535"/>
      <c r="T34" s="536"/>
      <c r="U34" s="534" t="s">
        <v>743</v>
      </c>
      <c r="V34" s="535"/>
      <c r="W34" s="535"/>
      <c r="X34" s="536"/>
      <c r="Y34" s="580" t="s">
        <v>727</v>
      </c>
      <c r="Z34" s="581"/>
      <c r="AA34" s="582"/>
      <c r="AB34" s="534" t="s">
        <v>145</v>
      </c>
      <c r="AC34" s="535"/>
      <c r="AD34" s="543"/>
      <c r="AG34" s="87"/>
      <c r="AH34" s="87"/>
      <c r="AI34" s="87"/>
      <c r="AJ34" s="87"/>
      <c r="AK34" s="87"/>
      <c r="AL34" s="87"/>
      <c r="AM34" s="87"/>
      <c r="AN34" s="87"/>
      <c r="AO34" s="87"/>
    </row>
    <row r="35" spans="1:41" ht="168.75" customHeight="1" thickBot="1" x14ac:dyDescent="0.3">
      <c r="A35" s="409"/>
      <c r="B35" s="411"/>
      <c r="C35" s="91" t="s">
        <v>70</v>
      </c>
      <c r="D35" s="218">
        <v>1</v>
      </c>
      <c r="E35" s="218">
        <v>1</v>
      </c>
      <c r="F35" s="218">
        <v>1</v>
      </c>
      <c r="G35" s="218">
        <v>1</v>
      </c>
      <c r="H35" s="218">
        <v>1</v>
      </c>
      <c r="I35" s="218">
        <v>1</v>
      </c>
      <c r="J35" s="218">
        <v>1</v>
      </c>
      <c r="K35" s="218">
        <v>1</v>
      </c>
      <c r="L35" s="218">
        <v>1</v>
      </c>
      <c r="M35" s="218">
        <v>1</v>
      </c>
      <c r="N35" s="218">
        <v>1</v>
      </c>
      <c r="O35" s="218"/>
      <c r="P35" s="226">
        <f>MIN(D35:O35)</f>
        <v>1</v>
      </c>
      <c r="Q35" s="537"/>
      <c r="R35" s="538"/>
      <c r="S35" s="538"/>
      <c r="T35" s="539"/>
      <c r="U35" s="537"/>
      <c r="V35" s="538"/>
      <c r="W35" s="538"/>
      <c r="X35" s="539"/>
      <c r="Y35" s="583"/>
      <c r="Z35" s="584"/>
      <c r="AA35" s="585"/>
      <c r="AB35" s="537"/>
      <c r="AC35" s="538"/>
      <c r="AD35" s="544"/>
      <c r="AE35" s="49"/>
      <c r="AF35" s="262"/>
      <c r="AG35" s="87"/>
      <c r="AH35" s="87"/>
      <c r="AI35" s="87"/>
      <c r="AJ35" s="87"/>
      <c r="AK35" s="87"/>
      <c r="AL35" s="87"/>
      <c r="AM35" s="87"/>
      <c r="AN35" s="87"/>
      <c r="AO35" s="87"/>
    </row>
    <row r="36" spans="1:41" ht="26.1" customHeight="1" x14ac:dyDescent="0.25">
      <c r="A36" s="389" t="s">
        <v>71</v>
      </c>
      <c r="B36" s="402" t="s">
        <v>72</v>
      </c>
      <c r="C36" s="404" t="s">
        <v>73</v>
      </c>
      <c r="D36" s="404"/>
      <c r="E36" s="404"/>
      <c r="F36" s="404"/>
      <c r="G36" s="404"/>
      <c r="H36" s="404"/>
      <c r="I36" s="404"/>
      <c r="J36" s="404"/>
      <c r="K36" s="404"/>
      <c r="L36" s="404"/>
      <c r="M36" s="404"/>
      <c r="N36" s="404"/>
      <c r="O36" s="404"/>
      <c r="P36" s="404"/>
      <c r="Q36" s="390" t="s">
        <v>74</v>
      </c>
      <c r="R36" s="405"/>
      <c r="S36" s="405"/>
      <c r="T36" s="405"/>
      <c r="U36" s="405"/>
      <c r="V36" s="405"/>
      <c r="W36" s="405"/>
      <c r="X36" s="405"/>
      <c r="Y36" s="405"/>
      <c r="Z36" s="405"/>
      <c r="AA36" s="405"/>
      <c r="AB36" s="405"/>
      <c r="AC36" s="405"/>
      <c r="AD36" s="406"/>
      <c r="AF36" s="262"/>
      <c r="AG36" s="87"/>
      <c r="AH36" s="87"/>
      <c r="AI36" s="87"/>
      <c r="AJ36" s="87"/>
      <c r="AK36" s="87"/>
      <c r="AL36" s="87"/>
      <c r="AM36" s="87"/>
      <c r="AN36" s="87"/>
      <c r="AO36" s="87"/>
    </row>
    <row r="37" spans="1:41" ht="26.1" customHeight="1" x14ac:dyDescent="0.25">
      <c r="A37" s="295"/>
      <c r="B37" s="403"/>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6" t="s">
        <v>89</v>
      </c>
      <c r="R37" s="356"/>
      <c r="S37" s="356"/>
      <c r="T37" s="356"/>
      <c r="U37" s="356"/>
      <c r="V37" s="356"/>
      <c r="W37" s="356"/>
      <c r="X37" s="356"/>
      <c r="Y37" s="356"/>
      <c r="Z37" s="356"/>
      <c r="AA37" s="356"/>
      <c r="AB37" s="356"/>
      <c r="AC37" s="356"/>
      <c r="AD37" s="407"/>
      <c r="AG37" s="94"/>
      <c r="AH37" s="94"/>
      <c r="AI37" s="94"/>
      <c r="AJ37" s="94"/>
      <c r="AK37" s="94"/>
      <c r="AL37" s="94"/>
      <c r="AM37" s="94"/>
      <c r="AN37" s="94"/>
      <c r="AO37" s="94"/>
    </row>
    <row r="38" spans="1:41" ht="114.75" customHeight="1" x14ac:dyDescent="0.25">
      <c r="A38" s="447" t="s">
        <v>146</v>
      </c>
      <c r="B38" s="437">
        <v>0.06</v>
      </c>
      <c r="C38" s="90" t="s">
        <v>67</v>
      </c>
      <c r="D38" s="205">
        <v>0</v>
      </c>
      <c r="E38" s="205">
        <v>9.0999999999999998E-2</v>
      </c>
      <c r="F38" s="205">
        <v>9.0999999999999998E-2</v>
      </c>
      <c r="G38" s="205">
        <v>9.0999999999999998E-2</v>
      </c>
      <c r="H38" s="205">
        <v>9.0999999999999998E-2</v>
      </c>
      <c r="I38" s="205">
        <v>9.0999999999999998E-2</v>
      </c>
      <c r="J38" s="205">
        <v>9.0999999999999998E-2</v>
      </c>
      <c r="K38" s="205">
        <v>9.0999999999999998E-2</v>
      </c>
      <c r="L38" s="205">
        <v>9.0999999999999998E-2</v>
      </c>
      <c r="M38" s="205">
        <v>9.0999999999999998E-2</v>
      </c>
      <c r="N38" s="205">
        <v>9.0999999999999998E-2</v>
      </c>
      <c r="O38" s="205">
        <v>0.09</v>
      </c>
      <c r="P38" s="96">
        <f>SUM(D38:O38)</f>
        <v>0.99999999999999978</v>
      </c>
      <c r="Q38" s="586" t="s">
        <v>744</v>
      </c>
      <c r="R38" s="587"/>
      <c r="S38" s="587"/>
      <c r="T38" s="587"/>
      <c r="U38" s="587"/>
      <c r="V38" s="587"/>
      <c r="W38" s="587"/>
      <c r="X38" s="587"/>
      <c r="Y38" s="587"/>
      <c r="Z38" s="587"/>
      <c r="AA38" s="587"/>
      <c r="AB38" s="587"/>
      <c r="AC38" s="587"/>
      <c r="AD38" s="588"/>
      <c r="AE38" s="97"/>
      <c r="AG38" s="98"/>
      <c r="AH38" s="98"/>
      <c r="AI38" s="98"/>
      <c r="AJ38" s="98"/>
      <c r="AK38" s="98"/>
      <c r="AL38" s="98"/>
      <c r="AM38" s="98"/>
      <c r="AN38" s="98"/>
      <c r="AO38" s="98"/>
    </row>
    <row r="39" spans="1:41" ht="114.75" customHeight="1" x14ac:dyDescent="0.25">
      <c r="A39" s="448"/>
      <c r="B39" s="438"/>
      <c r="C39" s="99" t="s">
        <v>70</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v>9.0999999999999998E-2</v>
      </c>
      <c r="M39" s="212">
        <v>9.0999999999999998E-2</v>
      </c>
      <c r="N39" s="212">
        <v>9.0999999999999998E-2</v>
      </c>
      <c r="O39" s="212"/>
      <c r="P39" s="219">
        <f>SUM(D39:O39)</f>
        <v>0.90999999999999981</v>
      </c>
      <c r="Q39" s="580"/>
      <c r="R39" s="581"/>
      <c r="S39" s="581"/>
      <c r="T39" s="581"/>
      <c r="U39" s="581"/>
      <c r="V39" s="581"/>
      <c r="W39" s="581"/>
      <c r="X39" s="581"/>
      <c r="Y39" s="581"/>
      <c r="Z39" s="581"/>
      <c r="AA39" s="581"/>
      <c r="AB39" s="581"/>
      <c r="AC39" s="581"/>
      <c r="AD39" s="589"/>
      <c r="AE39" s="97"/>
    </row>
    <row r="40" spans="1:41" ht="84" customHeight="1" x14ac:dyDescent="0.25">
      <c r="A40" s="448" t="s">
        <v>147</v>
      </c>
      <c r="B40" s="427">
        <v>0.09</v>
      </c>
      <c r="C40" s="102" t="s">
        <v>67</v>
      </c>
      <c r="D40" s="205">
        <v>0</v>
      </c>
      <c r="E40" s="205">
        <v>9.0999999999999998E-2</v>
      </c>
      <c r="F40" s="205">
        <v>9.0999999999999998E-2</v>
      </c>
      <c r="G40" s="205">
        <v>9.0999999999999998E-2</v>
      </c>
      <c r="H40" s="205">
        <v>9.0999999999999998E-2</v>
      </c>
      <c r="I40" s="205">
        <v>9.0999999999999998E-2</v>
      </c>
      <c r="J40" s="205">
        <v>9.0999999999999998E-2</v>
      </c>
      <c r="K40" s="205">
        <v>9.0999999999999998E-2</v>
      </c>
      <c r="L40" s="205">
        <v>9.0999999999999998E-2</v>
      </c>
      <c r="M40" s="205">
        <v>9.0999999999999998E-2</v>
      </c>
      <c r="N40" s="205">
        <v>9.0999999999999998E-2</v>
      </c>
      <c r="O40" s="205">
        <v>0.09</v>
      </c>
      <c r="P40" s="101">
        <f>SUM(D40:O40)</f>
        <v>0.99999999999999978</v>
      </c>
      <c r="Q40" s="429" t="s">
        <v>745</v>
      </c>
      <c r="R40" s="430"/>
      <c r="S40" s="430"/>
      <c r="T40" s="430"/>
      <c r="U40" s="430"/>
      <c r="V40" s="430"/>
      <c r="W40" s="430"/>
      <c r="X40" s="430"/>
      <c r="Y40" s="430"/>
      <c r="Z40" s="430"/>
      <c r="AA40" s="430"/>
      <c r="AB40" s="430"/>
      <c r="AC40" s="430"/>
      <c r="AD40" s="431"/>
      <c r="AE40" s="97"/>
    </row>
    <row r="41" spans="1:41" ht="84" customHeight="1" thickBot="1" x14ac:dyDescent="0.3">
      <c r="A41" s="545"/>
      <c r="B41" s="428"/>
      <c r="C41" s="91" t="s">
        <v>70</v>
      </c>
      <c r="D41" s="214">
        <v>0</v>
      </c>
      <c r="E41" s="214">
        <v>9.0999999999999998E-2</v>
      </c>
      <c r="F41" s="214">
        <v>9.0999999999999998E-2</v>
      </c>
      <c r="G41" s="214">
        <v>9.0999999999999998E-2</v>
      </c>
      <c r="H41" s="214">
        <v>9.0999999999999998E-2</v>
      </c>
      <c r="I41" s="214">
        <v>9.0999999999999998E-2</v>
      </c>
      <c r="J41" s="214">
        <v>9.0999999999999998E-2</v>
      </c>
      <c r="K41" s="214">
        <v>9.0999999999999998E-2</v>
      </c>
      <c r="L41" s="214">
        <v>9.0999999999999998E-2</v>
      </c>
      <c r="M41" s="214">
        <v>9.0999999999999998E-2</v>
      </c>
      <c r="N41" s="214">
        <v>9.0999999999999998E-2</v>
      </c>
      <c r="O41" s="214"/>
      <c r="P41" s="220">
        <f>SUM(D41:O41)</f>
        <v>0.90999999999999981</v>
      </c>
      <c r="Q41" s="432"/>
      <c r="R41" s="433"/>
      <c r="S41" s="433"/>
      <c r="T41" s="433"/>
      <c r="U41" s="433"/>
      <c r="V41" s="433"/>
      <c r="W41" s="433"/>
      <c r="X41" s="433"/>
      <c r="Y41" s="433"/>
      <c r="Z41" s="433"/>
      <c r="AA41" s="433"/>
      <c r="AB41" s="433"/>
      <c r="AC41" s="433"/>
      <c r="AD41" s="434"/>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list" allowBlank="1" showInputMessage="1" showErrorMessage="1" sqref="C7:C9" xr:uid="{00000000-0002-0000-08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800-000001000000}">
      <formula1>2000</formula1>
    </dataValidation>
    <dataValidation type="textLength" operator="lessThanOrEqual" allowBlank="1" showInputMessage="1" showErrorMessage="1" errorTitle="Máximo 2.000 caracteres" error="Máximo 2.000 caracteres" sqref="AB34 Q34 U34 Q40:AD41" xr:uid="{F15D8AAD-81D7-46F4-AF14-8E6559F2B563}">
      <formula1>2000</formula1>
    </dataValidation>
  </dataValidations>
  <pageMargins left="0.25" right="0.25" top="0.75" bottom="0.75" header="0.3" footer="0.3"/>
  <pageSetup scale="17"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820B4A-0FB4-4C3D-982F-D6DE627417B5}">
  <ds:schemaRefs>
    <ds:schemaRef ds:uri="http://schemas.microsoft.com/office/2006/metadata/properties"/>
    <ds:schemaRef ds:uri="http://purl.org/dc/dcmitype/"/>
    <ds:schemaRef ds:uri="http://purl.org/dc/elements/1.1/"/>
    <ds:schemaRef ds:uri="fe9e2b3d-4c1d-4923-bca8-f2013ad4d455"/>
    <ds:schemaRef ds:uri="http://schemas.microsoft.com/office/2006/documentManagement/types"/>
    <ds:schemaRef ds:uri="bea38547-d34c-4dfd-b958-4ddc302b48de"/>
    <ds:schemaRef ds:uri="http://schemas.microsoft.com/office/infopath/2007/PartnerControls"/>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Meta 1 ATENCIONES LPD</vt:lpstr>
      <vt:lpstr>Meta 1..n</vt:lpstr>
      <vt:lpstr>Meta 2 SEGUIMIENTO LPD</vt:lpstr>
      <vt:lpstr>Meta 3 OPERAR CR</vt:lpstr>
      <vt:lpstr>Meta 4 ATENCION CR</vt:lpstr>
      <vt:lpstr>Meta 5 FORTALECER SOFIA </vt:lpstr>
      <vt:lpstr>Meta 6 ESTRATEGIA PREVENCION</vt:lpstr>
      <vt:lpstr>Meta 7 CLS</vt:lpstr>
      <vt:lpstr>Meta 8 PROTOCOLO TP</vt:lpstr>
      <vt:lpstr>Meta 9 ATENCIONES DUPLAS</vt:lpstr>
      <vt:lpstr>Indicadores PA</vt:lpstr>
      <vt:lpstr>Territorialización PA</vt:lpstr>
      <vt:lpstr>Instructivo</vt:lpstr>
      <vt:lpstr>Generalidades</vt:lpstr>
      <vt:lpstr>Hoja13</vt:lpstr>
      <vt:lpstr>Hoja1</vt:lpstr>
      <vt:lpstr>'Meta 1 ATENCIONES LPD'!Área_de_impresión</vt:lpstr>
      <vt:lpstr>'Meta 2 SEGUIMIENTO LPD'!Área_de_impresión</vt:lpstr>
      <vt:lpstr>'Meta 3 OPERAR CR'!Área_de_impresión</vt:lpstr>
      <vt:lpstr>'Meta 4 ATENCION CR'!Área_de_impresión</vt:lpstr>
      <vt:lpstr>'Meta 5 FORTALECER SOFIA '!Área_de_impresión</vt:lpstr>
      <vt:lpstr>'Meta 6 ESTRATEGIA PREVENCION'!Área_de_impresión</vt:lpstr>
      <vt:lpstr>'Meta 7 CLS'!Área_de_impresión</vt:lpstr>
      <vt:lpstr>'Meta 8 PROTOCOLO TP'!Área_de_impresión</vt:lpstr>
      <vt:lpstr>'Meta 9 ATENCIONES DUPLAS'!Área_de_impresión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 Martínez</dc:creator>
  <cp:keywords/>
  <dc:description/>
  <cp:lastModifiedBy>Cindy Rocio Lopez Villanueva</cp:lastModifiedBy>
  <cp:revision/>
  <cp:lastPrinted>2023-11-08T23:35:12Z</cp:lastPrinted>
  <dcterms:created xsi:type="dcterms:W3CDTF">2011-04-26T22:16:52Z</dcterms:created>
  <dcterms:modified xsi:type="dcterms:W3CDTF">2023-12-08T18:48:39Z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