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38/PLAN DE ACCIÓN/"/>
    </mc:Choice>
  </mc:AlternateContent>
  <xr:revisionPtr revIDLastSave="27" documentId="8_{F67E1670-2A54-4FA3-BC9A-09E8FA09236D}" xr6:coauthVersionLast="47" xr6:coauthVersionMax="47" xr10:uidLastSave="{87337FE4-6C9D-44A4-B172-F1691C54115E}"/>
  <bookViews>
    <workbookView xWindow="-120" yWindow="-120" windowWidth="20730" windowHeight="11040" tabRatio="737" activeTab="5"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SIGLAS" sheetId="45"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4" i="36" l="1"/>
  <c r="AU13" i="36"/>
  <c r="A34" i="43" l="1"/>
  <c r="AB24" i="41"/>
  <c r="AB24" i="42"/>
  <c r="AB24" i="43"/>
  <c r="AB24" i="40"/>
  <c r="AU17" i="36" l="1"/>
  <c r="W24" i="40" l="1"/>
  <c r="W24" i="41"/>
  <c r="W24" i="42"/>
  <c r="W24" i="43"/>
  <c r="P43" i="43" l="1"/>
  <c r="AV17" i="36"/>
  <c r="D24" i="43"/>
  <c r="O24" i="43" s="1"/>
  <c r="F24" i="43"/>
  <c r="O25" i="42"/>
  <c r="D24" i="42"/>
  <c r="AU18" i="36"/>
  <c r="S23" i="43"/>
  <c r="AC23" i="43" s="1"/>
  <c r="AD23" i="43" s="1"/>
  <c r="C22" i="40"/>
  <c r="O22" i="40" s="1"/>
  <c r="C22" i="42"/>
  <c r="V24" i="41"/>
  <c r="AC25" i="40"/>
  <c r="O25" i="40"/>
  <c r="X24" i="40"/>
  <c r="V24" i="40"/>
  <c r="U24" i="40"/>
  <c r="T24" i="40"/>
  <c r="S24" i="40"/>
  <c r="D24" i="40"/>
  <c r="O24" i="40" s="1"/>
  <c r="AC23" i="40"/>
  <c r="AD23" i="40" s="1"/>
  <c r="O23" i="40"/>
  <c r="P23" i="40" s="1"/>
  <c r="AC22" i="40"/>
  <c r="AC25" i="41"/>
  <c r="O25" i="41"/>
  <c r="AA24" i="41"/>
  <c r="Z24" i="41"/>
  <c r="Y24" i="41"/>
  <c r="X24" i="41"/>
  <c r="U24" i="41"/>
  <c r="T24" i="41"/>
  <c r="S24" i="41"/>
  <c r="D24" i="41"/>
  <c r="O24" i="41" s="1"/>
  <c r="AC23" i="41"/>
  <c r="AD23" i="41" s="1"/>
  <c r="O23" i="41"/>
  <c r="P23" i="41"/>
  <c r="AC22" i="41"/>
  <c r="O22" i="41"/>
  <c r="AC25" i="42"/>
  <c r="AA24" i="42"/>
  <c r="Z24" i="42"/>
  <c r="Y24" i="42"/>
  <c r="X24" i="42"/>
  <c r="V24" i="42"/>
  <c r="U24" i="42"/>
  <c r="T24" i="42"/>
  <c r="S24" i="42"/>
  <c r="AC23" i="42"/>
  <c r="AD23" i="42" s="1"/>
  <c r="O23" i="42"/>
  <c r="P23" i="42" s="1"/>
  <c r="AC22" i="42"/>
  <c r="O22" i="42"/>
  <c r="AC25" i="43"/>
  <c r="X24" i="43"/>
  <c r="V24" i="43"/>
  <c r="U24" i="43"/>
  <c r="T24" i="43"/>
  <c r="S24" i="43"/>
  <c r="O23" i="43"/>
  <c r="P23" i="43" s="1"/>
  <c r="AC22" i="43"/>
  <c r="O22" i="43"/>
  <c r="P41" i="41"/>
  <c r="P40" i="41"/>
  <c r="AV13" i="36"/>
  <c r="AU15" i="36"/>
  <c r="AV15" i="36" s="1"/>
  <c r="A30" i="40"/>
  <c r="A34" i="40" s="1"/>
  <c r="A30" i="41"/>
  <c r="A34" i="41"/>
  <c r="A30" i="42"/>
  <c r="A34" i="42" s="1"/>
  <c r="P51" i="43"/>
  <c r="P50" i="43"/>
  <c r="P49" i="43"/>
  <c r="P48" i="43"/>
  <c r="P47" i="43"/>
  <c r="P46" i="43"/>
  <c r="P45" i="43"/>
  <c r="P44" i="43"/>
  <c r="P53" i="43"/>
  <c r="P52" i="43"/>
  <c r="P40" i="43"/>
  <c r="P38" i="43"/>
  <c r="A30" i="43"/>
  <c r="P55" i="43"/>
  <c r="P54"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S58" i="37" s="1"/>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V14" i="36"/>
  <c r="AU16" i="36"/>
  <c r="AV16" i="36" s="1"/>
  <c r="AV18" i="36"/>
  <c r="AU19" i="36"/>
  <c r="AV19" i="36" s="1"/>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D25" i="41" l="1"/>
  <c r="AX58" i="37"/>
  <c r="AY58" i="37"/>
  <c r="R32" i="37"/>
  <c r="AC24" i="42"/>
  <c r="P25" i="41"/>
  <c r="P25" i="40"/>
  <c r="AC24" i="40"/>
  <c r="AX32" i="37"/>
  <c r="S32" i="37"/>
  <c r="AY32" i="37"/>
  <c r="R58" i="37"/>
  <c r="AD25" i="42"/>
  <c r="AC24" i="41"/>
  <c r="AD25" i="40"/>
  <c r="AC24" i="43"/>
  <c r="AD25" i="43"/>
  <c r="O25" i="43"/>
  <c r="P25" i="43" s="1"/>
  <c r="O24" i="42" l="1"/>
  <c r="P25"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Viviana</author>
  </authors>
  <commentList>
    <comment ref="Q38" authorId="0" shapeId="0" xr:uid="{00000000-0006-0000-0100-000001000000}">
      <text>
        <r>
          <rPr>
            <b/>
            <sz val="9"/>
            <color indexed="81"/>
            <rFont val="Tahoma"/>
            <family val="2"/>
          </rPr>
          <t>Viviana:</t>
        </r>
        <r>
          <rPr>
            <sz val="9"/>
            <color indexed="81"/>
            <rFont val="Tahoma"/>
            <family val="2"/>
          </rPr>
          <t xml:space="preserve">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Q43" authorId="0" shapeId="0" xr:uid="{00000000-0006-0000-0400-000001000000}">
      <text>
        <r>
          <rPr>
            <b/>
            <sz val="11"/>
            <color rgb="FF000000"/>
            <rFont val="Tahoma"/>
            <family val="2"/>
          </rPr>
          <t>Angela Marcela Forero Ruiz:</t>
        </r>
        <r>
          <rPr>
            <sz val="11"/>
            <color rgb="FF000000"/>
            <rFont val="Tahoma"/>
            <family val="2"/>
          </rPr>
          <t xml:space="preserve">
</t>
        </r>
        <r>
          <rPr>
            <sz val="11"/>
            <color rgb="FF000000"/>
            <rFont val="Tahoma"/>
            <family val="2"/>
          </rPr>
          <t>Se mencionan 30 reportes, pero al detallarlos suman 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1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<sst xmlns="http://schemas.openxmlformats.org/spreadsheetml/2006/main" count="1565" uniqueCount="679">
  <si>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</si>
  <si>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</si>
  <si>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</si>
  <si>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</si>
  <si>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</si>
  <si>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</si>
  <si>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</si>
  <si>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</si>
  <si>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OCT</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</si>
  <si>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</si>
  <si>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</si>
  <si>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</si>
  <si>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</si>
  <si>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</si>
  <si>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</si>
  <si>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</si>
  <si>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</si>
  <si>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</si>
  <si>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</si>
  <si>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</si>
  <si>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</si>
  <si>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</si>
  <si>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</si>
  <si>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</si>
  <si>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</si>
  <si>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</si>
  <si>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</si>
  <si>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</si>
  <si>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</si>
  <si>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</si>
  <si>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</si>
  <si>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</si>
  <si>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</si>
  <si>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</si>
  <si>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</si>
  <si>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</si>
  <si>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</si>
  <si>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</si>
  <si>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</si>
  <si>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</si>
  <si>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</si>
  <si>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</si>
  <si>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</si>
  <si>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</si>
  <si>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</si>
  <si>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</si>
  <si>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</si>
  <si>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</si>
  <si>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</si>
  <si>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</si>
  <si>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</si>
  <si>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</si>
  <si>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</si>
  <si>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</si>
  <si>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</si>
  <si>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</si>
  <si>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</si>
  <si>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</si>
  <si>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</si>
  <si>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</si>
  <si>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</si>
  <si>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</si>
  <si>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</si>
  <si>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Se realizó acompañamiento técnico para la transversalización de enfoque de género en 15 sectores distritales mediante 7 sensibilizaciones, 1 documento técnico, 3 bullets y 1 concepto técnico a saber: Capital Bus Transmilenio S.A y se realizó acompañamiento técnico a 4 mesas, 4 comités, 5 UTA, 1 Consejo y 4 Comisiones. Se realizaron los informes de: asistencia técnica para la transversalización del enfoque de género de los 15 sectores de la Administración Distrital y de TPIEG con corte a 30 de junio de 2023, balance de marcación TPIEG 2023 y lineamientos en los reportes de PP. Se desarrolló la sesión 2 de la CIM y las sesiones 9 y 10 de la UTA de la CIM. Se acompañó la elaboración de propuesta de plan de trabajo 2024-2025 en el marco del Sello Distrital de Igualdad de Género para los sectores AMB, DEE, EDU, GOB Y SAL.
Sobre Sello En Igualdad: Se elaboraron 5 diagnósticos institucionales en versión preliminar. Para privados: Se verificó la adhesión al pacto de ciudad por la igualdad de género por parte de 2 organizaciones. Se implementaron 4 talleres del portafolio de servicios para IES y empresas alcanzando a 1.010 personas.</t>
  </si>
  <si>
    <t xml:space="preserve">Acompañamiento técnico: para la transversalización del enfoque de género en 15 sectores distritales mediante 99 sensibilizaciones, 3 documentos, 3 bullets y 15 conceptos técnicos. Desarrollo de 2 sesiones de la CIM y 10 sesiones de la UTA. Participación y acompañamiento técnico a 20 mesas, 17 comités, 7 consejos, 21 UTA y 49 comisiones del Distrito.
TPIEG: Se desarrollaron dos talleres magistrales sobre TPIEG, se enviaron propuestas de marcación 2023 a 44 entidades, se realizó en 1er semestre 2023 el informe del TPIEG con corte a 31 de diciembre de 2022 y con corte a 30 de junio de 2023. Concertación y monitoreo a los reportes de logros de transversalización de género para 15 sectores. 
CIM-UTA: se realizó el Informe de gestión de la CIM del 1er y 2do trimestre de 2023, 2 sesiones de la Comisión, se realizó y publicó informe de gestión de la CIM, se presentaron avances de la PPMYEG y PPASP y sus instrumentos, balance de marcación TPIEG 2023 y lineamientos en los reportes de PP. 10 sesiones de UTA con la presentación de buenas prácticas de los sectores y presentación de balances de marcación TPIEG 2022 por la SDMujer, socialización logros de transversalización de género, aprobación y entrega de reportes de los planes de trabajo del sello “En Igualdad”.
SELLO: Acompañamiento técnico y elaboración propuesta plan de trabajo 2024-2025 en el marco del Sello para las 25 entidades de la primera fase y 5 entidades para segunda fase, desarrollo de evento de premiación de entidades públicas (sello violeta: SDJ, sello plata: SDIS y sello bronce: SDG) y entrega de insignias de reconocimiento a 21 organizaciones privadas. Se socializaron y enviaron los diagnósticos institucionales y la propuesta de plan de trabajo a 25 entidades en la primera fase, para la segunda fase se convocaron 35 entidades. Implementación de instrumentos de revisión de lenguaje escrito y visual a 29 entidades. Visitas de observación a 30 entidades, se elaboraron 5 diagnósticos preliminares. Para privados: aplicación de la herramienta de autodiagnóstico a 11 organizaciones privadas y socialización a 13 empresas. Se implementaron 21 talleres del portafolio a 1296 personas. Se realizó desayuno de trabajo con el sector privado en mayo y a la fecha hay 22 empresas e IES que firmaron el Pacto de Ciudad de Igualdad de Género.
		</t>
  </si>
  <si>
    <t>Ninguna, las cifras son acordes con la programación.</t>
  </si>
  <si>
    <r>
      <rPr>
        <b/>
        <sz val="11"/>
        <color rgb="FF000000"/>
        <rFont val="Times New Roman"/>
        <family val="1"/>
      </rPr>
      <t xml:space="preserve">Transversalización: </t>
    </r>
    <r>
      <rPr>
        <sz val="11"/>
        <color rgb="FF000000"/>
        <rFont val="Times New Roman"/>
        <family val="1"/>
      </rPr>
      <t xml:space="preserve">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
</t>
    </r>
    <r>
      <rPr>
        <b/>
        <sz val="11"/>
        <color rgb="FF000000"/>
        <rFont val="Times New Roman"/>
        <family val="1"/>
      </rPr>
      <t xml:space="preserve">
Sello En Igualdad: </t>
    </r>
    <r>
      <rPr>
        <sz val="11"/>
        <color rgb="FF000000"/>
        <rFont val="Times New Roman"/>
        <family val="1"/>
      </rPr>
      <t xml:space="preserve"> Se cuenta con información sobre el avance de la adecuación de la cultura institucional en pro de la igualdad de género de 5 entidades distritales y 1.010 colaboradores/as de empreas e Instituciones de Educación Superior se beneficiaron con las herramientas pedagógicas sobre transversaización de los enfoques de género y de derechos brindadas.</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</si>
  <si>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</si>
  <si>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</si>
  <si>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</si>
  <si>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</si>
  <si>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</si>
  <si>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</si>
  <si>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</si>
  <si>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</si>
  <si>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</si>
  <si>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</si>
  <si>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</si>
  <si>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</si>
  <si>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</si>
  <si>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</si>
  <si>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</si>
  <si>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</si>
  <si>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</si>
  <si>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</si>
  <si>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</si>
  <si>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</si>
  <si>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</si>
  <si>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r>
      <rPr>
        <b/>
        <sz val="11"/>
        <color rgb="FF000000"/>
        <rFont val="Times New Roman"/>
        <family val="1"/>
      </rPr>
      <t>Acumulado:</t>
    </r>
    <r>
      <rPr>
        <sz val="11"/>
        <color rgb="FF000000"/>
        <rFont val="Times New Roman"/>
        <family val="1"/>
      </rPr>
      <t xml:space="preserve"> Se brindó acompañamiento a los sectores de la Administración Distrital para la definición de los logros de transversalización de género del año 2023 y asesoría técnica para la definición y aprobación final de los Planes de Trabajo “En Igualdad: Sello Distrital de Igualdad de Género” de las 25 entidades priorizadas para la fase 1 (SDP, SDIS, IDIPRON, SDH, SDMujer, SED, SDA, JBB, IDARTES,IDRD,SDCRD,IPES, SDDE, DASCD,SG, IDPAC, SDG, SDHT, UAESP, HAC, SDH, SJD, SDM, SDS, SDSCJ), acompañamiento mesa técnica para aprobación de acciones pendientes Sello en Igualdad 2023-2024, elaboración propuesta plan de trabajo 2024-2025 en el marco del Sello Distrital de Igualdad de Género para las entidades IDIGER, DADEP, IDT, Subred Sur y ATENEA. Por otro lado, se realizó articulación con la Subred Integrada de Servicios de Salud Sur para la definición de acciones en el marco de la estrategia de transversalización de género para implementar durante 2023. Así mismo, se realizó articulación con la Sec. General para incorporar el enfoque de género en la Política Publica de Acogida, Inclusión y Desarrollo para los Nuevos Bogotanos y Bogotanas. Se continuó brindando acompañamiento para la revisión de actividades y definición del plan de trabajo de la Secretaría Distrital de Integración Social.</t>
    </r>
  </si>
  <si>
    <r>
      <rPr>
        <b/>
        <sz val="11"/>
        <color rgb="FF000000"/>
        <rFont val="Times New Roman"/>
        <family val="1"/>
      </rPr>
      <t xml:space="preserve">Octubre
</t>
    </r>
    <r>
      <rPr>
        <sz val="11"/>
        <color rgb="FF000000"/>
        <rFont val="Times New Roman"/>
        <family val="1"/>
      </rPr>
      <t>Se realizó acompañamiento técnico EDU y DEE: mesa técnica para aprobación de acciones pendientes Sello en Igualdad 2023-2024. Elaboración propuesta plan de trabajo 2024-2025 en el marco del Sello Distrital de Igualdad de Género para las entidades IDIGER, DADEP, IDT, Subred Sur y ATENEA</t>
    </r>
  </si>
  <si>
    <t xml:space="preserve">2. Realizar el acompañamiento técnico a las mesas, comités y comisiones de los sectores y las entidades de la administración distrital. </t>
  </si>
  <si>
    <r>
      <rPr>
        <b/>
        <sz val="11"/>
        <color rgb="FF000000"/>
        <rFont val="Times New Roman"/>
        <family val="1"/>
      </rPr>
      <t xml:space="preserve">Octubre 
</t>
    </r>
    <r>
      <rPr>
        <sz val="11"/>
        <color rgb="FF000000"/>
        <rFont val="Times New Roman"/>
        <family val="1"/>
      </rPr>
      <t>Se realizó acompañamiento técnico CUL: Mesa intersectorial de plan de mecanismo de gestión del PES de la bicicleta con el Instituto Distrital de Patrimonio Cultural. SEG: 4 acompañamientos a la CDSCCFB. MUJ: 1 Unidad Técnicas de Apoyo del Sistema Distrital de Cuidado y 1 Mesa directiva del sistema SOFIA, y 1 UTA interna comité coordinador sector mujeres. GOB: Acompañamiento sesión 7 de la UTA en el marco de la Comisión Intersectorial del Espacio Público- CIEP del DADEP. SAL: 1 Sala situacional de la conducta suicida del Consejo Consultivo de Salud Mental, 1 Comité de Apoyo a la Lactancia Materna (se reporta acta de mesa técnica realizada en septiembre ya que fue remitida por el sector en octubre), 3 Comité Intersectorial Distrital de Salud (se reporta acta de mesa técnica realizada en septiembre ya que fue remitida por el sector en octubre, sesión ordinaria de septiembre ya que fue remitida en octubre y mesa técnica de octubre). Elaboración informe de gestión Comité Intersectorial Distrital de Salud III trimestre de 2023.</t>
    </r>
  </si>
  <si>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</si>
  <si>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b/>
        <sz val="11"/>
        <color rgb="FF000000"/>
        <rFont val="Times New Roman"/>
        <family val="1"/>
      </rPr>
      <t>Acumulado</t>
    </r>
    <r>
      <rPr>
        <sz val="11"/>
        <color rgb="FF000000"/>
        <rFont val="Times New Roman"/>
        <family val="1"/>
      </rPr>
      <t>:Se acompañó técnicamente a los sectores de la administración distrital para la adecuación institucional a través de CT y DT así: GOB: CT Política Pública de Acogida, Inclusión (…). HAC: DT con frases alusivas a los derechos de las mujeres. GEP: CT sobre lenguaje incluyente, CT sobre la III Categoría de reconocimiento a las iniciativas y acciones afirmativas con enfoque de género en las entidades del Distrito para la gala de reconocimiento DASCD. MOV: CT propuesta ficha metodológica Capital Bus S.A.S. HAB: CT sobre acoso laboral para Acueducto y Alcantarillado. SAL: CT encuesta violencias basadas en orientación sexual e identidad de género al interior de las Subredes, elaboración de bullets sobre la importancia de las salas amigas de la familia lactante para la garantía de derechos de las mujeres y otras personas lactantes y articulación y acompañamiento para el desarrollo de jornadas de prevención de acoso laboral y acoso sexual laboral a talento humano de la Subred Integrada de Servicios de Salud Sur. INT: DT Escuela de Políticas y Enfoques: Módulo de nivelación conceptual y CT Diagnóstico de la situación de habilidades y competencias de mujeres adolescentes y jóvenes vinculadas al IDIPRON que habitan o están en riesgo de habitar la calle, SEG: CT sobre encuestas de evaluación de necesidades, expectativas y calidad de vida laboral de las mujeres bomberas y CT caracterización del talento humano de la Sec. de Seguridad, Convivencia y Justicia. JUR: CT para la incorporación del enfoque de género en la caracterización del talento humano de la Sec. Jurídica. CUL: CT Medir la percepción y satisfacción de la ciudadanía en el Instituto Distrital de las artes con enfoque de género</t>
    </r>
  </si>
  <si>
    <r>
      <rPr>
        <b/>
        <sz val="11"/>
        <color rgb="FF000000"/>
        <rFont val="Times New Roman"/>
        <family val="1"/>
      </rPr>
      <t xml:space="preserve">Octubre:
</t>
    </r>
    <r>
      <rPr>
        <sz val="11"/>
        <color rgb="FF000000"/>
        <rFont val="Times New Roman"/>
        <family val="1"/>
      </rPr>
      <t>Acompañamiento técnico para la implementación del enfoque de género con conceptos técnicos para los sectores INT: “Diagnóstico de la situación de habilidades y competencias de mujeres adolescentes y jóvenes vinculadas al IDIPRON que habitan o están en riesgo de habitar la calle” y CUL: Medir la percepción y satisfacción de la ciudadanía en el Instituto Distrital de las artes con enfoque de género</t>
    </r>
  </si>
  <si>
    <t xml:space="preserve">4. Realizar el acompañamiento técnico para la implementación de acciones, en el marco de la transversalización del enfoque de género en la labor misional de los sectores de la administración distrital, sus entidades adscritas y vinculadas.  </t>
  </si>
  <si>
    <r>
      <rPr>
        <b/>
        <sz val="11"/>
        <color rgb="FF000000"/>
        <rFont val="Times New Roman"/>
        <family val="1"/>
      </rPr>
      <t>Acumulado:</t>
    </r>
    <r>
      <rPr>
        <sz val="11"/>
        <color rgb="FF000000"/>
        <rFont val="Times New Roman"/>
        <family val="1"/>
      </rPr>
      <t>Acompañamiento técnico para la incorporación del enfoque de género en la labor misional de las entidades, a través de acciones, elaboración de DT y CT, así: EDU: CT ruta de bienestar y acompañamiento Agencia Atenea y CT recomendaciones sobre salud mental en las comunidades educativas. PLN: Diagnósticos sectoriales Plan de Ordenamiento Territorial sobre Casas de Igualdad de Oportunidades HAB: Acompañamiento Social de Vivienda Gratuita y DT con propuesta de sensibilizaciones dirigida al acueducto y alcantarillado. SEG: CT sobre responsabilidad Penal Adolescente. TRANSV: CT rendición de cuentas de la Veeduría Distrital. CUL: CT estrategia metodológica sobre formulación PES cultura bogotana de los usos y disfrutes de la bicicleta y bullets PES. GEP: CT Categoría III, Gala de Reconocimiento DASCD. INT: CT Escuela de liderazgo para mujeres habitantes de calle o en riesgo de estarlo. SEG- GOB: CT Protocolo CDSCCFB. DEE: Presentación oferta institucional y misional de la Sec. Mujer a la ciudadanía en plazas de mercado adscritas al IPES. SAL: CT formulario de entrevista estudio de adherencia terapéutica en salud mental, DT Lineamientos para la incorporación del enfoque de género, enfoque diferencial y comunicación no sexista en las estrategias de información, educación y comunicación del Plan Decenal de Lactancia Materna y Bullets la promoción de la autonomía, la toma de decisiones y la garantía de los derechos sexuales y reproductivos de las mujeres que viven con vih AMB: CT documento hoja de ruta en el marco del proyecto AVANTIA  y bullets para el evento de lanzamiento Women4Climate. MOV: CT Bogotá Móvil Transmilenio, CT Capital Bus Transmilenio S.A., Bullets para la socialización del capítulo de género del Anuario de Seguridad Vial</t>
    </r>
  </si>
  <si>
    <r>
      <rPr>
        <b/>
        <sz val="11"/>
        <color rgb="FF000000"/>
        <rFont val="Times New Roman"/>
        <family val="1"/>
      </rPr>
      <t xml:space="preserve">Octubre:
</t>
    </r>
    <r>
      <rPr>
        <sz val="11"/>
        <color rgb="FF000000"/>
        <rFont val="Times New Roman"/>
        <family val="1"/>
      </rPr>
      <t>Acompañamiento técnico para la implementación de acciones en los sectores distritales MOV: Bullets para la socialización del capítulo de género del Anuario de Seguridad Vial  y CT Capital Bus Transmilenio S.A. SAL: Bullets la promoción de la autonomía, la toma de decisiones y la garantía de los derechos sexuales y reproductivos de las mujeres que viven con vih y DT Lineamientos para la incorporación del enfoque de género, enfoque diferencial y comunicación no sexista en las estrategias de información, educación y comunicación del Plan Decenal de Lactancia Materna</t>
    </r>
  </si>
  <si>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</si>
  <si>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b/>
        <sz val="11"/>
        <color rgb="FF000000"/>
        <rFont val="Times New Roman"/>
        <family val="1"/>
      </rPr>
      <t>Acumulado:</t>
    </r>
    <r>
      <rPr>
        <sz val="11"/>
        <color rgb="FF000000"/>
        <rFont val="Times New Roman"/>
        <family val="1"/>
      </rPr>
      <t xml:space="preserve">Se llevó a cabo la realización de la propuesta de pautas para la Transversalización del enfoque de género, la revisión y actualización de la ruta metodológica de indicadores con enfoque de género, el documento técnico, la ficha metodológica de indicadores y la presentación. Se participó en la Mesa del Modelo Integrado de Planeación y Gestión. Se realizó el concepto técnico con recomendaciones para el lanzamiento de soluciones tecnológicas – aspectos para la seguridad de la información – evaluaciones de impacto de privacidad – responsabilidad demostrada de la Política de Seguridad de la Información, la primera versión del documento técnico y guía metodológica presupuestos sensibles al género.  
</t>
    </r>
  </si>
  <si>
    <r>
      <rPr>
        <b/>
        <sz val="11"/>
        <color rgb="FF000000"/>
        <rFont val="Times New Roman"/>
        <family val="1"/>
      </rPr>
      <t xml:space="preserve">Octubre:  </t>
    </r>
    <r>
      <rPr>
        <sz val="11"/>
        <color rgb="FF000000"/>
        <rFont val="Times New Roman"/>
        <family val="1"/>
      </rPr>
      <t>Esta actividad no se programó para el mes de octubre, por lo tanto, no se reportan avances.</t>
    </r>
  </si>
  <si>
    <t>6. Realizar el fortalecimiento de capacidades en el marco de la transversalización del enfoque de género a través de sensibilizaciones, talleres, charlas, recorridos, entre otros.</t>
  </si>
  <si>
    <r>
      <rPr>
        <b/>
        <sz val="11"/>
        <color rgb="FF000000"/>
        <rFont val="Times New Roman"/>
        <family val="1"/>
      </rPr>
      <t xml:space="preserve">Acumulado: </t>
    </r>
    <r>
      <rPr>
        <sz val="11"/>
        <color rgb="FF000000"/>
        <rFont val="Times New Roman"/>
        <family val="1"/>
      </rPr>
      <t xml:space="preserve">Se desarrollaron sensibilizaciones sobre: Enfoque de género: 17 (DEE; MOV; SEG; CUL; JUR; INT MUJ; GEP; SAL); Derecho a una vida libre de violencias, rutas de atención y acoso sexual 36 (AMB; DEE; GOB; HAB; HAC; MOV; SEG; CUL; JUR); Derecho a la participación para mujeres y niñas: 2 (INT); Derecho al trabajo: 1 (MOV); Masculinidades: 2 (INT; AMB) Salud integral, género e interrupción voluntaria del embarazo: 4 (SAL); Comunicación y cultura no sexista: 16 (AMB; DEE; HAC; INT; MOV; SEG; CUL; HAB; GEP; EDU); Conmemoración 8 marzo: 4 (SEG; CUL; GEP; EDU); Enfoque diferencial y perspectiva interseccional: 1 (JUR); Habilidades en calle 1 (JUR); Mujeres y ambiente: 3 (AMB); Política Pública de Mujeres y Equidad de Género: 1 (SAL); Oferta Institucional SDMujer: 8 (DEE).  </t>
    </r>
  </si>
  <si>
    <r>
      <rPr>
        <b/>
        <sz val="11"/>
        <color rgb="FF000000"/>
        <rFont val="Times New Roman"/>
        <family val="1"/>
      </rPr>
      <t xml:space="preserve">Octubre: </t>
    </r>
    <r>
      <rPr>
        <sz val="11"/>
        <color rgb="FF000000"/>
        <rFont val="Times New Roman"/>
        <family val="1"/>
      </rPr>
      <t>Se desarrollaron sensibilizaciones sobre: Masculinidades 1 (AMB); Comunicación y cultura no sexista: 3 (AMB; DEE; MOV); Derecho a una vida libre de violencias, rutas de acceso y acoso sexual: 1 (MOV); Derecho al trabajo 1 (MOV); Política Pública de Mujeres y Equidad de Género: 1 (SAL);Habilidades en calle 1 (JUR).</t>
    </r>
  </si>
  <si>
    <t>7.Apoyar la implementación del Trazador Presupuestal de Igualdad y Equidad de Género (aportes a documentos, informes, participación en mesas, sensibilizaciones)</t>
  </si>
  <si>
    <r>
      <rPr>
        <b/>
        <sz val="11"/>
        <color rgb="FF000000"/>
        <rFont val="Times New Roman"/>
        <family val="1"/>
      </rPr>
      <t xml:space="preserve">Acumulado: </t>
    </r>
    <r>
      <rPr>
        <sz val="11"/>
        <color rgb="FF000000"/>
        <rFont val="Times New Roman"/>
        <family val="1"/>
      </rPr>
      <t>Se realizó el informe del Trazador Presupuestal para la Igualdad y Equidad de Género - TPIEG-, con corte a 31 de diciembre de 2022 y la elaboración de 34 boletines sobre la marcación del trazador en cada entidad. Con relación a la vigencia 2023, se dio línea técnica sobre la elaboración de 44 propuestas de marcación para las entidades de la administración Distrital, se realizaron dos talleres magistrales los días 14 y 15 de junio y se realizó acompañamiento a 24 entidades de 10 sectores (AMB, CUL, DEE, EDU, GEP, GOB, HAB, HAC, MOV y PLN) para el apoyo a la marcación durante 2023. Se dieron orientaciones para llevar a cabo la reunión con la Universidad de Nebraska para mostrar los avances del TPIEG en Bogotá con sus generalidades y funcionamiento. Se realizó el informe Trazador Presupuestal para la Igualdad y Equidad de Género - TPIEG-, con corte a 30 de junio de 2023 y su respectiva presentación.</t>
    </r>
  </si>
  <si>
    <r>
      <rPr>
        <b/>
        <sz val="11"/>
        <color rgb="FF000000"/>
        <rFont val="Times New Roman"/>
        <family val="1"/>
      </rPr>
      <t xml:space="preserve">Octubre:
</t>
    </r>
    <r>
      <rPr>
        <sz val="11"/>
        <color rgb="FF000000"/>
        <rFont val="Times New Roman"/>
        <family val="1"/>
      </rPr>
      <t>Se realizó el informe Trazador Presupuestal para la Igualdad y Equidad de Género - TPIEG-, con corte a 30 de junio de 2023 y su respectiva presentación.</t>
    </r>
  </si>
  <si>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</si>
  <si>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theme="1"/>
        <rFont val="Times New Roman"/>
        <family val="1"/>
      </rPr>
      <t>Acumulado:</t>
    </r>
    <r>
      <rPr>
        <sz val="11"/>
        <color theme="1"/>
        <rFont val="Times New Roman"/>
        <family val="1"/>
      </rPr>
      <t xml:space="preserve"> Se realizó la supervisión del Convenio 819-2021 y se revisaron los informes Bimensuales VII, VIII, IX y el informe final del mes de mayo.  Se trabajó junto con ONU Mujeres durante el proceso de selección, retroalimentación y entrega de insumos al Centro Nacional de Consultoría, con relación a la primera fase del Sello. Se realizó la premiación de En Igualdad, Sello Distrital de Género, llevada a cabo en el marco de la conmemoración del 8 de marzo y liderado por la alcaldesa Claudia López en el que ocuparon los tres primeros lugares la Sec. Jurídica, la Sec. de Integración Social y la Sec. Gobierno.  En esta primera fase, participaron 25 entidades, que a la fecha cuentan con diagnósticos y planes de trabajo, aprobados y revisados. 
Para la segunda fase del Sello, se ha convocado a 35 entidades para participar en los 2 talleres y las 15 reuniones de socialización sobre el funcionamiento del Sello y el uso del aplicativo web. Se socializó la metodología del Sello a 2 entidades distritales de capital mixto, se implementó el instrumento diagnóstico de observación en las instalaciones de 30 entidades y se llevó a cabo la implementación de instrumentos de revisión de lenguaje escrito y visual a 29 entidades y la actualización de dicho instrumento para 9 entidades, se realizaron 32 seguimientos al diligenciamiento de plataforma web por parte de entidades. Se realizaron 2 reuniones de  alistamiento de instrumentos metodologícos para Alcaldías Locales (Fase 3). Se realizaron 8 reuniones socialización de herramienta autodiagnostico en el marco de la recolección de información  para diagnósticos de entidades Distritales de Capital Mixto. Se elaboraron 5 diagnósticos institucionales en versión preliminar.
</t>
    </r>
  </si>
  <si>
    <r>
      <rPr>
        <b/>
        <sz val="11"/>
        <color rgb="FF000000"/>
        <rFont val="Times New Roman"/>
        <family val="1"/>
      </rPr>
      <t xml:space="preserve">Octubre: </t>
    </r>
    <r>
      <rPr>
        <sz val="11"/>
        <color rgb="FF000000"/>
        <rFont val="Times New Roman"/>
        <family val="1"/>
      </rPr>
      <t xml:space="preserve">   A) Se realizaron 2 reuniones de socialización del uso del aplicativo web. B) Se actualizaron los instrumentos de revisión de lenguaje escrito y visual previamente diligenciados a 9 entidades. C) se realizaron 29 seguimientos al diligenciamiento de plataforma web por parte de entidades D) Se elaboraron 5 diagnósticos institucionales en versión preliminar.  E) Se realizaron 2 reuniones socialización de herramienta autodiagnostico en el marco de la recolección de información  para diagnósticos de entidades Distritales de Capital Mixto.</t>
    </r>
  </si>
  <si>
    <t>9. Implementar "En Igualdad" - Sello Distrital de Igualdad de Género con las organizaciones del sector privado que se vinculen al proceso de reconocimiento al compromiso con el cierre de brechas de género en Bogotá.</t>
  </si>
  <si>
    <r>
      <rPr>
        <b/>
        <sz val="11"/>
        <color theme="1"/>
        <rFont val="Times New Roman"/>
        <family val="1"/>
      </rPr>
      <t xml:space="preserve">Acumulado: </t>
    </r>
    <r>
      <rPr>
        <sz val="11"/>
        <color theme="1"/>
        <rFont val="Times New Roman"/>
        <family val="1"/>
      </rPr>
      <t xml:space="preserve">1.Acompañamiento técnico a ONU Mujeres durante el proceso de selección, retroalimentación y entrega de insumos al CNC consultora encargada de la implementación de la primera fase del Sello de Igualdad de Género Distrital-Sector privado: 1a) Seguimiento al avance de la construcción propuesta metodológica de implementación del Sello de Igualdad de Género Distrital para el sector privado. 1b) Se cuenta con la versión aprobada de la herramienta de autodiagnostico para sector privado. 1c) El Centro Nacional de Consultoría realizó socialización de la propuesta metodológica del mecanismo con sector privado 1d)  Se realizó el evento de reconocimiento de 21 organizaciones privadas a través de la entrega de insignias del Sello En Igualdad. 2. Implementación del sello a través de: 2a) Se realizaron 18 reuniones de primer contacto con empresas, organizaciones y universidades interesadas en el sello,  2b) 24 empresas, organizaciones e IES se adhidieron al Pacto de Ciudad de Igualdad de Género. 2c) se desarrolló un desayuno de trabajo con empresas interesadas en el sello. 2d) se realizó acompañamiento a la implementación del portafolio de servicios a traves de: se aplicó la herramienta de autodiagnostico para 11 organizaciones del sector privado y revisión técnica de los resultados de 9 de estas; se socializaron los resultados de la herramienta de autodiagnostico a 10 empresa; se actualizaron 6 metodologias de sensibilización y se implementaron 25 talleres a 2306 personas, se hicieron 4 reuniones de articulación y gestiones de acompañamiento a la implementación del portafolio.
</t>
    </r>
  </si>
  <si>
    <r>
      <rPr>
        <b/>
        <sz val="11"/>
        <color rgb="FF000000"/>
        <rFont val="Times New Roman"/>
        <family val="1"/>
      </rPr>
      <t xml:space="preserve">Octubre: </t>
    </r>
    <r>
      <rPr>
        <sz val="11"/>
        <color rgb="FF000000"/>
        <rFont val="Times New Roman"/>
        <family val="1"/>
      </rPr>
      <t xml:space="preserve">  A) Se realizaron 2 reuniones de primer contacto B) se verificó la adhesión al pacto de ciudad por la igualdad de género por parte de 2 organizaciones.   Se realizó acompañamiento a la implementación del portafolio a través de: C) se hizo 1 reunión de acompañamiento a la implementación del portafolio D) Se actualizó 1 metodología de sensibilización E) se implementaron 4 talleres del portafolio de servicios para IES y empresas alcanzando a 1.010 personas.</t>
    </r>
  </si>
  <si>
    <t>*Incluir tantas filas sean necesarias</t>
  </si>
  <si>
    <t>4 - Realizar el seguimiento de 2 Políticas Públicas lideradas por la Secretaría Distrital de la Mujer</t>
  </si>
  <si>
    <t xml:space="preserve">Se realizó actualización de la matriz de consolidación de reportes del plan de acción de las políticas que lidera la SDMujer, conforme a los alcances recibidos de los sectores Jurídica y Cultura para la PPMyEG y el sector Gobierno para la PPASP.
Se realizó, revisión, análisis y retroalimentación del reporte de septiembre de logros de transversalización de género. 
Se realizó retroalimentación a los reportes de plan de trabajo de sello del tercer trimestre de las entidades IPES, Ambiente, Movilidad. JBB, Gobierno, UAESP, Salud, Gestión Pública, IDRD, Cultura, SDIS, UAECOB y Mujeres.
</t>
  </si>
  <si>
    <t xml:space="preserve">Se realizó revisión, análisis y retroalimentación de los reportes de plan de acción del primer y segundo trimestre 2023 de la PPMYEG y PPASP. Se actualizaron matrices de consolidación de reporte de la PPMYEG y PPASP a corte de octubre. Revisión y retroalimentación de los reportes a corte de septiembre de los logros de transversalización de género de los 15 sectores de la Administración Distrital. Se elaboró matriz de localidades y registro de información de territorialización reportada por los sectores en la PPMYEG.
Se realizó revisión, análisis y retroalimentación de los reportes de plan de trabajo de sello del primer semestre de las siguientes entidades: Sector Ambiente, IPES, Sector Movilidad, Jardín Botánico, Sector Educación, UAECOB, Sector Seguridad, Sector Mujeres, Sector Jurídica, Sector Cultura, IDRD, IDARTES, UAESP, IDIPRON, Sector Salud, Sector Planeación y Gestión Pública. Se realizó retroalimentación a los reportes de plan de trabajo de sello del tercer trimestre de las entidades IPES, Ambiente, Movilidad. JBB, Gobierno, UAESP, Salud, Gestión Pública, IDRD, Cultura, Seguridad, UAECOB y Mujeres.
En el primer semestre 2023 se realizó la revisión, consolidación e informe de los logros de transversalización de género 2022,  así como la retroalimentación de los planes de acción de la PPMYEG y PPASP a los reportes IV trimestre 2022 de los sectores responsables y para el segundo semestre 2023 se cuenta con la versión final del informe de balance de la PPMYEG vigencia 2022 e informe de PIOEG y ETG vigencia 2022
</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</si>
  <si>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</si>
  <si>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</si>
  <si>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r>
      <rPr>
        <b/>
        <sz val="11"/>
        <color rgb="FF000000"/>
        <rFont val="Times New Roman"/>
        <family val="1"/>
      </rPr>
      <t>Acumulado:</t>
    </r>
    <r>
      <rPr>
        <sz val="11"/>
        <color rgb="FF000000"/>
        <rFont val="Times New Roman"/>
        <family val="1"/>
      </rPr>
      <t xml:space="preserve"> 
Se cuenta con la diagramación del informe de la vigencia 2022 de la Política Pública de Mujeres y Equidad de Género.
Se realizó revisión y retroalimentación de los reportes a corte de agosto de los logros de transversalización de género de los 15 sectores de la Administración Distrital.
Se actualizo la matriz de consolidación de reporte de la PPMYEG a corte de septiembre, conforme a los alcances de reporte recibidos por los sectores.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de la PPMyEG y se realizó revisión, análisis y retroalimentación de los reportes de plan de trabajo de sello de las siguientes entidades: Sector Ambiente, IPES, Sector Movilidad, Jardín Botánico, Sector Educación, UAECOB, Sector Seguridad, Sector Mujeres, Sector Jurídica, Sector Cultura, IDRD, IDARTES, UAESP, IDIPRON, Sector Salud, Sector Planeación y Gestión Pública
</t>
    </r>
    <r>
      <rPr>
        <b/>
        <sz val="11"/>
        <color rgb="FF000000"/>
        <rFont val="Times New Roman"/>
        <family val="1"/>
      </rPr>
      <t xml:space="preserve">
</t>
    </r>
    <r>
      <rPr>
        <sz val="11"/>
        <color rgb="FF000000"/>
        <rFont val="Times New Roman"/>
        <family val="1"/>
      </rPr>
      <t xml:space="preserve"> 
</t>
    </r>
    <r>
      <rPr>
        <b/>
        <sz val="11"/>
        <color rgb="FF000000"/>
        <rFont val="Times New Roman"/>
        <family val="1"/>
      </rPr>
      <t xml:space="preserve">
</t>
    </r>
    <r>
      <rPr>
        <sz val="11"/>
        <color rgb="FF000000"/>
        <rFont val="Times New Roman"/>
        <family val="1"/>
      </rPr>
      <t xml:space="preserve">
</t>
    </r>
  </si>
  <si>
    <t>11. Realizar el seguimiento, la verificación, consolidación, análisis y reporte de información relacionada con la implementación de la Política Pública de Actividades Sexuales Pagadas,  a partir de su plan de acción.</t>
  </si>
  <si>
    <r>
      <rPr>
        <b/>
        <sz val="11"/>
        <color rgb="FF000000"/>
        <rFont val="Times New Roman"/>
        <family val="1"/>
      </rPr>
      <t>Acumulado</t>
    </r>
    <r>
      <rPr>
        <sz val="11"/>
        <color rgb="FF000000"/>
        <rFont val="Times New Roman"/>
        <family val="1"/>
      </rPr>
      <t>:
Se cuenta con la diagramación del informe de la vigencia 2022 de la Política Pública de Actividades Sexuales Pagadas. Se realizó revisión y retroalimentación de los reportes del primer y segundo trimestre de 2023 de los productos del Plan de Acción del CONPES DC., 11 de 2019 de la (PPASP) de los sectores responsables de implementación y la retroalimentación del IV trimestre 2022. Se realizó acompañamiento a mesas de trabajo sectorial orientadas a cualificar los reportes de política y se realizó la actualización de la consolidación de reportes de la PPASP a corte de septiembre, conforme a los alcances de reporte recibidos por los sectores.</t>
    </r>
  </si>
  <si>
    <t>5 - Acompañar el 100% la incorporación del enfoque de género y  la implementación de siete derechos de la PPMyEG</t>
  </si>
  <si>
    <t xml:space="preserve">En clave de la implementación de 7 de los 8 derechos de la PPMyEG, se realizaron 6 sensibilizaciones, avances 6 productos otras PP (Acción comunal, Educativa (2), Lectura, escritura y oralidad, Espacio público, Acuerdo plazas de mercado), ajuste a 1 producto PPASP. En cada derecho se avanzó en: Paz: Reporte 3 trimestre Plan Mesa Distrital Reincorporación, articulación Mesa Enfoque Diferencial. Participación: Bullets y participación evento enfoque género habitabilidad en calle, articulación plan participación territorial POT, divulgación piezas comunicativas y guía pedagógica conmemoración Día de la Niña. Trabajo: Articulación S.Movilidad estudio barreras género transporte. Articulación seguimiento productos y retroalimentación acciones afirmativas SDDE. Salud: Articulación mesa prevención maternidades tempranas, bullets conmemoración día prevención VIH. Articulación Sello para revisión acciones afirmativas en plan de trabajo S.Educación. Educación: Articulación agencia Atenea. Preparación evento Sello IES con ESAP y oficina comunicaciones. Planeación mesa universidades con U.Externado. 1 mesa prevención violencias género en universidades. Asistencia técnica a 2 IES para formulación políticas institucionales género. Cultura: Implementación stand y conversatorio SOFA 2023. Hábitat: Bullets y participación en evento seguridad vial, presentación equipamientos Plan Sistema Cuidado y Servicios Sociales del POT. </t>
  </si>
  <si>
    <t xml:space="preserve">A la fecha se han realizado las siguientes acciones por 7 de los 8 derechos priorizados:
48 conceptos técnicos sobre documentos técnicos y proyectos normativos relacionados con los derechos de las mujeres, 7 documentos técnicos incidencia CCM, 6 conmemoraciones (8M, 28Mayo, 21Junio, 22Julio, 28Sep, semana por la paz). Avances actualización 7 derechos técnicos derechos, avances en 7 productos de otras PP (Acción Comunal,  DDHH, Educativa (2), Lectura, Espacio Público, Acuerdo Plazas Mercado), 66 sensibilizaciones y articulaciones internas e intersectoriales en temas relacionados con los siete derechos así: Paz: Reportes seguimiento Política Víctimas, Mesa Distrital Reincorporación, PAD y su proyección 2024. Participación: Propuestas fortalecimiento CCM, agendas locales mujeres CCM y habitantes calle, bullets evento enfoque género habitabilidad en calle y plan participación territorial POT. Trabajo: Articulación SDMovilidad y AVANTIA estudio género en transporte, cartilla proceso disciplinario. Salud: Articulación temas de salud, IVE, derechos sexuales y reproductivos, salud mental, prevención maternidades tempranas, lactancia materna, VIH. Educación: Articulación temas educación superior y proyecto acción climática C40. Avances Sello universidades. 4 Mesas prevención violencias IES. Cultura: Articulación Smartfilms, Museo Quinta Bolívar, Bibliored, Fuego Fatuo y SOFA. Implementación stand y conversatorio SOFA 2023. Hábitat: Articulación POT, insumos Plan Maestro Servicios Cuidado y Sociales y Plan Movilidad, cartilla Estándar Calidad Espacial CIOM. En clave de los 7 derechos: Articulación Agencia Atenea, GIZ y la revisión/retroalimentación acciones afirmativas en 25 planes de trabajo Sello.
</t>
  </si>
  <si>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</si>
  <si>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</si>
  <si>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r>
      <rPr>
        <b/>
        <sz val="11"/>
        <color rgb="FF000000"/>
        <rFont val="Times New Roman"/>
        <family val="1"/>
      </rPr>
      <t>Acumulado</t>
    </r>
    <r>
      <rPr>
        <sz val="11"/>
        <color rgb="FF000000"/>
        <rFont val="Times New Roman"/>
        <family val="1"/>
      </rPr>
      <t xml:space="preserve">:
</t>
    </r>
    <r>
      <rPr>
        <b/>
        <sz val="11"/>
        <color rgb="FF000000"/>
        <rFont val="Times New Roman"/>
        <family val="1"/>
      </rPr>
      <t>Paz</t>
    </r>
    <r>
      <rPr>
        <sz val="11"/>
        <color rgb="FF000000"/>
        <rFont val="Times New Roman"/>
        <family val="1"/>
      </rPr>
      <t xml:space="preserve">: Articulación temas de paz en espacios e instancias sectoriales e intersectoriales. Reportes seguimiento Política Víctimas, PAD, Subcomité Memoria, Mesa Reincorporación y proyección PAD 2024. </t>
    </r>
    <r>
      <rPr>
        <b/>
        <sz val="11"/>
        <color rgb="FF000000"/>
        <rFont val="Times New Roman"/>
        <family val="1"/>
      </rPr>
      <t>Participación</t>
    </r>
    <r>
      <rPr>
        <sz val="11"/>
        <color rgb="FF000000"/>
        <rFont val="Times New Roman"/>
        <family val="1"/>
      </rPr>
      <t xml:space="preserve">: Propuesta fortalecimiento CCM. Articulación agendas locales mujeres CCM, Acuerdo participación niñas y proceso mujeres habitantes calle. Avance producto PP Acción Comunal. </t>
    </r>
    <r>
      <rPr>
        <b/>
        <sz val="11"/>
        <color rgb="FF000000"/>
        <rFont val="Times New Roman"/>
        <family val="1"/>
      </rPr>
      <t>Trabajo</t>
    </r>
    <r>
      <rPr>
        <sz val="11"/>
        <color rgb="FF000000"/>
        <rFont val="Times New Roman"/>
        <family val="1"/>
      </rPr>
      <t xml:space="preserve">: Articulación SDMovilidad y AVANTIA. Avances productos PPASP y Acuerdo Plazas Mercado. Retroalimentación documento barreras sector transporte. </t>
    </r>
    <r>
      <rPr>
        <b/>
        <sz val="11"/>
        <color rgb="FF000000"/>
        <rFont val="Times New Roman"/>
        <family val="1"/>
      </rPr>
      <t>Salud</t>
    </r>
    <r>
      <rPr>
        <sz val="11"/>
        <color rgb="FF000000"/>
        <rFont val="Times New Roman"/>
        <family val="1"/>
      </rPr>
      <t xml:space="preserve">: Articulación interna e intersectorial temas de salud, IVE, VIH, salud mental, prevención maternidades tempranas, lactancia materna. Avance PP DDHH. </t>
    </r>
    <r>
      <rPr>
        <b/>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2 productos PP Educativa. Avances Sello para universidades. 4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Documento PP ASP. Avance documento PP Lectura. </t>
    </r>
    <r>
      <rPr>
        <b/>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y Plan Movilidad Sostenible. Cartilla Estándar Calidad Espacial CIOM. Avance producto PP Espacio Público. </t>
    </r>
    <r>
      <rPr>
        <b/>
        <sz val="11"/>
        <color rgb="FF000000"/>
        <rFont val="Times New Roman"/>
        <family val="1"/>
      </rPr>
      <t>Cultura-Salud</t>
    </r>
    <r>
      <rPr>
        <sz val="11"/>
        <color rgb="FF000000"/>
        <rFont val="Times New Roman"/>
        <family val="1"/>
      </rPr>
      <t xml:space="preserve">: Articulación GIZ derechos sexuales migrantes. </t>
    </r>
    <r>
      <rPr>
        <b/>
        <sz val="11"/>
        <color rgb="FF000000"/>
        <rFont val="Times New Roman"/>
        <family val="1"/>
      </rPr>
      <t>Participación-Hábitat</t>
    </r>
    <r>
      <rPr>
        <sz val="11"/>
        <color rgb="FF000000"/>
        <rFont val="Times New Roman"/>
        <family val="1"/>
      </rPr>
      <t>: Articulación sistema participación POT. 7Derechos: Avances actualización 7 documentos técnicos. Revisión y retroalimentación acciones afirmativas Planes Trabajo Sello En Igualdad.</t>
    </r>
  </si>
  <si>
    <r>
      <rPr>
        <b/>
        <sz val="11"/>
        <color rgb="FF000000"/>
        <rFont val="Times New Roman"/>
        <family val="1"/>
      </rPr>
      <t>Octubre</t>
    </r>
    <r>
      <rPr>
        <sz val="11"/>
        <color rgb="FF000000"/>
        <rFont val="Times New Roman"/>
        <family val="1"/>
      </rPr>
      <t xml:space="preserve">:  
</t>
    </r>
    <r>
      <rPr>
        <b/>
        <sz val="11"/>
        <color rgb="FF000000"/>
        <rFont val="Times New Roman"/>
        <family val="1"/>
      </rPr>
      <t>Paz</t>
    </r>
    <r>
      <rPr>
        <sz val="11"/>
        <color rgb="FF000000"/>
        <rFont val="Times New Roman"/>
        <family val="1"/>
      </rPr>
      <t xml:space="preserve">: Reporte 3 trimestre plan mesa distrital reincorporación. Articulación Mesa Enfoque Diferencial.  </t>
    </r>
    <r>
      <rPr>
        <b/>
        <sz val="11"/>
        <color rgb="FF000000"/>
        <rFont val="Times New Roman"/>
        <family val="1"/>
      </rPr>
      <t>Participación</t>
    </r>
    <r>
      <rPr>
        <sz val="11"/>
        <color rgb="FF000000"/>
        <rFont val="Times New Roman"/>
        <family val="1"/>
      </rPr>
      <t xml:space="preserve">: Bullets evento enfoque género habitabilidad en calle. Avance producto PP Acción Comunal. Articulación plan participación territorial POT. Divulgación piezas comunicativas y guía pedagógica conmemoración Día de la Niña. </t>
    </r>
    <r>
      <rPr>
        <b/>
        <sz val="11"/>
        <color rgb="FF000000"/>
        <rFont val="Times New Roman"/>
        <family val="1"/>
      </rPr>
      <t>Trabajo</t>
    </r>
    <r>
      <rPr>
        <sz val="11"/>
        <color rgb="FF000000"/>
        <rFont val="Times New Roman"/>
        <family val="1"/>
      </rPr>
      <t xml:space="preserve">: Articulación S.Movilidad – Avantia estudio barreras género transporte. Avance producto Acuerdo Plazas Mercado. Articulación interna seguimiento productos y retroalimentación propuesta acciones afirmativas S.Desarrollo Económico. </t>
    </r>
    <r>
      <rPr>
        <b/>
        <sz val="11"/>
        <color rgb="FF000000"/>
        <rFont val="Times New Roman"/>
        <family val="1"/>
      </rPr>
      <t>Salud</t>
    </r>
    <r>
      <rPr>
        <sz val="11"/>
        <color rgb="FF000000"/>
        <rFont val="Times New Roman"/>
        <family val="1"/>
      </rPr>
      <t xml:space="preserve">: Articulación mesa prevención maternidades tempranas, prevención VIH. Bullets conmemoración día prevención VIH. Articulación Sello para revisión acciones afirmativas en plan de trabajo S.Educación. </t>
    </r>
    <r>
      <rPr>
        <b/>
        <sz val="11"/>
        <color rgb="FF000000"/>
        <rFont val="Times New Roman"/>
        <family val="1"/>
      </rPr>
      <t>Educación</t>
    </r>
    <r>
      <rPr>
        <sz val="11"/>
        <color rgb="FF000000"/>
        <rFont val="Times New Roman"/>
        <family val="1"/>
      </rPr>
      <t xml:space="preserve">: Avance 2 productos PP Educativa. Articulación agencia Atenea. Articulación ESAP y oficina comunicaciones evento reconocimiento Sello para IES. Planeación interna y con U.Externado mesa universidades. 1 mesa universidades prevención violencias género. </t>
    </r>
    <r>
      <rPr>
        <b/>
        <sz val="11"/>
        <color rgb="FF000000"/>
        <rFont val="Times New Roman"/>
        <family val="1"/>
      </rPr>
      <t>Cultura</t>
    </r>
    <r>
      <rPr>
        <sz val="11"/>
        <color rgb="FF000000"/>
        <rFont val="Times New Roman"/>
        <family val="1"/>
      </rPr>
      <t xml:space="preserve">: Piezas comunicativas, bullets conversatorio, insumos nota de prensa para participación en SOFA 2023. Retroalimentación y articulación avances producto PP lectura, escritura y oralidad. Ajustes producto PP ASP. </t>
    </r>
    <r>
      <rPr>
        <b/>
        <sz val="11"/>
        <color rgb="FF000000"/>
        <rFont val="Times New Roman"/>
        <family val="1"/>
      </rPr>
      <t>Hábitat</t>
    </r>
    <r>
      <rPr>
        <sz val="11"/>
        <color rgb="FF000000"/>
        <rFont val="Times New Roman"/>
        <family val="1"/>
      </rPr>
      <t xml:space="preserve">: Avance producto PP Espacio Público. Bullets y participación evento seguridad vial. Presentación equipamientos plan sistema cuidado y servicios sociales del POT. </t>
    </r>
  </si>
  <si>
    <t xml:space="preserve">13. Apoyar técnicamente la implementación de 7 derechos de la PPMyEG priorizados en la DDDP a través de conceptos y documentos técnicos. </t>
  </si>
  <si>
    <r>
      <rPr>
        <b/>
        <sz val="11"/>
        <color rgb="FF000000"/>
        <rFont val="Times New Roman"/>
        <family val="1"/>
      </rPr>
      <t>Acumulado</t>
    </r>
    <r>
      <rPr>
        <sz val="11"/>
        <color rgb="FF000000"/>
        <rFont val="Times New Roman"/>
        <family val="1"/>
      </rPr>
      <t xml:space="preserve">: Durante el periodo enero - septiembre 2023 se elaboraron 48 conceptos técnicos sobre:
(16) Proyectos de Acuerdo Distrital en temas relacionados con plazas de mercado; lactancia materna; dignidad menstrual; equidad de género en deporte, IVE, consumo sustancias psicoactivas, dignidad menstrual; machismo en colegios; salud personas adultas mayores, publicidad sexista; festival música electrónica al parque; emprendimiento joven rural.
(1) Proyecto de Decreto Distrital sobre proyectos integrales de proximidad.
(4) Proposiciones del Concejo sobre salud mental; parto humanizado; infancia rural; IVE.
(3) Proyectos de Ley sobre paridad en política; licencia menstrual laboral; mujeres rurales.
(14) Políticas públicas distritales en formulación sobre: comunicación comunitaria; TIC; peatón; seguridad, convivencia, paz y reconciliación; vendedoras informales; población raizal; economía circular; nuevos bogotanos y bogotanas; pueblos indígenas; racismo y discriminación racial; acción climática; servicio a ciudadanía.
(4) Respuestas a derechos de petición sobre trabajo doméstico; mujeres trans y personas no binarias, participación mujeres control social, implementación PPMyEG. 
(1) Circular lenguaje incluyente DASCD; (1) estrategias Plan Decenal de Lactancia Materna; (1) Ecourbanismo y Construcción Sostenible POT. (1) Encuesta Multipropósito. (1) Plan Decenal Lactancia Materna. (1) documento metodología espacios ciudadanos Veeduría. </t>
    </r>
  </si>
  <si>
    <r>
      <rPr>
        <b/>
        <sz val="11"/>
        <color rgb="FF000000"/>
        <rFont val="Times New Roman"/>
        <family val="1"/>
      </rPr>
      <t>Octubre</t>
    </r>
    <r>
      <rPr>
        <sz val="11"/>
        <color rgb="FF000000"/>
        <rFont val="Times New Roman"/>
        <family val="1"/>
      </rPr>
      <t xml:space="preserve">: Esta actividad tiene programación trimestral, por lo tanto en el mes de octubre no se informa sobre su avance. </t>
    </r>
  </si>
  <si>
    <t>14. Desarrollar y apoyar procesos de información y sensibilización a entidades de la administración distrital, así como con universidades, sector privado, ONGs y sociedad civil en la implementación de 7 derechos de la PPMyEG priorizados en la DDDP.</t>
  </si>
  <si>
    <r>
      <rPr>
        <b/>
        <sz val="11"/>
        <color rgb="FF000000"/>
        <rFont val="Times New Roman"/>
        <family val="1"/>
      </rPr>
      <t>Acumulado</t>
    </r>
    <r>
      <rPr>
        <sz val="11"/>
        <color rgb="FF000000"/>
        <rFont val="Times New Roman"/>
        <family val="1"/>
      </rPr>
      <t xml:space="preserve">:
</t>
    </r>
    <r>
      <rPr>
        <b/>
        <sz val="11"/>
        <color rgb="FF000000"/>
        <rFont val="Times New Roman"/>
        <family val="1"/>
      </rPr>
      <t>Paz</t>
    </r>
    <r>
      <rPr>
        <sz val="11"/>
        <color rgb="FF000000"/>
        <rFont val="Times New Roman"/>
        <family val="1"/>
      </rPr>
      <t xml:space="preserve">: 2 sensibilizaciones funcionariado: talento humano SDMujer. Unidad Búsqueda Personas Desaparecidas. 1 sensibilización a ciudadanía.  Metodología taller narrativas biográficas. </t>
    </r>
    <r>
      <rPr>
        <b/>
        <sz val="11"/>
        <color rgb="FF000000"/>
        <rFont val="Times New Roman"/>
        <family val="1"/>
      </rPr>
      <t>Participación</t>
    </r>
    <r>
      <rPr>
        <sz val="11"/>
        <color rgb="FF000000"/>
        <rFont val="Times New Roman"/>
        <family val="1"/>
      </rPr>
      <t xml:space="preserve">: metodologías propuesta fortalecimiento CCM. construcción agendas ciudadanas mujeres habitantes de calle. 1 encuentro para socialización agenda ciudadana mujeres habitantes de calle  y 3 sensibilizaciones a ciudadanía. </t>
    </r>
    <r>
      <rPr>
        <b/>
        <sz val="11"/>
        <color rgb="FF000000"/>
        <rFont val="Times New Roman"/>
        <family val="1"/>
      </rPr>
      <t>Trabajo</t>
    </r>
    <r>
      <rPr>
        <sz val="11"/>
        <color rgb="FF000000"/>
        <rFont val="Times New Roman"/>
        <family val="1"/>
      </rPr>
      <t xml:space="preserve">: 1 sensibilización a Bomberos. 1 sensibilización a ciudadanía y 1 sensibilización  a Talento Humano SDMujer. Retroalimentación ABCs derechos y género. </t>
    </r>
    <r>
      <rPr>
        <b/>
        <sz val="11"/>
        <color rgb="FF000000"/>
        <rFont val="Times New Roman"/>
        <family val="1"/>
      </rPr>
      <t>Trabajo-Educación</t>
    </r>
    <r>
      <rPr>
        <sz val="11"/>
        <color rgb="FF000000"/>
        <rFont val="Times New Roman"/>
        <family val="1"/>
      </rPr>
      <t xml:space="preserve">: 1 sensibilización 8M a talento humano SDMujer. </t>
    </r>
    <r>
      <rPr>
        <b/>
        <sz val="11"/>
        <color rgb="FF000000"/>
        <rFont val="Times New Roman"/>
        <family val="1"/>
      </rPr>
      <t>Salud</t>
    </r>
    <r>
      <rPr>
        <sz val="11"/>
        <color rgb="FF000000"/>
        <rFont val="Times New Roman"/>
        <family val="1"/>
      </rPr>
      <t xml:space="preserve">: 11 sensibilizaciones funcionariado: Subred Norte, DASCD, Integración, Educación, ICBF, Comité Lactancia, Servicios Salud para Mujeres, SDS, Hospital Meissen, Línea Púrpura y Talento Humano SDMujer. 6 sensibilizaciones a ciudadanía y 1 feria de servicios La Rolita. </t>
    </r>
    <r>
      <rPr>
        <b/>
        <sz val="11"/>
        <color rgb="FF000000"/>
        <rFont val="Times New Roman"/>
        <family val="1"/>
      </rPr>
      <t>Educación</t>
    </r>
    <r>
      <rPr>
        <sz val="11"/>
        <color rgb="FF000000"/>
        <rFont val="Times New Roman"/>
        <family val="1"/>
      </rPr>
      <t xml:space="preserve">: 1 sensibilización funcionariado ICFES. 2 sensibilizaciones a IES participantes en Sello. Espacios de presentación Sello a 14 IES. 1 jornada revisión buenas prácticas IES. 1 sensibilización a ciudadanía.1 sensibilización a talento humano SDMujer y asistencia técnica a 2 IES para formulación políticas institucionales género. </t>
    </r>
    <r>
      <rPr>
        <b/>
        <sz val="11"/>
        <color rgb="FF000000"/>
        <rFont val="Times New Roman"/>
        <family val="1"/>
      </rPr>
      <t>Cultura</t>
    </r>
    <r>
      <rPr>
        <sz val="11"/>
        <color rgb="FF000000"/>
        <rFont val="Times New Roman"/>
        <family val="1"/>
      </rPr>
      <t xml:space="preserve">: 8 sensibilizaciones funcionariado: Subred Sur Servicios Salud, Talento Humano SDMujer, equipo GIZ, servicios salud mujeres, SDHábitat, Alcaldía Puente Aranda, IDIPRON. 4 sensibilizaciones a empresas privadas. 1 sensibilización IES Sello. 6 sensibilizaciones a ciudadanía. Implementación stand SOFA 2023 sobre estereotipos género desde la ficción. 2 sesiones “Rompiendo el Molde” con Museo Quinta Bolívar. </t>
    </r>
    <r>
      <rPr>
        <b/>
        <sz val="11"/>
        <color rgb="FF000000"/>
        <rFont val="Times New Roman"/>
        <family val="1"/>
      </rPr>
      <t>Educación-Cultura</t>
    </r>
    <r>
      <rPr>
        <sz val="11"/>
        <color rgb="FF000000"/>
        <rFont val="Times New Roman"/>
        <family val="1"/>
      </rPr>
      <t xml:space="preserve">: Articulación y propuesta Agencia Atenea para sensibilización ciudadanía. </t>
    </r>
    <r>
      <rPr>
        <b/>
        <sz val="11"/>
        <color rgb="FF000000"/>
        <rFont val="Times New Roman"/>
        <family val="1"/>
      </rPr>
      <t>Hábitat</t>
    </r>
    <r>
      <rPr>
        <sz val="11"/>
        <color rgb="FF000000"/>
        <rFont val="Times New Roman"/>
        <family val="1"/>
      </rPr>
      <t xml:space="preserve">: 1 sensibilización a talento humano SDMujer. 1 sensibilización a ciudadanía. </t>
    </r>
    <r>
      <rPr>
        <b/>
        <sz val="11"/>
        <color rgb="FF000000"/>
        <rFont val="Times New Roman"/>
        <family val="1"/>
      </rPr>
      <t>7Derechos</t>
    </r>
    <r>
      <rPr>
        <sz val="11"/>
        <color rgb="FF000000"/>
        <rFont val="Times New Roman"/>
        <family val="1"/>
      </rPr>
      <t>: Reunión CCM para presentar propuesta fortalecimiento. 7 documentos técnicos incidencia CCM.</t>
    </r>
  </si>
  <si>
    <r>
      <rPr>
        <b/>
        <sz val="11"/>
        <color rgb="FF000000"/>
        <rFont val="Times New Roman"/>
        <family val="1"/>
      </rPr>
      <t>Octubre</t>
    </r>
    <r>
      <rPr>
        <sz val="11"/>
        <color rgb="FF000000"/>
        <rFont val="Times New Roman"/>
        <family val="1"/>
      </rPr>
      <t xml:space="preserve">: 
</t>
    </r>
    <r>
      <rPr>
        <b/>
        <sz val="11"/>
        <color rgb="FF000000"/>
        <rFont val="Times New Roman"/>
        <family val="1"/>
      </rPr>
      <t>Participación</t>
    </r>
    <r>
      <rPr>
        <sz val="11"/>
        <color rgb="FF000000"/>
        <rFont val="Times New Roman"/>
        <family val="1"/>
      </rPr>
      <t xml:space="preserve">: 1 encuentro mujeres habitantes calle socialización agenda ciudadana. 
</t>
    </r>
    <r>
      <rPr>
        <b/>
        <sz val="11"/>
        <color rgb="FF000000"/>
        <rFont val="Times New Roman"/>
        <family val="1"/>
      </rPr>
      <t>Trabajo</t>
    </r>
    <r>
      <rPr>
        <sz val="11"/>
        <color rgb="FF000000"/>
        <rFont val="Times New Roman"/>
        <family val="1"/>
      </rPr>
      <t xml:space="preserve">: 1 sensibilización a talento humano SDMujer sobre D.Trabajo. 
</t>
    </r>
    <r>
      <rPr>
        <b/>
        <sz val="11"/>
        <color rgb="FF000000"/>
        <rFont val="Times New Roman"/>
        <family val="1"/>
      </rPr>
      <t>Salud</t>
    </r>
    <r>
      <rPr>
        <sz val="11"/>
        <color rgb="FF000000"/>
        <rFont val="Times New Roman"/>
        <family val="1"/>
      </rPr>
      <t xml:space="preserve">:  4 sensibilizaciones sobre IVE: (1) a estudiantes Politécnico Grancolombiano, (2) a estudiantes SENA, (1) funcionariado Subred Norte de salud. 
</t>
    </r>
    <r>
      <rPr>
        <b/>
        <sz val="11"/>
        <color rgb="FF000000"/>
        <rFont val="Times New Roman"/>
        <family val="1"/>
      </rPr>
      <t>Educación</t>
    </r>
    <r>
      <rPr>
        <sz val="11"/>
        <color rgb="FF000000"/>
        <rFont val="Times New Roman"/>
        <family val="1"/>
      </rPr>
      <t xml:space="preserve">: Asistencia técnica a 2 IES para formulación políticas institucionales género: UNAD y ESAP.
</t>
    </r>
    <r>
      <rPr>
        <b/>
        <sz val="11"/>
        <color rgb="FF000000"/>
        <rFont val="Times New Roman"/>
        <family val="1"/>
      </rPr>
      <t>Cultura</t>
    </r>
    <r>
      <rPr>
        <sz val="11"/>
        <color rgb="FF000000"/>
        <rFont val="Times New Roman"/>
        <family val="1"/>
      </rPr>
      <t xml:space="preserve">: Implementación stand SOFA 2023 promoviendo reflexiones sobre estereotipos género desde la ciencia ficción. 1 sesión proceso Rompiendo el Molde con Museo Quinta Bolívar. </t>
    </r>
  </si>
  <si>
    <t>15. Realizar acciones para la conmemoración de fechas emblemáticas en relación con la garantía de los 7 derechos de la PPMyEG (8 de Marzo, 28 de Mayo, 21 de junio, 22 de Julio, 28 de Septiembre, 10 de Diciembre (DDHH), semana paz)</t>
  </si>
  <si>
    <r>
      <rPr>
        <b/>
        <sz val="11"/>
        <color rgb="FF000000"/>
        <rFont val="Times New Roman"/>
        <family val="1"/>
      </rPr>
      <t xml:space="preserve">Acumulado:
8Marzo: </t>
    </r>
    <r>
      <rPr>
        <u/>
        <sz val="11"/>
        <color rgb="FF000000"/>
        <rFont val="Times New Roman"/>
        <family val="1"/>
      </rPr>
      <t>7Derechos</t>
    </r>
    <r>
      <rPr>
        <sz val="11"/>
        <color rgb="FF000000"/>
        <rFont val="Times New Roman"/>
        <family val="1"/>
      </rPr>
      <t xml:space="preserve">: Identificación logros Administración Distrital en garantía derechos a mujeres. Documento de sentido. Piezas comunicativas. Articulación interna y apoyo evento conmemoración distrital. Trabajo-Educación: Metodología y PPT sensibilización 8M.
</t>
    </r>
    <r>
      <rPr>
        <b/>
        <sz val="11"/>
        <color rgb="FF000000"/>
        <rFont val="Times New Roman"/>
        <family val="1"/>
      </rPr>
      <t>28 Mayo</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Articulación IDRD preparación evento. Bullets y conversatorio DASCD "Mujer, haz valer tus derechos”. Evento conmemoración - Feria Servicios Manzana Cuidado Engativá.
</t>
    </r>
    <r>
      <rPr>
        <b/>
        <sz val="11"/>
        <color rgb="FF000000"/>
        <rFont val="Times New Roman"/>
        <family val="1"/>
      </rPr>
      <t>21 Junio</t>
    </r>
    <r>
      <rPr>
        <sz val="11"/>
        <color rgb="FF000000"/>
        <rFont val="Times New Roman"/>
        <family val="1"/>
      </rPr>
      <t xml:space="preserve">: </t>
    </r>
    <r>
      <rPr>
        <u/>
        <sz val="11"/>
        <color rgb="FF000000"/>
        <rFont val="Times New Roman"/>
        <family val="1"/>
      </rPr>
      <t>Educación</t>
    </r>
    <r>
      <rPr>
        <sz val="11"/>
        <color rgb="FF000000"/>
        <rFont val="Times New Roman"/>
        <family val="1"/>
      </rPr>
      <t xml:space="preserve">: Documento de sentido. Piezas comunicativas. Metodología, convocatoria y bullets evento. Realización 1 evento conmemoración con IES.
</t>
    </r>
    <r>
      <rPr>
        <b/>
        <sz val="11"/>
        <color rgb="FF000000"/>
        <rFont val="Times New Roman"/>
        <family val="1"/>
      </rPr>
      <t>22 de Julio</t>
    </r>
    <r>
      <rPr>
        <sz val="11"/>
        <color rgb="FF000000"/>
        <rFont val="Times New Roman"/>
        <family val="1"/>
      </rPr>
      <t xml:space="preserve">: </t>
    </r>
    <r>
      <rPr>
        <u/>
        <sz val="11"/>
        <color rgb="FF000000"/>
        <rFont val="Times New Roman"/>
        <family val="1"/>
      </rPr>
      <t>Trabajo</t>
    </r>
    <r>
      <rPr>
        <sz val="11"/>
        <color rgb="FF000000"/>
        <rFont val="Times New Roman"/>
        <family val="1"/>
      </rPr>
      <t xml:space="preserve">: Documento de sentido cuidar es trabajar.
</t>
    </r>
    <r>
      <rPr>
        <b/>
        <sz val="11"/>
        <color rgb="FF000000"/>
        <rFont val="Times New Roman"/>
        <family val="1"/>
      </rPr>
      <t>28 de Septiembre</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Bullets. Agenda evento. 1 evento conmemoración. Reuniones preparatorias conmemoración con Mesa Salud y Vida Mujeres, Católicas por el derecho a decidir, Polítécnico Grancolombiano, Universidad Juan N. Corpas, Biblioteca Luis ángel Arango y Secretaría Salud.
</t>
    </r>
    <r>
      <rPr>
        <b/>
        <sz val="11"/>
        <color rgb="FF000000"/>
        <rFont val="Times New Roman"/>
        <family val="1"/>
      </rPr>
      <t>Semana por la Paz</t>
    </r>
    <r>
      <rPr>
        <sz val="11"/>
        <color rgb="FF000000"/>
        <rFont val="Times New Roman"/>
        <family val="1"/>
      </rPr>
      <t xml:space="preserve">: </t>
    </r>
    <r>
      <rPr>
        <u/>
        <sz val="11"/>
        <color rgb="FF000000"/>
        <rFont val="Times New Roman"/>
        <family val="1"/>
      </rPr>
      <t>Paz</t>
    </r>
    <r>
      <rPr>
        <sz val="11"/>
        <color rgb="FF000000"/>
        <rFont val="Times New Roman"/>
        <family val="1"/>
      </rPr>
      <t xml:space="preserve">: Metodología, bullets, pieza comunicativa convocatoria. 1 evento conmemoración. </t>
    </r>
  </si>
  <si>
    <r>
      <t xml:space="preserve">Octubre: </t>
    </r>
    <r>
      <rPr>
        <sz val="11"/>
        <color rgb="FF000000"/>
        <rFont val="Times New Roman"/>
        <family val="1"/>
      </rPr>
      <t xml:space="preserve">Esta actividad no cuenta con programación para el mes de octubre, por lo cual no se informa sobre su avance. </t>
    </r>
  </si>
  <si>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</si>
  <si>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</si>
  <si>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</si>
  <si>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</si>
  <si>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</si>
  <si>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</si>
  <si>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</si>
  <si>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</si>
  <si>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</si>
  <si>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</si>
  <si>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</si>
  <si>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</si>
  <si>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</si>
  <si>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</si>
  <si>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</si>
  <si>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</si>
  <si>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</si>
  <si>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</si>
  <si>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</si>
  <si>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</si>
  <si>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En el mes de octubre se realizaron 3 jornadas de socialización de la PPMyEG y 3 mesas de trabajo para la implementación de esta política. Se desarrollaron 6 mesas de trabajo para la implementación de la PPASP y 7 jornadas de socialización. Así mismo, se tuvo acompañamiento en la formulación de 7 políticas públicas en el marco del ciclo de políticas.</t>
  </si>
  <si>
    <t>A la fecha se han realizado 19 jornadas de socialización de la PPMyEG y 54 mesas de trabajo para la implementación de esta política. Se desarrollaron 83 mesas de trabajo para la implementación de la PPASP y 41 jornadas de socialización. Así mismo, se consolidaron 56 reportes de productos en responsabilidad de la SDMujer en políticas públicas distritales y se tuvo acompañamiento en la formulación de 18 políticas públicas en el marco del ciclo de políticas.</t>
  </si>
  <si>
    <t xml:space="preserve">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			
			</t>
  </si>
  <si>
    <t>16. Apoyar técnicamente la implementación y socialización de la Política Pública de Mujeres y Equidad de Género - PPMYEG-.</t>
  </si>
  <si>
    <t xml:space="preserve">17. Apoyar técnicamente la implementación y socialización de la Pública de Actividades Sexuales Pagadas -PPASP-. </t>
  </si>
  <si>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</si>
  <si>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</si>
  <si>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</si>
  <si>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</si>
  <si>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</si>
  <si>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</si>
  <si>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</si>
  <si>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</si>
  <si>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</si>
  <si>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</si>
  <si>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</si>
  <si>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</si>
  <si>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</si>
  <si>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</si>
  <si>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</si>
  <si>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</si>
  <si>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</si>
  <si>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</si>
  <si>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</si>
  <si>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</si>
  <si>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</si>
  <si>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</si>
  <si>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</si>
  <si>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</si>
  <si>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</si>
  <si>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</si>
  <si>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</si>
  <si>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</si>
  <si>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</si>
  <si>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</si>
  <si>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</si>
  <si>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</si>
  <si>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</si>
  <si>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</si>
  <si>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</si>
  <si>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</si>
  <si>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</si>
  <si>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</si>
  <si>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</si>
  <si>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</si>
  <si>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</si>
  <si>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 xml:space="preserve">Se realizaron 3 jornadas de socialización de la PPMYEG: 1 en el COLMYG de la localidad de Tunjuelito, 1 en el COLMYG de la localidad de Usme; y 1 en con Mujeres Palenqueras, en cumplimiento de Plan Integral de Acciones Afirmativas. Se desarrollaron 3 mesas de implementación de la PPMYEG: 1 con Desarrollo económico y 2  con equipos internos de la Dirección de Derechos y Diseño de Política de la Secretaría Distrital de la Mujer
Se realizó, revisión, análisis y retroalimentación del reporte de septiembre de logros de transversalización de género. 
Se realizó retroalimentación a los reportes de plan de trabajo de sello del tercer trimestre de las entidades IPES, Ambiente, Movilidad. JBB, Gobierno, UAESP, Salud, Gestión Pública, IDRD, Cultura, SDIS, UAECOB y Mujeres.
</t>
  </si>
  <si>
    <t>Se realizó revisión y retroalimentación de los reportes de plan de acción del primer y segundo trimestre de 2023 de la PPMYEG de todos los sectores responsables de su implementación. Se realizó, revisión, análisis y retroalimentación del reporte de logros de transversalización de género a corte de septiembre. Se incluyeron los ajustes a la matriz de plan de acción de la PPMYEG y a los apartados del Documento CONPES D.C. No 14 de 2020, según las modificaciones aprobadas por la SDP a 43 productos. Se realizaron 19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1 con la Secrearía Distrital de Recreación y Deporte,  1 con Mujeres palenqueras y 10 con los COLMYG de las siguientes localidades: 2 Mártires, 1 Rafael Uribe, 1 chapinero, 1 fontibón 1 Kenedy, 1 Barrios Unidos, 1 Engativá, 1 Tunjuelito y 1 Usme . Se llevaron a cabo 54 mesas de implementación de la PPMYEG con los siguientes sectores: 19 con el sector mujeres, 6 Gestión Jurídica, 1 Hacienda, 1 Movilidad, 1 Educación, 1 Seguridad, 2 Planeación, 2 Desarrollo Económico, 1 Salud, 1 gobierno, 4 Integración Social, 1 Cultura, 3 Gestión Pública, 2 Ambiente, 1 Hábitat,  5 internas con equipos de la Dirección de Derechos y Diseño de Política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</si>
  <si>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</si>
  <si>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</si>
  <si>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</si>
  <si>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</si>
  <si>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</si>
  <si>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r>
      <t xml:space="preserve">Se realizó acompañamiento técnico para la transversalización del enfoque de género en 15 sectores distritales mediante 7 sensibilizaciones, 1 documento técnico, 3 bullets y 1 concepto técnico a saber: Capital Bus Transmilenio S.A y se realizó acompañamiento técnico a 4 mesas, 4 comité, 5 UTA, 1 Consejo y 4 comisiones. Informe Trazador Presupuestal para la Igualdad y Equidad de Género - TPIEG-, con corte a 30 de junio de 2023 y su respectiva presentación. Elaboración propuesta plan de trabajo 2024-2025 en el marco del Sello Distrital de Igualdad de Género para las entidades IDIGER, DADEP, IDT, Subred Sur y ATENEA
Sello En Igualdad: Se elaboraron 5 diagnósticos institucionales en versión preliminar. Para privados: Se verificó la adhesión al pacto de ciudad por la igualdad de género por parte de 2 organizaciones.  Se implementaron 4 talleres del portafolio de servicios para IES y empresas alcanzando a 1.010 personas.
En relación con la implementación de 7 derechos de la PPMyEG en el mes de octubre se avanzó en (meta 5): 
En clave de la implementación de siete (7) de los ocho derechos de la PPMyEG se realizaron 6 sensibilizaciones, avances 6 productos otras PP (Acción comunal, Educativa (2), Lectura, escritura y oralidad, Espacio público, Acuerdo plazas de mercado), ajuste a 1 producto PPASP. </t>
    </r>
    <r>
      <rPr>
        <b/>
        <sz val="11"/>
        <color theme="1"/>
        <rFont val="Times New Roman"/>
        <family val="1"/>
      </rPr>
      <t>Paz</t>
    </r>
    <r>
      <rPr>
        <sz val="11"/>
        <color theme="1"/>
        <rFont val="Times New Roman"/>
        <family val="1"/>
      </rPr>
      <t xml:space="preserve">: Reporte 3 trimestre Plan Mesa Distrital Reincorporación, articulación Mesa Enfoque Diferencial. </t>
    </r>
    <r>
      <rPr>
        <b/>
        <sz val="11"/>
        <color theme="1"/>
        <rFont val="Times New Roman"/>
        <family val="1"/>
      </rPr>
      <t>Participación</t>
    </r>
    <r>
      <rPr>
        <sz val="11"/>
        <color theme="1"/>
        <rFont val="Times New Roman"/>
        <family val="1"/>
      </rPr>
      <t xml:space="preserve">: Bullets y participación evento enfoque género habitabilidad en calle, articulación plan participación territorial POT, divulgación piezas comunicativas y guía pedagógica conmemoración Día de la Niña. </t>
    </r>
    <r>
      <rPr>
        <b/>
        <sz val="11"/>
        <color theme="1"/>
        <rFont val="Times New Roman"/>
        <family val="1"/>
      </rPr>
      <t>Trabajo</t>
    </r>
    <r>
      <rPr>
        <sz val="11"/>
        <color theme="1"/>
        <rFont val="Times New Roman"/>
        <family val="1"/>
      </rPr>
      <t xml:space="preserve">: Articulación S.Movilidad estudio barreras género transporte. Articulación seguimiento productos y retroalimentación acciones afirmativas SDDE. </t>
    </r>
    <r>
      <rPr>
        <b/>
        <sz val="11"/>
        <color theme="1"/>
        <rFont val="Times New Roman"/>
        <family val="1"/>
      </rPr>
      <t>Salud</t>
    </r>
    <r>
      <rPr>
        <sz val="11"/>
        <color theme="1"/>
        <rFont val="Times New Roman"/>
        <family val="1"/>
      </rPr>
      <t xml:space="preserve">: Articulación mesa prevención maternidades tempranas, bullets conmemoración día prevención VIH. Articulación Sello para revisión acciones afirmativas en plan de trabajo S.Educación. </t>
    </r>
    <r>
      <rPr>
        <b/>
        <sz val="11"/>
        <color theme="1"/>
        <rFont val="Times New Roman"/>
        <family val="1"/>
      </rPr>
      <t>Educación</t>
    </r>
    <r>
      <rPr>
        <sz val="11"/>
        <color theme="1"/>
        <rFont val="Times New Roman"/>
        <family val="1"/>
      </rPr>
      <t xml:space="preserve">: Articulación agencia Atenea. Preparación evento Sello IES con ESAP y oficina comunicaciones. Planeación mesa universidades con U.Externado. 1 mesa prevención violencias género en universidades. Asistencia técnica a 2 IES para formulación políticas institucionales género. </t>
    </r>
    <r>
      <rPr>
        <b/>
        <sz val="11"/>
        <color theme="1"/>
        <rFont val="Times New Roman"/>
        <family val="1"/>
      </rPr>
      <t>Cultura</t>
    </r>
    <r>
      <rPr>
        <sz val="11"/>
        <color theme="1"/>
        <rFont val="Times New Roman"/>
        <family val="1"/>
      </rPr>
      <t xml:space="preserve">: Implementación stand y conversatorio SOFA 2023. </t>
    </r>
    <r>
      <rPr>
        <b/>
        <sz val="11"/>
        <color theme="1"/>
        <rFont val="Times New Roman"/>
        <family val="1"/>
      </rPr>
      <t>Hábitat</t>
    </r>
    <r>
      <rPr>
        <sz val="11"/>
        <color theme="1"/>
        <rFont val="Times New Roman"/>
        <family val="1"/>
      </rPr>
      <t xml:space="preserve">: Bullets y participación en evento seguridad vial, presentación equipamientos Plan Sistema Cuidado y Servicios Sociales del POT. </t>
    </r>
  </si>
  <si>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</si>
  <si>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</si>
  <si>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</si>
  <si>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</si>
  <si>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</si>
  <si>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</si>
  <si>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</si>
  <si>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</si>
  <si>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
  </si>
  <si>
    <t>Se realizó socialización de la Guía de Seguimiento a las Políticas Públicas Distritales con Enfoque de Género en la Unidad Técnica de Apoyo – UTA de la Comisión Intersectorial de Mujeres CIM del 19 de octubre de 2023. La guía en mención está dirigida a cualquier persona interesada en la incorporación del enfoque de género en el ciclo de la planeación y promueve el fortalecimiento de capacidades en el seguimiento con enfoque de género en las entidades y sectores de la Administración Distrital.</t>
  </si>
  <si>
    <t>Fue diagramado el documento Guía de Seguimiento a las Políticas Públicas Distritales con Enfoque de Género, se realizó socialización de la Guía de Seguimiento a las Políticas Públicas Distritales con Enfoque de Género al equipo de la Dirección de Derechos y Diseño de Política, así como en la décima sesión de la Unidad Técnica de Apoyo – UTA de la Comisión Intersectorial de Mujeres CIM del 19 de octubre de 2023. La guía en mención está dirigida a cualquier persona interesada en la incorporación del enfoque de género en el ciclo de la planeación y promueve el fortalecimiento de capacidades en el seguimiento con enfoque de género en las entidades y sectores de la Administración Distrital.</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</si>
  <si>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</si>
  <si>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</si>
  <si>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</si>
  <si>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</si>
  <si>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</si>
  <si>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</si>
  <si>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</si>
  <si>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 xml:space="preserve">No se cuenta con meta programada para el mes de octubre </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</si>
  <si>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 En el tercer trimestre se avanzó en la actualización de los 7 documentos técnicos por derecho, realizando revisón y ajustes de contenido y modificando el capítulo normativo de cada documento como un anexo para facilitar su consulta.</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</si>
  <si>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</si>
  <si>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</si>
  <si>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</si>
  <si>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</si>
  <si>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</si>
  <si>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 los meses de febrero a septiemnre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</si>
  <si>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</si>
  <si>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</si>
  <si>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</si>
  <si>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</si>
  <si>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</si>
  <si>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</si>
  <si>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Se llevó a cabo la sesión 2 de la Comisión Intersectorial de Mujeres y en la cual se abordaron los avances de la PPMYEG Y PPASP y sus instrumentos, balance de marcación TPIEG 2023 y lineamientos en los reportes de Políticas Públicas. </t>
  </si>
  <si>
    <t xml:space="preserve">Informe de gestión de la Comisión Intersectorial de Mujeres correspondiente al primer y segundo trimestre de 2023, realización de la primera y segunda sesión de la Comisión, presentación de avances de la PPMYEG y PPASP y sus instrumentos, balance de marcación TPIEG 2023 y lineamientos en los reportes de Políticas Públicas. </t>
  </si>
  <si>
    <t xml:space="preserve">Coordinar la Unidad Técnica de Apoyo (UTA) de la Comisión Intersectorial de Mujeres </t>
  </si>
  <si>
    <t>Número de Sesiones de la UTA realizadas</t>
  </si>
  <si>
    <t>Fórmula: Número  de sesiones de UTA realizadas</t>
  </si>
  <si>
    <t>1. Actas de la UTA 
2. Presentaciones UTA</t>
  </si>
  <si>
    <t xml:space="preserve">Se desarrollaron las sesiones 9 y 10 de la UTA de la CIM. La sesión 9 se realizó conjuntamente con la sesión 2 de la CIM presentando avances de la Política Pública de Mujeres y Equidad de Género y Política Pública de Actividades Sexuales Pagadas y sus instrumentos, balance de marcación Trazador Presupuestal de Igualdad y Equidad de Género 2023 y lineamientos en los reportes de Políticas Públicas. 
La sesión 10 se llevó a cabo con la socialización guía de seguimiento a las políticas Públicas Distritales con enfoque de género y socialización de buenas prácticas con enfoque de género del sector Educación. El acta está en proceso de aprobación.
</t>
  </si>
  <si>
    <t>Se dio a conocer a los 15 sectores distritales la propuesta de plan de acción 2023 y cronograma de sesiones para CIM y UTA. Se han realizado 10 sesiones de UTA en las cuales los sectores han realizado la presentación de sus buenas prácticas. La SDMujer como secretaría técnica presentó  balances de marcación TPIEG 2022, propuesta de los planes de acción CIM-UTA 2023, cronograma de entrega de reportes, socialización logros de transversalización de género, aprobación y entrega de reportes de los planes de trabajo del sello “En Igualdad” resultados de la marcación del TPIEG 2023 y lineamientos para los reportes de PP. Se cuenta con bullets y ppt de las sesiones, se tiene pendiente el acta de la última sesión ya que se encuentra en proceso de aprobación.</t>
  </si>
  <si>
    <t>ELABORÓ</t>
  </si>
  <si>
    <t xml:space="preserve">Firma: </t>
  </si>
  <si>
    <t>APROBÓ (Según aplique Gerenta de proyecto, Lider técnica y responsable de proceso)</t>
  </si>
  <si>
    <t>Firma:</t>
  </si>
  <si>
    <t>REVISÓ OFICINA ASESORA DE PLANEACIÓN</t>
  </si>
  <si>
    <t xml:space="preserve">VoBo. </t>
  </si>
  <si>
    <t>Nombre: LEIDY ALVAREZ,  HEIDY GUZMÁN</t>
  </si>
  <si>
    <t>Nombre: CLARA LÓPEZ GARCÍA</t>
  </si>
  <si>
    <t>Nombre: ANGIE PAOLA MESA</t>
  </si>
  <si>
    <t>Nombre:</t>
  </si>
  <si>
    <t>Nombre: SANDRA CATALINA CAMPOS ROMERO</t>
  </si>
  <si>
    <t xml:space="preserve">Cargo:  Profesional Universitaria / contratista financiera DDDP. </t>
  </si>
  <si>
    <t>Cargo: DIRECTORA DE DERECHOS Y DISEÑO DE POLÍTICA- LIDERESA TÉCNICA Y RESPONSABLE DEL PROCESO</t>
  </si>
  <si>
    <t xml:space="preserve">Cargo: SUBSECRETARIA DEL CUIDADO Y POLÍTICAS DE IGUALDAD- GERENTA </t>
  </si>
  <si>
    <t xml:space="preserve">Cargo: </t>
  </si>
  <si>
    <t>Cargo: Jefa Oficina Asesora de Planeación</t>
  </si>
  <si>
    <t>Sigla</t>
  </si>
  <si>
    <t>Definición</t>
  </si>
  <si>
    <t>ACDTIC</t>
  </si>
  <si>
    <t>Alta Consejería Distrital de Tecnologías de Información y Comunicaciones</t>
  </si>
  <si>
    <t>AMB</t>
  </si>
  <si>
    <t>Sector Ambiente</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</si>
  <si>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</si>
  <si>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</si>
  <si>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</si>
  <si>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</si>
  <si>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</si>
  <si>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</si>
  <si>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</si>
  <si>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</si>
  <si>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</si>
  <si>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</si>
  <si>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</si>
  <si>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</si>
  <si>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</si>
  <si>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</si>
  <si>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</si>
  <si>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</si>
  <si>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</si>
  <si>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</si>
  <si>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</si>
  <si>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</si>
  <si>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</si>
  <si>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</si>
  <si>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</si>
  <si>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</si>
  <si>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</si>
  <si>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</si>
  <si>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</si>
  <si>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</si>
  <si>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DEVAJ</t>
  </si>
  <si>
    <t>Dirección de Eliminación de las Violencias contra las Mujeres y Acceso a la Justicia</t>
  </si>
  <si>
    <t>DT</t>
  </si>
  <si>
    <t>Documeto Técnico</t>
  </si>
  <si>
    <t>EDU</t>
  </si>
  <si>
    <t>Sector Educación</t>
  </si>
  <si>
    <t>ESAP</t>
  </si>
  <si>
    <t>Escuela Superior de Administración Pública</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</si>
  <si>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</si>
  <si>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</si>
  <si>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</si>
  <si>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</si>
  <si>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</si>
  <si>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</si>
  <si>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</si>
  <si>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</si>
  <si>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</si>
  <si>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</si>
  <si>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</si>
  <si>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</si>
  <si>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</si>
  <si>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</si>
  <si>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</si>
  <si>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</si>
  <si>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IDRD</t>
  </si>
  <si>
    <t>Instituto Distrital de Recreación y Deporte</t>
  </si>
  <si>
    <t>IES</t>
  </si>
  <si>
    <t>Institución de Educación Superior</t>
  </si>
  <si>
    <t>INT</t>
  </si>
  <si>
    <t>Sector Integración Social</t>
  </si>
  <si>
    <t>IVE</t>
  </si>
  <si>
    <t>Interrupción Voluntaria del Embarazo</t>
  </si>
  <si>
    <t>JEP</t>
  </si>
  <si>
    <t>Jurisdicción Especial para la Paz</t>
  </si>
  <si>
    <t>JUR</t>
  </si>
  <si>
    <t>Sector Gestión Jurídica</t>
  </si>
  <si>
    <t>MAS</t>
  </si>
  <si>
    <t xml:space="preserve">Mesa de Atención social </t>
  </si>
  <si>
    <t>MOV</t>
  </si>
  <si>
    <t>Sector Movilidad</t>
  </si>
  <si>
    <t>MUJ</t>
  </si>
  <si>
    <t>Sector Mujeres</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</si>
  <si>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</si>
  <si>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</si>
  <si>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</si>
  <si>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</si>
  <si>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</si>
  <si>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</si>
  <si>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</si>
  <si>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</si>
  <si>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</si>
  <si>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</si>
  <si>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</si>
  <si>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</si>
  <si>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</si>
  <si>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</si>
  <si>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Política Pública de Mujeres y Equidad de Género</t>
  </si>
  <si>
    <t>PYR</t>
  </si>
  <si>
    <t>Derecho a la participación y representación con equidad</t>
  </si>
  <si>
    <t>RAC</t>
  </si>
  <si>
    <t>Red de Alianzas del Cuidado</t>
  </si>
  <si>
    <t>SAL</t>
  </si>
  <si>
    <t>Sector Salud</t>
  </si>
  <si>
    <t>SDIG</t>
  </si>
  <si>
    <t>Sello Distrital de Igualdad De Género</t>
  </si>
  <si>
    <t>SDP</t>
  </si>
  <si>
    <t>Sector Planeación</t>
  </si>
  <si>
    <t>SEG</t>
  </si>
  <si>
    <t>Sector Seguridad</t>
  </si>
  <si>
    <t>SOFA</t>
  </si>
  <si>
    <t>Salón del Ocio y la Fantasía</t>
  </si>
  <si>
    <t>SP</t>
  </si>
  <si>
    <t>Derecho a la salud plena</t>
  </si>
  <si>
    <t>TID</t>
  </si>
  <si>
    <t>Derecho al trabajo en condiciones de igualdad y dignidad</t>
  </si>
  <si>
    <t>UNAD</t>
  </si>
  <si>
    <t>Universidad Nacional Abierta y a Distancia</t>
  </si>
  <si>
    <t>UTA</t>
  </si>
  <si>
    <t>Unidad Técnicas de Apoyo</t>
  </si>
  <si>
    <t>VIH</t>
  </si>
  <si>
    <t>Virus de Inmunodeficiencia Humana</t>
  </si>
  <si>
    <t>ZESAI</t>
  </si>
  <si>
    <t>Zonas Especiales de Servicios de Alto Impacto</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</si>
  <si>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</si>
  <si>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</si>
  <si>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</si>
  <si>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</si>
  <si>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</si>
  <si>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</si>
  <si>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</si>
  <si>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</si>
  <si>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</si>
  <si>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</si>
  <si>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</si>
  <si>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</si>
  <si>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</si>
  <si>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</si>
  <si>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</si>
  <si>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</si>
  <si>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</si>
  <si>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</si>
  <si>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</si>
  <si>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</si>
  <si>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</si>
  <si>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</si>
  <si>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</si>
  <si>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</si>
  <si>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</si>
  <si>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</si>
  <si>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</si>
  <si>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</si>
  <si>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</si>
  <si>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</si>
  <si>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</si>
  <si>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</si>
  <si>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</si>
  <si>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</si>
  <si>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</si>
  <si>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</si>
  <si>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</si>
  <si>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</si>
  <si>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</si>
  <si>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</si>
  <si>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</si>
  <si>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</si>
  <si>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</si>
  <si>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</si>
  <si>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</si>
  <si>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</si>
  <si>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</si>
  <si>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</si>
  <si>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</si>
  <si>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</si>
  <si>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</si>
  <si>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</si>
  <si>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</si>
  <si>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</si>
  <si>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</si>
  <si>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</si>
  <si>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</si>
  <si>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</si>
  <si>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</si>
  <si>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</si>
  <si>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</si>
  <si>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</si>
  <si>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</si>
  <si>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</si>
  <si>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</si>
  <si>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</si>
  <si>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</si>
  <si>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</si>
  <si>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</si>
  <si>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</si>
  <si>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</si>
  <si>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</si>
  <si>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</si>
  <si>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</si>
  <si>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</si>
  <si>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</si>
  <si>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</si>
  <si>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</si>
  <si>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</si>
  <si>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</si>
  <si>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</si>
  <si>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</si>
  <si>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</si>
  <si>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</si>
  <si>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</si>
  <si>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</si>
  <si>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</si>
  <si>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</si>
  <si>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</si>
  <si>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</si>
  <si>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</si>
  <si>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</si>
  <si>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</si>
  <si>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</si>
  <si>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</si>
  <si>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</si>
  <si>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</si>
  <si>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</si>
  <si>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</si>
  <si>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</si>
  <si>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</si>
  <si>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</si>
  <si>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</si>
  <si>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</si>
  <si>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</si>
  <si>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</si>
  <si>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</si>
  <si>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</si>
  <si>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</si>
  <si>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</si>
  <si>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</si>
  <si>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</si>
  <si>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</si>
  <si>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</si>
  <si>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</si>
  <si>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</si>
  <si>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</si>
  <si>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</si>
  <si>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</si>
  <si>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</si>
  <si>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</si>
  <si>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</si>
  <si>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</si>
  <si>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</si>
  <si>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</si>
  <si>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</si>
  <si>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</si>
  <si>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</si>
  <si>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</si>
  <si>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</si>
  <si>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</si>
  <si>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</si>
  <si>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</si>
  <si>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</si>
  <si>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</si>
  <si>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</si>
  <si>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</si>
  <si>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</si>
  <si>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</si>
  <si>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</si>
  <si>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</si>
  <si>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</si>
  <si>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</si>
  <si>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</si>
  <si>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</si>
  <si>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</si>
  <si>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</si>
  <si>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</si>
  <si>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</si>
  <si>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</si>
  <si>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</si>
  <si>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</si>
  <si>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</si>
  <si>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</si>
  <si>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</si>
  <si>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</si>
  <si>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</si>
  <si>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</si>
  <si>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</si>
  <si>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</si>
  <si>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</si>
  <si>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</si>
  <si>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</si>
  <si>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</si>
  <si>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</si>
  <si>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</si>
  <si>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</si>
  <si>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</si>
  <si>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</si>
  <si>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</si>
  <si>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</si>
  <si>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</si>
  <si>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</si>
  <si>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</si>
  <si>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</si>
  <si>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</si>
  <si>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</si>
  <si>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</si>
  <si>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</si>
  <si>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</si>
  <si>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</si>
  <si>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</si>
  <si>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</si>
  <si>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</si>
  <si>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</si>
  <si>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</si>
  <si>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</si>
  <si>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</si>
  <si>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</si>
  <si>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</si>
  <si>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</si>
  <si>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</si>
  <si>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</si>
  <si>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</si>
  <si>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</si>
  <si>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</si>
  <si>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</si>
  <si>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</si>
  <si>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</si>
  <si>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</si>
  <si>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</si>
  <si>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</si>
  <si>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</si>
  <si>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</si>
  <si>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</si>
  <si>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</si>
  <si>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</si>
  <si>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</si>
  <si>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</si>
  <si>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</si>
  <si>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</si>
  <si>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</si>
  <si>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</si>
  <si>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</si>
  <si>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</si>
  <si>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</si>
  <si>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</si>
  <si>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</si>
  <si>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</si>
  <si>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</si>
  <si>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</si>
  <si>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</si>
  <si>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</si>
  <si>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</si>
  <si>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</si>
  <si>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</si>
  <si>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</si>
  <si>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</si>
  <si>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</si>
  <si>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</si>
  <si>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</si>
  <si>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</si>
  <si>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</si>
  <si>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</si>
  <si>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</si>
  <si>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</si>
  <si>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</si>
  <si>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</si>
  <si>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</si>
  <si>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</si>
  <si>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</si>
  <si>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</si>
  <si>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</si>
  <si>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</si>
  <si>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</si>
  <si>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</si>
  <si>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</si>
  <si>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</si>
  <si>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</si>
  <si>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</si>
  <si>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</si>
  <si>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</si>
  <si>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</si>
  <si>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</si>
  <si>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</si>
  <si>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</si>
  <si>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</si>
  <si>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</si>
  <si>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</si>
  <si>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</si>
  <si>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</si>
  <si>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</si>
  <si>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</si>
  <si>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</si>
  <si>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</si>
  <si>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</si>
  <si>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</si>
  <si>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</si>
  <si>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</si>
  <si>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</si>
  <si>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</si>
  <si>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</si>
  <si>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</si>
  <si>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</si>
  <si>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</si>
  <si>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</si>
  <si>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</si>
  <si>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</si>
  <si>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</si>
  <si>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</si>
  <si>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</si>
  <si>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</si>
  <si>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</si>
  <si>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</si>
  <si>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Transversalización: Acompañamiento técnico: para la transversalización del enfoque de género en 15 sectores distritales mediante 99 sensibilizaciones, 3 documentos, 3 bullets y 15 conceptos técnicos. Desarrollo de la primera y segunda sesión de la CIM y nueve sesiones de la UTA. Participación y acompañamiento técnico a 20 mesas, 17 comités, 7 consejos, 21 UTA y 49 comisiones del Distrito. TPIEG: Se desarrollaron dos talleres magistrales sobre TPIEG, se enviaron propuestas de marcación 2023 a 44 entidades, se realizó el acompañamiento en el uno a uno de las entidades realizando los boletines de marcación TPIEG correspondientes al I Semestre 2023. Concertación y monitoreo a los reportes de logros de transversalización de género para 15 sectores. SELLO: Elaboración propuesta plan de trabajo 2024-2025 en el marco del Sello Distrital de Igualdad de Género para las entidades IDIGER, DADEP, IDT, Subred Sur y ATENEA
Sello En Igualdad: Evento de premiación de las entidades públicas de acuerdo a los resultados de la medición del Sello, en el marco de la conmemoración del 8 de marzo (sello violeta: SDJ, sello plata: SDIS y sello bronce: SDG) y entrega de insignias de reconocimiento a 21 organizaciones privadas. Se socializaron y enviaron los diagnósticos institucionales y la propuesta de plan de trabajo a 25 entidades en la primera fase. Para la segunda fase se convocaron 35 entidades. Implementación de instrumentos de revisión de lenguaje escrito y visual a 29 entidades. Visitas de observación a 30 entidades. Se elaboraron 5 diagnósticos institucionales en versión preliminar. Para privados: aplicación de la herramienta de autodiagnóstico a 11 organizaciones privadas y socialización a 13 empresas. Se implementaron 25 talleres del portafolio a 2306 personas. Se realizó desayuno de trabajo con el sector privado en mayo y a la fecha hay 24 empresas e IES que firmaron el Pacto de Ciudad de Igualdad de Género.
</t>
    </r>
    <r>
      <rPr>
        <b/>
        <sz val="11"/>
        <color rgb="FF000000"/>
        <rFont val="Times New Roman"/>
        <family val="1"/>
      </rPr>
      <t xml:space="preserve">En relación con la implementación de 7 derechos de la PPMyEG se ha avanzado en (meta 5): 
</t>
    </r>
    <r>
      <rPr>
        <sz val="11"/>
        <color rgb="FF000000"/>
        <rFont val="Times New Roman"/>
        <family val="1"/>
      </rPr>
      <t xml:space="preserve">48 conceptos técnicos sobre documentos técnicos y proyectos normativos relacionados con los derechos de las mujeres,.7 documentos técnicos incidencia CCM. 6 conmemoraciones (8M, 28Mayo, 21Junio, 22Julio, 28Sep, semana por la paz). Avances actualización 7 derechos técnicos derechos. Avances en 7 productos de otras PP (Acción Comunal,  DDHH, Educativa (2), Lectura, Espacio Público, Acuerdo Plazas Mercado). 66 sensibilizaciones. Articulaciones internas e intersectoriales en temas relacionados con los siete derechos: </t>
    </r>
    <r>
      <rPr>
        <b/>
        <sz val="11"/>
        <color rgb="FF000000"/>
        <rFont val="Times New Roman"/>
        <family val="1"/>
      </rPr>
      <t>Paz</t>
    </r>
    <r>
      <rPr>
        <sz val="11"/>
        <color rgb="FF000000"/>
        <rFont val="Times New Roman"/>
        <family val="1"/>
      </rPr>
      <t xml:space="preserve">: Articulación temas de paz. Reportes seguimiento Política Víctimas, Mesa Dist rital Reincorporación, PAD y su proyección 2024. </t>
    </r>
    <r>
      <rPr>
        <b/>
        <sz val="11"/>
        <color rgb="FF000000"/>
        <rFont val="Times New Roman"/>
        <family val="1"/>
      </rPr>
      <t>Participación</t>
    </r>
    <r>
      <rPr>
        <sz val="11"/>
        <color rgb="FF000000"/>
        <rFont val="Times New Roman"/>
        <family val="1"/>
      </rPr>
      <t xml:space="preserve">: Propuestas fortalecimiento CCM, articulación agendas locales mujeres CCM y habitantes calle, bullets evento enfoque género habitabilidad en calle. Articulación plan participación territorial POT. </t>
    </r>
    <r>
      <rPr>
        <b/>
        <sz val="11"/>
        <color rgb="FF000000"/>
        <rFont val="Times New Roman"/>
        <family val="1"/>
      </rPr>
      <t>Trabajo</t>
    </r>
    <r>
      <rPr>
        <sz val="11"/>
        <color rgb="FF000000"/>
        <rFont val="Times New Roman"/>
        <family val="1"/>
      </rPr>
      <t xml:space="preserve">: Articulación SDMovilidad y AVANTIA estudio género en transporte. Cartilla proceso disciplinario. </t>
    </r>
    <r>
      <rPr>
        <b/>
        <sz val="11"/>
        <color rgb="FF000000"/>
        <rFont val="Times New Roman"/>
        <family val="1"/>
      </rPr>
      <t>Salud</t>
    </r>
    <r>
      <rPr>
        <sz val="11"/>
        <color rgb="FF000000"/>
        <rFont val="Times New Roman"/>
        <family val="1"/>
      </rPr>
      <t xml:space="preserve">: Articulación temas de salud, IVE, derechos sexuales y reproductivos, salud mental,  prevención maternidades tempranas, lactancia materna, VIH. </t>
    </r>
    <r>
      <rPr>
        <b/>
        <sz val="11"/>
        <color rgb="FF000000"/>
        <rFont val="Times New Roman"/>
        <family val="1"/>
      </rPr>
      <t>Educación</t>
    </r>
    <r>
      <rPr>
        <sz val="11"/>
        <color rgb="FF000000"/>
        <rFont val="Times New Roman"/>
        <family val="1"/>
      </rPr>
      <t xml:space="preserve">: Articulación temas educación superior y proyecto acción climática C40. Avances Sello universidades. 4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Implementación stand y conversatorio SOFA 2023. </t>
    </r>
    <r>
      <rPr>
        <b/>
        <sz val="11"/>
        <color rgb="FF000000"/>
        <rFont val="Times New Roman"/>
        <family val="1"/>
      </rPr>
      <t>Hábitat</t>
    </r>
    <r>
      <rPr>
        <sz val="11"/>
        <color rgb="FF000000"/>
        <rFont val="Times New Roman"/>
        <family val="1"/>
      </rPr>
      <t xml:space="preserve">: Articulación POT, insumos Plan Maestro Servicios Cuidado y Sociales y Plan Movilidad, cartilla Estándar Calidad Espacial CIOM. </t>
    </r>
    <r>
      <rPr>
        <b/>
        <sz val="11"/>
        <color rgb="FF000000"/>
        <rFont val="Times New Roman"/>
        <family val="1"/>
      </rPr>
      <t>En clave de los 7 derechos</t>
    </r>
    <r>
      <rPr>
        <sz val="11"/>
        <color rgb="FF000000"/>
        <rFont val="Times New Roman"/>
        <family val="1"/>
      </rPr>
      <t>: Articulación Agencia Atenea, GIZ. Revisión/retroalimentación acciones afirmativas en 25 planes de trabajo Sello</t>
    </r>
  </si>
  <si>
    <r>
      <rPr>
        <b/>
        <sz val="11"/>
        <color rgb="FF000000"/>
        <rFont val="Times New Roman"/>
        <family val="1"/>
      </rPr>
      <t>Acum:</t>
    </r>
    <r>
      <rPr>
        <sz val="11"/>
        <color rgb="FF000000"/>
        <rFont val="Times New Roman"/>
        <family val="1"/>
      </rPr>
      <t xml:space="preserve"> Acompañamiento técnico SAL:6 Consejo Consultivo Salud Mental y mesas asociadas. Diligenciamiento acciones de SDMujer en salud mental, 1Mesa del plan rescate y definición de responsabilidades de SDMujer. 10Comités Distrital de Apoyo a la Lactancia Materna y sesiones de su UTA. 5Comités Intersectorial Distrital de Salud y UTAs y elaboración informes de gestión I y II trimestre. EDU: 1Congreso de orientación escolar, 1Mesa Técnica de Cualificación a Comités Escolares de Convivencia, 1Mesa Técnica de Formación a Formadores, 1 sesión del Consejo Consultivo de Política Pública Educativa. 3Comité Distrital de Convivencia Escolar. 3Comités Interinstitucional de Educación en Derechos Humanos Deberes y Garantías y Pedagogía de la Reconciliación. 4Mesa de diálogo para la prevención y atención de violencia sexual y de género en las IES. CUL: 1Mesa interinstitucional ampliada SOMOS del observatorio de cultura ciudadana de la Secretaría de Cultura Recreación y Deporte y 1Mesa interinstitucional ampliada sobre CICLOFEST y 1Mesa intersectorial de plan de mecanismo de gestión del PES de la bicicleta con el Instituto Distrital de Patrimonio Cultural. AMB:  3Mesa de agricultura urbana. MOV: 2sesiones en Consejo Distrital de la Bicicleta. SEG: 40CDSCCFB, 1Mesa Intersectorial de ciclistas, 1Comisión de fútbol en Bogotá, 7 Mesa Intersectorial de Seguridad en Bicicleta. MUJ: 2 CIM, 10sesiones de su UTA, y 1 UTA interna comité coordinador sector mujeres. 11veces a la UTA del Sistema Distrital de Cuidado y 3Mesas directiva del sistema SOFIA. 1Mesa de territorialización.  INT: 2Comisión Intersectorial Diferencial Poblacional y 2Mesas técnica de mujer género y diversidades del IDIPRON. 1Mesa técnica de Migrantes, 3Mesa técnica Comité Operativo Distrital para las Familias. GOB: 7sesiones de la UTA en el marco de la Comisión Intersectorial del Espacio Público,  6veces a la Comisión Intersectorial del Espacio Público. DEE:  1Mesa de articulación Acuerdo 862. HAB:  1acompañamiento a la MAS</t>
    </r>
  </si>
  <si>
    <r>
      <t xml:space="preserve">Octubre: </t>
    </r>
    <r>
      <rPr>
        <sz val="11"/>
        <rFont val="Times New Roman"/>
        <family val="1"/>
      </rPr>
      <t>Se realizaron 3 jornadas de socialización de la PPMYEG: 1 en el COLMYG de la localidad de Tunjuelito, 1 en el COLMYG de la localidad de Usme; y 1 en con Mujeres Palenqueras, en cumplimiento de Plan Integral de Acciones Afirmativas. Se desarrollaron 3 mesas de implementación de la PPMYEG: 1 con Desarrollo económico y 2  con equipos internos de la Dirección de Derechos y Diseño de Política de la Secretaría Distrital de la Mujer</t>
    </r>
  </si>
  <si>
    <r>
      <t xml:space="preserve">Octubre: </t>
    </r>
    <r>
      <rPr>
        <sz val="11"/>
        <rFont val="Times New Roman"/>
        <family val="1"/>
      </rPr>
      <t>Se realizaron 7 jornadas de socialización de la PPASP: 3 con personal de la MEBOG, 3 con personas en contexto de Actividades Sexuales pagadas en las localidades de Mártires, Santa Fe y Tunjuelito, y 1 con Secretaría Distrital de Gobierno. Se desarrollaron 6 mesas de trabajo para la implementación de la PPASP: 3 con sector mujeres, 2 con sector Planeación y 1 en Mesa SEZAI de seguimiento de componente social y cultural</t>
    </r>
  </si>
  <si>
    <r>
      <t>Octubre:</t>
    </r>
    <r>
      <rPr>
        <sz val="11"/>
        <color rgb="FF000000"/>
        <rFont val="Times New Roman"/>
        <family val="1"/>
      </rPr>
      <t>Se hizo acompañamiento técnico para la formulación o reformulación de  7 políticas públicas: Ruralidad, Salud Mental, Economía Cultural y Creativa; Pueblo Gitanto, Comunidades Negras Afrocolombianas, Comunidad Palequera y  Pueblos indígenas.</t>
    </r>
  </si>
  <si>
    <r>
      <rPr>
        <b/>
        <sz val="11"/>
        <color rgb="FF000000"/>
        <rFont val="Times New Roman"/>
        <family val="1"/>
      </rPr>
      <t xml:space="preserve">Octubre: </t>
    </r>
    <r>
      <rPr>
        <sz val="11"/>
        <color rgb="FF000000"/>
        <rFont val="Times New Roman"/>
        <family val="1"/>
      </rPr>
      <t xml:space="preserve">Se realizó actualización de la matriz de consolidación de reportes del plan de acción conforme a los alcances recibidos de los sectores Jurídica y Cultura para la PPMyEG.
Se realizó, revisión, análisis y retroalimentación del reporte de septiembre de logros de transversalización de género. 
Se realizó retroalimentación a los reportes de plan de trabajo de sello del tercer trimestre de las entidades IPES, Ambiente, Movilidad. JBB, Gobierno, UAESP, Salud, Gestión Pública, IDRD, Cultura, SDIS, UAECOB y Mujeres.
</t>
    </r>
  </si>
  <si>
    <r>
      <rPr>
        <b/>
        <sz val="11"/>
        <color rgb="FF000000"/>
        <rFont val="Times New Roman"/>
        <family val="1"/>
      </rPr>
      <t>Octubre:</t>
    </r>
    <r>
      <rPr>
        <sz val="11"/>
        <color rgb="FF000000"/>
        <rFont val="Times New Roman"/>
        <family val="1"/>
      </rPr>
      <t xml:space="preserve"> Se realizó actualización de la matriz de consolidación de reportes del plan de acción conforme a los alcances recibidos del sector Gobierno para la PPASP.
</t>
    </r>
  </si>
  <si>
    <r>
      <rPr>
        <b/>
        <sz val="11"/>
        <color rgb="FF000000"/>
        <rFont val="Times New Roman"/>
        <family val="1"/>
      </rPr>
      <t xml:space="preserve">Acumulado: </t>
    </r>
    <r>
      <rPr>
        <sz val="11"/>
        <color rgb="FF000000"/>
        <rFont val="Times New Roman"/>
        <family val="1"/>
      </rPr>
      <t>Durante los meses de enero a octubre</t>
    </r>
    <r>
      <rPr>
        <b/>
        <sz val="11"/>
        <color rgb="FF000000"/>
        <rFont val="Times New Roman"/>
        <family val="1"/>
      </rPr>
      <t xml:space="preserve"> </t>
    </r>
    <r>
      <rPr>
        <sz val="11"/>
        <color rgb="FF000000"/>
        <rFont val="Times New Roman"/>
        <family val="1"/>
      </rPr>
      <t>se incluyeron los ajustes a la matriz de plan de acción de la PPMYEG y a los apartados del Documento CONPES D.C. No 14 de 2020, según las modificaciones aprobadas por la SDP a 43 productos. Se realizaron 19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1 con la Secrearía Distrital de Recreación y Deporte,  1 con Mujeres palenqueras y 10 con los COLMYG de las siguientes localidades: 2 Mártires, 1 Rafael Uribe, 1 chapinero, 1 fontibón 1 Kenedy, 1 Barrios Unidos, 1 Engativá, 1 Tunjuelito y 1 Usme . Se llevaron a cabo 54 mesas de implementación de la PPMYEG con los siguientes sectores: 19 con el sector mujeres, 6 Gestión Jurídica, 1 Hacienda, 1 Movilidad, 1 Educación, 1 Seguridad, 2 Planeación, 2 Desarrollo Económico, 1 Salud, 1 gobierno, 4 Integración Social, 1 Cultura, 3 Gestión Pública, 2 Ambiente, 1 Hábitat,  5 internas con equipos de la Dirección de Derechos y Diseño de Política</t>
    </r>
  </si>
  <si>
    <r>
      <t xml:space="preserve">Acumulado: </t>
    </r>
    <r>
      <rPr>
        <sz val="11"/>
        <color rgb="FF000000"/>
        <rFont val="Times New Roman"/>
        <family val="1"/>
      </rPr>
      <t>Durante los meses de enero a octubre: se desarrollaron 83 mesas de trabajo para la implementación de la PPASP con los siguientes sectores: 8 con Integración Social, 25  Mujeres, 1 Jurídica, 3 Seguridad, 5 Cultura, 2 Movilidad, 4 Planeación, 1 Gestión Pública, 1 Educación, 1 Gobierno, 2 Hábitat, 2 Salud, 4 Desarrollo Económico, 1 Ambiente, 9 para ferias de servicios y 3 mesa interinstitucional con los sectores de cultura, desarrollo económico, integración social, gobierno, educación, mujer, 1 con Consejo de Bogotá, 1 con Personería, 1 con el Centro de Memoria Histórica 1 en Mesa SEZAI. Se realizaron 41 jornadas de socialización con los siguientes sectores:1 Mujeres, 11 con MEBOG, 1 con Alcaldía Local Ciudad Bolívar, 2 con Secretaría de Seguridad y 16 con Mujeres que realizan Actividades Sexuales Pagadas de las localidades de Santa Fe,  Mártires, Chapinero,  Fontibón, Antonio Nariño, Kennedy, Candelaria, Suba y Tunjuelito, 1 con Comité de Lucha Contra la Trata de Personas, 1 en COLMYG de los Mártires, 1 en la Mesa SEZAI y 1 con sector Gobierno. Se elaboró insumo para dar respuesta al seguimiento de la sentencia T594 de 2016, en el cual presenta un balance de las 21 jornadas de socialización de la PPASP que se efectuaron con la Policía Metropolitana de Bogotá a cierre del 2022. Se  culminó el documento de caracterización de la oferta de servicios en favor de personas que realizan ASP y se avanzó en una primera versión del documento de transversalización laboral para mujeres en ASP</t>
    </r>
  </si>
  <si>
    <r>
      <rPr>
        <b/>
        <sz val="11"/>
        <color rgb="FF000000"/>
        <rFont val="Times New Roman"/>
        <family val="1"/>
      </rPr>
      <t>Acumulado</t>
    </r>
    <r>
      <rPr>
        <sz val="11"/>
        <color rgb="FF000000"/>
        <rFont val="Times New Roman"/>
        <family val="1"/>
      </rPr>
      <t>: Durante los meses de enero a octubre se realizaron 40 reportes y/o informes de seguimiento de políticas públicas Distritales en las que la SDMujer tiene responsabilidad: 4 Habitabilidad en Calle, 3 Envejecimiento y Vejez, 3 Servicio a la Ciudadanía, 1 Transparencia, 2 Economía Cultural, 1 Ruralidad, 3 LGBTI, 4 Familias, 1 Seguridad Alimentaria, 3 Lucha contra la trata de personas, 3 Derechos humanos, 2 Gestión integral del hábitat, 2 Juventud, 3 Adultez, 2 Educación, 1 Lectura Escritura y Oralidad, 1 Espacio Público y 1 Infancia. Se hizo acompañamiento técnico para la formulación o reformulación de 18 políticas públicas: Vendedoras y vendedores informales, Lectura, Escritura y Oralidad, Discapacidad, Migrantes, Acción Climática, Salud Mental, Peatón, acción comunal, participación incidente, Movilidad motorizada de cero,  Economía cultural y creativa, de Seguridad convivencia y justicia; Pueblos Indígenas, Comunidad Palenquera, Comunidad Raizal, Comunidades Negras Afrocolombianas, Pueblo Rrom y Ruralidad.
Se emitieron 16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trimestre 2023 y cuantitativo vigencia 2022 de la PPMYEG y PPASP. Se ajustó el plan de acción de la PPMYEG con los ajustes solicitados por la Secretaría de planeación para solucionar inconsistencias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</si>
</sst>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sz val="9"/>
      <color indexed="81"/>
      <name val="Tahoma"/>
      <family val="2"/>
    </font>
    <font>
      <b/>
      <sz val="9"/>
      <color indexed="81"/>
      <name val="Tahoma"/>
      <family val="2"/>
    </font>
    <font>
      <sz val="10"/>
      <color rgb="FF000000"/>
      <name val="Tahoma"/>
      <family val="2"/>
    </font>
    <font>
      <b/>
      <sz val="10"/>
      <color rgb="FF000000"/>
      <name val="Tahoma"/>
      <family val="2"/>
    </font>
    <font>
      <b/>
      <sz val="11"/>
      <color rgb="FF000000"/>
      <name val="Tahoma"/>
      <family val="2"/>
    </font>
    <font>
      <sz val="11"/>
      <color rgb="FF000000"/>
      <name val="Tahoma"/>
      <family val="2"/>
    </font>
    <font>
      <b/>
      <sz val="11"/>
      <color rgb="FF000000"/>
      <name val="Times New Roman"/>
      <family val="1"/>
    </font>
    <font>
      <sz val="11"/>
      <color rgb="FF000000"/>
      <name val="Times New Roman"/>
      <family val="1"/>
    </font>
    <font>
      <sz val="11"/>
      <color theme="1"/>
      <name val="Times New Roman"/>
      <family val="1"/>
    </font>
    <font>
      <b/>
      <sz val="11"/>
      <color theme="1"/>
      <name val="Times New Roman"/>
      <family val="1"/>
    </font>
    <font>
      <sz val="11"/>
      <color rgb="FF000000"/>
      <name val="Times New Roman"/>
      <family val="1"/>
    </font>
    <font>
      <u/>
      <sz val="11"/>
      <color rgb="FF000000"/>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thin">
        <color indexed="64"/>
      </top>
      <bottom/>
      <diagonal/>
    </border>
    <border>
      <left style="thin">
        <color rgb="FF000000"/>
      </left>
      <right/>
      <top/>
      <bottom style="medium">
        <color indexed="64"/>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9" fontId="20" fillId="0" borderId="0" applyFont="0" applyFill="0" applyBorder="0" applyAlignment="0" applyProtection="0"/>
    <xf numFmtId="168" fontId="20" fillId="0" borderId="0" applyFont="0" applyFill="0" applyBorder="0" applyAlignment="0" applyProtection="0"/>
    <xf numFmtId="41" fontId="20" fillId="0" borderId="0" applyFont="0" applyFill="0" applyBorder="0" applyAlignment="0" applyProtection="0"/>
    <xf numFmtId="169"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60">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168"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0" fontId="35" fillId="9" borderId="19" xfId="22" applyFont="1" applyFill="1" applyBorder="1" applyAlignment="1">
      <alignment horizontal="left" vertical="center" wrapText="1"/>
    </xf>
    <xf numFmtId="0" fontId="35" fillId="20" borderId="1" xfId="22" applyFont="1" applyFill="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0" fontId="35" fillId="0" borderId="1" xfId="22" applyFont="1" applyBorder="1" applyAlignment="1">
      <alignment horizontal="left" vertical="center" wrapText="1"/>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0" fontId="39" fillId="0" borderId="0" xfId="0" applyFont="1" applyAlignment="1">
      <alignment vertical="center"/>
    </xf>
    <xf numFmtId="0" fontId="36" fillId="0" borderId="18" xfId="22" applyFont="1" applyBorder="1" applyAlignment="1">
      <alignment horizontal="left" vertical="center" wrapText="1"/>
    </xf>
    <xf numFmtId="168" fontId="35" fillId="0" borderId="10" xfId="11" applyFont="1" applyFill="1" applyBorder="1" applyAlignment="1" applyProtection="1">
      <alignment horizontal="center"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9" fontId="11" fillId="19" borderId="1" xfId="28"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8"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32" fillId="0" borderId="23" xfId="0" applyFont="1" applyBorder="1" applyAlignment="1">
      <alignment vertical="center" wrapText="1"/>
    </xf>
    <xf numFmtId="0" fontId="31" fillId="0" borderId="79" xfId="0" applyFont="1" applyBorder="1"/>
    <xf numFmtId="0" fontId="0" fillId="0" borderId="79" xfId="0" applyBorder="1"/>
    <xf numFmtId="0" fontId="17" fillId="0" borderId="1" xfId="0" applyFont="1" applyBorder="1" applyAlignment="1">
      <alignment vertical="center" wrapText="1"/>
    </xf>
    <xf numFmtId="0" fontId="0" fillId="0" borderId="82"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6" fillId="19" borderId="1" xfId="0" applyFont="1" applyFill="1" applyBorder="1" applyAlignment="1">
      <alignment vertical="center" wrapText="1"/>
    </xf>
    <xf numFmtId="0" fontId="32" fillId="0" borderId="1" xfId="28" applyNumberFormat="1" applyFont="1" applyFill="1" applyBorder="1" applyAlignment="1">
      <alignment vertical="center" wrapText="1"/>
    </xf>
    <xf numFmtId="9" fontId="35" fillId="0" borderId="1" xfId="22" applyNumberFormat="1" applyFont="1" applyBorder="1" applyAlignment="1">
      <alignment horizontal="center" vertical="center" wrapText="1"/>
    </xf>
    <xf numFmtId="173" fontId="20" fillId="0" borderId="1" xfId="10" quotePrefix="1" applyNumberFormat="1" applyFont="1" applyBorder="1" applyAlignment="1">
      <alignment vertical="center"/>
    </xf>
    <xf numFmtId="174" fontId="20" fillId="0" borderId="9" xfId="28" applyNumberFormat="1" applyFont="1" applyBorder="1" applyAlignment="1">
      <alignment vertical="center"/>
    </xf>
    <xf numFmtId="174" fontId="20" fillId="0" borderId="33" xfId="28" applyNumberFormat="1" applyFont="1" applyBorder="1" applyAlignment="1">
      <alignment vertical="center"/>
    </xf>
    <xf numFmtId="173" fontId="20" fillId="19" borderId="2" xfId="10" applyNumberFormat="1" applyFont="1" applyFill="1" applyBorder="1" applyAlignment="1">
      <alignment vertical="center"/>
    </xf>
    <xf numFmtId="173" fontId="20" fillId="19" borderId="19" xfId="10" applyNumberFormat="1" applyFont="1" applyFill="1" applyBorder="1" applyAlignment="1">
      <alignment vertical="center"/>
    </xf>
    <xf numFmtId="9" fontId="20" fillId="0" borderId="33" xfId="28" applyFont="1" applyFill="1" applyBorder="1" applyAlignment="1">
      <alignment vertical="center"/>
    </xf>
    <xf numFmtId="0" fontId="35" fillId="0" borderId="1" xfId="22" applyFont="1" applyBorder="1" applyAlignment="1">
      <alignment horizontal="center" vertical="center" wrapText="1"/>
    </xf>
    <xf numFmtId="173" fontId="35" fillId="0" borderId="1" xfId="10" applyNumberFormat="1" applyFont="1" applyFill="1" applyBorder="1" applyAlignment="1" applyProtection="1">
      <alignment horizontal="center" vertical="center" wrapText="1"/>
    </xf>
    <xf numFmtId="1" fontId="36" fillId="9" borderId="1" xfId="30" applyNumberFormat="1" applyFont="1" applyFill="1" applyBorder="1" applyAlignment="1" applyProtection="1">
      <alignment horizontal="center" vertical="center" wrapText="1"/>
    </xf>
    <xf numFmtId="1" fontId="36" fillId="9" borderId="1" xfId="30" applyNumberFormat="1" applyFont="1" applyFill="1" applyBorder="1" applyAlignment="1">
      <alignment horizontal="center" vertical="center" wrapText="1"/>
    </xf>
    <xf numFmtId="174" fontId="35" fillId="9" borderId="1" xfId="28" applyNumberFormat="1" applyFont="1" applyFill="1" applyBorder="1" applyAlignment="1" applyProtection="1">
      <alignment vertical="center" wrapText="1"/>
    </xf>
    <xf numFmtId="1" fontId="35" fillId="9" borderId="1" xfId="30" applyNumberFormat="1" applyFont="1" applyFill="1" applyBorder="1" applyAlignment="1" applyProtection="1">
      <alignment horizontal="right" vertical="center" wrapText="1"/>
    </xf>
    <xf numFmtId="9" fontId="35" fillId="0" borderId="1" xfId="28" applyFont="1" applyFill="1" applyBorder="1" applyAlignment="1" applyProtection="1">
      <alignment horizontal="center" vertical="center" wrapText="1"/>
    </xf>
    <xf numFmtId="9" fontId="35" fillId="9" borderId="1" xfId="30" applyFont="1" applyFill="1" applyBorder="1" applyAlignment="1" applyProtection="1">
      <alignment horizontal="center" vertical="center" wrapText="1"/>
    </xf>
    <xf numFmtId="9" fontId="35" fillId="9" borderId="1" xfId="28" applyFont="1" applyFill="1" applyBorder="1" applyAlignment="1" applyProtection="1">
      <alignment horizontal="center" vertical="center" wrapText="1"/>
    </xf>
    <xf numFmtId="174" fontId="35" fillId="9" borderId="1" xfId="28" applyNumberFormat="1" applyFont="1" applyFill="1" applyBorder="1" applyAlignment="1" applyProtection="1">
      <alignment horizontal="center" vertical="center" wrapText="1"/>
    </xf>
    <xf numFmtId="9" fontId="38" fillId="0" borderId="1" xfId="29" applyFont="1" applyFill="1" applyBorder="1" applyAlignment="1" applyProtection="1">
      <alignment horizontal="center" vertical="center" wrapText="1"/>
      <protection locked="0"/>
    </xf>
    <xf numFmtId="9" fontId="32" fillId="0" borderId="1" xfId="28" applyFont="1" applyFill="1" applyBorder="1" applyAlignment="1">
      <alignment vertical="center"/>
    </xf>
    <xf numFmtId="9" fontId="32" fillId="0" borderId="1" xfId="28" applyFont="1" applyFill="1" applyBorder="1" applyAlignment="1">
      <alignment vertical="top" wrapText="1"/>
    </xf>
    <xf numFmtId="9" fontId="20" fillId="19" borderId="33" xfId="28" applyFont="1" applyFill="1" applyBorder="1" applyAlignment="1">
      <alignment vertical="center"/>
    </xf>
    <xf numFmtId="0" fontId="36" fillId="0" borderId="5" xfId="0" applyFont="1" applyBorder="1" applyAlignment="1">
      <alignment vertical="center" wrapText="1"/>
    </xf>
    <xf numFmtId="0" fontId="12" fillId="9" borderId="10" xfId="22" applyFont="1" applyFill="1" applyBorder="1" applyAlignment="1">
      <alignment horizontal="left" vertical="center" wrapText="1"/>
    </xf>
    <xf numFmtId="0" fontId="11" fillId="9" borderId="10" xfId="30" applyNumberFormat="1" applyFont="1" applyFill="1" applyBorder="1" applyAlignment="1" applyProtection="1">
      <alignment horizontal="center" vertical="center" wrapText="1"/>
    </xf>
    <xf numFmtId="0" fontId="11" fillId="9" borderId="10" xfId="28" applyNumberFormat="1" applyFont="1" applyFill="1" applyBorder="1" applyAlignment="1" applyProtection="1">
      <alignment horizontal="center" vertical="center" wrapText="1"/>
    </xf>
    <xf numFmtId="174" fontId="12" fillId="9" borderId="10" xfId="28" applyNumberFormat="1" applyFont="1" applyFill="1" applyBorder="1" applyAlignment="1" applyProtection="1">
      <alignment vertical="center" wrapText="1"/>
    </xf>
    <xf numFmtId="173" fontId="12" fillId="9" borderId="10" xfId="10" applyNumberFormat="1" applyFont="1" applyFill="1" applyBorder="1" applyAlignment="1" applyProtection="1">
      <alignment vertical="center" wrapText="1"/>
    </xf>
    <xf numFmtId="9" fontId="11" fillId="19" borderId="1" xfId="29" applyFont="1" applyFill="1" applyBorder="1" applyAlignment="1" applyProtection="1">
      <alignment horizontal="center" vertical="center" wrapText="1"/>
      <protection locked="0"/>
    </xf>
    <xf numFmtId="9" fontId="12" fillId="0" borderId="19" xfId="22" applyNumberFormat="1" applyFont="1" applyBorder="1" applyAlignment="1">
      <alignment horizontal="center" vertical="center" wrapText="1"/>
    </xf>
    <xf numFmtId="0" fontId="35" fillId="9" borderId="10" xfId="22" applyFont="1" applyFill="1" applyBorder="1" applyAlignment="1">
      <alignment horizontal="left" vertical="center" wrapText="1"/>
    </xf>
    <xf numFmtId="9" fontId="36" fillId="9" borderId="10" xfId="30" applyFont="1" applyFill="1" applyBorder="1" applyAlignment="1" applyProtection="1">
      <alignment horizontal="center" vertical="center" wrapText="1"/>
    </xf>
    <xf numFmtId="9" fontId="36" fillId="9" borderId="10" xfId="28" applyFont="1" applyFill="1" applyBorder="1" applyAlignment="1" applyProtection="1">
      <alignment vertical="center" wrapText="1"/>
    </xf>
    <xf numFmtId="9" fontId="36" fillId="9" borderId="10" xfId="28" applyFont="1" applyFill="1" applyBorder="1" applyAlignment="1">
      <alignment vertical="center" wrapText="1"/>
    </xf>
    <xf numFmtId="174" fontId="35" fillId="9" borderId="10" xfId="28" applyNumberFormat="1" applyFont="1" applyFill="1" applyBorder="1" applyAlignment="1" applyProtection="1">
      <alignment vertical="center" wrapText="1"/>
    </xf>
    <xf numFmtId="9" fontId="35" fillId="0" borderId="10" xfId="28" applyFont="1" applyFill="1" applyBorder="1" applyAlignment="1" applyProtection="1">
      <alignment horizontal="center" vertical="center" wrapText="1"/>
    </xf>
    <xf numFmtId="9" fontId="36" fillId="9" borderId="19" xfId="28" applyFont="1" applyFill="1" applyBorder="1" applyAlignment="1" applyProtection="1">
      <alignment horizontal="center" vertical="center" wrapText="1"/>
      <protection locked="0"/>
    </xf>
    <xf numFmtId="9" fontId="35" fillId="0" borderId="19" xfId="22" applyNumberFormat="1" applyFont="1" applyBorder="1" applyAlignment="1">
      <alignment horizontal="center" vertical="center" wrapText="1"/>
    </xf>
    <xf numFmtId="0" fontId="39" fillId="0" borderId="79" xfId="0" applyFont="1" applyBorder="1"/>
    <xf numFmtId="0" fontId="0" fillId="0" borderId="79" xfId="0" applyBorder="1" applyAlignment="1">
      <alignment vertical="center"/>
    </xf>
    <xf numFmtId="0" fontId="11" fillId="0" borderId="1" xfId="0" quotePrefix="1" applyFont="1" applyBorder="1" applyAlignment="1">
      <alignment horizontal="center" vertical="center"/>
    </xf>
    <xf numFmtId="0" fontId="36" fillId="25" borderId="1" xfId="0" applyFont="1" applyFill="1" applyBorder="1" applyAlignment="1">
      <alignment vertical="center" wrapText="1"/>
    </xf>
    <xf numFmtId="0" fontId="0" fillId="0" borderId="82" xfId="0" applyBorder="1" applyAlignment="1">
      <alignment vertical="center"/>
    </xf>
    <xf numFmtId="0" fontId="54" fillId="0" borderId="0" xfId="0" applyFont="1" applyAlignment="1">
      <alignment vertical="center" wrapText="1"/>
    </xf>
    <xf numFmtId="0" fontId="36" fillId="0" borderId="1" xfId="0" applyFont="1" applyBorder="1" applyAlignment="1">
      <alignment horizontal="left" vertical="top" wrapText="1"/>
    </xf>
    <xf numFmtId="9" fontId="36" fillId="0" borderId="1" xfId="28" applyFont="1" applyFill="1" applyBorder="1" applyAlignment="1">
      <alignment vertical="center" wrapText="1"/>
    </xf>
    <xf numFmtId="0" fontId="32" fillId="0" borderId="79" xfId="0" applyFont="1" applyBorder="1" applyAlignment="1">
      <alignment horizontal="center" vertical="center"/>
    </xf>
    <xf numFmtId="0" fontId="11" fillId="0" borderId="79" xfId="0" applyFont="1" applyBorder="1" applyAlignment="1">
      <alignment horizontal="center" vertical="center"/>
    </xf>
    <xf numFmtId="9" fontId="52" fillId="0" borderId="1" xfId="22" applyNumberFormat="1" applyFont="1" applyBorder="1" applyAlignment="1">
      <alignment horizontal="left" vertical="top" wrapText="1"/>
    </xf>
    <xf numFmtId="9" fontId="36" fillId="0" borderId="1" xfId="22" applyNumberFormat="1" applyFont="1" applyBorder="1" applyAlignment="1">
      <alignment horizontal="left" vertical="top" wrapText="1"/>
    </xf>
    <xf numFmtId="9" fontId="36" fillId="0" borderId="9" xfId="22" applyNumberFormat="1" applyFont="1" applyBorder="1" applyAlignment="1">
      <alignment horizontal="left" vertical="top" wrapText="1"/>
    </xf>
    <xf numFmtId="9" fontId="11" fillId="0" borderId="1" xfId="22" applyNumberFormat="1" applyFont="1" applyBorder="1" applyAlignment="1">
      <alignment horizontal="left" vertical="top" wrapText="1"/>
    </xf>
    <xf numFmtId="9" fontId="11" fillId="0" borderId="9" xfId="22" applyNumberFormat="1" applyFont="1" applyBorder="1" applyAlignment="1">
      <alignment horizontal="left" vertical="top" wrapText="1"/>
    </xf>
    <xf numFmtId="9" fontId="53" fillId="0" borderId="1" xfId="22" applyNumberFormat="1" applyFont="1" applyBorder="1" applyAlignment="1">
      <alignment vertical="top" wrapText="1"/>
    </xf>
    <xf numFmtId="9" fontId="36" fillId="0" borderId="1" xfId="22" applyNumberFormat="1" applyFont="1" applyBorder="1" applyAlignment="1">
      <alignment vertical="top" wrapText="1"/>
    </xf>
    <xf numFmtId="9" fontId="36" fillId="0" borderId="9" xfId="22" applyNumberFormat="1" applyFont="1" applyBorder="1" applyAlignment="1">
      <alignment vertical="top" wrapText="1"/>
    </xf>
    <xf numFmtId="9" fontId="52" fillId="0" borderId="1" xfId="22" applyNumberFormat="1" applyFont="1" applyBorder="1" applyAlignment="1">
      <alignment vertical="top" wrapText="1"/>
    </xf>
    <xf numFmtId="9" fontId="11" fillId="0" borderId="1" xfId="22" applyNumberFormat="1" applyFont="1" applyBorder="1" applyAlignment="1">
      <alignment vertical="top" wrapText="1"/>
    </xf>
    <xf numFmtId="9" fontId="11" fillId="0" borderId="9" xfId="22" applyNumberFormat="1" applyFont="1" applyBorder="1" applyAlignment="1">
      <alignment vertical="top" wrapText="1"/>
    </xf>
    <xf numFmtId="9" fontId="32" fillId="0" borderId="1" xfId="22" applyNumberFormat="1" applyFont="1" applyBorder="1" applyAlignment="1">
      <alignment horizontal="left" vertical="top" wrapText="1"/>
    </xf>
    <xf numFmtId="9" fontId="32" fillId="0" borderId="9" xfId="22" applyNumberFormat="1" applyFont="1" applyBorder="1" applyAlignment="1">
      <alignment horizontal="left" vertical="top" wrapText="1"/>
    </xf>
    <xf numFmtId="9" fontId="36" fillId="0" borderId="1" xfId="22" applyNumberFormat="1" applyFont="1" applyBorder="1" applyAlignment="1">
      <alignment horizontal="left" wrapText="1"/>
    </xf>
    <xf numFmtId="9" fontId="36" fillId="0" borderId="9" xfId="22" applyNumberFormat="1" applyFont="1" applyBorder="1" applyAlignment="1">
      <alignment horizontal="left" wrapText="1"/>
    </xf>
    <xf numFmtId="9" fontId="35" fillId="0" borderId="1" xfId="22" applyNumberFormat="1" applyFont="1" applyBorder="1" applyAlignment="1">
      <alignment horizontal="left" vertical="top" wrapText="1"/>
    </xf>
    <xf numFmtId="9" fontId="35" fillId="0" borderId="9" xfId="22" applyNumberFormat="1" applyFont="1" applyBorder="1" applyAlignment="1">
      <alignment horizontal="left" vertical="top" wrapText="1"/>
    </xf>
    <xf numFmtId="9" fontId="53" fillId="0" borderId="1" xfId="22" applyNumberFormat="1" applyFont="1" applyBorder="1" applyAlignment="1">
      <alignment horizontal="left" vertical="top"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0" fontId="27" fillId="0" borderId="31" xfId="0" applyFont="1" applyBorder="1" applyAlignment="1">
      <alignment vertical="center" wrapText="1"/>
    </xf>
    <xf numFmtId="2" fontId="11" fillId="0" borderId="19" xfId="22" applyNumberFormat="1" applyFont="1" applyBorder="1" applyAlignment="1">
      <alignment horizontal="center" vertical="center" wrapText="1"/>
    </xf>
    <xf numFmtId="9" fontId="53" fillId="0" borderId="19" xfId="22" applyNumberFormat="1" applyFont="1" applyBorder="1" applyAlignment="1">
      <alignment horizontal="left" vertical="top" wrapText="1"/>
    </xf>
    <xf numFmtId="9" fontId="32" fillId="0" borderId="19" xfId="22" applyNumberFormat="1" applyFont="1" applyBorder="1" applyAlignment="1">
      <alignment horizontal="left" vertical="top" wrapText="1"/>
    </xf>
    <xf numFmtId="9" fontId="32" fillId="0" borderId="33" xfId="22" applyNumberFormat="1" applyFont="1" applyBorder="1" applyAlignment="1">
      <alignment horizontal="left" vertical="top" wrapText="1"/>
    </xf>
    <xf numFmtId="2" fontId="11" fillId="0" borderId="8" xfId="22" applyNumberFormat="1" applyFont="1" applyBorder="1" applyAlignment="1">
      <alignment horizontal="left" vertical="center" wrapText="1"/>
    </xf>
    <xf numFmtId="9" fontId="52" fillId="0" borderId="36" xfId="30" applyFont="1" applyFill="1" applyBorder="1" applyAlignment="1" applyProtection="1">
      <alignment horizontal="left" vertical="center" wrapText="1"/>
    </xf>
    <xf numFmtId="9" fontId="34" fillId="0" borderId="22" xfId="30" applyFont="1" applyFill="1" applyBorder="1" applyAlignment="1" applyProtection="1">
      <alignment horizontal="left" vertical="center" wrapText="1"/>
    </xf>
    <xf numFmtId="9" fontId="34" fillId="0" borderId="37" xfId="30" applyFont="1" applyFill="1" applyBorder="1" applyAlignment="1" applyProtection="1">
      <alignment horizontal="left" vertical="center" wrapText="1"/>
    </xf>
    <xf numFmtId="9" fontId="34" fillId="0" borderId="38" xfId="30" applyFont="1" applyFill="1" applyBorder="1" applyAlignment="1" applyProtection="1">
      <alignment horizontal="left" vertical="center" wrapText="1"/>
    </xf>
    <xf numFmtId="9" fontId="34" fillId="0" borderId="0" xfId="30" applyFont="1" applyFill="1" applyBorder="1" applyAlignment="1" applyProtection="1">
      <alignment horizontal="left" vertical="center" wrapText="1"/>
    </xf>
    <xf numFmtId="9" fontId="34" fillId="0" borderId="14" xfId="30" applyFont="1" applyFill="1" applyBorder="1" applyAlignment="1" applyProtection="1">
      <alignment horizontal="left"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39"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53" fillId="19" borderId="36" xfId="30" applyFont="1" applyFill="1" applyBorder="1" applyAlignment="1">
      <alignment horizontal="left" vertical="top" wrapText="1"/>
    </xf>
    <xf numFmtId="9" fontId="32" fillId="19" borderId="22" xfId="30" applyFont="1" applyFill="1" applyBorder="1" applyAlignment="1" applyProtection="1">
      <alignment horizontal="left" vertical="top" wrapText="1"/>
    </xf>
    <xf numFmtId="9" fontId="32" fillId="19" borderId="23" xfId="30" applyFont="1" applyFill="1" applyBorder="1" applyAlignment="1" applyProtection="1">
      <alignment horizontal="left" vertical="top" wrapText="1"/>
    </xf>
    <xf numFmtId="9" fontId="32" fillId="19" borderId="38" xfId="30" applyFont="1" applyFill="1" applyBorder="1" applyAlignment="1" applyProtection="1">
      <alignment horizontal="left" vertical="top" wrapText="1"/>
    </xf>
    <xf numFmtId="9" fontId="32" fillId="19" borderId="0" xfId="30" applyFont="1" applyFill="1" applyBorder="1" applyAlignment="1" applyProtection="1">
      <alignment horizontal="left" vertical="top" wrapText="1"/>
    </xf>
    <xf numFmtId="9" fontId="32" fillId="19" borderId="24" xfId="30" applyFont="1" applyFill="1" applyBorder="1" applyAlignment="1" applyProtection="1">
      <alignment horizontal="left" vertical="top" wrapText="1"/>
    </xf>
    <xf numFmtId="9" fontId="32" fillId="19" borderId="36" xfId="30" applyFont="1" applyFill="1" applyBorder="1" applyAlignment="1">
      <alignment horizontal="left" vertical="top"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8"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9" fontId="35" fillId="0" borderId="1" xfId="22" applyNumberFormat="1" applyFont="1" applyBorder="1" applyAlignment="1">
      <alignment horizontal="center" vertical="center" wrapText="1"/>
    </xf>
    <xf numFmtId="0" fontId="35" fillId="0" borderId="1" xfId="22" applyFont="1" applyBorder="1" applyAlignment="1">
      <alignment horizontal="center" vertical="center" wrapText="1"/>
    </xf>
    <xf numFmtId="2" fontId="36" fillId="0" borderId="1" xfId="22" applyNumberFormat="1" applyFont="1" applyBorder="1" applyAlignment="1">
      <alignment vertical="center" wrapText="1"/>
    </xf>
    <xf numFmtId="2" fontId="36" fillId="0" borderId="1" xfId="22" applyNumberFormat="1" applyFont="1" applyBorder="1" applyAlignment="1">
      <alignment horizontal="center" vertical="center" wrapText="1"/>
    </xf>
    <xf numFmtId="9" fontId="56" fillId="0" borderId="1" xfId="30" applyFont="1" applyFill="1" applyBorder="1" applyAlignment="1" applyProtection="1">
      <alignment horizontal="center" vertical="center" wrapText="1"/>
    </xf>
    <xf numFmtId="9" fontId="36" fillId="0" borderId="1" xfId="30" applyFont="1" applyFill="1" applyBorder="1" applyAlignment="1" applyProtection="1">
      <alignment horizontal="center" vertical="center" wrapText="1"/>
    </xf>
    <xf numFmtId="9" fontId="36" fillId="0" borderId="1" xfId="30" applyFont="1" applyBorder="1" applyAlignment="1">
      <alignment vertical="top" wrapText="1"/>
    </xf>
    <xf numFmtId="0" fontId="35" fillId="20" borderId="1" xfId="22" applyFont="1" applyFill="1" applyBorder="1" applyAlignment="1">
      <alignment horizontal="center" vertical="center" wrapText="1"/>
    </xf>
    <xf numFmtId="0" fontId="39" fillId="0" borderId="1" xfId="0" applyFont="1" applyBorder="1" applyAlignment="1">
      <alignment vertical="center" wrapText="1"/>
    </xf>
    <xf numFmtId="9" fontId="36" fillId="0" borderId="2" xfId="22" applyNumberFormat="1" applyFont="1" applyBorder="1" applyAlignment="1">
      <alignment horizontal="left" vertical="top" wrapText="1"/>
    </xf>
    <xf numFmtId="9" fontId="32" fillId="0" borderId="49" xfId="22" applyNumberFormat="1" applyFont="1" applyBorder="1" applyAlignment="1">
      <alignment horizontal="left" vertical="top" wrapText="1"/>
    </xf>
    <xf numFmtId="9" fontId="32" fillId="0" borderId="5" xfId="22" applyNumberFormat="1" applyFont="1" applyBorder="1" applyAlignment="1">
      <alignment horizontal="left" vertical="top" wrapText="1"/>
    </xf>
    <xf numFmtId="0" fontId="53" fillId="0" borderId="1" xfId="0" applyFont="1" applyBorder="1" applyAlignment="1">
      <alignment horizontal="left" vertical="top" wrapText="1"/>
    </xf>
    <xf numFmtId="0" fontId="36" fillId="0" borderId="1" xfId="0" applyFont="1" applyBorder="1" applyAlignment="1">
      <alignment horizontal="left" vertical="top" wrapText="1"/>
    </xf>
    <xf numFmtId="0" fontId="52" fillId="25" borderId="38" xfId="0" applyFont="1" applyFill="1" applyBorder="1" applyAlignment="1">
      <alignment horizontal="left" vertical="top" wrapText="1"/>
    </xf>
    <xf numFmtId="0" fontId="35" fillId="25" borderId="0" xfId="0" applyFont="1" applyFill="1" applyAlignment="1">
      <alignment horizontal="left" vertical="top" wrapText="1"/>
    </xf>
    <xf numFmtId="0" fontId="35" fillId="25" borderId="14" xfId="0" applyFont="1" applyFill="1" applyBorder="1" applyAlignment="1">
      <alignment horizontal="left" vertical="top" wrapText="1"/>
    </xf>
    <xf numFmtId="2" fontId="36" fillId="0" borderId="8" xfId="22" applyNumberFormat="1" applyFont="1" applyBorder="1" applyAlignment="1">
      <alignment vertical="center" wrapText="1"/>
    </xf>
    <xf numFmtId="0" fontId="39" fillId="0" borderId="31" xfId="0" applyFont="1" applyBorder="1" applyAlignment="1">
      <alignment vertical="center" wrapText="1"/>
    </xf>
    <xf numFmtId="2" fontId="36" fillId="0" borderId="19" xfId="22" applyNumberFormat="1" applyFont="1" applyBorder="1" applyAlignment="1">
      <alignment horizontal="center" vertical="center" wrapText="1"/>
    </xf>
    <xf numFmtId="0" fontId="53" fillId="0" borderId="36" xfId="0" applyFont="1" applyBorder="1" applyAlignment="1">
      <alignment horizontal="left" vertical="top" wrapText="1"/>
    </xf>
    <xf numFmtId="0" fontId="36" fillId="0" borderId="22" xfId="0" applyFont="1" applyBorder="1" applyAlignment="1">
      <alignment horizontal="left" vertical="top" wrapText="1"/>
    </xf>
    <xf numFmtId="0" fontId="36" fillId="0" borderId="37" xfId="0" applyFont="1" applyBorder="1" applyAlignment="1">
      <alignment horizontal="left" vertical="top" wrapText="1"/>
    </xf>
    <xf numFmtId="0" fontId="53" fillId="0" borderId="1" xfId="0" applyFont="1" applyBorder="1" applyAlignment="1">
      <alignment horizontal="left" vertical="top"/>
    </xf>
    <xf numFmtId="0" fontId="54" fillId="0" borderId="1" xfId="0" applyFont="1" applyBorder="1" applyAlignment="1">
      <alignment horizontal="left" vertical="top"/>
    </xf>
    <xf numFmtId="0" fontId="52" fillId="0" borderId="1" xfId="0" applyFont="1" applyBorder="1" applyAlignment="1">
      <alignment horizontal="left" vertical="top"/>
    </xf>
    <xf numFmtId="0" fontId="55" fillId="0" borderId="1" xfId="0" applyFont="1" applyBorder="1" applyAlignment="1">
      <alignment horizontal="left" vertical="top"/>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80" xfId="0" applyFont="1" applyBorder="1" applyAlignment="1">
      <alignment vertical="center" wrapText="1"/>
    </xf>
    <xf numFmtId="0" fontId="36" fillId="0" borderId="84" xfId="0" applyFont="1" applyBorder="1" applyAlignment="1">
      <alignment vertical="center" wrapText="1"/>
    </xf>
    <xf numFmtId="0" fontId="36" fillId="0" borderId="85" xfId="0" applyFont="1" applyBorder="1" applyAlignment="1">
      <alignment vertical="center" wrapText="1"/>
    </xf>
    <xf numFmtId="0" fontId="36" fillId="0" borderId="87" xfId="0" applyFont="1" applyBorder="1" applyAlignment="1">
      <alignment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0" fontId="35" fillId="0" borderId="18" xfId="22" applyFont="1" applyBorder="1" applyAlignment="1">
      <alignment horizontal="center" vertical="center" wrapText="1"/>
    </xf>
    <xf numFmtId="0" fontId="35" fillId="0" borderId="39" xfId="22" applyFont="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35" xfId="22" applyFont="1" applyBorder="1" applyAlignment="1">
      <alignment horizontal="center" vertical="center" wrapText="1"/>
    </xf>
    <xf numFmtId="0" fontId="36" fillId="25" borderId="36" xfId="0" applyFont="1" applyFill="1" applyBorder="1" applyAlignment="1">
      <alignment vertical="top" wrapText="1"/>
    </xf>
    <xf numFmtId="0" fontId="36" fillId="25" borderId="22" xfId="0" applyFont="1" applyFill="1" applyBorder="1" applyAlignment="1">
      <alignment vertical="top" wrapText="1"/>
    </xf>
    <xf numFmtId="0" fontId="36" fillId="25" borderId="81" xfId="0" applyFont="1" applyFill="1" applyBorder="1" applyAlignment="1">
      <alignment vertical="top" wrapText="1"/>
    </xf>
    <xf numFmtId="0" fontId="36" fillId="25" borderId="84" xfId="0" applyFont="1" applyFill="1" applyBorder="1" applyAlignment="1">
      <alignment vertical="top" wrapText="1"/>
    </xf>
    <xf numFmtId="0" fontId="36" fillId="25" borderId="85" xfId="0" applyFont="1" applyFill="1" applyBorder="1" applyAlignment="1">
      <alignment vertical="top" wrapText="1"/>
    </xf>
    <xf numFmtId="0" fontId="36" fillId="25" borderId="86" xfId="0" applyFont="1" applyFill="1" applyBorder="1" applyAlignment="1">
      <alignment vertical="top" wrapText="1"/>
    </xf>
    <xf numFmtId="0" fontId="36" fillId="25" borderId="88" xfId="0" applyFont="1" applyFill="1" applyBorder="1" applyAlignment="1">
      <alignment vertical="top" wrapText="1"/>
    </xf>
    <xf numFmtId="0" fontId="36" fillId="25" borderId="23" xfId="0" applyFont="1" applyFill="1" applyBorder="1" applyAlignment="1">
      <alignment vertical="top" wrapText="1"/>
    </xf>
    <xf numFmtId="0" fontId="36" fillId="25" borderId="89" xfId="0" applyFont="1" applyFill="1" applyBorder="1" applyAlignment="1">
      <alignment vertical="top" wrapText="1"/>
    </xf>
    <xf numFmtId="0" fontId="36" fillId="25" borderId="15" xfId="0" applyFont="1" applyFill="1" applyBorder="1" applyAlignment="1">
      <alignment vertical="top" wrapText="1"/>
    </xf>
    <xf numFmtId="0" fontId="36" fillId="25" borderId="50" xfId="0" applyFont="1" applyFill="1" applyBorder="1" applyAlignment="1">
      <alignment vertical="top" wrapText="1"/>
    </xf>
    <xf numFmtId="0" fontId="56" fillId="0" borderId="36" xfId="0" applyFont="1" applyBorder="1" applyAlignment="1">
      <alignment vertical="center" wrapText="1"/>
    </xf>
    <xf numFmtId="0" fontId="36" fillId="0" borderId="81" xfId="0" applyFont="1" applyBorder="1" applyAlignment="1">
      <alignment vertical="center" wrapText="1"/>
    </xf>
    <xf numFmtId="0" fontId="36" fillId="0" borderId="38" xfId="0" applyFont="1" applyBorder="1" applyAlignment="1">
      <alignment vertical="center" wrapText="1"/>
    </xf>
    <xf numFmtId="0" fontId="36" fillId="0" borderId="0" xfId="0" applyFont="1" applyAlignment="1">
      <alignment vertical="center" wrapText="1"/>
    </xf>
    <xf numFmtId="0" fontId="36" fillId="0" borderId="83" xfId="0" applyFont="1" applyBorder="1" applyAlignment="1">
      <alignment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40"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41"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7" xfId="0" applyFont="1" applyBorder="1" applyAlignment="1">
      <alignment horizontal="center" vertical="center"/>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14" fontId="42" fillId="0" borderId="58" xfId="0" applyNumberFormat="1" applyFont="1" applyBorder="1" applyAlignment="1">
      <alignment horizontal="center" vertical="center"/>
    </xf>
    <xf numFmtId="9" fontId="36" fillId="0" borderId="36" xfId="30" applyFont="1" applyFill="1" applyBorder="1" applyAlignment="1" applyProtection="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20" xfId="30" applyFont="1" applyFill="1" applyBorder="1" applyAlignment="1" applyProtection="1">
      <alignment horizontal="center" vertical="center" wrapText="1"/>
    </xf>
    <xf numFmtId="9" fontId="36" fillId="0" borderId="3" xfId="30" applyFont="1" applyFill="1" applyBorder="1" applyAlignment="1" applyProtection="1">
      <alignment horizontal="center" vertical="center" wrapText="1"/>
    </xf>
    <xf numFmtId="9" fontId="36" fillId="0" borderId="25" xfId="30" applyFont="1" applyFill="1" applyBorder="1" applyAlignment="1" applyProtection="1">
      <alignment horizontal="center" vertical="center" wrapText="1"/>
    </xf>
    <xf numFmtId="0" fontId="12" fillId="19" borderId="1" xfId="0" applyFont="1" applyFill="1" applyBorder="1" applyAlignment="1">
      <alignment horizontal="left" vertical="top" wrapText="1"/>
    </xf>
    <xf numFmtId="0" fontId="11" fillId="19" borderId="1" xfId="0" applyFont="1" applyFill="1" applyBorder="1" applyAlignment="1">
      <alignment horizontal="left" vertical="top" wrapText="1"/>
    </xf>
    <xf numFmtId="0" fontId="35" fillId="19" borderId="1" xfId="0" applyFont="1" applyFill="1" applyBorder="1" applyAlignment="1">
      <alignment horizontal="left" vertical="top" wrapText="1"/>
    </xf>
    <xf numFmtId="0" fontId="36" fillId="19" borderId="1" xfId="0" applyFont="1" applyFill="1" applyBorder="1" applyAlignment="1">
      <alignment horizontal="left" vertical="top" wrapText="1"/>
    </xf>
    <xf numFmtId="0" fontId="35" fillId="19" borderId="1" xfId="0" applyFont="1" applyFill="1" applyBorder="1" applyAlignment="1">
      <alignment vertical="center" wrapText="1"/>
    </xf>
    <xf numFmtId="0" fontId="35" fillId="19" borderId="1" xfId="0" applyFont="1" applyFill="1" applyBorder="1" applyAlignment="1">
      <alignment vertical="top" wrapText="1"/>
    </xf>
    <xf numFmtId="0" fontId="34" fillId="19" borderId="1" xfId="0" applyFont="1" applyFill="1" applyBorder="1" applyAlignment="1">
      <alignment vertical="top" wrapText="1"/>
    </xf>
    <xf numFmtId="0" fontId="34" fillId="9" borderId="10"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49"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4" fillId="9" borderId="35"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36"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0" xfId="0" applyFont="1" applyFill="1" applyAlignment="1">
      <alignment horizontal="center" vertical="center"/>
    </xf>
    <xf numFmtId="0" fontId="34" fillId="9" borderId="3" xfId="0" applyFont="1" applyFill="1" applyBorder="1" applyAlignment="1">
      <alignment horizontal="center" vertical="center"/>
    </xf>
    <xf numFmtId="14" fontId="43" fillId="19" borderId="1" xfId="0" applyNumberFormat="1" applyFont="1" applyFill="1" applyBorder="1" applyAlignment="1">
      <alignment horizontal="center" vertical="center"/>
    </xf>
    <xf numFmtId="0" fontId="43" fillId="19" borderId="1"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5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5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J44" zoomScale="60" zoomScaleNormal="60" workbookViewId="0">
      <selection activeCell="Q47" sqref="Q47:AD47"/>
    </sheetView>
  </sheetViews>
  <sheetFormatPr baseColWidth="10" defaultColWidth="10.85546875" defaultRowHeight="15" x14ac:dyDescent="0.25"/>
  <cols>
    <col min="1" max="1" width="38.42578125" style="50" customWidth="1"/>
    <col min="2" max="2" width="21.42578125" style="50" customWidth="1"/>
    <col min="3" max="3" width="19.85546875" style="50" customWidth="1"/>
    <col min="4" max="4" width="20.7109375" style="50" customWidth="1"/>
    <col min="5" max="5" width="21.28515625" style="50" customWidth="1"/>
    <col min="6" max="6" width="20.7109375" style="50" customWidth="1"/>
    <col min="7" max="7" width="20.42578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1" width="18.140625" style="50" customWidth="1"/>
    <col min="22" max="22" width="19.42578125" style="50" customWidth="1"/>
    <col min="23" max="27" width="18.140625" style="50" customWidth="1"/>
    <col min="28" max="28" width="22.7109375" style="50" customWidth="1"/>
    <col min="29" max="29" width="18.28515625" style="50" customWidth="1"/>
    <col min="30" max="30" width="15.285156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1"/>
      <c r="B1" s="464" t="s">
        <v>0</v>
      </c>
      <c r="C1" s="465"/>
      <c r="D1" s="465"/>
      <c r="E1" s="465"/>
      <c r="F1" s="465"/>
      <c r="G1" s="465"/>
      <c r="H1" s="465"/>
      <c r="I1" s="465"/>
      <c r="J1" s="465"/>
      <c r="K1" s="465"/>
      <c r="L1" s="465"/>
      <c r="M1" s="465"/>
      <c r="N1" s="465"/>
      <c r="O1" s="465"/>
      <c r="P1" s="465"/>
      <c r="Q1" s="465"/>
      <c r="R1" s="465"/>
      <c r="S1" s="465"/>
      <c r="T1" s="465"/>
      <c r="U1" s="465"/>
      <c r="V1" s="465"/>
      <c r="W1" s="465"/>
      <c r="X1" s="465"/>
      <c r="Y1" s="465"/>
      <c r="Z1" s="465"/>
      <c r="AA1" s="466"/>
      <c r="AB1" s="475" t="s">
        <v>1</v>
      </c>
      <c r="AC1" s="476"/>
      <c r="AD1" s="477"/>
    </row>
    <row r="2" spans="1:30" ht="30.75" customHeight="1" thickBot="1" x14ac:dyDescent="0.3">
      <c r="A2" s="462"/>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478" t="s">
        <v>3</v>
      </c>
      <c r="AC2" s="479"/>
      <c r="AD2" s="480"/>
    </row>
    <row r="3" spans="1:30" ht="24" customHeight="1" x14ac:dyDescent="0.25">
      <c r="A3" s="462"/>
      <c r="B3" s="436" t="s">
        <v>4</v>
      </c>
      <c r="C3" s="437"/>
      <c r="D3" s="437"/>
      <c r="E3" s="437"/>
      <c r="F3" s="437"/>
      <c r="G3" s="437"/>
      <c r="H3" s="437"/>
      <c r="I3" s="437"/>
      <c r="J3" s="437"/>
      <c r="K3" s="437"/>
      <c r="L3" s="437"/>
      <c r="M3" s="437"/>
      <c r="N3" s="437"/>
      <c r="O3" s="437"/>
      <c r="P3" s="437"/>
      <c r="Q3" s="437"/>
      <c r="R3" s="437"/>
      <c r="S3" s="437"/>
      <c r="T3" s="437"/>
      <c r="U3" s="437"/>
      <c r="V3" s="437"/>
      <c r="W3" s="437"/>
      <c r="X3" s="437"/>
      <c r="Y3" s="437"/>
      <c r="Z3" s="437"/>
      <c r="AA3" s="438"/>
      <c r="AB3" s="478" t="s">
        <v>5</v>
      </c>
      <c r="AC3" s="479"/>
      <c r="AD3" s="480"/>
    </row>
    <row r="4" spans="1:30" ht="21.95" customHeight="1" thickBot="1" x14ac:dyDescent="0.3">
      <c r="A4" s="463"/>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484" t="s">
        <v>6</v>
      </c>
      <c r="AC4" s="485"/>
      <c r="AD4" s="486"/>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5" t="s">
        <v>7</v>
      </c>
      <c r="B7" s="416"/>
      <c r="C7" s="487" t="s">
        <v>8</v>
      </c>
      <c r="D7" s="415" t="s">
        <v>9</v>
      </c>
      <c r="E7" s="429"/>
      <c r="F7" s="429"/>
      <c r="G7" s="429"/>
      <c r="H7" s="416"/>
      <c r="I7" s="423">
        <v>45231</v>
      </c>
      <c r="J7" s="424"/>
      <c r="K7" s="415" t="s">
        <v>10</v>
      </c>
      <c r="L7" s="416"/>
      <c r="M7" s="473" t="s">
        <v>11</v>
      </c>
      <c r="N7" s="474"/>
      <c r="O7" s="467"/>
      <c r="P7" s="468"/>
      <c r="Q7" s="54"/>
      <c r="R7" s="54"/>
      <c r="S7" s="54"/>
      <c r="T7" s="54"/>
      <c r="U7" s="54"/>
      <c r="V7" s="54"/>
      <c r="W7" s="54"/>
      <c r="X7" s="54"/>
      <c r="Y7" s="54"/>
      <c r="Z7" s="55"/>
      <c r="AA7" s="54"/>
      <c r="AB7" s="54"/>
      <c r="AC7" s="60"/>
      <c r="AD7" s="61"/>
    </row>
    <row r="8" spans="1:30" x14ac:dyDescent="0.25">
      <c r="A8" s="417"/>
      <c r="B8" s="418"/>
      <c r="C8" s="488"/>
      <c r="D8" s="417"/>
      <c r="E8" s="430"/>
      <c r="F8" s="430"/>
      <c r="G8" s="430"/>
      <c r="H8" s="418"/>
      <c r="I8" s="425"/>
      <c r="J8" s="426"/>
      <c r="K8" s="417"/>
      <c r="L8" s="418"/>
      <c r="M8" s="469" t="s">
        <v>12</v>
      </c>
      <c r="N8" s="470"/>
      <c r="O8" s="471"/>
      <c r="P8" s="472"/>
      <c r="Q8" s="54"/>
      <c r="R8" s="54"/>
      <c r="S8" s="54"/>
      <c r="T8" s="54"/>
      <c r="U8" s="54"/>
      <c r="V8" s="54"/>
      <c r="W8" s="54"/>
      <c r="X8" s="54"/>
      <c r="Y8" s="54"/>
      <c r="Z8" s="55"/>
      <c r="AA8" s="54"/>
      <c r="AB8" s="54"/>
      <c r="AC8" s="60"/>
      <c r="AD8" s="61"/>
    </row>
    <row r="9" spans="1:30" ht="15.75" thickBot="1" x14ac:dyDescent="0.3">
      <c r="A9" s="419"/>
      <c r="B9" s="420"/>
      <c r="C9" s="489"/>
      <c r="D9" s="419"/>
      <c r="E9" s="431"/>
      <c r="F9" s="431"/>
      <c r="G9" s="431"/>
      <c r="H9" s="420"/>
      <c r="I9" s="427"/>
      <c r="J9" s="428"/>
      <c r="K9" s="419"/>
      <c r="L9" s="420"/>
      <c r="M9" s="442" t="s">
        <v>13</v>
      </c>
      <c r="N9" s="443"/>
      <c r="O9" s="444" t="s">
        <v>14</v>
      </c>
      <c r="P9" s="445"/>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5" t="s">
        <v>15</v>
      </c>
      <c r="B11" s="416"/>
      <c r="C11" s="452" t="s">
        <v>16</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5">
      <c r="A12" s="417"/>
      <c r="B12" s="418"/>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3">
      <c r="A13" s="419"/>
      <c r="B13" s="420"/>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4" t="s">
        <v>17</v>
      </c>
      <c r="B15" s="405"/>
      <c r="C15" s="406" t="s">
        <v>18</v>
      </c>
      <c r="D15" s="407"/>
      <c r="E15" s="407"/>
      <c r="F15" s="407"/>
      <c r="G15" s="407"/>
      <c r="H15" s="407"/>
      <c r="I15" s="407"/>
      <c r="J15" s="407"/>
      <c r="K15" s="408"/>
      <c r="L15" s="394" t="s">
        <v>19</v>
      </c>
      <c r="M15" s="395"/>
      <c r="N15" s="395"/>
      <c r="O15" s="395"/>
      <c r="P15" s="395"/>
      <c r="Q15" s="396"/>
      <c r="R15" s="409" t="s">
        <v>20</v>
      </c>
      <c r="S15" s="410"/>
      <c r="T15" s="410"/>
      <c r="U15" s="410"/>
      <c r="V15" s="410"/>
      <c r="W15" s="410"/>
      <c r="X15" s="411"/>
      <c r="Y15" s="394" t="s">
        <v>21</v>
      </c>
      <c r="Z15" s="396"/>
      <c r="AA15" s="446" t="s">
        <v>22</v>
      </c>
      <c r="AB15" s="447"/>
      <c r="AC15" s="447"/>
      <c r="AD15" s="448"/>
    </row>
    <row r="16" spans="1:30" ht="9" customHeight="1" thickBot="1" x14ac:dyDescent="0.3">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x14ac:dyDescent="0.3">
      <c r="A17" s="404" t="s">
        <v>23</v>
      </c>
      <c r="B17" s="405"/>
      <c r="C17" s="412" t="s">
        <v>24</v>
      </c>
      <c r="D17" s="413"/>
      <c r="E17" s="413"/>
      <c r="F17" s="413"/>
      <c r="G17" s="413"/>
      <c r="H17" s="413"/>
      <c r="I17" s="413"/>
      <c r="J17" s="413"/>
      <c r="K17" s="413"/>
      <c r="L17" s="413"/>
      <c r="M17" s="413"/>
      <c r="N17" s="413"/>
      <c r="O17" s="413"/>
      <c r="P17" s="413"/>
      <c r="Q17" s="414"/>
      <c r="R17" s="394" t="s">
        <v>25</v>
      </c>
      <c r="S17" s="395"/>
      <c r="T17" s="395"/>
      <c r="U17" s="395"/>
      <c r="V17" s="396"/>
      <c r="W17" s="421">
        <v>15</v>
      </c>
      <c r="X17" s="422"/>
      <c r="Y17" s="395" t="s">
        <v>26</v>
      </c>
      <c r="Z17" s="395"/>
      <c r="AA17" s="395"/>
      <c r="AB17" s="396"/>
      <c r="AC17" s="450">
        <v>0.45</v>
      </c>
      <c r="AD17" s="45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94" t="s">
        <v>27</v>
      </c>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6"/>
      <c r="AE19" s="83"/>
      <c r="AF19" s="83"/>
    </row>
    <row r="20" spans="1:41" ht="32.25" customHeight="1" thickBot="1" x14ac:dyDescent="0.3">
      <c r="A20" s="82"/>
      <c r="B20" s="60"/>
      <c r="C20" s="397" t="s">
        <v>28</v>
      </c>
      <c r="D20" s="398"/>
      <c r="E20" s="398"/>
      <c r="F20" s="398"/>
      <c r="G20" s="398"/>
      <c r="H20" s="398"/>
      <c r="I20" s="398"/>
      <c r="J20" s="398"/>
      <c r="K20" s="398"/>
      <c r="L20" s="398"/>
      <c r="M20" s="398"/>
      <c r="N20" s="398"/>
      <c r="O20" s="398"/>
      <c r="P20" s="399"/>
      <c r="Q20" s="400" t="s">
        <v>29</v>
      </c>
      <c r="R20" s="401"/>
      <c r="S20" s="401"/>
      <c r="T20" s="401"/>
      <c r="U20" s="401"/>
      <c r="V20" s="401"/>
      <c r="W20" s="401"/>
      <c r="X20" s="401"/>
      <c r="Y20" s="401"/>
      <c r="Z20" s="401"/>
      <c r="AA20" s="401"/>
      <c r="AB20" s="401"/>
      <c r="AC20" s="401"/>
      <c r="AD20" s="402"/>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38</v>
      </c>
      <c r="L21" s="161" t="s">
        <v>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8</v>
      </c>
      <c r="AA21" s="161" t="s">
        <v>39</v>
      </c>
      <c r="AB21" s="161" t="s">
        <v>40</v>
      </c>
      <c r="AC21" s="161" t="s">
        <v>41</v>
      </c>
      <c r="AD21" s="162" t="s">
        <v>42</v>
      </c>
      <c r="AE21" s="3"/>
      <c r="AF21" s="3"/>
    </row>
    <row r="22" spans="1:41" ht="32.25" customHeight="1" x14ac:dyDescent="0.25">
      <c r="A22" s="356" t="s">
        <v>43</v>
      </c>
      <c r="B22" s="403"/>
      <c r="C22" s="215">
        <v>22878899</v>
      </c>
      <c r="D22" s="216"/>
      <c r="E22" s="180"/>
      <c r="F22" s="180"/>
      <c r="G22" s="180"/>
      <c r="H22" s="180"/>
      <c r="I22" s="180"/>
      <c r="J22" s="180"/>
      <c r="K22" s="180"/>
      <c r="L22" s="180"/>
      <c r="M22" s="180"/>
      <c r="N22" s="180"/>
      <c r="O22" s="180">
        <f>SUM(C22:N22)</f>
        <v>22878899</v>
      </c>
      <c r="P22" s="183"/>
      <c r="Q22" s="215">
        <v>1334419471</v>
      </c>
      <c r="R22" s="216">
        <v>75240000</v>
      </c>
      <c r="S22" s="216"/>
      <c r="T22" s="180"/>
      <c r="U22" s="180">
        <v>8351665</v>
      </c>
      <c r="V22" s="180"/>
      <c r="W22" s="180">
        <v>-5065171</v>
      </c>
      <c r="X22" s="180"/>
      <c r="Y22" s="180">
        <v>94739209</v>
      </c>
      <c r="Z22" s="180"/>
      <c r="AA22" s="180"/>
      <c r="AB22" s="180"/>
      <c r="AC22" s="180">
        <f>SUM(Q22:AB22)</f>
        <v>1507685174</v>
      </c>
      <c r="AD22" s="186"/>
      <c r="AE22" s="3"/>
      <c r="AF22" s="3"/>
    </row>
    <row r="23" spans="1:41" ht="32.25" customHeight="1" x14ac:dyDescent="0.25">
      <c r="A23" s="357" t="s">
        <v>44</v>
      </c>
      <c r="B23" s="385"/>
      <c r="C23" s="217"/>
      <c r="D23" s="218"/>
      <c r="E23" s="176"/>
      <c r="F23" s="176"/>
      <c r="G23" s="176"/>
      <c r="H23" s="176"/>
      <c r="I23" s="176"/>
      <c r="J23" s="176"/>
      <c r="K23" s="176"/>
      <c r="L23" s="176"/>
      <c r="M23" s="176"/>
      <c r="N23" s="176"/>
      <c r="O23" s="176">
        <f>SUM(C23:N23)</f>
        <v>0</v>
      </c>
      <c r="P23" s="194" t="str">
        <f>IFERROR(O23/(SUMIF(C23:N23,"&gt;0",C22:N22))," ")</f>
        <v xml:space="preserve"> </v>
      </c>
      <c r="Q23" s="217">
        <v>990509470</v>
      </c>
      <c r="R23" s="218">
        <v>419150001</v>
      </c>
      <c r="S23" s="218">
        <f>-15291731</f>
        <v>-15291731</v>
      </c>
      <c r="T23" s="176">
        <v>-27041001</v>
      </c>
      <c r="U23" s="176">
        <v>17633639</v>
      </c>
      <c r="V23" s="176"/>
      <c r="W23" s="176">
        <v>24000000</v>
      </c>
      <c r="X23" s="176"/>
      <c r="Y23" s="180">
        <v>95000000</v>
      </c>
      <c r="Z23" s="176"/>
      <c r="AA23" s="176"/>
      <c r="AB23" s="176"/>
      <c r="AC23" s="243">
        <f>SUM(Q23:AB23)</f>
        <v>1503960378</v>
      </c>
      <c r="AD23" s="278">
        <f>IFERROR(AC23/(SUMIF(Q23:AB23,"&gt;0",Q22:AB22))," ")</f>
        <v>0.99752946035138235</v>
      </c>
      <c r="AE23" s="3"/>
      <c r="AF23" s="3"/>
    </row>
    <row r="24" spans="1:41" ht="32.25" customHeight="1" x14ac:dyDescent="0.25">
      <c r="A24" s="357" t="s">
        <v>45</v>
      </c>
      <c r="B24" s="385"/>
      <c r="C24" s="177">
        <v>5133518</v>
      </c>
      <c r="D24" s="218">
        <f>4100000+1000000+1083214</f>
        <v>6183214</v>
      </c>
      <c r="E24" s="176"/>
      <c r="F24" s="176">
        <f>1562167+10000000</f>
        <v>11562167</v>
      </c>
      <c r="G24" s="176"/>
      <c r="H24" s="243">
        <v>-1562167</v>
      </c>
      <c r="I24" s="176"/>
      <c r="J24" s="176"/>
      <c r="K24" s="176"/>
      <c r="L24" s="176"/>
      <c r="M24" s="176"/>
      <c r="N24" s="176"/>
      <c r="O24" s="243">
        <f>SUM(C24:N24)</f>
        <v>21316732</v>
      </c>
      <c r="P24" s="280"/>
      <c r="Q24" s="217"/>
      <c r="R24" s="218">
        <v>45552771</v>
      </c>
      <c r="S24" s="218">
        <f>117169700+6840000</f>
        <v>124009700</v>
      </c>
      <c r="T24" s="218">
        <f t="shared" ref="T24:X24" si="0">117169700+6840000</f>
        <v>124009700</v>
      </c>
      <c r="U24" s="218">
        <f t="shared" si="0"/>
        <v>124009700</v>
      </c>
      <c r="V24" s="218">
        <f>117169700+6840000+8351665</f>
        <v>132361365</v>
      </c>
      <c r="W24" s="218">
        <f>117169700+6840000-5065171</f>
        <v>118944529</v>
      </c>
      <c r="X24" s="218">
        <f t="shared" si="0"/>
        <v>124009700</v>
      </c>
      <c r="Y24" s="218">
        <v>182268909</v>
      </c>
      <c r="Z24" s="218">
        <v>133129700</v>
      </c>
      <c r="AA24" s="218">
        <v>133129700</v>
      </c>
      <c r="AB24" s="176">
        <f>133129700+133129700</f>
        <v>266259400</v>
      </c>
      <c r="AC24" s="243">
        <f>SUM(Q24:AB24)</f>
        <v>1507685174</v>
      </c>
      <c r="AD24" s="184"/>
      <c r="AE24" s="3"/>
      <c r="AF24" s="3"/>
    </row>
    <row r="25" spans="1:41" ht="32.25" customHeight="1" thickBot="1" x14ac:dyDescent="0.3">
      <c r="A25" s="388" t="s">
        <v>46</v>
      </c>
      <c r="B25" s="389"/>
      <c r="C25" s="219">
        <v>5078090</v>
      </c>
      <c r="D25" s="220">
        <v>5100000</v>
      </c>
      <c r="E25" s="179">
        <v>1083214</v>
      </c>
      <c r="F25" s="179">
        <v>10055428</v>
      </c>
      <c r="G25" s="179"/>
      <c r="H25" s="179"/>
      <c r="I25" s="179"/>
      <c r="J25" s="179"/>
      <c r="K25" s="179"/>
      <c r="L25" s="179"/>
      <c r="M25" s="179"/>
      <c r="N25" s="179"/>
      <c r="O25" s="281">
        <f>SUM(C25:N25)</f>
        <v>21316732</v>
      </c>
      <c r="P25" s="296">
        <f>+O25/O24</f>
        <v>1</v>
      </c>
      <c r="Q25" s="219"/>
      <c r="R25" s="220">
        <v>17691205</v>
      </c>
      <c r="S25" s="220">
        <v>109538534</v>
      </c>
      <c r="T25" s="179">
        <v>124009700</v>
      </c>
      <c r="U25" s="179">
        <v>124009700</v>
      </c>
      <c r="V25" s="179">
        <v>124009700</v>
      </c>
      <c r="W25" s="179">
        <v>140750672</v>
      </c>
      <c r="X25" s="179">
        <v>117314700</v>
      </c>
      <c r="Y25" s="179">
        <v>175834700</v>
      </c>
      <c r="Z25" s="179">
        <v>126589200</v>
      </c>
      <c r="AA25" s="179"/>
      <c r="AB25" s="179"/>
      <c r="AC25" s="179">
        <f>SUM(Q25:AB25)</f>
        <v>1059748111</v>
      </c>
      <c r="AD25" s="279">
        <f>IFERROR(AC25/(SUMIF(Q25:AB25,"&gt;0",Q24:AB24))," ")</f>
        <v>0.95619585403313445</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0" t="s">
        <v>47</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379" t="s">
        <v>48</v>
      </c>
      <c r="B28" s="381" t="s">
        <v>49</v>
      </c>
      <c r="C28" s="382"/>
      <c r="D28" s="385" t="s">
        <v>50</v>
      </c>
      <c r="E28" s="386"/>
      <c r="F28" s="386"/>
      <c r="G28" s="386"/>
      <c r="H28" s="386"/>
      <c r="I28" s="386"/>
      <c r="J28" s="386"/>
      <c r="K28" s="386"/>
      <c r="L28" s="386"/>
      <c r="M28" s="386"/>
      <c r="N28" s="386"/>
      <c r="O28" s="387"/>
      <c r="P28" s="359" t="s">
        <v>41</v>
      </c>
      <c r="Q28" s="359" t="s">
        <v>51</v>
      </c>
      <c r="R28" s="359"/>
      <c r="S28" s="359"/>
      <c r="T28" s="359"/>
      <c r="U28" s="359"/>
      <c r="V28" s="359"/>
      <c r="W28" s="359"/>
      <c r="X28" s="359"/>
      <c r="Y28" s="359"/>
      <c r="Z28" s="359"/>
      <c r="AA28" s="359"/>
      <c r="AB28" s="359"/>
      <c r="AC28" s="359"/>
      <c r="AD28" s="361"/>
    </row>
    <row r="29" spans="1:41" ht="27" customHeight="1" x14ac:dyDescent="0.25">
      <c r="A29" s="380"/>
      <c r="B29" s="383"/>
      <c r="C29" s="384"/>
      <c r="D29" s="88" t="s">
        <v>30</v>
      </c>
      <c r="E29" s="88" t="s">
        <v>31</v>
      </c>
      <c r="F29" s="88" t="s">
        <v>32</v>
      </c>
      <c r="G29" s="88" t="s">
        <v>33</v>
      </c>
      <c r="H29" s="88" t="s">
        <v>34</v>
      </c>
      <c r="I29" s="88" t="s">
        <v>35</v>
      </c>
      <c r="J29" s="88" t="s">
        <v>36</v>
      </c>
      <c r="K29" s="88" t="s">
        <v>37</v>
      </c>
      <c r="L29" s="88" t="s">
        <v>38</v>
      </c>
      <c r="M29" s="88" t="s">
        <v>8</v>
      </c>
      <c r="N29" s="88" t="s">
        <v>39</v>
      </c>
      <c r="O29" s="88" t="s">
        <v>40</v>
      </c>
      <c r="P29" s="387"/>
      <c r="Q29" s="359"/>
      <c r="R29" s="359"/>
      <c r="S29" s="359"/>
      <c r="T29" s="359"/>
      <c r="U29" s="359"/>
      <c r="V29" s="359"/>
      <c r="W29" s="359"/>
      <c r="X29" s="359"/>
      <c r="Y29" s="359"/>
      <c r="Z29" s="359"/>
      <c r="AA29" s="359"/>
      <c r="AB29" s="359"/>
      <c r="AC29" s="359"/>
      <c r="AD29" s="361"/>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432" t="s">
        <v>52</v>
      </c>
      <c r="C30" s="433"/>
      <c r="D30" s="89"/>
      <c r="E30" s="89"/>
      <c r="F30" s="89"/>
      <c r="G30" s="89"/>
      <c r="H30" s="89"/>
      <c r="I30" s="89"/>
      <c r="J30" s="89"/>
      <c r="K30" s="89"/>
      <c r="L30" s="89"/>
      <c r="M30" s="89"/>
      <c r="N30" s="89"/>
      <c r="O30" s="89"/>
      <c r="P30" s="86">
        <f>SUM(D30:O30)</f>
        <v>0</v>
      </c>
      <c r="Q30" s="434"/>
      <c r="R30" s="434"/>
      <c r="S30" s="434"/>
      <c r="T30" s="434"/>
      <c r="U30" s="434"/>
      <c r="V30" s="434"/>
      <c r="W30" s="434"/>
      <c r="X30" s="434"/>
      <c r="Y30" s="434"/>
      <c r="Z30" s="434"/>
      <c r="AA30" s="434"/>
      <c r="AB30" s="434"/>
      <c r="AC30" s="434"/>
      <c r="AD30" s="435"/>
    </row>
    <row r="31" spans="1:41" ht="45" customHeight="1" x14ac:dyDescent="0.25">
      <c r="A31" s="436" t="s">
        <v>53</v>
      </c>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8"/>
    </row>
    <row r="32" spans="1:41" ht="23.25" customHeight="1" x14ac:dyDescent="0.25">
      <c r="A32" s="357" t="s">
        <v>54</v>
      </c>
      <c r="B32" s="359" t="s">
        <v>55</v>
      </c>
      <c r="C32" s="359" t="s">
        <v>49</v>
      </c>
      <c r="D32" s="359" t="s">
        <v>56</v>
      </c>
      <c r="E32" s="359"/>
      <c r="F32" s="359"/>
      <c r="G32" s="359"/>
      <c r="H32" s="359"/>
      <c r="I32" s="359"/>
      <c r="J32" s="359"/>
      <c r="K32" s="359"/>
      <c r="L32" s="359"/>
      <c r="M32" s="359"/>
      <c r="N32" s="359"/>
      <c r="O32" s="359"/>
      <c r="P32" s="359"/>
      <c r="Q32" s="359" t="s">
        <v>57</v>
      </c>
      <c r="R32" s="359"/>
      <c r="S32" s="359"/>
      <c r="T32" s="359"/>
      <c r="U32" s="359"/>
      <c r="V32" s="359"/>
      <c r="W32" s="359"/>
      <c r="X32" s="359"/>
      <c r="Y32" s="359"/>
      <c r="Z32" s="359"/>
      <c r="AA32" s="359"/>
      <c r="AB32" s="359"/>
      <c r="AC32" s="359"/>
      <c r="AD32" s="361"/>
      <c r="AG32" s="87"/>
      <c r="AH32" s="87"/>
      <c r="AI32" s="87"/>
      <c r="AJ32" s="87"/>
      <c r="AK32" s="87"/>
      <c r="AL32" s="87"/>
      <c r="AM32" s="87"/>
      <c r="AN32" s="87"/>
      <c r="AO32" s="87"/>
    </row>
    <row r="33" spans="1:41" ht="27" customHeight="1" x14ac:dyDescent="0.25">
      <c r="A33" s="357"/>
      <c r="B33" s="359"/>
      <c r="C33" s="439"/>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59" t="s">
        <v>58</v>
      </c>
      <c r="R33" s="359"/>
      <c r="S33" s="359"/>
      <c r="T33" s="359" t="s">
        <v>59</v>
      </c>
      <c r="U33" s="359"/>
      <c r="V33" s="359"/>
      <c r="W33" s="383" t="s">
        <v>60</v>
      </c>
      <c r="X33" s="440"/>
      <c r="Y33" s="440"/>
      <c r="Z33" s="384"/>
      <c r="AA33" s="383" t="s">
        <v>61</v>
      </c>
      <c r="AB33" s="440"/>
      <c r="AC33" s="440"/>
      <c r="AD33" s="441"/>
      <c r="AG33" s="87"/>
      <c r="AH33" s="87"/>
      <c r="AI33" s="87"/>
      <c r="AJ33" s="87"/>
      <c r="AK33" s="87"/>
      <c r="AL33" s="87"/>
      <c r="AM33" s="87"/>
      <c r="AN33" s="87"/>
      <c r="AO33" s="87"/>
    </row>
    <row r="34" spans="1:41" ht="110.25" customHeight="1" x14ac:dyDescent="0.25">
      <c r="A34" s="362" t="str">
        <f>A30</f>
        <v>1 - Acompañar técnicamente a 15 sectores de la Administración Distrital en la inclusión del enfoque de género en las políticas, planes,  programas y proyectos así como en su cultura organizacional e institucional</v>
      </c>
      <c r="B34" s="364">
        <v>0.45</v>
      </c>
      <c r="C34" s="90" t="s">
        <v>62</v>
      </c>
      <c r="D34" s="89">
        <v>15</v>
      </c>
      <c r="E34" s="89">
        <v>15</v>
      </c>
      <c r="F34" s="89">
        <v>15</v>
      </c>
      <c r="G34" s="89">
        <v>15</v>
      </c>
      <c r="H34" s="89">
        <v>15</v>
      </c>
      <c r="I34" s="89">
        <v>15</v>
      </c>
      <c r="J34" s="89">
        <v>15</v>
      </c>
      <c r="K34" s="89">
        <v>15</v>
      </c>
      <c r="L34" s="89">
        <v>15</v>
      </c>
      <c r="M34" s="89">
        <v>15</v>
      </c>
      <c r="N34" s="89">
        <v>15</v>
      </c>
      <c r="O34" s="89">
        <v>15</v>
      </c>
      <c r="P34" s="246">
        <v>15</v>
      </c>
      <c r="Q34" s="366" t="s">
        <v>63</v>
      </c>
      <c r="R34" s="367"/>
      <c r="S34" s="368"/>
      <c r="T34" s="372" t="s">
        <v>64</v>
      </c>
      <c r="U34" s="367"/>
      <c r="V34" s="368"/>
      <c r="W34" s="373" t="s">
        <v>65</v>
      </c>
      <c r="X34" s="374"/>
      <c r="Y34" s="374"/>
      <c r="Z34" s="375"/>
      <c r="AA34" s="350" t="s">
        <v>66</v>
      </c>
      <c r="AB34" s="351"/>
      <c r="AC34" s="351"/>
      <c r="AD34" s="352"/>
      <c r="AG34" s="87"/>
      <c r="AH34" s="87"/>
      <c r="AI34" s="87"/>
      <c r="AJ34" s="87"/>
      <c r="AK34" s="87"/>
      <c r="AL34" s="87"/>
      <c r="AM34" s="87"/>
      <c r="AN34" s="87"/>
      <c r="AO34" s="87"/>
    </row>
    <row r="35" spans="1:41" ht="110.25" customHeight="1" thickBot="1" x14ac:dyDescent="0.3">
      <c r="A35" s="363"/>
      <c r="B35" s="365"/>
      <c r="C35" s="298" t="s">
        <v>67</v>
      </c>
      <c r="D35" s="299">
        <v>15</v>
      </c>
      <c r="E35" s="299">
        <v>15</v>
      </c>
      <c r="F35" s="299">
        <v>15</v>
      </c>
      <c r="G35" s="299">
        <v>15</v>
      </c>
      <c r="H35" s="299">
        <v>15</v>
      </c>
      <c r="I35" s="300">
        <v>15</v>
      </c>
      <c r="J35" s="300">
        <v>15</v>
      </c>
      <c r="K35" s="300">
        <v>15</v>
      </c>
      <c r="L35" s="300">
        <v>15</v>
      </c>
      <c r="M35" s="300">
        <v>15</v>
      </c>
      <c r="N35" s="301"/>
      <c r="O35" s="301"/>
      <c r="P35" s="302">
        <v>15</v>
      </c>
      <c r="Q35" s="369"/>
      <c r="R35" s="370"/>
      <c r="S35" s="371"/>
      <c r="T35" s="369"/>
      <c r="U35" s="370"/>
      <c r="V35" s="371"/>
      <c r="W35" s="376"/>
      <c r="X35" s="377"/>
      <c r="Y35" s="377"/>
      <c r="Z35" s="378"/>
      <c r="AA35" s="353"/>
      <c r="AB35" s="354"/>
      <c r="AC35" s="354"/>
      <c r="AD35" s="355"/>
      <c r="AE35" s="49"/>
      <c r="AG35" s="87"/>
      <c r="AH35" s="87"/>
      <c r="AI35" s="87"/>
      <c r="AJ35" s="87"/>
      <c r="AK35" s="87"/>
      <c r="AL35" s="87"/>
      <c r="AM35" s="87"/>
      <c r="AN35" s="87"/>
      <c r="AO35" s="87"/>
    </row>
    <row r="36" spans="1:41" ht="26.25" customHeight="1" x14ac:dyDescent="0.25">
      <c r="A36" s="356" t="s">
        <v>68</v>
      </c>
      <c r="B36" s="358" t="s">
        <v>69</v>
      </c>
      <c r="C36" s="358" t="s">
        <v>70</v>
      </c>
      <c r="D36" s="358"/>
      <c r="E36" s="358"/>
      <c r="F36" s="358"/>
      <c r="G36" s="358"/>
      <c r="H36" s="358"/>
      <c r="I36" s="358"/>
      <c r="J36" s="358"/>
      <c r="K36" s="358"/>
      <c r="L36" s="358"/>
      <c r="M36" s="358"/>
      <c r="N36" s="358"/>
      <c r="O36" s="358"/>
      <c r="P36" s="358"/>
      <c r="Q36" s="358" t="s">
        <v>71</v>
      </c>
      <c r="R36" s="358"/>
      <c r="S36" s="358"/>
      <c r="T36" s="358"/>
      <c r="U36" s="358"/>
      <c r="V36" s="358"/>
      <c r="W36" s="358"/>
      <c r="X36" s="358"/>
      <c r="Y36" s="358"/>
      <c r="Z36" s="358"/>
      <c r="AA36" s="358"/>
      <c r="AB36" s="358"/>
      <c r="AC36" s="358"/>
      <c r="AD36" s="360"/>
      <c r="AG36" s="87"/>
      <c r="AH36" s="87"/>
      <c r="AI36" s="87"/>
      <c r="AJ36" s="87"/>
      <c r="AK36" s="87"/>
      <c r="AL36" s="87"/>
      <c r="AM36" s="87"/>
      <c r="AN36" s="87"/>
      <c r="AO36" s="87"/>
    </row>
    <row r="37" spans="1:41" ht="26.25" customHeight="1" x14ac:dyDescent="0.25">
      <c r="A37" s="357"/>
      <c r="B37" s="359"/>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59" t="s">
        <v>86</v>
      </c>
      <c r="R37" s="359"/>
      <c r="S37" s="359"/>
      <c r="T37" s="359"/>
      <c r="U37" s="359"/>
      <c r="V37" s="359"/>
      <c r="W37" s="359"/>
      <c r="X37" s="359"/>
      <c r="Y37" s="359"/>
      <c r="Z37" s="359"/>
      <c r="AA37" s="359"/>
      <c r="AB37" s="359"/>
      <c r="AC37" s="359"/>
      <c r="AD37" s="361"/>
      <c r="AG37" s="94"/>
      <c r="AH37" s="94"/>
      <c r="AI37" s="94"/>
      <c r="AJ37" s="94"/>
      <c r="AK37" s="94"/>
      <c r="AL37" s="94"/>
      <c r="AM37" s="94"/>
      <c r="AN37" s="94"/>
      <c r="AO37" s="94"/>
    </row>
    <row r="38" spans="1:41" ht="74.25" customHeight="1" x14ac:dyDescent="0.25">
      <c r="A38" s="341" t="s">
        <v>87</v>
      </c>
      <c r="B38" s="343">
        <v>3</v>
      </c>
      <c r="C38" s="102" t="s">
        <v>62</v>
      </c>
      <c r="D38" s="103">
        <v>0.05</v>
      </c>
      <c r="E38" s="303">
        <v>0.05</v>
      </c>
      <c r="F38" s="103">
        <v>0.05</v>
      </c>
      <c r="G38" s="103">
        <v>0.1</v>
      </c>
      <c r="H38" s="103">
        <v>0.1</v>
      </c>
      <c r="I38" s="103">
        <v>0.1</v>
      </c>
      <c r="J38" s="103">
        <v>0.1</v>
      </c>
      <c r="K38" s="103">
        <v>0.1</v>
      </c>
      <c r="L38" s="103">
        <v>0.1</v>
      </c>
      <c r="M38" s="103">
        <v>0.1</v>
      </c>
      <c r="N38" s="103">
        <v>0.1</v>
      </c>
      <c r="O38" s="103">
        <v>0.05</v>
      </c>
      <c r="P38" s="248">
        <f>SUM(D38:O38)</f>
        <v>0.99999999999999989</v>
      </c>
      <c r="Q38" s="323" t="s">
        <v>88</v>
      </c>
      <c r="R38" s="334"/>
      <c r="S38" s="334"/>
      <c r="T38" s="334"/>
      <c r="U38" s="334"/>
      <c r="V38" s="334"/>
      <c r="W38" s="334"/>
      <c r="X38" s="334"/>
      <c r="Y38" s="334"/>
      <c r="Z38" s="334"/>
      <c r="AA38" s="334"/>
      <c r="AB38" s="334"/>
      <c r="AC38" s="334"/>
      <c r="AD38" s="335"/>
      <c r="AE38" s="97"/>
      <c r="AG38" s="98"/>
      <c r="AH38" s="98"/>
      <c r="AI38" s="98"/>
      <c r="AJ38" s="98"/>
      <c r="AK38" s="98"/>
      <c r="AL38" s="98"/>
      <c r="AM38" s="98"/>
      <c r="AN38" s="98"/>
      <c r="AO38" s="98"/>
    </row>
    <row r="39" spans="1:41" ht="74.25" customHeight="1" x14ac:dyDescent="0.25">
      <c r="A39" s="341"/>
      <c r="B39" s="343"/>
      <c r="C39" s="99" t="s">
        <v>67</v>
      </c>
      <c r="D39" s="100">
        <v>0.05</v>
      </c>
      <c r="E39" s="100">
        <v>0.05</v>
      </c>
      <c r="F39" s="100">
        <v>0.05</v>
      </c>
      <c r="G39" s="100">
        <v>0.1</v>
      </c>
      <c r="H39" s="100">
        <v>0.1</v>
      </c>
      <c r="I39" s="100">
        <v>0.1</v>
      </c>
      <c r="J39" s="100">
        <v>0.1</v>
      </c>
      <c r="K39" s="100">
        <v>0.1</v>
      </c>
      <c r="L39" s="100">
        <v>0.1</v>
      </c>
      <c r="M39" s="100">
        <v>0.1</v>
      </c>
      <c r="N39" s="100"/>
      <c r="O39" s="100"/>
      <c r="P39" s="248">
        <f t="shared" ref="P39:P55" si="1">SUM(D39:O39)</f>
        <v>0.84999999999999987</v>
      </c>
      <c r="Q39" s="323" t="s">
        <v>89</v>
      </c>
      <c r="R39" s="324"/>
      <c r="S39" s="324"/>
      <c r="T39" s="324"/>
      <c r="U39" s="324"/>
      <c r="V39" s="324"/>
      <c r="W39" s="324"/>
      <c r="X39" s="324"/>
      <c r="Y39" s="324"/>
      <c r="Z39" s="324"/>
      <c r="AA39" s="324"/>
      <c r="AB39" s="324"/>
      <c r="AC39" s="324"/>
      <c r="AD39" s="325"/>
      <c r="AE39" s="97"/>
    </row>
    <row r="40" spans="1:41" ht="74.25" customHeight="1" x14ac:dyDescent="0.25">
      <c r="A40" s="341" t="s">
        <v>90</v>
      </c>
      <c r="B40" s="343">
        <v>2</v>
      </c>
      <c r="C40" s="102" t="s">
        <v>62</v>
      </c>
      <c r="D40" s="247">
        <v>0</v>
      </c>
      <c r="E40" s="247">
        <v>0.1</v>
      </c>
      <c r="F40" s="247">
        <v>0.09</v>
      </c>
      <c r="G40" s="247">
        <v>0.09</v>
      </c>
      <c r="H40" s="247">
        <v>0.09</v>
      </c>
      <c r="I40" s="247">
        <v>0.09</v>
      </c>
      <c r="J40" s="247">
        <v>0.09</v>
      </c>
      <c r="K40" s="247">
        <v>0.09</v>
      </c>
      <c r="L40" s="247">
        <v>0.09</v>
      </c>
      <c r="M40" s="247">
        <v>0.09</v>
      </c>
      <c r="N40" s="247">
        <v>0.09</v>
      </c>
      <c r="O40" s="247">
        <v>0.09</v>
      </c>
      <c r="P40" s="248">
        <f>SUM(D40:O40)</f>
        <v>0.99999999999999978</v>
      </c>
      <c r="Q40" s="336" t="s">
        <v>670</v>
      </c>
      <c r="R40" s="336"/>
      <c r="S40" s="336"/>
      <c r="T40" s="336"/>
      <c r="U40" s="336"/>
      <c r="V40" s="336"/>
      <c r="W40" s="336"/>
      <c r="X40" s="336"/>
      <c r="Y40" s="336"/>
      <c r="Z40" s="336"/>
      <c r="AA40" s="336"/>
      <c r="AB40" s="336"/>
      <c r="AC40" s="336"/>
      <c r="AD40" s="337"/>
      <c r="AE40" s="97"/>
    </row>
    <row r="41" spans="1:41" ht="74.25" customHeight="1" x14ac:dyDescent="0.25">
      <c r="A41" s="341"/>
      <c r="B41" s="343"/>
      <c r="C41" s="99" t="s">
        <v>67</v>
      </c>
      <c r="D41" s="100">
        <v>0</v>
      </c>
      <c r="E41" s="100">
        <v>0.1</v>
      </c>
      <c r="F41" s="100">
        <v>0.09</v>
      </c>
      <c r="G41" s="100">
        <v>0.09</v>
      </c>
      <c r="H41" s="100">
        <v>0.09</v>
      </c>
      <c r="I41" s="100">
        <v>0.09</v>
      </c>
      <c r="J41" s="100">
        <v>0.09</v>
      </c>
      <c r="K41" s="100">
        <v>0.09</v>
      </c>
      <c r="L41" s="100">
        <v>0.09</v>
      </c>
      <c r="M41" s="100">
        <v>0.09</v>
      </c>
      <c r="N41" s="100"/>
      <c r="O41" s="100"/>
      <c r="P41" s="248">
        <f t="shared" si="1"/>
        <v>0.81999999999999984</v>
      </c>
      <c r="Q41" s="323" t="s">
        <v>91</v>
      </c>
      <c r="R41" s="338"/>
      <c r="S41" s="338"/>
      <c r="T41" s="338"/>
      <c r="U41" s="338"/>
      <c r="V41" s="338"/>
      <c r="W41" s="338"/>
      <c r="X41" s="338"/>
      <c r="Y41" s="338"/>
      <c r="Z41" s="338"/>
      <c r="AA41" s="338"/>
      <c r="AB41" s="338"/>
      <c r="AC41" s="338"/>
      <c r="AD41" s="339"/>
      <c r="AE41" s="97"/>
    </row>
    <row r="42" spans="1:41" ht="74.25" customHeight="1" x14ac:dyDescent="0.25">
      <c r="A42" s="349" t="s">
        <v>92</v>
      </c>
      <c r="B42" s="343">
        <v>7</v>
      </c>
      <c r="C42" s="102" t="s">
        <v>62</v>
      </c>
      <c r="D42" s="103">
        <v>0</v>
      </c>
      <c r="E42" s="103">
        <v>0.05</v>
      </c>
      <c r="F42" s="103">
        <v>0.1</v>
      </c>
      <c r="G42" s="103">
        <v>0.1</v>
      </c>
      <c r="H42" s="103">
        <v>0.1</v>
      </c>
      <c r="I42" s="103">
        <v>0.1</v>
      </c>
      <c r="J42" s="103">
        <v>0.1</v>
      </c>
      <c r="K42" s="103">
        <v>0.1</v>
      </c>
      <c r="L42" s="103">
        <v>0.1</v>
      </c>
      <c r="M42" s="103">
        <v>0.1</v>
      </c>
      <c r="N42" s="103">
        <v>0.1</v>
      </c>
      <c r="O42" s="103">
        <v>0.05</v>
      </c>
      <c r="P42" s="248">
        <f t="shared" si="1"/>
        <v>0.99999999999999989</v>
      </c>
      <c r="Q42" s="324" t="s">
        <v>93</v>
      </c>
      <c r="R42" s="324"/>
      <c r="S42" s="324"/>
      <c r="T42" s="324"/>
      <c r="U42" s="324"/>
      <c r="V42" s="324"/>
      <c r="W42" s="324"/>
      <c r="X42" s="324"/>
      <c r="Y42" s="324"/>
      <c r="Z42" s="324"/>
      <c r="AA42" s="324"/>
      <c r="AB42" s="324"/>
      <c r="AC42" s="324"/>
      <c r="AD42" s="325"/>
      <c r="AE42" s="97"/>
    </row>
    <row r="43" spans="1:41" ht="74.25" customHeight="1" x14ac:dyDescent="0.25">
      <c r="A43" s="349"/>
      <c r="B43" s="343"/>
      <c r="C43" s="99" t="s">
        <v>67</v>
      </c>
      <c r="D43" s="100">
        <v>0</v>
      </c>
      <c r="E43" s="100">
        <v>0.05</v>
      </c>
      <c r="F43" s="100">
        <v>0.1</v>
      </c>
      <c r="G43" s="100">
        <v>0.1</v>
      </c>
      <c r="H43" s="100">
        <v>0.1</v>
      </c>
      <c r="I43" s="100">
        <v>0.1</v>
      </c>
      <c r="J43" s="100">
        <v>0.1</v>
      </c>
      <c r="K43" s="100">
        <v>0.1</v>
      </c>
      <c r="L43" s="100">
        <v>0.1</v>
      </c>
      <c r="M43" s="100">
        <v>0.1</v>
      </c>
      <c r="N43" s="100"/>
      <c r="O43" s="100"/>
      <c r="P43" s="248">
        <f t="shared" si="1"/>
        <v>0.84999999999999987</v>
      </c>
      <c r="Q43" s="323" t="s">
        <v>94</v>
      </c>
      <c r="R43" s="324"/>
      <c r="S43" s="324"/>
      <c r="T43" s="324"/>
      <c r="U43" s="324"/>
      <c r="V43" s="324"/>
      <c r="W43" s="324"/>
      <c r="X43" s="324"/>
      <c r="Y43" s="324"/>
      <c r="Z43" s="324"/>
      <c r="AA43" s="324"/>
      <c r="AB43" s="324"/>
      <c r="AC43" s="324"/>
      <c r="AD43" s="325"/>
      <c r="AE43" s="97"/>
    </row>
    <row r="44" spans="1:41" ht="74.25" customHeight="1" x14ac:dyDescent="0.25">
      <c r="A44" s="341" t="s">
        <v>95</v>
      </c>
      <c r="B44" s="343">
        <v>7</v>
      </c>
      <c r="C44" s="102" t="s">
        <v>62</v>
      </c>
      <c r="D44" s="103">
        <v>0</v>
      </c>
      <c r="E44" s="103">
        <v>0.06</v>
      </c>
      <c r="F44" s="103">
        <v>0.09</v>
      </c>
      <c r="G44" s="103">
        <v>0.1</v>
      </c>
      <c r="H44" s="103">
        <v>0.09</v>
      </c>
      <c r="I44" s="103">
        <v>0.09</v>
      </c>
      <c r="J44" s="103">
        <v>0.1</v>
      </c>
      <c r="K44" s="103">
        <v>0.09</v>
      </c>
      <c r="L44" s="103">
        <v>0.09</v>
      </c>
      <c r="M44" s="103">
        <v>0.09</v>
      </c>
      <c r="N44" s="103">
        <v>0.1</v>
      </c>
      <c r="O44" s="103">
        <v>0.1</v>
      </c>
      <c r="P44" s="248">
        <f t="shared" si="1"/>
        <v>0.99999999999999978</v>
      </c>
      <c r="Q44" s="323" t="s">
        <v>96</v>
      </c>
      <c r="R44" s="324"/>
      <c r="S44" s="324"/>
      <c r="T44" s="324"/>
      <c r="U44" s="324"/>
      <c r="V44" s="324"/>
      <c r="W44" s="324"/>
      <c r="X44" s="324"/>
      <c r="Y44" s="324"/>
      <c r="Z44" s="324"/>
      <c r="AA44" s="324"/>
      <c r="AB44" s="324"/>
      <c r="AC44" s="324"/>
      <c r="AD44" s="325"/>
      <c r="AE44" s="97"/>
    </row>
    <row r="45" spans="1:41" ht="74.25" customHeight="1" x14ac:dyDescent="0.25">
      <c r="A45" s="342"/>
      <c r="B45" s="343"/>
      <c r="C45" s="99" t="s">
        <v>67</v>
      </c>
      <c r="D45" s="100">
        <v>0</v>
      </c>
      <c r="E45" s="100">
        <v>0.06</v>
      </c>
      <c r="F45" s="100">
        <v>0.09</v>
      </c>
      <c r="G45" s="100">
        <v>0.1</v>
      </c>
      <c r="H45" s="100">
        <v>0.09</v>
      </c>
      <c r="I45" s="100">
        <v>0.09</v>
      </c>
      <c r="J45" s="100">
        <v>0.1</v>
      </c>
      <c r="K45" s="100">
        <v>0.09</v>
      </c>
      <c r="L45" s="100">
        <v>0.09</v>
      </c>
      <c r="M45" s="100">
        <v>0.09</v>
      </c>
      <c r="N45" s="100"/>
      <c r="O45" s="100"/>
      <c r="P45" s="248">
        <f t="shared" si="1"/>
        <v>0.79999999999999982</v>
      </c>
      <c r="Q45" s="323" t="s">
        <v>97</v>
      </c>
      <c r="R45" s="326"/>
      <c r="S45" s="326"/>
      <c r="T45" s="326"/>
      <c r="U45" s="326"/>
      <c r="V45" s="326"/>
      <c r="W45" s="326"/>
      <c r="X45" s="326"/>
      <c r="Y45" s="326"/>
      <c r="Z45" s="326"/>
      <c r="AA45" s="326"/>
      <c r="AB45" s="326"/>
      <c r="AC45" s="326"/>
      <c r="AD45" s="327"/>
      <c r="AE45" s="97"/>
    </row>
    <row r="46" spans="1:41" ht="74.25" customHeight="1" x14ac:dyDescent="0.25">
      <c r="A46" s="341" t="s">
        <v>98</v>
      </c>
      <c r="B46" s="343">
        <v>4</v>
      </c>
      <c r="C46" s="102" t="s">
        <v>62</v>
      </c>
      <c r="D46" s="103">
        <v>0</v>
      </c>
      <c r="E46" s="103">
        <v>0</v>
      </c>
      <c r="F46" s="103">
        <v>0.25</v>
      </c>
      <c r="G46" s="103">
        <v>0</v>
      </c>
      <c r="H46" s="103">
        <v>0</v>
      </c>
      <c r="I46" s="103">
        <v>0.25</v>
      </c>
      <c r="J46" s="103">
        <v>0</v>
      </c>
      <c r="K46" s="103">
        <v>0</v>
      </c>
      <c r="L46" s="103">
        <v>0.25</v>
      </c>
      <c r="M46" s="103">
        <v>0</v>
      </c>
      <c r="N46" s="103">
        <v>0</v>
      </c>
      <c r="O46" s="103">
        <v>0.25</v>
      </c>
      <c r="P46" s="248">
        <f t="shared" si="1"/>
        <v>1</v>
      </c>
      <c r="Q46" s="328" t="s">
        <v>99</v>
      </c>
      <c r="R46" s="329"/>
      <c r="S46" s="329"/>
      <c r="T46" s="329"/>
      <c r="U46" s="329"/>
      <c r="V46" s="329"/>
      <c r="W46" s="329"/>
      <c r="X46" s="329"/>
      <c r="Y46" s="329"/>
      <c r="Z46" s="329"/>
      <c r="AA46" s="329"/>
      <c r="AB46" s="329"/>
      <c r="AC46" s="329"/>
      <c r="AD46" s="330"/>
      <c r="AE46" s="97"/>
    </row>
    <row r="47" spans="1:41" ht="74.25" customHeight="1" x14ac:dyDescent="0.25">
      <c r="A47" s="342"/>
      <c r="B47" s="343"/>
      <c r="C47" s="99" t="s">
        <v>67</v>
      </c>
      <c r="D47" s="100">
        <v>0</v>
      </c>
      <c r="E47" s="100">
        <v>0</v>
      </c>
      <c r="F47" s="100">
        <v>0.25</v>
      </c>
      <c r="G47" s="100">
        <v>0</v>
      </c>
      <c r="H47" s="100">
        <v>0</v>
      </c>
      <c r="I47" s="100">
        <v>0.25</v>
      </c>
      <c r="J47" s="100">
        <v>0</v>
      </c>
      <c r="K47" s="100">
        <v>0</v>
      </c>
      <c r="L47" s="100">
        <v>0.25</v>
      </c>
      <c r="M47" s="100">
        <v>0</v>
      </c>
      <c r="N47" s="100"/>
      <c r="O47" s="100"/>
      <c r="P47" s="248">
        <f t="shared" si="1"/>
        <v>0.75</v>
      </c>
      <c r="Q47" s="331" t="s">
        <v>100</v>
      </c>
      <c r="R47" s="332"/>
      <c r="S47" s="332"/>
      <c r="T47" s="332"/>
      <c r="U47" s="332"/>
      <c r="V47" s="332"/>
      <c r="W47" s="332"/>
      <c r="X47" s="332"/>
      <c r="Y47" s="332"/>
      <c r="Z47" s="332"/>
      <c r="AA47" s="332"/>
      <c r="AB47" s="332"/>
      <c r="AC47" s="332"/>
      <c r="AD47" s="333"/>
      <c r="AE47" s="97"/>
    </row>
    <row r="48" spans="1:41" ht="74.25" customHeight="1" x14ac:dyDescent="0.25">
      <c r="A48" s="341" t="s">
        <v>101</v>
      </c>
      <c r="B48" s="343">
        <v>3</v>
      </c>
      <c r="C48" s="102" t="s">
        <v>62</v>
      </c>
      <c r="D48" s="103">
        <v>0</v>
      </c>
      <c r="E48" s="103">
        <v>0.05</v>
      </c>
      <c r="F48" s="103">
        <v>0.1</v>
      </c>
      <c r="G48" s="103">
        <v>0.1</v>
      </c>
      <c r="H48" s="103">
        <v>0.1</v>
      </c>
      <c r="I48" s="103">
        <v>0.1</v>
      </c>
      <c r="J48" s="103">
        <v>0.1</v>
      </c>
      <c r="K48" s="103">
        <v>0.1</v>
      </c>
      <c r="L48" s="103">
        <v>0.1</v>
      </c>
      <c r="M48" s="103">
        <v>0.1</v>
      </c>
      <c r="N48" s="103">
        <v>0.1</v>
      </c>
      <c r="O48" s="103">
        <v>0.05</v>
      </c>
      <c r="P48" s="248">
        <f t="shared" si="1"/>
        <v>0.99999999999999989</v>
      </c>
      <c r="Q48" s="323" t="s">
        <v>102</v>
      </c>
      <c r="R48" s="338"/>
      <c r="S48" s="338"/>
      <c r="T48" s="338"/>
      <c r="U48" s="338"/>
      <c r="V48" s="338"/>
      <c r="W48" s="338"/>
      <c r="X48" s="338"/>
      <c r="Y48" s="338"/>
      <c r="Z48" s="338"/>
      <c r="AA48" s="338"/>
      <c r="AB48" s="338"/>
      <c r="AC48" s="338"/>
      <c r="AD48" s="339"/>
      <c r="AE48" s="97"/>
    </row>
    <row r="49" spans="1:31" ht="74.25" customHeight="1" x14ac:dyDescent="0.25">
      <c r="A49" s="342"/>
      <c r="B49" s="343"/>
      <c r="C49" s="99" t="s">
        <v>67</v>
      </c>
      <c r="D49" s="100">
        <v>0</v>
      </c>
      <c r="E49" s="100">
        <v>0.05</v>
      </c>
      <c r="F49" s="100">
        <v>0.1</v>
      </c>
      <c r="G49" s="100">
        <v>0.1</v>
      </c>
      <c r="H49" s="100">
        <v>0.1</v>
      </c>
      <c r="I49" s="100">
        <v>0.1</v>
      </c>
      <c r="J49" s="100">
        <v>0.1</v>
      </c>
      <c r="K49" s="100">
        <v>0.1</v>
      </c>
      <c r="L49" s="100">
        <v>0.1</v>
      </c>
      <c r="M49" s="100">
        <v>0.1</v>
      </c>
      <c r="N49" s="100"/>
      <c r="O49" s="100"/>
      <c r="P49" s="248">
        <f t="shared" si="1"/>
        <v>0.84999999999999987</v>
      </c>
      <c r="Q49" s="323" t="s">
        <v>103</v>
      </c>
      <c r="R49" s="326"/>
      <c r="S49" s="326"/>
      <c r="T49" s="326"/>
      <c r="U49" s="326"/>
      <c r="V49" s="326"/>
      <c r="W49" s="326"/>
      <c r="X49" s="326"/>
      <c r="Y49" s="326"/>
      <c r="Z49" s="326"/>
      <c r="AA49" s="326"/>
      <c r="AB49" s="326"/>
      <c r="AC49" s="326"/>
      <c r="AD49" s="327"/>
      <c r="AE49" s="97"/>
    </row>
    <row r="50" spans="1:31" ht="74.25" customHeight="1" x14ac:dyDescent="0.25">
      <c r="A50" s="341" t="s">
        <v>104</v>
      </c>
      <c r="B50" s="343">
        <v>5</v>
      </c>
      <c r="C50" s="102" t="s">
        <v>62</v>
      </c>
      <c r="D50" s="206">
        <v>0</v>
      </c>
      <c r="E50" s="206">
        <v>0</v>
      </c>
      <c r="F50" s="206">
        <v>0.25</v>
      </c>
      <c r="G50" s="206">
        <v>0</v>
      </c>
      <c r="H50" s="206">
        <v>0</v>
      </c>
      <c r="I50" s="206">
        <v>0</v>
      </c>
      <c r="J50" s="206">
        <v>0.25</v>
      </c>
      <c r="K50" s="206">
        <v>0</v>
      </c>
      <c r="L50" s="206">
        <v>0</v>
      </c>
      <c r="M50" s="206">
        <v>0.25</v>
      </c>
      <c r="N50" s="206">
        <v>0</v>
      </c>
      <c r="O50" s="206">
        <v>0.25</v>
      </c>
      <c r="P50" s="248">
        <f t="shared" si="1"/>
        <v>1</v>
      </c>
      <c r="Q50" s="338" t="s">
        <v>105</v>
      </c>
      <c r="R50" s="324"/>
      <c r="S50" s="324"/>
      <c r="T50" s="324"/>
      <c r="U50" s="324"/>
      <c r="V50" s="324"/>
      <c r="W50" s="324"/>
      <c r="X50" s="324"/>
      <c r="Y50" s="324"/>
      <c r="Z50" s="324"/>
      <c r="AA50" s="324"/>
      <c r="AB50" s="324"/>
      <c r="AC50" s="324"/>
      <c r="AD50" s="325"/>
      <c r="AE50" s="97"/>
    </row>
    <row r="51" spans="1:31" ht="74.25" customHeight="1" x14ac:dyDescent="0.25">
      <c r="A51" s="342"/>
      <c r="B51" s="343"/>
      <c r="C51" s="99" t="s">
        <v>67</v>
      </c>
      <c r="D51" s="100">
        <v>0</v>
      </c>
      <c r="E51" s="100">
        <v>0</v>
      </c>
      <c r="F51" s="100">
        <v>0.25</v>
      </c>
      <c r="G51" s="100">
        <v>0</v>
      </c>
      <c r="H51" s="100">
        <v>0</v>
      </c>
      <c r="I51" s="100">
        <v>0</v>
      </c>
      <c r="J51" s="100">
        <v>0.25</v>
      </c>
      <c r="K51" s="100">
        <v>0</v>
      </c>
      <c r="L51" s="100">
        <v>0</v>
      </c>
      <c r="M51" s="100">
        <v>0.25</v>
      </c>
      <c r="N51" s="100"/>
      <c r="O51" s="100"/>
      <c r="P51" s="248">
        <f t="shared" si="1"/>
        <v>0.75</v>
      </c>
      <c r="Q51" s="323" t="s">
        <v>106</v>
      </c>
      <c r="R51" s="326"/>
      <c r="S51" s="326"/>
      <c r="T51" s="326"/>
      <c r="U51" s="326"/>
      <c r="V51" s="326"/>
      <c r="W51" s="326"/>
      <c r="X51" s="326"/>
      <c r="Y51" s="326"/>
      <c r="Z51" s="326"/>
      <c r="AA51" s="326"/>
      <c r="AB51" s="326"/>
      <c r="AC51" s="326"/>
      <c r="AD51" s="327"/>
      <c r="AE51" s="97"/>
    </row>
    <row r="52" spans="1:31" ht="102" customHeight="1" x14ac:dyDescent="0.25">
      <c r="A52" s="341" t="s">
        <v>107</v>
      </c>
      <c r="B52" s="343">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48">
        <f>SUM(D52:O52)</f>
        <v>0.99999999999999989</v>
      </c>
      <c r="Q52" s="334" t="s">
        <v>108</v>
      </c>
      <c r="R52" s="334"/>
      <c r="S52" s="334"/>
      <c r="T52" s="334"/>
      <c r="U52" s="334"/>
      <c r="V52" s="334"/>
      <c r="W52" s="334"/>
      <c r="X52" s="334"/>
      <c r="Y52" s="334"/>
      <c r="Z52" s="334"/>
      <c r="AA52" s="334"/>
      <c r="AB52" s="334"/>
      <c r="AC52" s="334"/>
      <c r="AD52" s="335"/>
    </row>
    <row r="53" spans="1:31" ht="74.25" customHeight="1" x14ac:dyDescent="0.25">
      <c r="A53" s="342"/>
      <c r="B53" s="343"/>
      <c r="C53" s="99" t="s">
        <v>67</v>
      </c>
      <c r="D53" s="100">
        <v>0.04</v>
      </c>
      <c r="E53" s="100">
        <v>0.08</v>
      </c>
      <c r="F53" s="100">
        <v>0.14000000000000001</v>
      </c>
      <c r="G53" s="100">
        <v>0.08</v>
      </c>
      <c r="H53" s="100">
        <v>0.08</v>
      </c>
      <c r="I53" s="100">
        <v>0.08</v>
      </c>
      <c r="J53" s="100">
        <v>0.08</v>
      </c>
      <c r="K53" s="100">
        <v>0.08</v>
      </c>
      <c r="L53" s="100">
        <v>0.08</v>
      </c>
      <c r="M53" s="100">
        <v>0.08</v>
      </c>
      <c r="N53" s="100"/>
      <c r="O53" s="100"/>
      <c r="P53" s="248">
        <f>SUM(D53:O53)</f>
        <v>0.81999999999999984</v>
      </c>
      <c r="Q53" s="340" t="s">
        <v>109</v>
      </c>
      <c r="R53" s="334"/>
      <c r="S53" s="334"/>
      <c r="T53" s="334"/>
      <c r="U53" s="334"/>
      <c r="V53" s="334"/>
      <c r="W53" s="334"/>
      <c r="X53" s="334"/>
      <c r="Y53" s="334"/>
      <c r="Z53" s="334"/>
      <c r="AA53" s="334"/>
      <c r="AB53" s="334"/>
      <c r="AC53" s="334"/>
      <c r="AD53" s="335"/>
    </row>
    <row r="54" spans="1:31" ht="118.5" customHeight="1" x14ac:dyDescent="0.25">
      <c r="A54" s="341" t="s">
        <v>110</v>
      </c>
      <c r="B54" s="343">
        <v>7</v>
      </c>
      <c r="C54" s="102" t="s">
        <v>62</v>
      </c>
      <c r="D54" s="103">
        <v>0.03</v>
      </c>
      <c r="E54" s="103">
        <v>0.08</v>
      </c>
      <c r="F54" s="103">
        <v>0.14000000000000001</v>
      </c>
      <c r="G54" s="103">
        <v>0.08</v>
      </c>
      <c r="H54" s="103">
        <v>0.08</v>
      </c>
      <c r="I54" s="103">
        <v>0.08</v>
      </c>
      <c r="J54" s="103">
        <v>0.08</v>
      </c>
      <c r="K54" s="103">
        <v>0.08</v>
      </c>
      <c r="L54" s="103">
        <v>0.08</v>
      </c>
      <c r="M54" s="103">
        <v>0.08</v>
      </c>
      <c r="N54" s="103">
        <v>0.14000000000000001</v>
      </c>
      <c r="O54" s="103">
        <v>0.05</v>
      </c>
      <c r="P54" s="248">
        <f t="shared" si="1"/>
        <v>1</v>
      </c>
      <c r="Q54" s="334" t="s">
        <v>111</v>
      </c>
      <c r="R54" s="334"/>
      <c r="S54" s="334"/>
      <c r="T54" s="334"/>
      <c r="U54" s="334"/>
      <c r="V54" s="334"/>
      <c r="W54" s="334"/>
      <c r="X54" s="334"/>
      <c r="Y54" s="334"/>
      <c r="Z54" s="334"/>
      <c r="AA54" s="334"/>
      <c r="AB54" s="334"/>
      <c r="AC54" s="334"/>
      <c r="AD54" s="335"/>
    </row>
    <row r="55" spans="1:31" ht="74.25" customHeight="1" thickBot="1" x14ac:dyDescent="0.3">
      <c r="A55" s="344"/>
      <c r="B55" s="345"/>
      <c r="C55" s="91" t="s">
        <v>67</v>
      </c>
      <c r="D55" s="105">
        <v>0.03</v>
      </c>
      <c r="E55" s="105">
        <v>0.08</v>
      </c>
      <c r="F55" s="105">
        <v>0.14000000000000001</v>
      </c>
      <c r="G55" s="105">
        <v>0.08</v>
      </c>
      <c r="H55" s="105">
        <v>0.08</v>
      </c>
      <c r="I55" s="105">
        <v>0.08</v>
      </c>
      <c r="J55" s="105">
        <v>0.08</v>
      </c>
      <c r="K55" s="105">
        <v>0.08</v>
      </c>
      <c r="L55" s="105">
        <v>0.08</v>
      </c>
      <c r="M55" s="105">
        <v>0.08</v>
      </c>
      <c r="N55" s="105"/>
      <c r="O55" s="105"/>
      <c r="P55" s="304">
        <f t="shared" si="1"/>
        <v>0.80999999999999994</v>
      </c>
      <c r="Q55" s="346" t="s">
        <v>112</v>
      </c>
      <c r="R55" s="347"/>
      <c r="S55" s="347"/>
      <c r="T55" s="347"/>
      <c r="U55" s="347"/>
      <c r="V55" s="347"/>
      <c r="W55" s="347"/>
      <c r="X55" s="347"/>
      <c r="Y55" s="347"/>
      <c r="Z55" s="347"/>
      <c r="AA55" s="347"/>
      <c r="AB55" s="347"/>
      <c r="AC55" s="347"/>
      <c r="AD55" s="348"/>
    </row>
    <row r="56" spans="1:31" x14ac:dyDescent="0.25">
      <c r="A56" s="240" t="s">
        <v>113</v>
      </c>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row>
  </sheetData>
  <mergeCells count="106">
    <mergeCell ref="A1:A4"/>
    <mergeCell ref="B1:AA1"/>
    <mergeCell ref="O7:P7"/>
    <mergeCell ref="M8:N8"/>
    <mergeCell ref="O8:P8"/>
    <mergeCell ref="M7:N7"/>
    <mergeCell ref="AB1:AD1"/>
    <mergeCell ref="B2:AA2"/>
    <mergeCell ref="AB2:AD2"/>
    <mergeCell ref="B3:AA4"/>
    <mergeCell ref="AB3:AD3"/>
    <mergeCell ref="AB4:AD4"/>
    <mergeCell ref="C7:C9"/>
    <mergeCell ref="Y17:AB17"/>
    <mergeCell ref="I7:J9"/>
    <mergeCell ref="K7:L9"/>
    <mergeCell ref="D7:H9"/>
    <mergeCell ref="Y15:Z15"/>
    <mergeCell ref="B30:C30"/>
    <mergeCell ref="Q30:AD30"/>
    <mergeCell ref="A31:AD31"/>
    <mergeCell ref="A32:A33"/>
    <mergeCell ref="B32:B33"/>
    <mergeCell ref="C32:C33"/>
    <mergeCell ref="D32:P32"/>
    <mergeCell ref="Q32:AD32"/>
    <mergeCell ref="Q33:S33"/>
    <mergeCell ref="T33:V33"/>
    <mergeCell ref="W33:Z33"/>
    <mergeCell ref="AA33:AD33"/>
    <mergeCell ref="M9:N9"/>
    <mergeCell ref="O9:P9"/>
    <mergeCell ref="AA15:AD15"/>
    <mergeCell ref="C16:AB16"/>
    <mergeCell ref="AC17:AD17"/>
    <mergeCell ref="A11:B13"/>
    <mergeCell ref="C11:AD13"/>
    <mergeCell ref="A15:B15"/>
    <mergeCell ref="C15:K15"/>
    <mergeCell ref="L15:Q15"/>
    <mergeCell ref="R15:X15"/>
    <mergeCell ref="A17:B17"/>
    <mergeCell ref="C17:Q17"/>
    <mergeCell ref="A7:B9"/>
    <mergeCell ref="R17:V17"/>
    <mergeCell ref="W17:X17"/>
    <mergeCell ref="A28:A29"/>
    <mergeCell ref="B28:C29"/>
    <mergeCell ref="D28:O28"/>
    <mergeCell ref="P28:P29"/>
    <mergeCell ref="Q28:AD29"/>
    <mergeCell ref="A24:B24"/>
    <mergeCell ref="A25:B25"/>
    <mergeCell ref="A27:AD27"/>
    <mergeCell ref="A19:AD19"/>
    <mergeCell ref="C20:P20"/>
    <mergeCell ref="Q20:AD20"/>
    <mergeCell ref="A22:B22"/>
    <mergeCell ref="A23:B23"/>
    <mergeCell ref="AA34:AD35"/>
    <mergeCell ref="A36:A37"/>
    <mergeCell ref="B36:B37"/>
    <mergeCell ref="C36:P36"/>
    <mergeCell ref="Q36:AD36"/>
    <mergeCell ref="Q37:AD37"/>
    <mergeCell ref="A34:A35"/>
    <mergeCell ref="B34:B35"/>
    <mergeCell ref="Q34:S35"/>
    <mergeCell ref="T34:V35"/>
    <mergeCell ref="W34:Z35"/>
    <mergeCell ref="A46:A47"/>
    <mergeCell ref="B46:B47"/>
    <mergeCell ref="A48:A49"/>
    <mergeCell ref="A38:A39"/>
    <mergeCell ref="B38:B39"/>
    <mergeCell ref="A40:A41"/>
    <mergeCell ref="B40:B41"/>
    <mergeCell ref="A42:A43"/>
    <mergeCell ref="B42:B43"/>
    <mergeCell ref="A44:A45"/>
    <mergeCell ref="B44:B45"/>
    <mergeCell ref="B48:B49"/>
    <mergeCell ref="A50:A51"/>
    <mergeCell ref="B50:B51"/>
    <mergeCell ref="A54:A55"/>
    <mergeCell ref="B54:B55"/>
    <mergeCell ref="A52:A53"/>
    <mergeCell ref="B52:B53"/>
    <mergeCell ref="Q48:AD48"/>
    <mergeCell ref="Q49:AD49"/>
    <mergeCell ref="Q50:AD50"/>
    <mergeCell ref="Q51:AD51"/>
    <mergeCell ref="Q52:AD52"/>
    <mergeCell ref="Q53:AD53"/>
    <mergeCell ref="Q54:AD54"/>
    <mergeCell ref="Q55:AD55"/>
    <mergeCell ref="Q43:AD43"/>
    <mergeCell ref="Q44:AD44"/>
    <mergeCell ref="Q45:AD45"/>
    <mergeCell ref="Q46:AD46"/>
    <mergeCell ref="Q47:AD47"/>
    <mergeCell ref="Q38:AD38"/>
    <mergeCell ref="Q39:AD39"/>
    <mergeCell ref="Q40:AD40"/>
    <mergeCell ref="Q41:AD41"/>
    <mergeCell ref="Q42:AD42"/>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54:Q55 W34 Q38:Q40 Q42:Q52" xr:uid="{00000000-0002-0000-0000-000002000000}">
      <formula1>2000</formula1>
    </dataValidation>
  </dataValidations>
  <pageMargins left="0.25" right="0.25" top="0.75" bottom="0.75" header="0.3" footer="0.3"/>
  <pageSetup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9"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495</v>
      </c>
      <c r="B1" s="122" t="s">
        <v>496</v>
      </c>
      <c r="C1" s="122" t="s">
        <v>497</v>
      </c>
      <c r="D1" s="122" t="s">
        <v>498</v>
      </c>
      <c r="E1" s="122" t="s">
        <v>469</v>
      </c>
      <c r="F1" s="122" t="s">
        <v>499</v>
      </c>
      <c r="G1" s="122" t="s">
        <v>500</v>
      </c>
      <c r="H1" s="122" t="s">
        <v>394</v>
      </c>
      <c r="I1" s="122" t="s">
        <v>460</v>
      </c>
    </row>
    <row r="2" spans="1:9" s="123" customFormat="1" x14ac:dyDescent="0.25">
      <c r="A2" s="124" t="s">
        <v>501</v>
      </c>
      <c r="B2" s="117" t="s">
        <v>502</v>
      </c>
      <c r="C2" s="124" t="s">
        <v>503</v>
      </c>
      <c r="D2" s="125" t="s">
        <v>504</v>
      </c>
      <c r="E2" s="118" t="s">
        <v>505</v>
      </c>
      <c r="F2" s="126" t="s">
        <v>506</v>
      </c>
      <c r="G2" s="127" t="s">
        <v>507</v>
      </c>
      <c r="H2" s="127" t="s">
        <v>508</v>
      </c>
      <c r="I2" s="126" t="s">
        <v>509</v>
      </c>
    </row>
    <row r="3" spans="1:9" x14ac:dyDescent="0.25">
      <c r="A3" s="124" t="s">
        <v>510</v>
      </c>
      <c r="B3" s="117" t="s">
        <v>511</v>
      </c>
      <c r="C3" s="124" t="s">
        <v>512</v>
      </c>
      <c r="D3" s="128" t="s">
        <v>513</v>
      </c>
      <c r="E3" s="118" t="s">
        <v>514</v>
      </c>
      <c r="F3" s="126" t="s">
        <v>515</v>
      </c>
      <c r="G3" s="127" t="s">
        <v>516</v>
      </c>
      <c r="H3" s="127" t="s">
        <v>403</v>
      </c>
      <c r="I3" s="126" t="s">
        <v>517</v>
      </c>
    </row>
    <row r="4" spans="1:9" x14ac:dyDescent="0.25">
      <c r="A4" s="124" t="s">
        <v>518</v>
      </c>
      <c r="B4" s="117" t="s">
        <v>519</v>
      </c>
      <c r="C4" s="124" t="s">
        <v>520</v>
      </c>
      <c r="D4" s="128" t="s">
        <v>521</v>
      </c>
      <c r="E4" s="118" t="s">
        <v>522</v>
      </c>
      <c r="F4" s="126" t="s">
        <v>523</v>
      </c>
      <c r="G4" s="127" t="s">
        <v>524</v>
      </c>
      <c r="H4" s="127" t="s">
        <v>398</v>
      </c>
      <c r="I4" s="126" t="s">
        <v>525</v>
      </c>
    </row>
    <row r="5" spans="1:9" x14ac:dyDescent="0.25">
      <c r="A5" s="124" t="s">
        <v>526</v>
      </c>
      <c r="B5" s="117" t="s">
        <v>527</v>
      </c>
      <c r="C5" s="124" t="s">
        <v>528</v>
      </c>
      <c r="D5" s="128" t="s">
        <v>529</v>
      </c>
      <c r="E5" s="118" t="s">
        <v>530</v>
      </c>
      <c r="F5" s="126" t="s">
        <v>531</v>
      </c>
      <c r="G5" s="127" t="s">
        <v>532</v>
      </c>
      <c r="H5" s="127" t="s">
        <v>399</v>
      </c>
      <c r="I5" s="126" t="s">
        <v>533</v>
      </c>
    </row>
    <row r="6" spans="1:9" ht="30" x14ac:dyDescent="0.25">
      <c r="A6" s="124" t="s">
        <v>534</v>
      </c>
      <c r="B6" s="117" t="s">
        <v>535</v>
      </c>
      <c r="C6" s="124" t="s">
        <v>536</v>
      </c>
      <c r="D6" s="128" t="s">
        <v>537</v>
      </c>
      <c r="E6" s="118" t="s">
        <v>538</v>
      </c>
      <c r="G6" s="127" t="s">
        <v>539</v>
      </c>
      <c r="H6" s="127" t="s">
        <v>400</v>
      </c>
      <c r="I6" s="126" t="s">
        <v>540</v>
      </c>
    </row>
    <row r="7" spans="1:9" ht="30" x14ac:dyDescent="0.25">
      <c r="B7" s="117" t="s">
        <v>541</v>
      </c>
      <c r="C7" s="124" t="s">
        <v>542</v>
      </c>
      <c r="D7" s="128" t="s">
        <v>543</v>
      </c>
      <c r="E7" s="126" t="s">
        <v>544</v>
      </c>
      <c r="G7" s="118" t="s">
        <v>409</v>
      </c>
      <c r="H7" s="127" t="s">
        <v>401</v>
      </c>
      <c r="I7" s="126" t="s">
        <v>545</v>
      </c>
    </row>
    <row r="8" spans="1:9" ht="30" x14ac:dyDescent="0.25">
      <c r="A8" s="129"/>
      <c r="B8" s="117" t="s">
        <v>546</v>
      </c>
      <c r="C8" s="124" t="s">
        <v>547</v>
      </c>
      <c r="D8" s="128" t="s">
        <v>548</v>
      </c>
      <c r="E8" s="126" t="s">
        <v>549</v>
      </c>
      <c r="I8" s="126" t="s">
        <v>550</v>
      </c>
    </row>
    <row r="9" spans="1:9" ht="32.25" customHeight="1" x14ac:dyDescent="0.25">
      <c r="A9" s="129"/>
      <c r="B9" s="117" t="s">
        <v>551</v>
      </c>
      <c r="C9" s="124" t="s">
        <v>552</v>
      </c>
      <c r="D9" s="128" t="s">
        <v>553</v>
      </c>
      <c r="E9" s="126" t="s">
        <v>554</v>
      </c>
      <c r="I9" s="126" t="s">
        <v>555</v>
      </c>
    </row>
    <row r="10" spans="1:9" x14ac:dyDescent="0.25">
      <c r="A10" s="129"/>
      <c r="B10" s="117" t="s">
        <v>556</v>
      </c>
      <c r="C10" s="124" t="s">
        <v>557</v>
      </c>
      <c r="D10" s="128" t="s">
        <v>558</v>
      </c>
      <c r="E10" s="126" t="s">
        <v>559</v>
      </c>
      <c r="I10" s="126" t="s">
        <v>560</v>
      </c>
    </row>
    <row r="11" spans="1:9" x14ac:dyDescent="0.25">
      <c r="A11" s="129"/>
      <c r="B11" s="117" t="s">
        <v>561</v>
      </c>
      <c r="C11" s="124" t="s">
        <v>562</v>
      </c>
      <c r="D11" s="128" t="s">
        <v>563</v>
      </c>
      <c r="E11" s="126" t="s">
        <v>564</v>
      </c>
      <c r="I11" s="126" t="s">
        <v>565</v>
      </c>
    </row>
    <row r="12" spans="1:9" ht="30" x14ac:dyDescent="0.25">
      <c r="A12" s="129"/>
      <c r="B12" s="117" t="s">
        <v>566</v>
      </c>
      <c r="C12" s="124" t="s">
        <v>567</v>
      </c>
      <c r="D12" s="128" t="s">
        <v>568</v>
      </c>
      <c r="E12" s="126" t="s">
        <v>569</v>
      </c>
      <c r="I12" s="126" t="s">
        <v>570</v>
      </c>
    </row>
    <row r="13" spans="1:9" x14ac:dyDescent="0.25">
      <c r="A13" s="129"/>
      <c r="B13" s="222" t="s">
        <v>571</v>
      </c>
      <c r="D13" s="128" t="s">
        <v>572</v>
      </c>
      <c r="E13" s="126" t="s">
        <v>573</v>
      </c>
      <c r="I13" s="126" t="s">
        <v>574</v>
      </c>
    </row>
    <row r="14" spans="1:9" x14ac:dyDescent="0.25">
      <c r="A14" s="129"/>
      <c r="B14" s="117" t="s">
        <v>575</v>
      </c>
      <c r="C14" s="129"/>
      <c r="D14" s="128" t="s">
        <v>576</v>
      </c>
      <c r="E14" s="126" t="s">
        <v>577</v>
      </c>
    </row>
    <row r="15" spans="1:9" x14ac:dyDescent="0.25">
      <c r="A15" s="129"/>
      <c r="B15" s="117" t="s">
        <v>578</v>
      </c>
      <c r="C15" s="129"/>
      <c r="D15" s="128" t="s">
        <v>579</v>
      </c>
      <c r="E15" s="126" t="s">
        <v>580</v>
      </c>
    </row>
    <row r="16" spans="1:9" x14ac:dyDescent="0.25">
      <c r="A16" s="129"/>
      <c r="B16" s="117" t="s">
        <v>581</v>
      </c>
      <c r="C16" s="129"/>
      <c r="D16" s="128" t="s">
        <v>582</v>
      </c>
      <c r="E16" s="130"/>
    </row>
    <row r="17" spans="1:5" x14ac:dyDescent="0.25">
      <c r="A17" s="129"/>
      <c r="B17" s="117" t="s">
        <v>583</v>
      </c>
      <c r="C17" s="129"/>
      <c r="D17" s="128" t="s">
        <v>584</v>
      </c>
      <c r="E17" s="130"/>
    </row>
    <row r="18" spans="1:5" x14ac:dyDescent="0.25">
      <c r="A18" s="129"/>
      <c r="B18" s="117" t="s">
        <v>585</v>
      </c>
      <c r="C18" s="129"/>
      <c r="D18" s="128" t="s">
        <v>586</v>
      </c>
      <c r="E18" s="130"/>
    </row>
    <row r="19" spans="1:5" x14ac:dyDescent="0.25">
      <c r="A19" s="129"/>
      <c r="B19" s="117" t="s">
        <v>587</v>
      </c>
      <c r="C19" s="129"/>
      <c r="D19" s="128" t="s">
        <v>588</v>
      </c>
      <c r="E19" s="130"/>
    </row>
    <row r="20" spans="1:5" x14ac:dyDescent="0.25">
      <c r="A20" s="129"/>
      <c r="B20" s="117" t="s">
        <v>589</v>
      </c>
      <c r="C20" s="129"/>
      <c r="D20" s="128" t="s">
        <v>590</v>
      </c>
      <c r="E20" s="130"/>
    </row>
    <row r="21" spans="1:5" x14ac:dyDescent="0.25">
      <c r="B21" s="117" t="s">
        <v>591</v>
      </c>
      <c r="D21" s="128" t="s">
        <v>592</v>
      </c>
      <c r="E21" s="130"/>
    </row>
    <row r="22" spans="1:5" x14ac:dyDescent="0.25">
      <c r="B22" s="117" t="s">
        <v>593</v>
      </c>
      <c r="D22" s="128" t="s">
        <v>594</v>
      </c>
      <c r="E22" s="130"/>
    </row>
    <row r="23" spans="1:5" x14ac:dyDescent="0.25">
      <c r="B23" s="117" t="s">
        <v>595</v>
      </c>
      <c r="D23" s="128" t="s">
        <v>596</v>
      </c>
      <c r="E23" s="130"/>
    </row>
    <row r="24" spans="1:5" x14ac:dyDescent="0.25">
      <c r="D24" s="131" t="s">
        <v>597</v>
      </c>
      <c r="E24" s="131" t="s">
        <v>598</v>
      </c>
    </row>
    <row r="25" spans="1:5" x14ac:dyDescent="0.25">
      <c r="D25" s="132" t="s">
        <v>599</v>
      </c>
      <c r="E25" s="126" t="s">
        <v>600</v>
      </c>
    </row>
    <row r="26" spans="1:5" x14ac:dyDescent="0.25">
      <c r="D26" s="132" t="s">
        <v>601</v>
      </c>
      <c r="E26" s="126" t="s">
        <v>602</v>
      </c>
    </row>
    <row r="27" spans="1:5" x14ac:dyDescent="0.25">
      <c r="D27" s="749" t="s">
        <v>603</v>
      </c>
      <c r="E27" s="126" t="s">
        <v>604</v>
      </c>
    </row>
    <row r="28" spans="1:5" x14ac:dyDescent="0.25">
      <c r="D28" s="750"/>
      <c r="E28" s="126" t="s">
        <v>605</v>
      </c>
    </row>
    <row r="29" spans="1:5" x14ac:dyDescent="0.25">
      <c r="D29" s="750"/>
      <c r="E29" s="126" t="s">
        <v>606</v>
      </c>
    </row>
    <row r="30" spans="1:5" x14ac:dyDescent="0.25">
      <c r="D30" s="751"/>
      <c r="E30" s="126" t="s">
        <v>607</v>
      </c>
    </row>
    <row r="31" spans="1:5" x14ac:dyDescent="0.25">
      <c r="D31" s="132" t="s">
        <v>608</v>
      </c>
      <c r="E31" s="126" t="s">
        <v>609</v>
      </c>
    </row>
    <row r="32" spans="1:5" x14ac:dyDescent="0.25">
      <c r="D32" s="132" t="s">
        <v>610</v>
      </c>
      <c r="E32" s="126" t="s">
        <v>611</v>
      </c>
    </row>
    <row r="33" spans="4:5" x14ac:dyDescent="0.25">
      <c r="D33" s="132" t="s">
        <v>612</v>
      </c>
      <c r="E33" s="126" t="s">
        <v>613</v>
      </c>
    </row>
    <row r="34" spans="4:5" x14ac:dyDescent="0.25">
      <c r="D34" s="132" t="s">
        <v>614</v>
      </c>
      <c r="E34" s="126" t="s">
        <v>615</v>
      </c>
    </row>
    <row r="35" spans="4:5" x14ac:dyDescent="0.25">
      <c r="D35" s="132" t="s">
        <v>616</v>
      </c>
      <c r="E35" s="126" t="s">
        <v>617</v>
      </c>
    </row>
    <row r="36" spans="4:5" x14ac:dyDescent="0.25">
      <c r="D36" s="132" t="s">
        <v>618</v>
      </c>
      <c r="E36" s="126" t="s">
        <v>619</v>
      </c>
    </row>
    <row r="37" spans="4:5" x14ac:dyDescent="0.25">
      <c r="D37" s="132" t="s">
        <v>620</v>
      </c>
      <c r="E37" s="126" t="s">
        <v>621</v>
      </c>
    </row>
    <row r="38" spans="4:5" x14ac:dyDescent="0.25">
      <c r="D38" s="132" t="s">
        <v>622</v>
      </c>
      <c r="E38" s="126" t="s">
        <v>623</v>
      </c>
    </row>
    <row r="39" spans="4:5" x14ac:dyDescent="0.25">
      <c r="D39" s="133" t="s">
        <v>624</v>
      </c>
      <c r="E39" s="126" t="s">
        <v>625</v>
      </c>
    </row>
    <row r="40" spans="4:5" x14ac:dyDescent="0.25">
      <c r="D40" s="133" t="s">
        <v>626</v>
      </c>
      <c r="E40" s="126" t="s">
        <v>627</v>
      </c>
    </row>
    <row r="41" spans="4:5" x14ac:dyDescent="0.25">
      <c r="D41" s="132" t="s">
        <v>628</v>
      </c>
      <c r="E41" s="126" t="s">
        <v>629</v>
      </c>
    </row>
    <row r="42" spans="4:5" x14ac:dyDescent="0.25">
      <c r="D42" s="132" t="s">
        <v>630</v>
      </c>
      <c r="E42" s="126" t="s">
        <v>631</v>
      </c>
    </row>
    <row r="43" spans="4:5" x14ac:dyDescent="0.25">
      <c r="D43" s="133" t="s">
        <v>632</v>
      </c>
      <c r="E43" s="126" t="s">
        <v>633</v>
      </c>
    </row>
    <row r="44" spans="4:5" x14ac:dyDescent="0.25">
      <c r="D44" s="134" t="s">
        <v>634</v>
      </c>
      <c r="E44" s="126" t="s">
        <v>635</v>
      </c>
    </row>
    <row r="45" spans="4:5" x14ac:dyDescent="0.25">
      <c r="D45" s="128" t="s">
        <v>636</v>
      </c>
      <c r="E45" s="126" t="s">
        <v>637</v>
      </c>
    </row>
    <row r="46" spans="4:5" x14ac:dyDescent="0.25">
      <c r="D46" s="128" t="s">
        <v>638</v>
      </c>
      <c r="E46" s="126" t="s">
        <v>639</v>
      </c>
    </row>
    <row r="47" spans="4:5" x14ac:dyDescent="0.25">
      <c r="D47" s="128" t="s">
        <v>640</v>
      </c>
      <c r="E47" s="126" t="s">
        <v>641</v>
      </c>
    </row>
    <row r="48" spans="4:5" x14ac:dyDescent="0.25">
      <c r="D48" s="128" t="s">
        <v>642</v>
      </c>
      <c r="E48" s="126" t="s">
        <v>643</v>
      </c>
    </row>
    <row r="49" spans="4:4" x14ac:dyDescent="0.25">
      <c r="D49" s="131" t="s">
        <v>644</v>
      </c>
    </row>
    <row r="50" spans="4:4" x14ac:dyDescent="0.25">
      <c r="D50" s="128" t="s">
        <v>645</v>
      </c>
    </row>
    <row r="51" spans="4:4" x14ac:dyDescent="0.25">
      <c r="D51" s="128" t="s">
        <v>646</v>
      </c>
    </row>
    <row r="52" spans="4:4" x14ac:dyDescent="0.25">
      <c r="D52" s="131" t="s">
        <v>647</v>
      </c>
    </row>
    <row r="53" spans="4:4" x14ac:dyDescent="0.25">
      <c r="D53" s="134" t="s">
        <v>648</v>
      </c>
    </row>
    <row r="54" spans="4:4" x14ac:dyDescent="0.25">
      <c r="D54" s="134" t="s">
        <v>649</v>
      </c>
    </row>
    <row r="55" spans="4:4" x14ac:dyDescent="0.25">
      <c r="D55" s="134" t="s">
        <v>650</v>
      </c>
    </row>
    <row r="56" spans="4:4" x14ac:dyDescent="0.25">
      <c r="D56" s="134" t="s">
        <v>651</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652</v>
      </c>
      <c r="C1" s="756" t="s">
        <v>653</v>
      </c>
      <c r="D1" s="756"/>
      <c r="E1" s="756"/>
      <c r="F1" s="756"/>
      <c r="G1" s="757" t="s">
        <v>654</v>
      </c>
      <c r="H1" s="758"/>
      <c r="I1" s="758"/>
      <c r="J1" s="759"/>
      <c r="K1" s="755" t="s">
        <v>655</v>
      </c>
      <c r="L1" s="755"/>
      <c r="M1" s="755"/>
      <c r="N1" s="755"/>
    </row>
    <row r="2" spans="1:14" x14ac:dyDescent="0.25">
      <c r="C2" s="4"/>
      <c r="D2" s="4"/>
      <c r="E2" s="4"/>
      <c r="F2" s="4" t="s">
        <v>656</v>
      </c>
      <c r="G2" s="30"/>
      <c r="H2" s="4"/>
      <c r="I2" s="4"/>
      <c r="J2" s="31" t="s">
        <v>656</v>
      </c>
      <c r="K2" s="4"/>
      <c r="L2" s="4"/>
      <c r="M2" s="4"/>
      <c r="N2" s="4" t="s">
        <v>656</v>
      </c>
    </row>
    <row r="3" spans="1:14" x14ac:dyDescent="0.25">
      <c r="A3" s="753" t="s">
        <v>657</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5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53"/>
      <c r="B5" s="5">
        <v>3</v>
      </c>
      <c r="C5" s="6">
        <v>0.05</v>
      </c>
      <c r="D5" s="6">
        <v>0.05</v>
      </c>
      <c r="E5" s="6">
        <v>0.1</v>
      </c>
      <c r="F5" s="7">
        <f>(C5+D5+E5)</f>
        <v>0.2</v>
      </c>
      <c r="G5" s="32">
        <v>0.1</v>
      </c>
      <c r="H5" s="6">
        <v>0.1</v>
      </c>
      <c r="I5" s="6">
        <v>0.1</v>
      </c>
      <c r="J5" s="33">
        <f>(G5+H5+I5)</f>
        <v>0.30000000000000004</v>
      </c>
      <c r="K5" s="24"/>
      <c r="L5" s="5"/>
      <c r="M5" s="5"/>
      <c r="N5" s="5"/>
    </row>
    <row r="6" spans="1:14" x14ac:dyDescent="0.25">
      <c r="A6" s="753"/>
      <c r="B6" s="5">
        <v>4</v>
      </c>
      <c r="C6" s="6">
        <v>0.1</v>
      </c>
      <c r="D6" s="6">
        <v>0.1</v>
      </c>
      <c r="E6" s="6">
        <v>0.2</v>
      </c>
      <c r="F6" s="7">
        <f>(C6+D6+E6)</f>
        <v>0.4</v>
      </c>
      <c r="G6" s="32">
        <v>0</v>
      </c>
      <c r="H6" s="6">
        <v>0</v>
      </c>
      <c r="I6" s="6">
        <v>0.1</v>
      </c>
      <c r="J6" s="33">
        <f>(G6+H6+I6)</f>
        <v>0.1</v>
      </c>
      <c r="K6" s="24"/>
      <c r="L6" s="5"/>
      <c r="M6" s="5"/>
      <c r="N6" s="5"/>
    </row>
    <row r="7" spans="1:14" x14ac:dyDescent="0.25">
      <c r="A7" s="753"/>
      <c r="B7" s="5">
        <v>5</v>
      </c>
      <c r="C7" s="6">
        <v>0</v>
      </c>
      <c r="D7" s="6">
        <v>0</v>
      </c>
      <c r="E7" s="6">
        <v>0</v>
      </c>
      <c r="F7" s="7">
        <f>(C7+D7+E7)</f>
        <v>0</v>
      </c>
      <c r="G7" s="32">
        <v>0</v>
      </c>
      <c r="H7" s="6">
        <v>0</v>
      </c>
      <c r="I7" s="6">
        <v>0</v>
      </c>
      <c r="J7" s="33">
        <f>(G7+H7+I7)</f>
        <v>0</v>
      </c>
      <c r="K7" s="24"/>
      <c r="L7" s="5"/>
      <c r="M7" s="5"/>
      <c r="N7" s="5"/>
    </row>
    <row r="8" spans="1:14" x14ac:dyDescent="0.25">
      <c r="A8" s="753" t="s">
        <v>658</v>
      </c>
      <c r="B8" s="9">
        <v>6</v>
      </c>
      <c r="C8" s="10">
        <v>0.1</v>
      </c>
      <c r="D8" s="10">
        <v>0.1</v>
      </c>
      <c r="E8" s="10">
        <v>0.1</v>
      </c>
      <c r="F8" s="11">
        <f>C8+D8+E8</f>
        <v>0.30000000000000004</v>
      </c>
      <c r="G8" s="34"/>
      <c r="H8" s="9"/>
      <c r="I8" s="9"/>
      <c r="J8" s="35"/>
      <c r="K8" s="25"/>
      <c r="L8" s="9"/>
      <c r="M8" s="9"/>
      <c r="N8" s="9"/>
    </row>
    <row r="9" spans="1:14" x14ac:dyDescent="0.25">
      <c r="A9" s="753"/>
      <c r="B9" s="9">
        <v>7</v>
      </c>
      <c r="C9" s="9"/>
      <c r="D9" s="9"/>
      <c r="E9" s="9"/>
      <c r="F9" s="19"/>
      <c r="G9" s="36"/>
      <c r="H9" s="9"/>
      <c r="I9" s="9"/>
      <c r="J9" s="35"/>
      <c r="K9" s="25"/>
      <c r="L9" s="9"/>
      <c r="M9" s="9"/>
      <c r="N9" s="9"/>
    </row>
    <row r="10" spans="1:14" x14ac:dyDescent="0.25">
      <c r="A10" s="753"/>
      <c r="B10" s="9">
        <v>8</v>
      </c>
      <c r="C10" s="9"/>
      <c r="D10" s="9"/>
      <c r="E10" s="9"/>
      <c r="F10" s="19"/>
      <c r="G10" s="36"/>
      <c r="H10" s="9"/>
      <c r="I10" s="9"/>
      <c r="J10" s="35"/>
      <c r="K10" s="25"/>
      <c r="L10" s="9"/>
      <c r="M10" s="9"/>
      <c r="N10" s="9"/>
    </row>
    <row r="11" spans="1:14" x14ac:dyDescent="0.25">
      <c r="A11" s="753"/>
      <c r="B11" s="9">
        <v>9</v>
      </c>
      <c r="C11" s="9"/>
      <c r="D11" s="9"/>
      <c r="E11" s="9"/>
      <c r="F11" s="19"/>
      <c r="G11" s="36"/>
      <c r="H11" s="9"/>
      <c r="I11" s="9"/>
      <c r="J11" s="35"/>
      <c r="K11" s="25"/>
      <c r="L11" s="9"/>
      <c r="M11" s="9"/>
      <c r="N11" s="9"/>
    </row>
    <row r="12" spans="1:14" x14ac:dyDescent="0.25">
      <c r="A12" s="753" t="s">
        <v>659</v>
      </c>
      <c r="B12" s="14">
        <v>10</v>
      </c>
      <c r="C12" s="14"/>
      <c r="D12" s="14"/>
      <c r="E12" s="14"/>
      <c r="F12" s="20"/>
      <c r="G12" s="37"/>
      <c r="H12" s="14"/>
      <c r="I12" s="14"/>
      <c r="J12" s="38"/>
      <c r="K12" s="26"/>
      <c r="L12" s="14"/>
      <c r="M12" s="14"/>
      <c r="N12" s="14"/>
    </row>
    <row r="13" spans="1:14" x14ac:dyDescent="0.25">
      <c r="A13" s="753"/>
      <c r="B13" s="14">
        <v>11</v>
      </c>
      <c r="C13" s="14"/>
      <c r="D13" s="14"/>
      <c r="E13" s="14"/>
      <c r="F13" s="20"/>
      <c r="G13" s="37"/>
      <c r="H13" s="14"/>
      <c r="I13" s="14"/>
      <c r="J13" s="38"/>
      <c r="K13" s="26"/>
      <c r="L13" s="14"/>
      <c r="M13" s="14"/>
      <c r="N13" s="14"/>
    </row>
    <row r="14" spans="1:14" x14ac:dyDescent="0.25">
      <c r="A14" s="753"/>
      <c r="B14" s="14">
        <v>12</v>
      </c>
      <c r="C14" s="14"/>
      <c r="D14" s="14"/>
      <c r="E14" s="14"/>
      <c r="F14" s="20"/>
      <c r="G14" s="37"/>
      <c r="H14" s="14"/>
      <c r="I14" s="14"/>
      <c r="J14" s="38"/>
      <c r="K14" s="26"/>
      <c r="L14" s="14"/>
      <c r="M14" s="14"/>
      <c r="N14" s="14"/>
    </row>
    <row r="15" spans="1:14" x14ac:dyDescent="0.25">
      <c r="A15" s="753"/>
      <c r="B15" s="14">
        <v>13</v>
      </c>
      <c r="C15" s="14"/>
      <c r="D15" s="14"/>
      <c r="E15" s="14"/>
      <c r="F15" s="20"/>
      <c r="G15" s="37"/>
      <c r="H15" s="14"/>
      <c r="I15" s="14"/>
      <c r="J15" s="38"/>
      <c r="K15" s="26"/>
      <c r="L15" s="14"/>
      <c r="M15" s="14"/>
      <c r="N15" s="14"/>
    </row>
    <row r="16" spans="1:14" x14ac:dyDescent="0.25">
      <c r="A16" s="753" t="s">
        <v>660</v>
      </c>
      <c r="B16" s="15">
        <v>14</v>
      </c>
      <c r="C16" s="15"/>
      <c r="D16" s="15"/>
      <c r="E16" s="15"/>
      <c r="F16" s="21"/>
      <c r="G16" s="39"/>
      <c r="H16" s="15"/>
      <c r="I16" s="15"/>
      <c r="J16" s="40"/>
      <c r="K16" s="27"/>
      <c r="L16" s="15"/>
      <c r="M16" s="15"/>
      <c r="N16" s="15"/>
    </row>
    <row r="17" spans="1:14" x14ac:dyDescent="0.25">
      <c r="A17" s="753"/>
      <c r="B17" s="15">
        <v>15</v>
      </c>
      <c r="C17" s="15"/>
      <c r="D17" s="15"/>
      <c r="E17" s="15"/>
      <c r="F17" s="21"/>
      <c r="G17" s="39"/>
      <c r="H17" s="15"/>
      <c r="I17" s="15"/>
      <c r="J17" s="40"/>
      <c r="K17" s="27"/>
      <c r="L17" s="15"/>
      <c r="M17" s="15"/>
      <c r="N17" s="15"/>
    </row>
    <row r="18" spans="1:14" x14ac:dyDescent="0.25">
      <c r="A18" s="753"/>
      <c r="B18" s="15">
        <v>16</v>
      </c>
      <c r="C18" s="15"/>
      <c r="D18" s="15"/>
      <c r="E18" s="15"/>
      <c r="F18" s="21"/>
      <c r="G18" s="39"/>
      <c r="H18" s="15"/>
      <c r="I18" s="15"/>
      <c r="J18" s="40"/>
      <c r="K18" s="27"/>
      <c r="L18" s="15"/>
      <c r="M18" s="15"/>
      <c r="N18" s="15"/>
    </row>
    <row r="19" spans="1:14" x14ac:dyDescent="0.25">
      <c r="A19" s="753" t="s">
        <v>661</v>
      </c>
      <c r="B19" s="18">
        <v>17</v>
      </c>
      <c r="C19" s="18"/>
      <c r="D19" s="18"/>
      <c r="E19" s="18"/>
      <c r="F19" s="22"/>
      <c r="G19" s="41"/>
      <c r="H19" s="18"/>
      <c r="I19" s="18"/>
      <c r="J19" s="42"/>
      <c r="K19" s="28"/>
      <c r="L19" s="18"/>
      <c r="M19" s="18"/>
      <c r="N19" s="18"/>
    </row>
    <row r="20" spans="1:14" x14ac:dyDescent="0.25">
      <c r="A20" s="753"/>
      <c r="B20" s="18">
        <v>18</v>
      </c>
      <c r="C20" s="18"/>
      <c r="D20" s="18"/>
      <c r="E20" s="18"/>
      <c r="F20" s="22"/>
      <c r="G20" s="41"/>
      <c r="H20" s="18"/>
      <c r="I20" s="18"/>
      <c r="J20" s="42"/>
      <c r="K20" s="28"/>
      <c r="L20" s="18"/>
      <c r="M20" s="18"/>
      <c r="N20" s="18"/>
    </row>
    <row r="21" spans="1:14" x14ac:dyDescent="0.25">
      <c r="A21" s="753"/>
      <c r="B21" s="18">
        <v>19</v>
      </c>
      <c r="C21" s="18"/>
      <c r="D21" s="18"/>
      <c r="E21" s="18"/>
      <c r="F21" s="22"/>
      <c r="G21" s="41"/>
      <c r="H21" s="18"/>
      <c r="I21" s="18"/>
      <c r="J21" s="42"/>
      <c r="K21" s="28"/>
      <c r="L21" s="18"/>
      <c r="M21" s="18"/>
      <c r="N21" s="18"/>
    </row>
    <row r="22" spans="1:14" x14ac:dyDescent="0.25">
      <c r="A22" s="753"/>
      <c r="B22" s="18">
        <v>20</v>
      </c>
      <c r="C22" s="18"/>
      <c r="D22" s="18"/>
      <c r="E22" s="18"/>
      <c r="F22" s="22"/>
      <c r="G22" s="41"/>
      <c r="H22" s="18"/>
      <c r="I22" s="18"/>
      <c r="J22" s="42"/>
      <c r="K22" s="28"/>
      <c r="L22" s="18"/>
      <c r="M22" s="18"/>
      <c r="N22" s="18"/>
    </row>
    <row r="23" spans="1:14" x14ac:dyDescent="0.25">
      <c r="A23" s="753" t="s">
        <v>662</v>
      </c>
      <c r="B23" s="13">
        <v>21</v>
      </c>
      <c r="C23" s="13"/>
      <c r="D23" s="13"/>
      <c r="E23" s="13"/>
      <c r="F23" s="23"/>
      <c r="G23" s="43"/>
      <c r="H23" s="13"/>
      <c r="I23" s="13"/>
      <c r="J23" s="44"/>
      <c r="K23" s="29"/>
      <c r="L23" s="13"/>
      <c r="M23" s="13"/>
      <c r="N23" s="13"/>
    </row>
    <row r="24" spans="1:14" x14ac:dyDescent="0.25">
      <c r="A24" s="753"/>
      <c r="B24" s="13">
        <v>22</v>
      </c>
      <c r="C24" s="13"/>
      <c r="D24" s="13"/>
      <c r="E24" s="13"/>
      <c r="F24" s="23"/>
      <c r="G24" s="43"/>
      <c r="H24" s="13"/>
      <c r="I24" s="13"/>
      <c r="J24" s="44"/>
      <c r="K24" s="29"/>
      <c r="L24" s="13"/>
      <c r="M24" s="13"/>
      <c r="N24" s="13"/>
    </row>
    <row r="25" spans="1:14" x14ac:dyDescent="0.25">
      <c r="A25" s="753"/>
      <c r="B25" s="13">
        <v>23</v>
      </c>
      <c r="C25" s="13"/>
      <c r="D25" s="13"/>
      <c r="E25" s="13"/>
      <c r="F25" s="23"/>
      <c r="G25" s="43"/>
      <c r="H25" s="13"/>
      <c r="I25" s="13"/>
      <c r="J25" s="44"/>
      <c r="K25" s="29"/>
      <c r="L25" s="13"/>
      <c r="M25" s="13"/>
      <c r="N25" s="13"/>
    </row>
    <row r="26" spans="1:14" x14ac:dyDescent="0.25">
      <c r="A26" s="753"/>
      <c r="B26" s="13">
        <v>24</v>
      </c>
      <c r="C26" s="13"/>
      <c r="D26" s="13"/>
      <c r="E26" s="13"/>
      <c r="F26" s="23"/>
      <c r="G26" s="43"/>
      <c r="H26" s="13"/>
      <c r="I26" s="13"/>
      <c r="J26" s="44"/>
      <c r="K26" s="29"/>
      <c r="L26" s="13"/>
      <c r="M26" s="13"/>
      <c r="N26" s="13"/>
    </row>
    <row r="27" spans="1:14" x14ac:dyDescent="0.25">
      <c r="A27" s="753" t="s">
        <v>663</v>
      </c>
      <c r="B27" s="9">
        <v>25</v>
      </c>
      <c r="C27" s="9"/>
      <c r="D27" s="9"/>
      <c r="E27" s="9"/>
      <c r="F27" s="9"/>
      <c r="G27" s="9"/>
      <c r="H27" s="9"/>
      <c r="I27" s="9"/>
      <c r="J27" s="9"/>
      <c r="K27" s="9"/>
      <c r="L27" s="9"/>
      <c r="M27" s="9"/>
      <c r="N27" s="9"/>
    </row>
    <row r="28" spans="1:14" x14ac:dyDescent="0.25">
      <c r="A28" s="753"/>
      <c r="B28" s="9">
        <v>26</v>
      </c>
      <c r="C28" s="9"/>
      <c r="D28" s="9"/>
      <c r="E28" s="9"/>
      <c r="F28" s="9"/>
      <c r="G28" s="9"/>
      <c r="H28" s="9"/>
      <c r="I28" s="9"/>
      <c r="J28" s="9"/>
      <c r="K28" s="9"/>
      <c r="L28" s="9"/>
      <c r="M28" s="9"/>
      <c r="N28" s="9"/>
    </row>
    <row r="29" spans="1:14" x14ac:dyDescent="0.25">
      <c r="A29" s="753"/>
      <c r="B29" s="9">
        <v>27</v>
      </c>
      <c r="C29" s="9"/>
      <c r="D29" s="9"/>
      <c r="E29" s="9"/>
      <c r="F29" s="9"/>
      <c r="G29" s="9"/>
      <c r="H29" s="9"/>
      <c r="I29" s="9"/>
      <c r="J29" s="9"/>
      <c r="K29" s="9"/>
      <c r="L29" s="9"/>
      <c r="M29" s="9"/>
      <c r="N29" s="9"/>
    </row>
    <row r="30" spans="1:14" x14ac:dyDescent="0.25">
      <c r="A30" s="753"/>
      <c r="B30" s="9">
        <v>28</v>
      </c>
      <c r="C30" s="9"/>
      <c r="D30" s="9"/>
      <c r="E30" s="9"/>
      <c r="F30" s="9"/>
      <c r="G30" s="9"/>
      <c r="H30" s="9"/>
      <c r="I30" s="9"/>
      <c r="J30" s="9"/>
      <c r="K30" s="9"/>
      <c r="L30" s="9"/>
      <c r="M30" s="9"/>
      <c r="N30" s="9"/>
    </row>
    <row r="31" spans="1:14" x14ac:dyDescent="0.25">
      <c r="A31" s="753"/>
      <c r="B31" s="9">
        <v>29</v>
      </c>
      <c r="C31" s="9"/>
      <c r="D31" s="9"/>
      <c r="E31" s="9"/>
      <c r="F31" s="9"/>
      <c r="G31" s="9"/>
      <c r="H31" s="9"/>
      <c r="I31" s="9"/>
      <c r="J31" s="9"/>
      <c r="K31" s="9"/>
      <c r="L31" s="9"/>
      <c r="M31" s="9"/>
      <c r="N31" s="9"/>
    </row>
    <row r="32" spans="1:14" x14ac:dyDescent="0.25">
      <c r="A32" s="753" t="s">
        <v>664</v>
      </c>
      <c r="B32" s="16">
        <v>30</v>
      </c>
      <c r="C32" s="16"/>
      <c r="D32" s="16"/>
      <c r="E32" s="16"/>
      <c r="F32" s="16"/>
      <c r="G32" s="16"/>
      <c r="H32" s="16"/>
      <c r="I32" s="16"/>
      <c r="J32" s="16"/>
      <c r="K32" s="16"/>
      <c r="L32" s="16"/>
      <c r="M32" s="16"/>
      <c r="N32" s="16"/>
    </row>
    <row r="33" spans="1:14" x14ac:dyDescent="0.25">
      <c r="A33" s="753"/>
      <c r="B33" s="16">
        <v>31</v>
      </c>
      <c r="C33" s="16"/>
      <c r="D33" s="16"/>
      <c r="E33" s="16"/>
      <c r="F33" s="16"/>
      <c r="G33" s="16"/>
      <c r="H33" s="16"/>
      <c r="I33" s="16"/>
      <c r="J33" s="16"/>
      <c r="K33" s="16"/>
      <c r="L33" s="16"/>
      <c r="M33" s="16"/>
      <c r="N33" s="16"/>
    </row>
    <row r="34" spans="1:14" x14ac:dyDescent="0.25">
      <c r="A34" s="753"/>
      <c r="B34" s="16">
        <v>32</v>
      </c>
      <c r="C34" s="16"/>
      <c r="D34" s="16"/>
      <c r="E34" s="16"/>
      <c r="F34" s="16"/>
      <c r="G34" s="16"/>
      <c r="H34" s="16"/>
      <c r="I34" s="16"/>
      <c r="J34" s="16"/>
      <c r="K34" s="16"/>
      <c r="L34" s="16"/>
      <c r="M34" s="16"/>
      <c r="N34" s="16"/>
    </row>
    <row r="35" spans="1:14" x14ac:dyDescent="0.25">
      <c r="A35" s="753" t="s">
        <v>665</v>
      </c>
      <c r="B35" s="17">
        <v>33</v>
      </c>
      <c r="C35" s="14"/>
      <c r="D35" s="14"/>
      <c r="E35" s="14"/>
      <c r="F35" s="14"/>
      <c r="G35" s="14"/>
      <c r="H35" s="14"/>
      <c r="I35" s="14"/>
      <c r="J35" s="14"/>
      <c r="K35" s="14"/>
      <c r="L35" s="14"/>
      <c r="M35" s="14"/>
      <c r="N35" s="14"/>
    </row>
    <row r="36" spans="1:14" x14ac:dyDescent="0.25">
      <c r="A36" s="753"/>
      <c r="B36" s="14">
        <v>34</v>
      </c>
      <c r="C36" s="14"/>
      <c r="D36" s="14"/>
      <c r="E36" s="14"/>
      <c r="F36" s="14"/>
      <c r="G36" s="14"/>
      <c r="H36" s="14"/>
      <c r="I36" s="14"/>
      <c r="J36" s="14"/>
      <c r="K36" s="14"/>
      <c r="L36" s="14"/>
      <c r="M36" s="14"/>
      <c r="N36" s="14"/>
    </row>
    <row r="37" spans="1:14" x14ac:dyDescent="0.25">
      <c r="A37" s="753"/>
      <c r="B37" s="45">
        <v>35</v>
      </c>
      <c r="C37" s="14"/>
      <c r="D37" s="14"/>
      <c r="E37" s="14"/>
      <c r="F37" s="14"/>
      <c r="G37" s="14"/>
      <c r="H37" s="14"/>
      <c r="I37" s="14"/>
      <c r="J37" s="14"/>
      <c r="K37" s="14"/>
      <c r="L37" s="14"/>
      <c r="M37" s="14"/>
      <c r="N37" s="14"/>
    </row>
    <row r="38" spans="1:14" x14ac:dyDescent="0.25">
      <c r="A38" s="753" t="s">
        <v>666</v>
      </c>
      <c r="B38" s="8">
        <v>36</v>
      </c>
      <c r="C38" s="8"/>
      <c r="D38" s="8"/>
      <c r="E38" s="8"/>
      <c r="F38" s="8"/>
      <c r="G38" s="8"/>
      <c r="H38" s="8"/>
      <c r="I38" s="8"/>
      <c r="J38" s="8"/>
      <c r="K38" s="8"/>
      <c r="L38" s="8"/>
      <c r="M38" s="8"/>
      <c r="N38" s="8"/>
    </row>
    <row r="39" spans="1:14" x14ac:dyDescent="0.25">
      <c r="A39" s="753"/>
      <c r="B39" s="8">
        <v>37</v>
      </c>
      <c r="C39" s="8"/>
      <c r="D39" s="8"/>
      <c r="E39" s="8"/>
      <c r="F39" s="8"/>
      <c r="G39" s="8"/>
      <c r="H39" s="8"/>
      <c r="I39" s="8"/>
      <c r="J39" s="8"/>
      <c r="K39" s="8"/>
      <c r="L39" s="8"/>
      <c r="M39" s="8"/>
      <c r="N39" s="8"/>
    </row>
    <row r="40" spans="1:14" x14ac:dyDescent="0.25">
      <c r="A40" s="753"/>
      <c r="B40" s="8">
        <v>38</v>
      </c>
      <c r="C40" s="8"/>
      <c r="D40" s="8"/>
      <c r="E40" s="8"/>
      <c r="F40" s="8"/>
      <c r="G40" s="8"/>
      <c r="H40" s="8"/>
      <c r="I40" s="8"/>
      <c r="J40" s="8"/>
      <c r="K40" s="8"/>
      <c r="L40" s="8"/>
      <c r="M40" s="8"/>
      <c r="N40" s="8"/>
    </row>
    <row r="41" spans="1:14" x14ac:dyDescent="0.25">
      <c r="A41" s="754" t="s">
        <v>667</v>
      </c>
      <c r="B41" s="46">
        <v>39</v>
      </c>
      <c r="C41" s="47"/>
      <c r="D41" s="47"/>
      <c r="E41" s="47"/>
      <c r="F41" s="47"/>
      <c r="G41" s="47"/>
      <c r="H41" s="47"/>
      <c r="I41" s="47"/>
      <c r="J41" s="47"/>
      <c r="K41" s="47"/>
      <c r="L41" s="47"/>
      <c r="M41" s="47"/>
      <c r="N41" s="47"/>
    </row>
    <row r="42" spans="1:14" x14ac:dyDescent="0.25">
      <c r="A42" s="754"/>
      <c r="B42" s="47">
        <v>40</v>
      </c>
      <c r="C42" s="47"/>
      <c r="D42" s="47"/>
      <c r="E42" s="47"/>
      <c r="F42" s="47"/>
      <c r="G42" s="47"/>
      <c r="H42" s="47"/>
      <c r="I42" s="47"/>
      <c r="J42" s="47"/>
      <c r="K42" s="47"/>
      <c r="L42" s="47"/>
      <c r="M42" s="47"/>
      <c r="N42" s="47"/>
    </row>
    <row r="43" spans="1:14" x14ac:dyDescent="0.25">
      <c r="A43" s="754"/>
      <c r="B43" s="47">
        <v>41</v>
      </c>
      <c r="C43" s="47"/>
      <c r="D43" s="47"/>
      <c r="E43" s="47"/>
      <c r="F43" s="47"/>
      <c r="G43" s="47"/>
      <c r="H43" s="47"/>
      <c r="I43" s="47"/>
      <c r="J43" s="47"/>
      <c r="K43" s="47"/>
      <c r="L43" s="47"/>
      <c r="M43" s="47"/>
      <c r="N43" s="47"/>
    </row>
    <row r="44" spans="1:14" x14ac:dyDescent="0.25">
      <c r="A44" s="754"/>
      <c r="B44" s="48">
        <v>42</v>
      </c>
      <c r="C44" s="47"/>
      <c r="D44" s="47"/>
      <c r="E44" s="47"/>
      <c r="F44" s="47"/>
      <c r="G44" s="47"/>
      <c r="H44" s="47"/>
      <c r="I44" s="47"/>
      <c r="J44" s="47"/>
      <c r="K44" s="47"/>
      <c r="L44" s="47"/>
      <c r="M44" s="47"/>
      <c r="N44" s="47"/>
    </row>
    <row r="45" spans="1:14" x14ac:dyDescent="0.25">
      <c r="A45" s="752" t="s">
        <v>668</v>
      </c>
      <c r="B45" s="12">
        <v>43</v>
      </c>
      <c r="C45" s="12"/>
      <c r="D45" s="12"/>
      <c r="E45" s="12"/>
      <c r="F45" s="12"/>
      <c r="G45" s="12"/>
      <c r="H45" s="12"/>
      <c r="I45" s="12"/>
      <c r="J45" s="12"/>
      <c r="K45" s="12"/>
      <c r="L45" s="12"/>
      <c r="M45" s="12"/>
      <c r="N45" s="12"/>
    </row>
    <row r="46" spans="1:14" x14ac:dyDescent="0.25">
      <c r="A46" s="752"/>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O39" zoomScale="60" zoomScaleNormal="60" workbookViewId="0">
      <selection activeCell="Q43" sqref="Q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1"/>
      <c r="B1" s="464" t="s">
        <v>0</v>
      </c>
      <c r="C1" s="465"/>
      <c r="D1" s="465"/>
      <c r="E1" s="465"/>
      <c r="F1" s="465"/>
      <c r="G1" s="465"/>
      <c r="H1" s="465"/>
      <c r="I1" s="465"/>
      <c r="J1" s="465"/>
      <c r="K1" s="465"/>
      <c r="L1" s="465"/>
      <c r="M1" s="465"/>
      <c r="N1" s="465"/>
      <c r="O1" s="465"/>
      <c r="P1" s="465"/>
      <c r="Q1" s="465"/>
      <c r="R1" s="465"/>
      <c r="S1" s="465"/>
      <c r="T1" s="465"/>
      <c r="U1" s="465"/>
      <c r="V1" s="465"/>
      <c r="W1" s="465"/>
      <c r="X1" s="465"/>
      <c r="Y1" s="465"/>
      <c r="Z1" s="465"/>
      <c r="AA1" s="466"/>
      <c r="AB1" s="475" t="s">
        <v>1</v>
      </c>
      <c r="AC1" s="476"/>
      <c r="AD1" s="477"/>
    </row>
    <row r="2" spans="1:30" ht="30.75" customHeight="1" thickBot="1" x14ac:dyDescent="0.3">
      <c r="A2" s="462"/>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478" t="s">
        <v>3</v>
      </c>
      <c r="AC2" s="479"/>
      <c r="AD2" s="480"/>
    </row>
    <row r="3" spans="1:30" ht="24" customHeight="1" x14ac:dyDescent="0.25">
      <c r="A3" s="462"/>
      <c r="B3" s="436" t="s">
        <v>4</v>
      </c>
      <c r="C3" s="437"/>
      <c r="D3" s="437"/>
      <c r="E3" s="437"/>
      <c r="F3" s="437"/>
      <c r="G3" s="437"/>
      <c r="H3" s="437"/>
      <c r="I3" s="437"/>
      <c r="J3" s="437"/>
      <c r="K3" s="437"/>
      <c r="L3" s="437"/>
      <c r="M3" s="437"/>
      <c r="N3" s="437"/>
      <c r="O3" s="437"/>
      <c r="P3" s="437"/>
      <c r="Q3" s="437"/>
      <c r="R3" s="437"/>
      <c r="S3" s="437"/>
      <c r="T3" s="437"/>
      <c r="U3" s="437"/>
      <c r="V3" s="437"/>
      <c r="W3" s="437"/>
      <c r="X3" s="437"/>
      <c r="Y3" s="437"/>
      <c r="Z3" s="437"/>
      <c r="AA3" s="438"/>
      <c r="AB3" s="478" t="s">
        <v>5</v>
      </c>
      <c r="AC3" s="479"/>
      <c r="AD3" s="480"/>
    </row>
    <row r="4" spans="1:30" ht="21.95" customHeight="1" thickBot="1" x14ac:dyDescent="0.3">
      <c r="A4" s="463"/>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484" t="s">
        <v>6</v>
      </c>
      <c r="AC4" s="485"/>
      <c r="AD4" s="486"/>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5" t="s">
        <v>7</v>
      </c>
      <c r="B7" s="416"/>
      <c r="C7" s="487" t="s">
        <v>8</v>
      </c>
      <c r="D7" s="415" t="s">
        <v>9</v>
      </c>
      <c r="E7" s="429"/>
      <c r="F7" s="429"/>
      <c r="G7" s="429"/>
      <c r="H7" s="416"/>
      <c r="I7" s="423">
        <v>45231</v>
      </c>
      <c r="J7" s="424"/>
      <c r="K7" s="415" t="s">
        <v>10</v>
      </c>
      <c r="L7" s="416"/>
      <c r="M7" s="473" t="s">
        <v>11</v>
      </c>
      <c r="N7" s="474"/>
      <c r="O7" s="467"/>
      <c r="P7" s="468"/>
      <c r="Q7" s="54"/>
      <c r="R7" s="54"/>
      <c r="S7" s="54"/>
      <c r="T7" s="54"/>
      <c r="U7" s="54"/>
      <c r="V7" s="54"/>
      <c r="W7" s="54"/>
      <c r="X7" s="54"/>
      <c r="Y7" s="54"/>
      <c r="Z7" s="55"/>
      <c r="AA7" s="54"/>
      <c r="AB7" s="54"/>
      <c r="AC7" s="60"/>
      <c r="AD7" s="61"/>
    </row>
    <row r="8" spans="1:30" x14ac:dyDescent="0.25">
      <c r="A8" s="417"/>
      <c r="B8" s="418"/>
      <c r="C8" s="488"/>
      <c r="D8" s="417"/>
      <c r="E8" s="430"/>
      <c r="F8" s="430"/>
      <c r="G8" s="430"/>
      <c r="H8" s="418"/>
      <c r="I8" s="425"/>
      <c r="J8" s="426"/>
      <c r="K8" s="417"/>
      <c r="L8" s="418"/>
      <c r="M8" s="469" t="s">
        <v>12</v>
      </c>
      <c r="N8" s="470"/>
      <c r="O8" s="471"/>
      <c r="P8" s="472"/>
      <c r="Q8" s="54"/>
      <c r="R8" s="54"/>
      <c r="S8" s="54"/>
      <c r="T8" s="54"/>
      <c r="U8" s="54"/>
      <c r="V8" s="54"/>
      <c r="W8" s="54"/>
      <c r="X8" s="54"/>
      <c r="Y8" s="54"/>
      <c r="Z8" s="55"/>
      <c r="AA8" s="54"/>
      <c r="AB8" s="54"/>
      <c r="AC8" s="60"/>
      <c r="AD8" s="61"/>
    </row>
    <row r="9" spans="1:30" ht="15.75" thickBot="1" x14ac:dyDescent="0.3">
      <c r="A9" s="419"/>
      <c r="B9" s="420"/>
      <c r="C9" s="489"/>
      <c r="D9" s="419"/>
      <c r="E9" s="431"/>
      <c r="F9" s="431"/>
      <c r="G9" s="431"/>
      <c r="H9" s="420"/>
      <c r="I9" s="427"/>
      <c r="J9" s="428"/>
      <c r="K9" s="419"/>
      <c r="L9" s="420"/>
      <c r="M9" s="442" t="s">
        <v>13</v>
      </c>
      <c r="N9" s="443"/>
      <c r="O9" s="444" t="s">
        <v>14</v>
      </c>
      <c r="P9" s="445"/>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5" t="s">
        <v>15</v>
      </c>
      <c r="B11" s="416"/>
      <c r="C11" s="452" t="s">
        <v>16</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5">
      <c r="A12" s="417"/>
      <c r="B12" s="418"/>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3">
      <c r="A13" s="419"/>
      <c r="B13" s="420"/>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4" t="s">
        <v>17</v>
      </c>
      <c r="B15" s="405"/>
      <c r="C15" s="406" t="s">
        <v>18</v>
      </c>
      <c r="D15" s="407"/>
      <c r="E15" s="407"/>
      <c r="F15" s="407"/>
      <c r="G15" s="407"/>
      <c r="H15" s="407"/>
      <c r="I15" s="407"/>
      <c r="J15" s="407"/>
      <c r="K15" s="408"/>
      <c r="L15" s="394" t="s">
        <v>19</v>
      </c>
      <c r="M15" s="395"/>
      <c r="N15" s="395"/>
      <c r="O15" s="395"/>
      <c r="P15" s="395"/>
      <c r="Q15" s="396"/>
      <c r="R15" s="409" t="s">
        <v>20</v>
      </c>
      <c r="S15" s="410"/>
      <c r="T15" s="410"/>
      <c r="U15" s="410"/>
      <c r="V15" s="410"/>
      <c r="W15" s="410"/>
      <c r="X15" s="411"/>
      <c r="Y15" s="394" t="s">
        <v>21</v>
      </c>
      <c r="Z15" s="396"/>
      <c r="AA15" s="446" t="s">
        <v>22</v>
      </c>
      <c r="AB15" s="447"/>
      <c r="AC15" s="447"/>
      <c r="AD15" s="448"/>
    </row>
    <row r="16" spans="1:30" ht="9" customHeight="1" thickBot="1" x14ac:dyDescent="0.3">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x14ac:dyDescent="0.3">
      <c r="A17" s="404" t="s">
        <v>23</v>
      </c>
      <c r="B17" s="405"/>
      <c r="C17" s="412" t="s">
        <v>114</v>
      </c>
      <c r="D17" s="413"/>
      <c r="E17" s="413"/>
      <c r="F17" s="413"/>
      <c r="G17" s="413"/>
      <c r="H17" s="413"/>
      <c r="I17" s="413"/>
      <c r="J17" s="413"/>
      <c r="K17" s="413"/>
      <c r="L17" s="413"/>
      <c r="M17" s="413"/>
      <c r="N17" s="413"/>
      <c r="O17" s="413"/>
      <c r="P17" s="413"/>
      <c r="Q17" s="414"/>
      <c r="R17" s="394" t="s">
        <v>25</v>
      </c>
      <c r="S17" s="395"/>
      <c r="T17" s="395"/>
      <c r="U17" s="395"/>
      <c r="V17" s="396"/>
      <c r="W17" s="421">
        <v>2</v>
      </c>
      <c r="X17" s="422"/>
      <c r="Y17" s="395" t="s">
        <v>26</v>
      </c>
      <c r="Z17" s="395"/>
      <c r="AA17" s="395"/>
      <c r="AB17" s="396"/>
      <c r="AC17" s="450">
        <v>0.15</v>
      </c>
      <c r="AD17" s="45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94" t="s">
        <v>27</v>
      </c>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6"/>
      <c r="AE19" s="83"/>
      <c r="AF19" s="83"/>
    </row>
    <row r="20" spans="1:41" ht="32.25" customHeight="1" thickBot="1" x14ac:dyDescent="0.3">
      <c r="A20" s="82"/>
      <c r="B20" s="60"/>
      <c r="C20" s="397" t="s">
        <v>28</v>
      </c>
      <c r="D20" s="398"/>
      <c r="E20" s="398"/>
      <c r="F20" s="398"/>
      <c r="G20" s="398"/>
      <c r="H20" s="398"/>
      <c r="I20" s="398"/>
      <c r="J20" s="398"/>
      <c r="K20" s="398"/>
      <c r="L20" s="398"/>
      <c r="M20" s="398"/>
      <c r="N20" s="398"/>
      <c r="O20" s="398"/>
      <c r="P20" s="399"/>
      <c r="Q20" s="400" t="s">
        <v>29</v>
      </c>
      <c r="R20" s="401"/>
      <c r="S20" s="401"/>
      <c r="T20" s="401"/>
      <c r="U20" s="401"/>
      <c r="V20" s="401"/>
      <c r="W20" s="401"/>
      <c r="X20" s="401"/>
      <c r="Y20" s="401"/>
      <c r="Z20" s="401"/>
      <c r="AA20" s="401"/>
      <c r="AB20" s="401"/>
      <c r="AC20" s="401"/>
      <c r="AD20" s="402"/>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38</v>
      </c>
      <c r="L21" s="161" t="s">
        <v>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8</v>
      </c>
      <c r="AA21" s="161" t="s">
        <v>39</v>
      </c>
      <c r="AB21" s="161" t="s">
        <v>40</v>
      </c>
      <c r="AC21" s="161" t="s">
        <v>41</v>
      </c>
      <c r="AD21" s="162" t="s">
        <v>42</v>
      </c>
      <c r="AE21" s="3"/>
      <c r="AF21" s="3"/>
    </row>
    <row r="22" spans="1:41" ht="32.25" customHeight="1" x14ac:dyDescent="0.25">
      <c r="A22" s="356" t="s">
        <v>43</v>
      </c>
      <c r="B22" s="403"/>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v>18036670</v>
      </c>
      <c r="X22" s="180">
        <v>-260791</v>
      </c>
      <c r="Y22" s="180"/>
      <c r="Z22" s="180"/>
      <c r="AA22" s="180"/>
      <c r="AB22" s="180"/>
      <c r="AC22" s="180">
        <f>SUM(Q22:AB22)</f>
        <v>335632779</v>
      </c>
      <c r="AD22" s="186"/>
      <c r="AE22" s="3"/>
      <c r="AF22" s="3"/>
    </row>
    <row r="23" spans="1:41" ht="32.25" customHeight="1" x14ac:dyDescent="0.25">
      <c r="A23" s="357" t="s">
        <v>44</v>
      </c>
      <c r="B23" s="385"/>
      <c r="C23" s="177"/>
      <c r="D23" s="176"/>
      <c r="E23" s="176"/>
      <c r="F23" s="176"/>
      <c r="G23" s="176"/>
      <c r="H23" s="176"/>
      <c r="I23" s="176"/>
      <c r="J23" s="176"/>
      <c r="K23" s="176"/>
      <c r="L23" s="176"/>
      <c r="M23" s="176"/>
      <c r="N23" s="176"/>
      <c r="O23" s="176">
        <f>SUM(C23:N23)</f>
        <v>0</v>
      </c>
      <c r="P23" s="194" t="str">
        <f>IFERROR(O23/(SUMIF(C23:N23,"&gt;0",C22:N22))," ")</f>
        <v xml:space="preserve"> </v>
      </c>
      <c r="Q23" s="177">
        <v>218952500</v>
      </c>
      <c r="R23" s="176">
        <v>96900000</v>
      </c>
      <c r="S23" s="176">
        <v>-6125083</v>
      </c>
      <c r="T23" s="176">
        <v>-6650000</v>
      </c>
      <c r="U23" s="176">
        <v>4830567</v>
      </c>
      <c r="V23" s="176"/>
      <c r="W23" s="176">
        <v>24000000</v>
      </c>
      <c r="X23" s="176"/>
      <c r="Y23" s="176"/>
      <c r="Z23" s="176"/>
      <c r="AA23" s="176"/>
      <c r="AB23" s="176"/>
      <c r="AC23" s="243">
        <f>SUM(Q23:AB23)</f>
        <v>331907984</v>
      </c>
      <c r="AD23" s="278">
        <f>IFERROR(AC23/(SUMIF(Q23:AB23,"&gt;0",Q22:AB22))," ")</f>
        <v>0.98813437839849094</v>
      </c>
      <c r="AE23" s="3"/>
      <c r="AF23" s="3"/>
    </row>
    <row r="24" spans="1:41" ht="32.25" customHeight="1" x14ac:dyDescent="0.25">
      <c r="A24" s="357" t="s">
        <v>45</v>
      </c>
      <c r="B24" s="385"/>
      <c r="C24" s="177">
        <v>5133518</v>
      </c>
      <c r="D24" s="176">
        <f>1000000+314120</f>
        <v>1314120</v>
      </c>
      <c r="E24" s="176">
        <v>2574687</v>
      </c>
      <c r="F24" s="176">
        <v>10000000</v>
      </c>
      <c r="G24" s="176"/>
      <c r="H24" s="176"/>
      <c r="I24" s="176"/>
      <c r="J24" s="176">
        <v>1650000</v>
      </c>
      <c r="K24" s="176"/>
      <c r="L24" s="176"/>
      <c r="M24" s="176"/>
      <c r="N24" s="176"/>
      <c r="O24" s="243">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24462500+2850000+18036670</f>
        <v>45349170</v>
      </c>
      <c r="X24" s="176">
        <f t="shared" si="0"/>
        <v>27312500</v>
      </c>
      <c r="Y24" s="176">
        <f t="shared" si="0"/>
        <v>27312500</v>
      </c>
      <c r="Z24" s="176">
        <f t="shared" si="0"/>
        <v>27312500</v>
      </c>
      <c r="AA24" s="176">
        <f t="shared" si="0"/>
        <v>27312500</v>
      </c>
      <c r="AB24" s="176">
        <f>48925000+5700000-260791</f>
        <v>54364209</v>
      </c>
      <c r="AC24" s="243">
        <f>SUM(Q24:AB24)</f>
        <v>335632779</v>
      </c>
      <c r="AD24" s="184"/>
      <c r="AE24" s="3"/>
      <c r="AF24" s="3"/>
    </row>
    <row r="25" spans="1:41" ht="32.25" customHeight="1" thickBot="1" x14ac:dyDescent="0.3">
      <c r="A25" s="388" t="s">
        <v>46</v>
      </c>
      <c r="B25" s="389"/>
      <c r="C25" s="178">
        <v>7599885</v>
      </c>
      <c r="D25" s="179">
        <v>1000000</v>
      </c>
      <c r="E25" s="179">
        <v>422440</v>
      </c>
      <c r="F25" s="179">
        <v>10000000</v>
      </c>
      <c r="G25" s="179"/>
      <c r="H25" s="179"/>
      <c r="I25" s="179"/>
      <c r="J25" s="179"/>
      <c r="K25" s="179"/>
      <c r="L25" s="179"/>
      <c r="M25" s="179"/>
      <c r="N25" s="179"/>
      <c r="O25" s="179">
        <f>SUM(C25:N25)</f>
        <v>19022325</v>
      </c>
      <c r="P25" s="282">
        <f>+O25/O24</f>
        <v>0.92018314340549501</v>
      </c>
      <c r="Q25" s="178"/>
      <c r="R25" s="179">
        <v>6439917</v>
      </c>
      <c r="S25" s="179">
        <v>23512500</v>
      </c>
      <c r="T25" s="179">
        <v>27122500</v>
      </c>
      <c r="U25" s="179">
        <v>27502500</v>
      </c>
      <c r="V25" s="179">
        <v>27312500</v>
      </c>
      <c r="W25" s="179">
        <v>32143067</v>
      </c>
      <c r="X25" s="179">
        <v>27312500</v>
      </c>
      <c r="Y25" s="179">
        <v>27312500</v>
      </c>
      <c r="Z25" s="179">
        <v>33777487</v>
      </c>
      <c r="AA25" s="179"/>
      <c r="AB25" s="179"/>
      <c r="AC25" s="179">
        <f>SUM(Q25:AB25)</f>
        <v>232435471</v>
      </c>
      <c r="AD25" s="279">
        <f>IFERROR(AC25/(SUMIF(Q25:AB25,"&gt;0",Q24:AB24))," ")</f>
        <v>0.91525857602064797</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0" t="s">
        <v>47</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379" t="s">
        <v>48</v>
      </c>
      <c r="B28" s="381" t="s">
        <v>49</v>
      </c>
      <c r="C28" s="382"/>
      <c r="D28" s="385" t="s">
        <v>50</v>
      </c>
      <c r="E28" s="386"/>
      <c r="F28" s="386"/>
      <c r="G28" s="386"/>
      <c r="H28" s="386"/>
      <c r="I28" s="386"/>
      <c r="J28" s="386"/>
      <c r="K28" s="386"/>
      <c r="L28" s="386"/>
      <c r="M28" s="386"/>
      <c r="N28" s="386"/>
      <c r="O28" s="387"/>
      <c r="P28" s="359" t="s">
        <v>41</v>
      </c>
      <c r="Q28" s="359" t="s">
        <v>51</v>
      </c>
      <c r="R28" s="359"/>
      <c r="S28" s="359"/>
      <c r="T28" s="359"/>
      <c r="U28" s="359"/>
      <c r="V28" s="359"/>
      <c r="W28" s="359"/>
      <c r="X28" s="359"/>
      <c r="Y28" s="359"/>
      <c r="Z28" s="359"/>
      <c r="AA28" s="359"/>
      <c r="AB28" s="359"/>
      <c r="AC28" s="359"/>
      <c r="AD28" s="361"/>
    </row>
    <row r="29" spans="1:41" ht="27" customHeight="1" x14ac:dyDescent="0.25">
      <c r="A29" s="380"/>
      <c r="B29" s="383"/>
      <c r="C29" s="384"/>
      <c r="D29" s="88" t="s">
        <v>30</v>
      </c>
      <c r="E29" s="88" t="s">
        <v>31</v>
      </c>
      <c r="F29" s="88" t="s">
        <v>32</v>
      </c>
      <c r="G29" s="88" t="s">
        <v>33</v>
      </c>
      <c r="H29" s="88" t="s">
        <v>34</v>
      </c>
      <c r="I29" s="88" t="s">
        <v>35</v>
      </c>
      <c r="J29" s="88" t="s">
        <v>36</v>
      </c>
      <c r="K29" s="88" t="s">
        <v>37</v>
      </c>
      <c r="L29" s="88" t="s">
        <v>38</v>
      </c>
      <c r="M29" s="88" t="s">
        <v>8</v>
      </c>
      <c r="N29" s="88" t="s">
        <v>39</v>
      </c>
      <c r="O29" s="88" t="s">
        <v>40</v>
      </c>
      <c r="P29" s="387"/>
      <c r="Q29" s="359"/>
      <c r="R29" s="359"/>
      <c r="S29" s="359"/>
      <c r="T29" s="359"/>
      <c r="U29" s="359"/>
      <c r="V29" s="359"/>
      <c r="W29" s="359"/>
      <c r="X29" s="359"/>
      <c r="Y29" s="359"/>
      <c r="Z29" s="359"/>
      <c r="AA29" s="359"/>
      <c r="AB29" s="359"/>
      <c r="AC29" s="359"/>
      <c r="AD29" s="361"/>
    </row>
    <row r="30" spans="1:41" ht="54.75" customHeight="1" thickBot="1" x14ac:dyDescent="0.3">
      <c r="A30" s="85" t="str">
        <f>C17</f>
        <v>4 - Realizar el seguimiento de 2 Políticas Públicas lideradas por la Secretaría Distrital de la Mujer</v>
      </c>
      <c r="B30" s="432" t="s">
        <v>52</v>
      </c>
      <c r="C30" s="433"/>
      <c r="D30" s="89"/>
      <c r="E30" s="89"/>
      <c r="F30" s="89"/>
      <c r="G30" s="89"/>
      <c r="H30" s="89"/>
      <c r="I30" s="89"/>
      <c r="J30" s="89"/>
      <c r="K30" s="89"/>
      <c r="L30" s="89"/>
      <c r="M30" s="89"/>
      <c r="N30" s="89"/>
      <c r="O30" s="89"/>
      <c r="P30" s="86">
        <f>SUM(D30:O30)</f>
        <v>0</v>
      </c>
      <c r="Q30" s="434"/>
      <c r="R30" s="434"/>
      <c r="S30" s="434"/>
      <c r="T30" s="434"/>
      <c r="U30" s="434"/>
      <c r="V30" s="434"/>
      <c r="W30" s="434"/>
      <c r="X30" s="434"/>
      <c r="Y30" s="434"/>
      <c r="Z30" s="434"/>
      <c r="AA30" s="434"/>
      <c r="AB30" s="434"/>
      <c r="AC30" s="434"/>
      <c r="AD30" s="435"/>
    </row>
    <row r="31" spans="1:41" ht="45" customHeight="1" x14ac:dyDescent="0.25">
      <c r="A31" s="436" t="s">
        <v>53</v>
      </c>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8"/>
    </row>
    <row r="32" spans="1:41" ht="23.25" customHeight="1" x14ac:dyDescent="0.25">
      <c r="A32" s="359" t="s">
        <v>54</v>
      </c>
      <c r="B32" s="359" t="s">
        <v>55</v>
      </c>
      <c r="C32" s="359" t="s">
        <v>49</v>
      </c>
      <c r="D32" s="359" t="s">
        <v>56</v>
      </c>
      <c r="E32" s="359"/>
      <c r="F32" s="359"/>
      <c r="G32" s="359"/>
      <c r="H32" s="359"/>
      <c r="I32" s="359"/>
      <c r="J32" s="359"/>
      <c r="K32" s="359"/>
      <c r="L32" s="359"/>
      <c r="M32" s="359"/>
      <c r="N32" s="359"/>
      <c r="O32" s="359"/>
      <c r="P32" s="359"/>
      <c r="Q32" s="359" t="s">
        <v>57</v>
      </c>
      <c r="R32" s="359"/>
      <c r="S32" s="359"/>
      <c r="T32" s="359"/>
      <c r="U32" s="359"/>
      <c r="V32" s="359"/>
      <c r="W32" s="359"/>
      <c r="X32" s="359"/>
      <c r="Y32" s="359"/>
      <c r="Z32" s="359"/>
      <c r="AA32" s="359"/>
      <c r="AB32" s="359"/>
      <c r="AC32" s="359"/>
      <c r="AD32" s="359"/>
      <c r="AG32" s="87"/>
      <c r="AH32" s="87"/>
      <c r="AI32" s="87"/>
      <c r="AJ32" s="87"/>
      <c r="AK32" s="87"/>
      <c r="AL32" s="87"/>
      <c r="AM32" s="87"/>
      <c r="AN32" s="87"/>
      <c r="AO32" s="87"/>
    </row>
    <row r="33" spans="1:41" ht="27" customHeight="1" x14ac:dyDescent="0.25">
      <c r="A33" s="359"/>
      <c r="B33" s="359"/>
      <c r="C33" s="439"/>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59" t="s">
        <v>58</v>
      </c>
      <c r="R33" s="359"/>
      <c r="S33" s="359"/>
      <c r="T33" s="359" t="s">
        <v>59</v>
      </c>
      <c r="U33" s="359"/>
      <c r="V33" s="359"/>
      <c r="W33" s="359" t="s">
        <v>60</v>
      </c>
      <c r="X33" s="359"/>
      <c r="Y33" s="359"/>
      <c r="Z33" s="359"/>
      <c r="AA33" s="359" t="s">
        <v>61</v>
      </c>
      <c r="AB33" s="359"/>
      <c r="AC33" s="359"/>
      <c r="AD33" s="359"/>
      <c r="AG33" s="87"/>
      <c r="AH33" s="87"/>
      <c r="AI33" s="87"/>
      <c r="AJ33" s="87"/>
      <c r="AK33" s="87"/>
      <c r="AL33" s="87"/>
      <c r="AM33" s="87"/>
      <c r="AN33" s="87"/>
      <c r="AO33" s="87"/>
    </row>
    <row r="34" spans="1:41" ht="126" customHeight="1" x14ac:dyDescent="0.25">
      <c r="A34" s="491" t="str">
        <f>A30</f>
        <v>4 - Realizar el seguimiento de 2 Políticas Públicas lideradas por la Secretaría Distrital de la Mujer</v>
      </c>
      <c r="B34" s="490">
        <v>0.15</v>
      </c>
      <c r="C34" s="237" t="s">
        <v>62</v>
      </c>
      <c r="D34" s="283">
        <v>2</v>
      </c>
      <c r="E34" s="283">
        <v>2</v>
      </c>
      <c r="F34" s="283">
        <v>2</v>
      </c>
      <c r="G34" s="283">
        <v>2</v>
      </c>
      <c r="H34" s="283">
        <v>2</v>
      </c>
      <c r="I34" s="283">
        <v>2</v>
      </c>
      <c r="J34" s="283">
        <v>2</v>
      </c>
      <c r="K34" s="283">
        <v>2</v>
      </c>
      <c r="L34" s="283">
        <v>2</v>
      </c>
      <c r="M34" s="283">
        <v>2</v>
      </c>
      <c r="N34" s="283">
        <v>2</v>
      </c>
      <c r="O34" s="283">
        <v>2</v>
      </c>
      <c r="P34" s="284">
        <v>2</v>
      </c>
      <c r="Q34" s="496" t="s">
        <v>115</v>
      </c>
      <c r="R34" s="496"/>
      <c r="S34" s="496"/>
      <c r="T34" s="496" t="s">
        <v>116</v>
      </c>
      <c r="U34" s="496"/>
      <c r="V34" s="496"/>
      <c r="W34" s="494" t="s">
        <v>65</v>
      </c>
      <c r="X34" s="495"/>
      <c r="Y34" s="495"/>
      <c r="Z34" s="495"/>
      <c r="AA34" s="495" t="s">
        <v>117</v>
      </c>
      <c r="AB34" s="495"/>
      <c r="AC34" s="495"/>
      <c r="AD34" s="495"/>
      <c r="AG34" s="87"/>
      <c r="AH34" s="87"/>
      <c r="AI34" s="87"/>
      <c r="AJ34" s="87"/>
      <c r="AK34" s="87"/>
      <c r="AL34" s="87"/>
      <c r="AM34" s="87"/>
      <c r="AN34" s="87"/>
      <c r="AO34" s="87"/>
    </row>
    <row r="35" spans="1:41" ht="126" customHeight="1" x14ac:dyDescent="0.25">
      <c r="A35" s="491"/>
      <c r="B35" s="491"/>
      <c r="C35" s="235" t="s">
        <v>67</v>
      </c>
      <c r="D35" s="285">
        <v>2</v>
      </c>
      <c r="E35" s="285">
        <v>2</v>
      </c>
      <c r="F35" s="285">
        <v>2</v>
      </c>
      <c r="G35" s="285">
        <v>2</v>
      </c>
      <c r="H35" s="285">
        <v>2</v>
      </c>
      <c r="I35" s="286">
        <v>2</v>
      </c>
      <c r="J35" s="286">
        <v>2</v>
      </c>
      <c r="K35" s="286">
        <v>2</v>
      </c>
      <c r="L35" s="286">
        <v>2</v>
      </c>
      <c r="M35" s="286">
        <v>2</v>
      </c>
      <c r="N35" s="287"/>
      <c r="O35" s="287"/>
      <c r="P35" s="288">
        <v>2</v>
      </c>
      <c r="Q35" s="496"/>
      <c r="R35" s="496"/>
      <c r="S35" s="496"/>
      <c r="T35" s="496"/>
      <c r="U35" s="496"/>
      <c r="V35" s="496"/>
      <c r="W35" s="495"/>
      <c r="X35" s="495"/>
      <c r="Y35" s="495"/>
      <c r="Z35" s="495"/>
      <c r="AA35" s="495"/>
      <c r="AB35" s="495"/>
      <c r="AC35" s="495"/>
      <c r="AD35" s="495"/>
      <c r="AE35" s="49"/>
      <c r="AG35" s="87"/>
      <c r="AH35" s="87"/>
      <c r="AI35" s="87"/>
      <c r="AJ35" s="87"/>
      <c r="AK35" s="87"/>
      <c r="AL35" s="87"/>
      <c r="AM35" s="87"/>
      <c r="AN35" s="87"/>
      <c r="AO35" s="87"/>
    </row>
    <row r="36" spans="1:41" ht="26.25" customHeight="1" x14ac:dyDescent="0.25">
      <c r="A36" s="497" t="s">
        <v>68</v>
      </c>
      <c r="B36" s="497" t="s">
        <v>69</v>
      </c>
      <c r="C36" s="497" t="s">
        <v>70</v>
      </c>
      <c r="D36" s="497"/>
      <c r="E36" s="497"/>
      <c r="F36" s="497"/>
      <c r="G36" s="497"/>
      <c r="H36" s="497"/>
      <c r="I36" s="497"/>
      <c r="J36" s="497"/>
      <c r="K36" s="497"/>
      <c r="L36" s="497"/>
      <c r="M36" s="497"/>
      <c r="N36" s="497"/>
      <c r="O36" s="497"/>
      <c r="P36" s="497"/>
      <c r="Q36" s="497" t="s">
        <v>71</v>
      </c>
      <c r="R36" s="497"/>
      <c r="S36" s="497"/>
      <c r="T36" s="497"/>
      <c r="U36" s="497"/>
      <c r="V36" s="497"/>
      <c r="W36" s="497"/>
      <c r="X36" s="497"/>
      <c r="Y36" s="497"/>
      <c r="Z36" s="497"/>
      <c r="AA36" s="497"/>
      <c r="AB36" s="497"/>
      <c r="AC36" s="497"/>
      <c r="AD36" s="497"/>
      <c r="AG36" s="87"/>
      <c r="AH36" s="87"/>
      <c r="AI36" s="87"/>
      <c r="AJ36" s="87"/>
      <c r="AK36" s="87"/>
      <c r="AL36" s="87"/>
      <c r="AM36" s="87"/>
      <c r="AN36" s="87"/>
      <c r="AO36" s="87"/>
    </row>
    <row r="37" spans="1:41" ht="26.25" customHeight="1" x14ac:dyDescent="0.25">
      <c r="A37" s="497"/>
      <c r="B37" s="497"/>
      <c r="C37" s="234" t="s">
        <v>72</v>
      </c>
      <c r="D37" s="234" t="s">
        <v>73</v>
      </c>
      <c r="E37" s="234" t="s">
        <v>74</v>
      </c>
      <c r="F37" s="234" t="s">
        <v>75</v>
      </c>
      <c r="G37" s="234" t="s">
        <v>76</v>
      </c>
      <c r="H37" s="234" t="s">
        <v>77</v>
      </c>
      <c r="I37" s="234" t="s">
        <v>78</v>
      </c>
      <c r="J37" s="234" t="s">
        <v>79</v>
      </c>
      <c r="K37" s="234" t="s">
        <v>80</v>
      </c>
      <c r="L37" s="234" t="s">
        <v>81</v>
      </c>
      <c r="M37" s="234" t="s">
        <v>82</v>
      </c>
      <c r="N37" s="234" t="s">
        <v>83</v>
      </c>
      <c r="O37" s="234" t="s">
        <v>84</v>
      </c>
      <c r="P37" s="234" t="s">
        <v>85</v>
      </c>
      <c r="Q37" s="497" t="s">
        <v>86</v>
      </c>
      <c r="R37" s="497"/>
      <c r="S37" s="497"/>
      <c r="T37" s="497"/>
      <c r="U37" s="497"/>
      <c r="V37" s="497"/>
      <c r="W37" s="497"/>
      <c r="X37" s="497"/>
      <c r="Y37" s="497"/>
      <c r="Z37" s="497"/>
      <c r="AA37" s="497"/>
      <c r="AB37" s="497"/>
      <c r="AC37" s="497"/>
      <c r="AD37" s="497"/>
      <c r="AG37" s="94"/>
      <c r="AH37" s="94"/>
      <c r="AI37" s="94"/>
      <c r="AJ37" s="94"/>
      <c r="AK37" s="94"/>
      <c r="AL37" s="94"/>
      <c r="AM37" s="94"/>
      <c r="AN37" s="94"/>
      <c r="AO37" s="94"/>
    </row>
    <row r="38" spans="1:41" ht="79.5" customHeight="1" x14ac:dyDescent="0.25">
      <c r="A38" s="492" t="s">
        <v>118</v>
      </c>
      <c r="B38" s="493">
        <v>8</v>
      </c>
      <c r="C38" s="237" t="s">
        <v>62</v>
      </c>
      <c r="D38" s="238">
        <v>0.05</v>
      </c>
      <c r="E38" s="238">
        <v>0.08</v>
      </c>
      <c r="F38" s="238">
        <v>0.08</v>
      </c>
      <c r="G38" s="238">
        <v>0.09</v>
      </c>
      <c r="H38" s="238">
        <v>0.08</v>
      </c>
      <c r="I38" s="238">
        <v>0.08</v>
      </c>
      <c r="J38" s="238">
        <v>0.09</v>
      </c>
      <c r="K38" s="238">
        <v>0.09</v>
      </c>
      <c r="L38" s="238">
        <v>0.09</v>
      </c>
      <c r="M38" s="238">
        <v>0.09</v>
      </c>
      <c r="N38" s="238">
        <v>0.09</v>
      </c>
      <c r="O38" s="238">
        <v>0.09</v>
      </c>
      <c r="P38" s="276">
        <f>SUM(D38:O38)</f>
        <v>0.99999999999999989</v>
      </c>
      <c r="Q38" s="324" t="s">
        <v>119</v>
      </c>
      <c r="R38" s="324"/>
      <c r="S38" s="324"/>
      <c r="T38" s="324"/>
      <c r="U38" s="324"/>
      <c r="V38" s="324"/>
      <c r="W38" s="324"/>
      <c r="X38" s="324"/>
      <c r="Y38" s="324"/>
      <c r="Z38" s="324"/>
      <c r="AA38" s="324"/>
      <c r="AB38" s="324"/>
      <c r="AC38" s="324"/>
      <c r="AD38" s="324"/>
      <c r="AE38" s="97"/>
      <c r="AG38" s="98"/>
      <c r="AH38" s="98"/>
      <c r="AI38" s="98"/>
      <c r="AJ38" s="98"/>
      <c r="AK38" s="98"/>
      <c r="AL38" s="98"/>
      <c r="AM38" s="98"/>
      <c r="AN38" s="98"/>
      <c r="AO38" s="98"/>
    </row>
    <row r="39" spans="1:41" ht="79.5" customHeight="1" x14ac:dyDescent="0.25">
      <c r="A39" s="492"/>
      <c r="B39" s="493"/>
      <c r="C39" s="235" t="s">
        <v>67</v>
      </c>
      <c r="D39" s="236">
        <v>0.05</v>
      </c>
      <c r="E39" s="236">
        <v>0.08</v>
      </c>
      <c r="F39" s="236">
        <v>0.08</v>
      </c>
      <c r="G39" s="236">
        <v>0.09</v>
      </c>
      <c r="H39" s="236">
        <v>0.08</v>
      </c>
      <c r="I39" s="236">
        <v>0.08</v>
      </c>
      <c r="J39" s="236">
        <v>0.09</v>
      </c>
      <c r="K39" s="236">
        <v>0.09</v>
      </c>
      <c r="L39" s="236">
        <v>0.09</v>
      </c>
      <c r="M39" s="236">
        <v>0.09</v>
      </c>
      <c r="N39" s="236"/>
      <c r="O39" s="236"/>
      <c r="P39" s="276">
        <f>SUM(D39:O39)</f>
        <v>0.82</v>
      </c>
      <c r="Q39" s="324" t="s">
        <v>674</v>
      </c>
      <c r="R39" s="324"/>
      <c r="S39" s="324"/>
      <c r="T39" s="324"/>
      <c r="U39" s="324"/>
      <c r="V39" s="324"/>
      <c r="W39" s="324"/>
      <c r="X39" s="324"/>
      <c r="Y39" s="324"/>
      <c r="Z39" s="324"/>
      <c r="AA39" s="324"/>
      <c r="AB39" s="324"/>
      <c r="AC39" s="324"/>
      <c r="AD39" s="324"/>
      <c r="AE39" s="97"/>
    </row>
    <row r="40" spans="1:41" ht="79.5" customHeight="1" x14ac:dyDescent="0.25">
      <c r="A40" s="492" t="s">
        <v>120</v>
      </c>
      <c r="B40" s="493">
        <v>7</v>
      </c>
      <c r="C40" s="237" t="s">
        <v>62</v>
      </c>
      <c r="D40" s="238">
        <v>0.05</v>
      </c>
      <c r="E40" s="238">
        <v>0.08</v>
      </c>
      <c r="F40" s="238">
        <v>0.08</v>
      </c>
      <c r="G40" s="238">
        <v>0.09</v>
      </c>
      <c r="H40" s="238">
        <v>0.08</v>
      </c>
      <c r="I40" s="238">
        <v>0.08</v>
      </c>
      <c r="J40" s="238">
        <v>0.09</v>
      </c>
      <c r="K40" s="238">
        <v>0.09</v>
      </c>
      <c r="L40" s="238">
        <v>0.09</v>
      </c>
      <c r="M40" s="238">
        <v>0.09</v>
      </c>
      <c r="N40" s="238">
        <v>0.09</v>
      </c>
      <c r="O40" s="238">
        <v>0.09</v>
      </c>
      <c r="P40" s="276">
        <f>SUM(D40:O40)</f>
        <v>0.99999999999999989</v>
      </c>
      <c r="Q40" s="324" t="s">
        <v>121</v>
      </c>
      <c r="R40" s="334"/>
      <c r="S40" s="334"/>
      <c r="T40" s="334"/>
      <c r="U40" s="334"/>
      <c r="V40" s="334"/>
      <c r="W40" s="334"/>
      <c r="X40" s="334"/>
      <c r="Y40" s="334"/>
      <c r="Z40" s="334"/>
      <c r="AA40" s="334"/>
      <c r="AB40" s="334"/>
      <c r="AC40" s="334"/>
      <c r="AD40" s="334"/>
      <c r="AE40" s="97"/>
    </row>
    <row r="41" spans="1:41" ht="79.5" customHeight="1" x14ac:dyDescent="0.25">
      <c r="A41" s="498"/>
      <c r="B41" s="493"/>
      <c r="C41" s="235" t="s">
        <v>67</v>
      </c>
      <c r="D41" s="236">
        <v>0.05</v>
      </c>
      <c r="E41" s="236">
        <v>0.08</v>
      </c>
      <c r="F41" s="236">
        <v>0.08</v>
      </c>
      <c r="G41" s="236">
        <v>0.09</v>
      </c>
      <c r="H41" s="236">
        <v>0.08</v>
      </c>
      <c r="I41" s="236">
        <v>0.08</v>
      </c>
      <c r="J41" s="236">
        <v>0.09</v>
      </c>
      <c r="K41" s="236">
        <v>0.09</v>
      </c>
      <c r="L41" s="236">
        <v>0.09</v>
      </c>
      <c r="M41" s="236">
        <v>0.09</v>
      </c>
      <c r="N41" s="236"/>
      <c r="O41" s="236"/>
      <c r="P41" s="276">
        <f>SUM(D41:O41)</f>
        <v>0.82</v>
      </c>
      <c r="Q41" s="499" t="s">
        <v>675</v>
      </c>
      <c r="R41" s="500"/>
      <c r="S41" s="500"/>
      <c r="T41" s="500"/>
      <c r="U41" s="500"/>
      <c r="V41" s="500"/>
      <c r="W41" s="500"/>
      <c r="X41" s="500"/>
      <c r="Y41" s="500"/>
      <c r="Z41" s="500"/>
      <c r="AA41" s="500"/>
      <c r="AB41" s="500"/>
      <c r="AC41" s="500"/>
      <c r="AD41" s="501"/>
      <c r="AE41" s="97"/>
    </row>
    <row r="42" spans="1:41" ht="28.5" customHeight="1" x14ac:dyDescent="0.25">
      <c r="A42" s="240" t="s">
        <v>113</v>
      </c>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row>
    <row r="43" spans="1:41" ht="66.75" customHeight="1" x14ac:dyDescent="0.25"/>
  </sheetData>
  <mergeCells count="78">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Q40:AD40"/>
    <mergeCell ref="A40:A41"/>
    <mergeCell ref="B40:B41"/>
    <mergeCell ref="A32:A33"/>
    <mergeCell ref="B32:B33"/>
    <mergeCell ref="C32:C33"/>
    <mergeCell ref="D32:P32"/>
    <mergeCell ref="Q32:AD32"/>
    <mergeCell ref="Q33:S33"/>
    <mergeCell ref="T33:V33"/>
    <mergeCell ref="W33:Z33"/>
    <mergeCell ref="AA33:AD33"/>
    <mergeCell ref="A36:A37"/>
    <mergeCell ref="B36:B37"/>
    <mergeCell ref="C36:P36"/>
    <mergeCell ref="Q41:AD41"/>
    <mergeCell ref="B34:B35"/>
    <mergeCell ref="A38:A39"/>
    <mergeCell ref="B38:B39"/>
    <mergeCell ref="W34:Z35"/>
    <mergeCell ref="AA34:AD35"/>
    <mergeCell ref="A34:A35"/>
    <mergeCell ref="Q34:S35"/>
    <mergeCell ref="T34:V35"/>
    <mergeCell ref="Q36:AD36"/>
    <mergeCell ref="Q37:AD37"/>
    <mergeCell ref="Q38:AD38"/>
    <mergeCell ref="Q39:AD39"/>
  </mergeCells>
  <dataValidations count="3">
    <dataValidation type="textLength" operator="lessThanOrEqual" allowBlank="1" showInputMessage="1" showErrorMessage="1" errorTitle="Máximo 2.000 caracteres" error="Máximo 2.000 caracteres" sqref="AA34 Q38:Q41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I37" zoomScale="60" zoomScaleNormal="60" workbookViewId="0">
      <selection activeCell="Q39" sqref="Q39:AD39"/>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40" customWidth="1"/>
    <col min="7" max="14" width="20.7109375" style="50" customWidth="1"/>
    <col min="15" max="15" width="16.140625" style="50" customWidth="1"/>
    <col min="16" max="16" width="18.140625" style="50" customWidth="1"/>
    <col min="17" max="18" width="20.42578125" style="50" customWidth="1"/>
    <col min="19" max="19" width="28.7109375" style="50" customWidth="1"/>
    <col min="20" max="20" width="22.42578125" style="50" customWidth="1"/>
    <col min="21" max="21" width="24.85546875" style="50" customWidth="1"/>
    <col min="22" max="22" width="20"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1"/>
      <c r="B1" s="464" t="s">
        <v>0</v>
      </c>
      <c r="C1" s="465"/>
      <c r="D1" s="465"/>
      <c r="E1" s="465"/>
      <c r="F1" s="465"/>
      <c r="G1" s="465"/>
      <c r="H1" s="465"/>
      <c r="I1" s="465"/>
      <c r="J1" s="465"/>
      <c r="K1" s="465"/>
      <c r="L1" s="465"/>
      <c r="M1" s="465"/>
      <c r="N1" s="465"/>
      <c r="O1" s="465"/>
      <c r="P1" s="465"/>
      <c r="Q1" s="465"/>
      <c r="R1" s="465"/>
      <c r="S1" s="465"/>
      <c r="T1" s="465"/>
      <c r="U1" s="465"/>
      <c r="V1" s="465"/>
      <c r="W1" s="465"/>
      <c r="X1" s="465"/>
      <c r="Y1" s="465"/>
      <c r="Z1" s="465"/>
      <c r="AA1" s="466"/>
      <c r="AB1" s="475" t="s">
        <v>1</v>
      </c>
      <c r="AC1" s="476"/>
      <c r="AD1" s="477"/>
    </row>
    <row r="2" spans="1:30" ht="30.75" customHeight="1" thickBot="1" x14ac:dyDescent="0.3">
      <c r="A2" s="462"/>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478" t="s">
        <v>3</v>
      </c>
      <c r="AC2" s="479"/>
      <c r="AD2" s="480"/>
    </row>
    <row r="3" spans="1:30" ht="24" customHeight="1" x14ac:dyDescent="0.25">
      <c r="A3" s="462"/>
      <c r="B3" s="436" t="s">
        <v>4</v>
      </c>
      <c r="C3" s="437"/>
      <c r="D3" s="437"/>
      <c r="E3" s="437"/>
      <c r="F3" s="437"/>
      <c r="G3" s="437"/>
      <c r="H3" s="437"/>
      <c r="I3" s="437"/>
      <c r="J3" s="437"/>
      <c r="K3" s="437"/>
      <c r="L3" s="437"/>
      <c r="M3" s="437"/>
      <c r="N3" s="437"/>
      <c r="O3" s="437"/>
      <c r="P3" s="437"/>
      <c r="Q3" s="437"/>
      <c r="R3" s="437"/>
      <c r="S3" s="437"/>
      <c r="T3" s="437"/>
      <c r="U3" s="437"/>
      <c r="V3" s="437"/>
      <c r="W3" s="437"/>
      <c r="X3" s="437"/>
      <c r="Y3" s="437"/>
      <c r="Z3" s="437"/>
      <c r="AA3" s="438"/>
      <c r="AB3" s="478" t="s">
        <v>5</v>
      </c>
      <c r="AC3" s="479"/>
      <c r="AD3" s="480"/>
    </row>
    <row r="4" spans="1:30" ht="21.95" customHeight="1" thickBot="1" x14ac:dyDescent="0.3">
      <c r="A4" s="463"/>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484" t="s">
        <v>6</v>
      </c>
      <c r="AC4" s="485"/>
      <c r="AD4" s="486"/>
    </row>
    <row r="5" spans="1:30" ht="9" customHeight="1" thickBot="1" x14ac:dyDescent="0.3">
      <c r="A5" s="51"/>
      <c r="B5" s="204"/>
      <c r="C5" s="205"/>
      <c r="D5" s="54"/>
      <c r="E5" s="54"/>
      <c r="F5" s="258"/>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58"/>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5" t="s">
        <v>7</v>
      </c>
      <c r="B7" s="416"/>
      <c r="C7" s="487" t="s">
        <v>8</v>
      </c>
      <c r="D7" s="415" t="s">
        <v>9</v>
      </c>
      <c r="E7" s="429"/>
      <c r="F7" s="429"/>
      <c r="G7" s="429"/>
      <c r="H7" s="416"/>
      <c r="I7" s="423">
        <v>45231</v>
      </c>
      <c r="J7" s="424"/>
      <c r="K7" s="415" t="s">
        <v>10</v>
      </c>
      <c r="L7" s="416"/>
      <c r="M7" s="473" t="s">
        <v>11</v>
      </c>
      <c r="N7" s="474"/>
      <c r="O7" s="467"/>
      <c r="P7" s="468"/>
      <c r="Q7" s="54"/>
      <c r="R7" s="54"/>
      <c r="S7" s="54"/>
      <c r="T7" s="54"/>
      <c r="U7" s="54"/>
      <c r="V7" s="54"/>
      <c r="W7" s="54"/>
      <c r="X7" s="54"/>
      <c r="Y7" s="54"/>
      <c r="Z7" s="55"/>
      <c r="AA7" s="54"/>
      <c r="AB7" s="54"/>
      <c r="AC7" s="60"/>
      <c r="AD7" s="61"/>
    </row>
    <row r="8" spans="1:30" x14ac:dyDescent="0.25">
      <c r="A8" s="417"/>
      <c r="B8" s="418"/>
      <c r="C8" s="488"/>
      <c r="D8" s="417"/>
      <c r="E8" s="430"/>
      <c r="F8" s="430"/>
      <c r="G8" s="430"/>
      <c r="H8" s="418"/>
      <c r="I8" s="425"/>
      <c r="J8" s="426"/>
      <c r="K8" s="417"/>
      <c r="L8" s="418"/>
      <c r="M8" s="469" t="s">
        <v>12</v>
      </c>
      <c r="N8" s="470"/>
      <c r="O8" s="471"/>
      <c r="P8" s="472"/>
      <c r="Q8" s="54"/>
      <c r="R8" s="54"/>
      <c r="S8" s="54"/>
      <c r="T8" s="54"/>
      <c r="U8" s="54"/>
      <c r="V8" s="54"/>
      <c r="W8" s="54"/>
      <c r="X8" s="54"/>
      <c r="Y8" s="54"/>
      <c r="Z8" s="55"/>
      <c r="AA8" s="54"/>
      <c r="AB8" s="54"/>
      <c r="AC8" s="60"/>
      <c r="AD8" s="61"/>
    </row>
    <row r="9" spans="1:30" ht="15.75" thickBot="1" x14ac:dyDescent="0.3">
      <c r="A9" s="419"/>
      <c r="B9" s="420"/>
      <c r="C9" s="489"/>
      <c r="D9" s="419"/>
      <c r="E9" s="431"/>
      <c r="F9" s="431"/>
      <c r="G9" s="431"/>
      <c r="H9" s="420"/>
      <c r="I9" s="427"/>
      <c r="J9" s="428"/>
      <c r="K9" s="419"/>
      <c r="L9" s="420"/>
      <c r="M9" s="442" t="s">
        <v>13</v>
      </c>
      <c r="N9" s="443"/>
      <c r="O9" s="444" t="s">
        <v>14</v>
      </c>
      <c r="P9" s="445"/>
      <c r="Q9" s="54"/>
      <c r="R9" s="54"/>
      <c r="S9" s="54"/>
      <c r="T9" s="54"/>
      <c r="U9" s="54"/>
      <c r="V9" s="54"/>
      <c r="W9" s="54"/>
      <c r="X9" s="54"/>
      <c r="Y9" s="54"/>
      <c r="Z9" s="55"/>
      <c r="AA9" s="54"/>
      <c r="AB9" s="54"/>
      <c r="AC9" s="60"/>
      <c r="AD9" s="61"/>
    </row>
    <row r="10" spans="1:30" ht="15" customHeight="1" thickBot="1" x14ac:dyDescent="0.3">
      <c r="A10" s="171"/>
      <c r="B10" s="172"/>
      <c r="C10" s="172"/>
      <c r="D10" s="65"/>
      <c r="E10" s="65"/>
      <c r="F10" s="259"/>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5" t="s">
        <v>15</v>
      </c>
      <c r="B11" s="416"/>
      <c r="C11" s="452" t="s">
        <v>16</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5">
      <c r="A12" s="417"/>
      <c r="B12" s="418"/>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3">
      <c r="A13" s="419"/>
      <c r="B13" s="420"/>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3">
      <c r="A14" s="67"/>
      <c r="B14" s="68"/>
      <c r="C14" s="69"/>
      <c r="D14" s="69"/>
      <c r="E14" s="69"/>
      <c r="F14" s="260"/>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4" t="s">
        <v>17</v>
      </c>
      <c r="B15" s="405"/>
      <c r="C15" s="406" t="s">
        <v>18</v>
      </c>
      <c r="D15" s="407"/>
      <c r="E15" s="407"/>
      <c r="F15" s="407"/>
      <c r="G15" s="407"/>
      <c r="H15" s="407"/>
      <c r="I15" s="407"/>
      <c r="J15" s="407"/>
      <c r="K15" s="408"/>
      <c r="L15" s="394" t="s">
        <v>19</v>
      </c>
      <c r="M15" s="395"/>
      <c r="N15" s="395"/>
      <c r="O15" s="395"/>
      <c r="P15" s="395"/>
      <c r="Q15" s="396"/>
      <c r="R15" s="409" t="s">
        <v>20</v>
      </c>
      <c r="S15" s="410"/>
      <c r="T15" s="410"/>
      <c r="U15" s="410"/>
      <c r="V15" s="410"/>
      <c r="W15" s="410"/>
      <c r="X15" s="411"/>
      <c r="Y15" s="394" t="s">
        <v>21</v>
      </c>
      <c r="Z15" s="396"/>
      <c r="AA15" s="446" t="s">
        <v>22</v>
      </c>
      <c r="AB15" s="447"/>
      <c r="AC15" s="447"/>
      <c r="AD15" s="448"/>
    </row>
    <row r="16" spans="1:30" ht="9" customHeight="1" thickBot="1" x14ac:dyDescent="0.3">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x14ac:dyDescent="0.3">
      <c r="A17" s="404" t="s">
        <v>23</v>
      </c>
      <c r="B17" s="405"/>
      <c r="C17" s="412" t="s">
        <v>122</v>
      </c>
      <c r="D17" s="413"/>
      <c r="E17" s="413"/>
      <c r="F17" s="413"/>
      <c r="G17" s="413"/>
      <c r="H17" s="413"/>
      <c r="I17" s="413"/>
      <c r="J17" s="413"/>
      <c r="K17" s="413"/>
      <c r="L17" s="413"/>
      <c r="M17" s="413"/>
      <c r="N17" s="413"/>
      <c r="O17" s="413"/>
      <c r="P17" s="413"/>
      <c r="Q17" s="414"/>
      <c r="R17" s="394" t="s">
        <v>25</v>
      </c>
      <c r="S17" s="395"/>
      <c r="T17" s="395"/>
      <c r="U17" s="395"/>
      <c r="V17" s="396"/>
      <c r="W17" s="568">
        <v>1</v>
      </c>
      <c r="X17" s="569"/>
      <c r="Y17" s="395" t="s">
        <v>26</v>
      </c>
      <c r="Z17" s="395"/>
      <c r="AA17" s="395"/>
      <c r="AB17" s="396"/>
      <c r="AC17" s="450">
        <v>0.2</v>
      </c>
      <c r="AD17" s="451"/>
    </row>
    <row r="18" spans="1:41" ht="16.5" customHeight="1" thickBot="1" x14ac:dyDescent="0.3">
      <c r="A18" s="77"/>
      <c r="B18" s="78"/>
      <c r="C18" s="78"/>
      <c r="D18" s="78"/>
      <c r="E18" s="78"/>
      <c r="F18" s="261"/>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94" t="s">
        <v>27</v>
      </c>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6"/>
      <c r="AE19" s="83"/>
      <c r="AF19" s="83"/>
    </row>
    <row r="20" spans="1:41" ht="32.25" customHeight="1" thickBot="1" x14ac:dyDescent="0.3">
      <c r="A20" s="82"/>
      <c r="B20" s="60"/>
      <c r="C20" s="397" t="s">
        <v>28</v>
      </c>
      <c r="D20" s="398"/>
      <c r="E20" s="398"/>
      <c r="F20" s="398"/>
      <c r="G20" s="398"/>
      <c r="H20" s="398"/>
      <c r="I20" s="398"/>
      <c r="J20" s="398"/>
      <c r="K20" s="398"/>
      <c r="L20" s="398"/>
      <c r="M20" s="398"/>
      <c r="N20" s="398"/>
      <c r="O20" s="398"/>
      <c r="P20" s="399"/>
      <c r="Q20" s="400" t="s">
        <v>29</v>
      </c>
      <c r="R20" s="401"/>
      <c r="S20" s="401"/>
      <c r="T20" s="401"/>
      <c r="U20" s="401"/>
      <c r="V20" s="401"/>
      <c r="W20" s="401"/>
      <c r="X20" s="401"/>
      <c r="Y20" s="401"/>
      <c r="Z20" s="401"/>
      <c r="AA20" s="401"/>
      <c r="AB20" s="401"/>
      <c r="AC20" s="401"/>
      <c r="AD20" s="402"/>
      <c r="AE20" s="83"/>
      <c r="AF20" s="83"/>
    </row>
    <row r="21" spans="1:41" ht="32.25" customHeight="1" thickBot="1" x14ac:dyDescent="0.3">
      <c r="A21" s="59"/>
      <c r="B21" s="54"/>
      <c r="C21" s="160" t="s">
        <v>30</v>
      </c>
      <c r="D21" s="161" t="s">
        <v>31</v>
      </c>
      <c r="E21" s="161" t="s">
        <v>32</v>
      </c>
      <c r="F21" s="262" t="s">
        <v>33</v>
      </c>
      <c r="G21" s="161" t="s">
        <v>34</v>
      </c>
      <c r="H21" s="161" t="s">
        <v>35</v>
      </c>
      <c r="I21" s="161" t="s">
        <v>36</v>
      </c>
      <c r="J21" s="161" t="s">
        <v>37</v>
      </c>
      <c r="K21" s="161" t="s">
        <v>38</v>
      </c>
      <c r="L21" s="161" t="s">
        <v>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8</v>
      </c>
      <c r="AA21" s="161" t="s">
        <v>39</v>
      </c>
      <c r="AB21" s="161" t="s">
        <v>40</v>
      </c>
      <c r="AC21" s="161" t="s">
        <v>41</v>
      </c>
      <c r="AD21" s="162" t="s">
        <v>42</v>
      </c>
      <c r="AE21" s="3"/>
      <c r="AF21" s="3"/>
    </row>
    <row r="22" spans="1:41" ht="32.25" customHeight="1" x14ac:dyDescent="0.25">
      <c r="A22" s="356" t="s">
        <v>43</v>
      </c>
      <c r="B22" s="403"/>
      <c r="C22" s="244">
        <v>4417174</v>
      </c>
      <c r="D22" s="180"/>
      <c r="E22" s="180"/>
      <c r="F22" s="263"/>
      <c r="G22" s="180"/>
      <c r="H22" s="180"/>
      <c r="I22" s="180"/>
      <c r="J22" s="180"/>
      <c r="K22" s="180"/>
      <c r="L22" s="180"/>
      <c r="M22" s="180"/>
      <c r="N22" s="180"/>
      <c r="O22" s="245">
        <f>SUM(C22:N22)</f>
        <v>4417174</v>
      </c>
      <c r="P22" s="183"/>
      <c r="Q22" s="182">
        <v>76410000</v>
      </c>
      <c r="R22" s="180">
        <v>515515000</v>
      </c>
      <c r="S22" s="180"/>
      <c r="T22" s="180"/>
      <c r="U22" s="180">
        <v>3674732</v>
      </c>
      <c r="V22" s="180"/>
      <c r="W22" s="180">
        <v>-12531706</v>
      </c>
      <c r="X22" s="180"/>
      <c r="Y22" s="180">
        <v>260791</v>
      </c>
      <c r="Z22" s="180"/>
      <c r="AA22" s="180"/>
      <c r="AB22" s="180"/>
      <c r="AC22" s="180">
        <f>SUM(Q22:AB22)</f>
        <v>583328817</v>
      </c>
      <c r="AD22" s="186"/>
      <c r="AE22" s="3"/>
      <c r="AF22" s="3"/>
    </row>
    <row r="23" spans="1:41" ht="32.25" customHeight="1" x14ac:dyDescent="0.25">
      <c r="A23" s="357" t="s">
        <v>44</v>
      </c>
      <c r="B23" s="385"/>
      <c r="C23" s="177"/>
      <c r="D23" s="176"/>
      <c r="E23" s="176"/>
      <c r="F23" s="264"/>
      <c r="G23" s="176"/>
      <c r="H23" s="176"/>
      <c r="I23" s="176"/>
      <c r="J23" s="176"/>
      <c r="K23" s="176"/>
      <c r="L23" s="176"/>
      <c r="M23" s="176"/>
      <c r="N23" s="176"/>
      <c r="O23" s="243">
        <f>SUM(C23:N23)</f>
        <v>0</v>
      </c>
      <c r="P23" s="194" t="str">
        <f>IFERROR(O23/(SUMIF(C23:N23,"&gt;0",C22:N22))," ")</f>
        <v xml:space="preserve"> </v>
      </c>
      <c r="Q23" s="177">
        <v>76410000</v>
      </c>
      <c r="R23" s="176">
        <v>515515000</v>
      </c>
      <c r="S23" s="176">
        <v>-3009750</v>
      </c>
      <c r="T23" s="277">
        <v>-25217833</v>
      </c>
      <c r="U23" s="176">
        <v>9986400</v>
      </c>
      <c r="V23" s="176"/>
      <c r="W23" s="176">
        <v>6000000</v>
      </c>
      <c r="X23" s="176"/>
      <c r="Y23" s="176"/>
      <c r="Z23" s="176"/>
      <c r="AA23" s="176"/>
      <c r="AB23" s="176"/>
      <c r="AC23" s="243">
        <f>SUM(Q23:AB23)</f>
        <v>579683817</v>
      </c>
      <c r="AD23" s="184">
        <f>IFERROR(AC23/(SUMIF(Q23:AB23,"&gt;0",Q22:AB22))," ")</f>
        <v>0.99419585906087737</v>
      </c>
      <c r="AE23" s="3"/>
      <c r="AF23" s="3"/>
    </row>
    <row r="24" spans="1:41" ht="32.25" customHeight="1" x14ac:dyDescent="0.25">
      <c r="A24" s="357" t="s">
        <v>45</v>
      </c>
      <c r="B24" s="385"/>
      <c r="C24" s="177">
        <v>812468</v>
      </c>
      <c r="D24" s="176">
        <f>1000000+104706</f>
        <v>1104706</v>
      </c>
      <c r="E24" s="176"/>
      <c r="F24" s="264">
        <v>2500000</v>
      </c>
      <c r="G24" s="176"/>
      <c r="H24" s="176"/>
      <c r="I24" s="176"/>
      <c r="J24" s="176"/>
      <c r="K24" s="176"/>
      <c r="L24" s="176"/>
      <c r="M24" s="176"/>
      <c r="N24" s="176"/>
      <c r="O24" s="243">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6367500+46865000-12531706</f>
        <v>40700794</v>
      </c>
      <c r="X24" s="176">
        <f t="shared" si="0"/>
        <v>53232500</v>
      </c>
      <c r="Y24" s="176">
        <f t="shared" si="0"/>
        <v>53232500</v>
      </c>
      <c r="Z24" s="176">
        <f t="shared" si="0"/>
        <v>53232500</v>
      </c>
      <c r="AA24" s="176">
        <f t="shared" si="0"/>
        <v>53232500</v>
      </c>
      <c r="AB24" s="176">
        <f>12735000+93730000+260791</f>
        <v>106725791</v>
      </c>
      <c r="AC24" s="243">
        <f>SUM(Q24:AB24)</f>
        <v>583328817</v>
      </c>
      <c r="AD24" s="184"/>
      <c r="AE24" s="3"/>
      <c r="AF24" s="3"/>
    </row>
    <row r="25" spans="1:41" ht="32.25" customHeight="1" thickBot="1" x14ac:dyDescent="0.3">
      <c r="A25" s="388" t="s">
        <v>46</v>
      </c>
      <c r="B25" s="389"/>
      <c r="C25" s="178">
        <v>866628</v>
      </c>
      <c r="D25" s="179">
        <v>1000000</v>
      </c>
      <c r="E25" s="179">
        <v>50546</v>
      </c>
      <c r="F25" s="265">
        <v>2500000</v>
      </c>
      <c r="G25" s="179"/>
      <c r="H25" s="179"/>
      <c r="I25" s="179"/>
      <c r="J25" s="179"/>
      <c r="K25" s="179"/>
      <c r="L25" s="179"/>
      <c r="M25" s="179"/>
      <c r="N25" s="179"/>
      <c r="O25" s="179">
        <f>SUM(C25:N25)</f>
        <v>4417174</v>
      </c>
      <c r="P25" s="282">
        <f>+O25/O24</f>
        <v>1</v>
      </c>
      <c r="Q25" s="178"/>
      <c r="R25" s="179">
        <v>3357750</v>
      </c>
      <c r="S25" s="179">
        <v>28014667</v>
      </c>
      <c r="T25" s="179">
        <v>53232500</v>
      </c>
      <c r="U25" s="179">
        <v>53232500</v>
      </c>
      <c r="V25" s="179">
        <v>53232500</v>
      </c>
      <c r="W25" s="179">
        <v>63218900</v>
      </c>
      <c r="X25" s="179">
        <v>53232500</v>
      </c>
      <c r="Y25" s="179">
        <v>53232500</v>
      </c>
      <c r="Z25" s="179">
        <v>55215051</v>
      </c>
      <c r="AA25" s="179"/>
      <c r="AB25" s="179"/>
      <c r="AC25" s="179">
        <f>SUM(Q25:AB25)</f>
        <v>415968868</v>
      </c>
      <c r="AD25" s="185">
        <f>IFERROR(AC25/(SUMIF(Q25:AB25,"&gt;0",Q24:AB24))," ")</f>
        <v>0.98251730447574903</v>
      </c>
      <c r="AE25" s="3"/>
      <c r="AF25" s="3"/>
    </row>
    <row r="26" spans="1:41" ht="32.25" customHeight="1" thickBot="1" x14ac:dyDescent="0.3">
      <c r="A26" s="59"/>
      <c r="B26" s="54"/>
      <c r="C26" s="80"/>
      <c r="D26" s="80"/>
      <c r="E26" s="80"/>
      <c r="F26" s="266"/>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0" t="s">
        <v>47</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379" t="s">
        <v>48</v>
      </c>
      <c r="B28" s="381" t="s">
        <v>49</v>
      </c>
      <c r="C28" s="382"/>
      <c r="D28" s="385" t="s">
        <v>50</v>
      </c>
      <c r="E28" s="386"/>
      <c r="F28" s="386"/>
      <c r="G28" s="386"/>
      <c r="H28" s="386"/>
      <c r="I28" s="386"/>
      <c r="J28" s="386"/>
      <c r="K28" s="386"/>
      <c r="L28" s="386"/>
      <c r="M28" s="386"/>
      <c r="N28" s="386"/>
      <c r="O28" s="387"/>
      <c r="P28" s="359" t="s">
        <v>41</v>
      </c>
      <c r="Q28" s="359" t="s">
        <v>51</v>
      </c>
      <c r="R28" s="359"/>
      <c r="S28" s="359"/>
      <c r="T28" s="359"/>
      <c r="U28" s="359"/>
      <c r="V28" s="359"/>
      <c r="W28" s="359"/>
      <c r="X28" s="359"/>
      <c r="Y28" s="359"/>
      <c r="Z28" s="359"/>
      <c r="AA28" s="359"/>
      <c r="AB28" s="359"/>
      <c r="AC28" s="359"/>
      <c r="AD28" s="361"/>
    </row>
    <row r="29" spans="1:41" ht="27" customHeight="1" x14ac:dyDescent="0.25">
      <c r="A29" s="380"/>
      <c r="B29" s="383"/>
      <c r="C29" s="384"/>
      <c r="D29" s="88" t="s">
        <v>30</v>
      </c>
      <c r="E29" s="88" t="s">
        <v>31</v>
      </c>
      <c r="F29" s="234" t="s">
        <v>32</v>
      </c>
      <c r="G29" s="88" t="s">
        <v>33</v>
      </c>
      <c r="H29" s="88" t="s">
        <v>34</v>
      </c>
      <c r="I29" s="88" t="s">
        <v>35</v>
      </c>
      <c r="J29" s="88" t="s">
        <v>36</v>
      </c>
      <c r="K29" s="88" t="s">
        <v>37</v>
      </c>
      <c r="L29" s="88" t="s">
        <v>38</v>
      </c>
      <c r="M29" s="88" t="s">
        <v>8</v>
      </c>
      <c r="N29" s="88" t="s">
        <v>39</v>
      </c>
      <c r="O29" s="88" t="s">
        <v>40</v>
      </c>
      <c r="P29" s="387"/>
      <c r="Q29" s="359"/>
      <c r="R29" s="359"/>
      <c r="S29" s="359"/>
      <c r="T29" s="359"/>
      <c r="U29" s="359"/>
      <c r="V29" s="359"/>
      <c r="W29" s="359"/>
      <c r="X29" s="359"/>
      <c r="Y29" s="359"/>
      <c r="Z29" s="359"/>
      <c r="AA29" s="359"/>
      <c r="AB29" s="359"/>
      <c r="AC29" s="359"/>
      <c r="AD29" s="361"/>
    </row>
    <row r="30" spans="1:41" ht="84" customHeight="1" thickBot="1" x14ac:dyDescent="0.3">
      <c r="A30" s="241" t="str">
        <f>C17</f>
        <v>5 - Acompañar el 100% la incorporación del enfoque de género y  la implementación de siete derechos de la PPMyEG</v>
      </c>
      <c r="B30" s="554" t="s">
        <v>52</v>
      </c>
      <c r="C30" s="555"/>
      <c r="D30" s="232"/>
      <c r="E30" s="232"/>
      <c r="F30" s="232"/>
      <c r="G30" s="232"/>
      <c r="H30" s="232"/>
      <c r="I30" s="232"/>
      <c r="J30" s="232"/>
      <c r="K30" s="232"/>
      <c r="L30" s="232"/>
      <c r="M30" s="232"/>
      <c r="N30" s="232"/>
      <c r="O30" s="232"/>
      <c r="P30" s="242">
        <f>SUM(D30:O30)</f>
        <v>0</v>
      </c>
      <c r="Q30" s="556"/>
      <c r="R30" s="556"/>
      <c r="S30" s="556"/>
      <c r="T30" s="556"/>
      <c r="U30" s="556"/>
      <c r="V30" s="556"/>
      <c r="W30" s="556"/>
      <c r="X30" s="556"/>
      <c r="Y30" s="556"/>
      <c r="Z30" s="556"/>
      <c r="AA30" s="556"/>
      <c r="AB30" s="556"/>
      <c r="AC30" s="556"/>
      <c r="AD30" s="557"/>
    </row>
    <row r="31" spans="1:41" ht="45" customHeight="1" x14ac:dyDescent="0.25">
      <c r="A31" s="558" t="s">
        <v>53</v>
      </c>
      <c r="B31" s="559"/>
      <c r="C31" s="559"/>
      <c r="D31" s="559"/>
      <c r="E31" s="559"/>
      <c r="F31" s="559"/>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560"/>
    </row>
    <row r="32" spans="1:41" ht="23.25" customHeight="1" x14ac:dyDescent="0.25">
      <c r="A32" s="524" t="s">
        <v>54</v>
      </c>
      <c r="B32" s="497" t="s">
        <v>55</v>
      </c>
      <c r="C32" s="497" t="s">
        <v>49</v>
      </c>
      <c r="D32" s="497" t="s">
        <v>56</v>
      </c>
      <c r="E32" s="497"/>
      <c r="F32" s="497"/>
      <c r="G32" s="497"/>
      <c r="H32" s="497"/>
      <c r="I32" s="497"/>
      <c r="J32" s="497"/>
      <c r="K32" s="497"/>
      <c r="L32" s="497"/>
      <c r="M32" s="497"/>
      <c r="N32" s="497"/>
      <c r="O32" s="497"/>
      <c r="P32" s="497"/>
      <c r="Q32" s="562" t="s">
        <v>57</v>
      </c>
      <c r="R32" s="562"/>
      <c r="S32" s="562"/>
      <c r="T32" s="562"/>
      <c r="U32" s="562"/>
      <c r="V32" s="562"/>
      <c r="W32" s="562"/>
      <c r="X32" s="562"/>
      <c r="Y32" s="562"/>
      <c r="Z32" s="562"/>
      <c r="AA32" s="562"/>
      <c r="AB32" s="562"/>
      <c r="AC32" s="562"/>
      <c r="AD32" s="563"/>
      <c r="AG32" s="87"/>
      <c r="AH32" s="87"/>
      <c r="AI32" s="87"/>
      <c r="AJ32" s="87"/>
      <c r="AK32" s="87"/>
      <c r="AL32" s="87"/>
      <c r="AM32" s="87"/>
      <c r="AN32" s="87"/>
      <c r="AO32" s="87"/>
    </row>
    <row r="33" spans="1:41" ht="27" customHeight="1" x14ac:dyDescent="0.25">
      <c r="A33" s="524"/>
      <c r="B33" s="497"/>
      <c r="C33" s="561"/>
      <c r="D33" s="234" t="s">
        <v>30</v>
      </c>
      <c r="E33" s="234" t="s">
        <v>31</v>
      </c>
      <c r="F33" s="234" t="s">
        <v>32</v>
      </c>
      <c r="G33" s="234" t="s">
        <v>33</v>
      </c>
      <c r="H33" s="234" t="s">
        <v>34</v>
      </c>
      <c r="I33" s="234" t="s">
        <v>35</v>
      </c>
      <c r="J33" s="234" t="s">
        <v>36</v>
      </c>
      <c r="K33" s="234" t="s">
        <v>37</v>
      </c>
      <c r="L33" s="234" t="s">
        <v>38</v>
      </c>
      <c r="M33" s="234" t="s">
        <v>8</v>
      </c>
      <c r="N33" s="234" t="s">
        <v>39</v>
      </c>
      <c r="O33" s="234" t="s">
        <v>40</v>
      </c>
      <c r="P33" s="234" t="s">
        <v>41</v>
      </c>
      <c r="Q33" s="497" t="s">
        <v>58</v>
      </c>
      <c r="R33" s="497"/>
      <c r="S33" s="497"/>
      <c r="T33" s="497" t="s">
        <v>59</v>
      </c>
      <c r="U33" s="497"/>
      <c r="V33" s="497"/>
      <c r="W33" s="564" t="s">
        <v>60</v>
      </c>
      <c r="X33" s="565"/>
      <c r="Y33" s="565"/>
      <c r="Z33" s="566"/>
      <c r="AA33" s="564" t="s">
        <v>61</v>
      </c>
      <c r="AB33" s="565"/>
      <c r="AC33" s="565"/>
      <c r="AD33" s="567"/>
      <c r="AG33" s="87"/>
      <c r="AH33" s="87"/>
      <c r="AI33" s="87"/>
      <c r="AJ33" s="87"/>
      <c r="AK33" s="87"/>
      <c r="AL33" s="87"/>
      <c r="AM33" s="87"/>
      <c r="AN33" s="87"/>
      <c r="AO33" s="87"/>
    </row>
    <row r="34" spans="1:41" ht="149.25" customHeight="1" x14ac:dyDescent="0.25">
      <c r="A34" s="534" t="str">
        <f>A30</f>
        <v>5 - Acompañar el 100% la incorporación del enfoque de género y  la implementación de siete derechos de la PPMyEG</v>
      </c>
      <c r="B34" s="536">
        <v>0.2</v>
      </c>
      <c r="C34" s="231" t="s">
        <v>62</v>
      </c>
      <c r="D34" s="230">
        <v>1</v>
      </c>
      <c r="E34" s="230">
        <v>1</v>
      </c>
      <c r="F34" s="230">
        <v>1</v>
      </c>
      <c r="G34" s="230">
        <v>1</v>
      </c>
      <c r="H34" s="230">
        <v>1</v>
      </c>
      <c r="I34" s="230">
        <v>1</v>
      </c>
      <c r="J34" s="230">
        <v>1</v>
      </c>
      <c r="K34" s="230">
        <v>1</v>
      </c>
      <c r="L34" s="230">
        <v>1</v>
      </c>
      <c r="M34" s="230">
        <v>1</v>
      </c>
      <c r="N34" s="230">
        <v>1</v>
      </c>
      <c r="O34" s="230">
        <v>1</v>
      </c>
      <c r="P34" s="230">
        <v>1</v>
      </c>
      <c r="Q34" s="538" t="s">
        <v>123</v>
      </c>
      <c r="R34" s="539"/>
      <c r="S34" s="540"/>
      <c r="T34" s="544" t="s">
        <v>124</v>
      </c>
      <c r="U34" s="539"/>
      <c r="V34" s="545"/>
      <c r="W34" s="549" t="s">
        <v>65</v>
      </c>
      <c r="X34" s="518"/>
      <c r="Y34" s="518"/>
      <c r="Z34" s="550"/>
      <c r="AA34" s="517" t="s">
        <v>125</v>
      </c>
      <c r="AB34" s="518"/>
      <c r="AC34" s="518"/>
      <c r="AD34" s="519"/>
      <c r="AG34" s="87"/>
      <c r="AH34" s="87"/>
      <c r="AI34" s="87"/>
      <c r="AJ34" s="87"/>
      <c r="AK34" s="87"/>
      <c r="AL34" s="87"/>
      <c r="AM34" s="87"/>
      <c r="AN34" s="87"/>
      <c r="AO34" s="87"/>
    </row>
    <row r="35" spans="1:41" ht="178.5" customHeight="1" x14ac:dyDescent="0.25">
      <c r="A35" s="535"/>
      <c r="B35" s="537"/>
      <c r="C35" s="305" t="s">
        <v>67</v>
      </c>
      <c r="D35" s="306">
        <v>1</v>
      </c>
      <c r="E35" s="306">
        <v>1</v>
      </c>
      <c r="F35" s="306">
        <v>1</v>
      </c>
      <c r="G35" s="307">
        <v>1</v>
      </c>
      <c r="H35" s="307">
        <v>1</v>
      </c>
      <c r="I35" s="307">
        <v>1</v>
      </c>
      <c r="J35" s="307">
        <v>1</v>
      </c>
      <c r="K35" s="307">
        <v>1</v>
      </c>
      <c r="L35" s="308">
        <v>1</v>
      </c>
      <c r="M35" s="308">
        <v>1</v>
      </c>
      <c r="N35" s="309"/>
      <c r="O35" s="309"/>
      <c r="P35" s="310">
        <v>1</v>
      </c>
      <c r="Q35" s="541"/>
      <c r="R35" s="542"/>
      <c r="S35" s="543"/>
      <c r="T35" s="546"/>
      <c r="U35" s="547"/>
      <c r="V35" s="548"/>
      <c r="W35" s="551"/>
      <c r="X35" s="552"/>
      <c r="Y35" s="552"/>
      <c r="Z35" s="553"/>
      <c r="AA35" s="520"/>
      <c r="AB35" s="521"/>
      <c r="AC35" s="521"/>
      <c r="AD35" s="522"/>
      <c r="AE35" s="49"/>
      <c r="AG35" s="87"/>
      <c r="AH35" s="87"/>
      <c r="AI35" s="87"/>
      <c r="AJ35" s="87"/>
      <c r="AK35" s="87"/>
      <c r="AL35" s="87"/>
      <c r="AM35" s="87"/>
      <c r="AN35" s="87"/>
      <c r="AO35" s="87"/>
    </row>
    <row r="36" spans="1:41" ht="26.25" customHeight="1" x14ac:dyDescent="0.25">
      <c r="A36" s="523" t="s">
        <v>68</v>
      </c>
      <c r="B36" s="525" t="s">
        <v>69</v>
      </c>
      <c r="C36" s="527" t="s">
        <v>70</v>
      </c>
      <c r="D36" s="527"/>
      <c r="E36" s="527"/>
      <c r="F36" s="527"/>
      <c r="G36" s="527"/>
      <c r="H36" s="527"/>
      <c r="I36" s="527"/>
      <c r="J36" s="527"/>
      <c r="K36" s="527"/>
      <c r="L36" s="527"/>
      <c r="M36" s="527"/>
      <c r="N36" s="527"/>
      <c r="O36" s="527"/>
      <c r="P36" s="527"/>
      <c r="Q36" s="528" t="s">
        <v>71</v>
      </c>
      <c r="R36" s="529"/>
      <c r="S36" s="529"/>
      <c r="T36" s="529"/>
      <c r="U36" s="529"/>
      <c r="V36" s="529"/>
      <c r="W36" s="529"/>
      <c r="X36" s="529"/>
      <c r="Y36" s="529"/>
      <c r="Z36" s="529"/>
      <c r="AA36" s="529"/>
      <c r="AB36" s="529"/>
      <c r="AC36" s="529"/>
      <c r="AD36" s="530"/>
      <c r="AG36" s="87"/>
      <c r="AH36" s="87"/>
      <c r="AI36" s="87"/>
      <c r="AJ36" s="87"/>
      <c r="AK36" s="87"/>
      <c r="AL36" s="87"/>
      <c r="AM36" s="87"/>
      <c r="AN36" s="87"/>
      <c r="AO36" s="87"/>
    </row>
    <row r="37" spans="1:41" ht="26.25" customHeight="1" x14ac:dyDescent="0.25">
      <c r="A37" s="524"/>
      <c r="B37" s="526"/>
      <c r="C37" s="234" t="s">
        <v>72</v>
      </c>
      <c r="D37" s="234" t="s">
        <v>73</v>
      </c>
      <c r="E37" s="234" t="s">
        <v>74</v>
      </c>
      <c r="F37" s="234" t="s">
        <v>75</v>
      </c>
      <c r="G37" s="234" t="s">
        <v>76</v>
      </c>
      <c r="H37" s="234" t="s">
        <v>77</v>
      </c>
      <c r="I37" s="234" t="s">
        <v>78</v>
      </c>
      <c r="J37" s="234" t="s">
        <v>79</v>
      </c>
      <c r="K37" s="234" t="s">
        <v>80</v>
      </c>
      <c r="L37" s="234" t="s">
        <v>81</v>
      </c>
      <c r="M37" s="234" t="s">
        <v>82</v>
      </c>
      <c r="N37" s="234" t="s">
        <v>83</v>
      </c>
      <c r="O37" s="234" t="s">
        <v>84</v>
      </c>
      <c r="P37" s="234" t="s">
        <v>85</v>
      </c>
      <c r="Q37" s="531" t="s">
        <v>86</v>
      </c>
      <c r="R37" s="532"/>
      <c r="S37" s="532"/>
      <c r="T37" s="532"/>
      <c r="U37" s="532"/>
      <c r="V37" s="532"/>
      <c r="W37" s="532"/>
      <c r="X37" s="532"/>
      <c r="Y37" s="532"/>
      <c r="Z37" s="532"/>
      <c r="AA37" s="532"/>
      <c r="AB37" s="532"/>
      <c r="AC37" s="532"/>
      <c r="AD37" s="533"/>
      <c r="AG37" s="94"/>
      <c r="AH37" s="94"/>
      <c r="AI37" s="94"/>
      <c r="AJ37" s="94"/>
      <c r="AK37" s="94"/>
      <c r="AL37" s="94"/>
      <c r="AM37" s="94"/>
      <c r="AN37" s="94"/>
      <c r="AO37" s="94"/>
    </row>
    <row r="38" spans="1:41" ht="125.25" customHeight="1" x14ac:dyDescent="0.25">
      <c r="A38" s="507" t="s">
        <v>126</v>
      </c>
      <c r="B38" s="493">
        <v>7</v>
      </c>
      <c r="C38" s="237" t="s">
        <v>62</v>
      </c>
      <c r="D38" s="238">
        <v>0.05</v>
      </c>
      <c r="E38" s="238">
        <v>0.09</v>
      </c>
      <c r="F38" s="238">
        <v>0.09</v>
      </c>
      <c r="G38" s="238">
        <v>0.09</v>
      </c>
      <c r="H38" s="238">
        <v>0.09</v>
      </c>
      <c r="I38" s="238">
        <v>0.09</v>
      </c>
      <c r="J38" s="238">
        <v>0.09</v>
      </c>
      <c r="K38" s="238">
        <v>0.09</v>
      </c>
      <c r="L38" s="238">
        <v>0.09</v>
      </c>
      <c r="M38" s="238">
        <v>0.09</v>
      </c>
      <c r="N38" s="238">
        <v>0.09</v>
      </c>
      <c r="O38" s="238">
        <v>0.05</v>
      </c>
      <c r="P38" s="276">
        <f t="shared" ref="P38:P45" si="1">SUM(D38:O38)</f>
        <v>0.99999999999999989</v>
      </c>
      <c r="Q38" s="502" t="s">
        <v>127</v>
      </c>
      <c r="R38" s="503"/>
      <c r="S38" s="503"/>
      <c r="T38" s="503"/>
      <c r="U38" s="503"/>
      <c r="V38" s="503"/>
      <c r="W38" s="503"/>
      <c r="X38" s="503"/>
      <c r="Y38" s="503"/>
      <c r="Z38" s="503"/>
      <c r="AA38" s="503"/>
      <c r="AB38" s="503"/>
      <c r="AC38" s="503"/>
      <c r="AD38" s="503"/>
      <c r="AE38" s="97"/>
      <c r="AG38" s="98"/>
      <c r="AH38" s="98"/>
      <c r="AI38" s="98"/>
      <c r="AJ38" s="98"/>
      <c r="AK38" s="98"/>
      <c r="AL38" s="98"/>
      <c r="AM38" s="98"/>
      <c r="AN38" s="98"/>
      <c r="AO38" s="98"/>
    </row>
    <row r="39" spans="1:41" ht="125.25" customHeight="1" x14ac:dyDescent="0.25">
      <c r="A39" s="507"/>
      <c r="B39" s="493"/>
      <c r="C39" s="235" t="s">
        <v>67</v>
      </c>
      <c r="D39" s="236">
        <v>0.05</v>
      </c>
      <c r="E39" s="236">
        <v>0.09</v>
      </c>
      <c r="F39" s="236">
        <v>0.09</v>
      </c>
      <c r="G39" s="236">
        <v>0.09</v>
      </c>
      <c r="H39" s="236">
        <v>0.09</v>
      </c>
      <c r="I39" s="236">
        <v>0.09</v>
      </c>
      <c r="J39" s="236">
        <v>0.09</v>
      </c>
      <c r="K39" s="236">
        <v>0.09</v>
      </c>
      <c r="L39" s="236">
        <v>0.09</v>
      </c>
      <c r="M39" s="236">
        <v>0.09</v>
      </c>
      <c r="N39" s="236"/>
      <c r="O39" s="236"/>
      <c r="P39" s="276">
        <f t="shared" si="1"/>
        <v>0.85999999999999988</v>
      </c>
      <c r="Q39" s="502" t="s">
        <v>128</v>
      </c>
      <c r="R39" s="502"/>
      <c r="S39" s="502"/>
      <c r="T39" s="502"/>
      <c r="U39" s="502"/>
      <c r="V39" s="502"/>
      <c r="W39" s="502"/>
      <c r="X39" s="502"/>
      <c r="Y39" s="502"/>
      <c r="Z39" s="502"/>
      <c r="AA39" s="502"/>
      <c r="AB39" s="502"/>
      <c r="AC39" s="502"/>
      <c r="AD39" s="502"/>
      <c r="AE39" s="97"/>
    </row>
    <row r="40" spans="1:41" ht="125.25" customHeight="1" x14ac:dyDescent="0.25">
      <c r="A40" s="507" t="s">
        <v>129</v>
      </c>
      <c r="B40" s="493">
        <v>3</v>
      </c>
      <c r="C40" s="237" t="s">
        <v>62</v>
      </c>
      <c r="D40" s="239">
        <v>0</v>
      </c>
      <c r="E40" s="239">
        <v>0</v>
      </c>
      <c r="F40" s="239">
        <v>0.25</v>
      </c>
      <c r="G40" s="239">
        <v>0</v>
      </c>
      <c r="H40" s="239">
        <v>0</v>
      </c>
      <c r="I40" s="239">
        <v>0.25</v>
      </c>
      <c r="J40" s="239">
        <v>0</v>
      </c>
      <c r="K40" s="239">
        <v>0</v>
      </c>
      <c r="L40" s="239">
        <v>0.25</v>
      </c>
      <c r="M40" s="239">
        <v>0</v>
      </c>
      <c r="N40" s="239">
        <v>0</v>
      </c>
      <c r="O40" s="239">
        <v>0.25</v>
      </c>
      <c r="P40" s="276">
        <f t="shared" si="1"/>
        <v>1</v>
      </c>
      <c r="Q40" s="510" t="s">
        <v>130</v>
      </c>
      <c r="R40" s="511"/>
      <c r="S40" s="511"/>
      <c r="T40" s="511"/>
      <c r="U40" s="511"/>
      <c r="V40" s="511"/>
      <c r="W40" s="511"/>
      <c r="X40" s="511"/>
      <c r="Y40" s="511"/>
      <c r="Z40" s="511"/>
      <c r="AA40" s="511"/>
      <c r="AB40" s="511"/>
      <c r="AC40" s="511"/>
      <c r="AD40" s="512"/>
      <c r="AE40" s="97"/>
    </row>
    <row r="41" spans="1:41" ht="125.25" customHeight="1" x14ac:dyDescent="0.25">
      <c r="A41" s="507"/>
      <c r="B41" s="493"/>
      <c r="C41" s="235" t="s">
        <v>67</v>
      </c>
      <c r="D41" s="236">
        <v>0</v>
      </c>
      <c r="E41" s="236">
        <v>0</v>
      </c>
      <c r="F41" s="236">
        <v>0.25</v>
      </c>
      <c r="G41" s="236">
        <v>0</v>
      </c>
      <c r="H41" s="236">
        <v>0</v>
      </c>
      <c r="I41" s="236">
        <v>0.25</v>
      </c>
      <c r="J41" s="236">
        <v>0</v>
      </c>
      <c r="K41" s="236">
        <v>0</v>
      </c>
      <c r="L41" s="236">
        <v>0.25</v>
      </c>
      <c r="M41" s="236">
        <v>0</v>
      </c>
      <c r="N41" s="236"/>
      <c r="O41" s="236"/>
      <c r="P41" s="276">
        <f t="shared" si="1"/>
        <v>0.75</v>
      </c>
      <c r="Q41" s="513" t="s">
        <v>131</v>
      </c>
      <c r="R41" s="514"/>
      <c r="S41" s="514"/>
      <c r="T41" s="514"/>
      <c r="U41" s="514"/>
      <c r="V41" s="514"/>
      <c r="W41" s="514"/>
      <c r="X41" s="514"/>
      <c r="Y41" s="514"/>
      <c r="Z41" s="514"/>
      <c r="AA41" s="514"/>
      <c r="AB41" s="514"/>
      <c r="AC41" s="514"/>
      <c r="AD41" s="514"/>
      <c r="AE41" s="97"/>
    </row>
    <row r="42" spans="1:41" ht="125.25" customHeight="1" x14ac:dyDescent="0.25">
      <c r="A42" s="507" t="s">
        <v>132</v>
      </c>
      <c r="B42" s="493">
        <v>5</v>
      </c>
      <c r="C42" s="237" t="s">
        <v>62</v>
      </c>
      <c r="D42" s="239">
        <v>0</v>
      </c>
      <c r="E42" s="239">
        <v>0.1</v>
      </c>
      <c r="F42" s="239">
        <v>0.1</v>
      </c>
      <c r="G42" s="239">
        <v>0.1</v>
      </c>
      <c r="H42" s="239">
        <v>0.1</v>
      </c>
      <c r="I42" s="239">
        <v>0.1</v>
      </c>
      <c r="J42" s="239">
        <v>0.1</v>
      </c>
      <c r="K42" s="239">
        <v>0.1</v>
      </c>
      <c r="L42" s="239">
        <v>0.1</v>
      </c>
      <c r="M42" s="239">
        <v>0.1</v>
      </c>
      <c r="N42" s="239">
        <v>0.1</v>
      </c>
      <c r="O42" s="239">
        <v>0</v>
      </c>
      <c r="P42" s="276">
        <f t="shared" si="1"/>
        <v>0.99999999999999989</v>
      </c>
      <c r="Q42" s="502" t="s">
        <v>133</v>
      </c>
      <c r="R42" s="503"/>
      <c r="S42" s="503"/>
      <c r="T42" s="503"/>
      <c r="U42" s="503"/>
      <c r="V42" s="503"/>
      <c r="W42" s="503"/>
      <c r="X42" s="503"/>
      <c r="Y42" s="503"/>
      <c r="Z42" s="503"/>
      <c r="AA42" s="503"/>
      <c r="AB42" s="503"/>
      <c r="AC42" s="503"/>
      <c r="AD42" s="503"/>
      <c r="AE42" s="97"/>
    </row>
    <row r="43" spans="1:41" ht="125.25" customHeight="1" x14ac:dyDescent="0.25">
      <c r="A43" s="507"/>
      <c r="B43" s="493"/>
      <c r="C43" s="235" t="s">
        <v>67</v>
      </c>
      <c r="D43" s="236">
        <v>0</v>
      </c>
      <c r="E43" s="236">
        <v>0.1</v>
      </c>
      <c r="F43" s="236">
        <v>0.1</v>
      </c>
      <c r="G43" s="236">
        <v>0.1</v>
      </c>
      <c r="H43" s="236">
        <v>0.1</v>
      </c>
      <c r="I43" s="236">
        <v>0.1</v>
      </c>
      <c r="J43" s="236">
        <v>0.1</v>
      </c>
      <c r="K43" s="236">
        <v>0.1</v>
      </c>
      <c r="L43" s="236">
        <v>0.1</v>
      </c>
      <c r="M43" s="236">
        <v>0.1</v>
      </c>
      <c r="N43" s="236"/>
      <c r="O43" s="236"/>
      <c r="P43" s="276">
        <f t="shared" si="1"/>
        <v>0.89999999999999991</v>
      </c>
      <c r="Q43" s="502" t="s">
        <v>134</v>
      </c>
      <c r="R43" s="514"/>
      <c r="S43" s="514"/>
      <c r="T43" s="514"/>
      <c r="U43" s="514"/>
      <c r="V43" s="514"/>
      <c r="W43" s="514"/>
      <c r="X43" s="514"/>
      <c r="Y43" s="514"/>
      <c r="Z43" s="514"/>
      <c r="AA43" s="514"/>
      <c r="AB43" s="514"/>
      <c r="AC43" s="514"/>
      <c r="AD43" s="514"/>
      <c r="AE43" s="97"/>
    </row>
    <row r="44" spans="1:41" ht="125.25" customHeight="1" x14ac:dyDescent="0.25">
      <c r="A44" s="507" t="s">
        <v>135</v>
      </c>
      <c r="B44" s="493">
        <v>5</v>
      </c>
      <c r="C44" s="237" t="s">
        <v>62</v>
      </c>
      <c r="D44" s="238">
        <v>0</v>
      </c>
      <c r="E44" s="238">
        <v>0</v>
      </c>
      <c r="F44" s="238">
        <v>0.12</v>
      </c>
      <c r="G44" s="238">
        <v>0.12</v>
      </c>
      <c r="H44" s="238">
        <v>0.13</v>
      </c>
      <c r="I44" s="238">
        <v>0.13</v>
      </c>
      <c r="J44" s="238">
        <v>0.12</v>
      </c>
      <c r="K44" s="238">
        <v>0</v>
      </c>
      <c r="L44" s="238">
        <v>0.13</v>
      </c>
      <c r="M44" s="238">
        <v>0</v>
      </c>
      <c r="N44" s="238">
        <v>0.12</v>
      </c>
      <c r="O44" s="238">
        <v>0.13</v>
      </c>
      <c r="P44" s="276">
        <f t="shared" si="1"/>
        <v>1</v>
      </c>
      <c r="Q44" s="504" t="s">
        <v>136</v>
      </c>
      <c r="R44" s="505"/>
      <c r="S44" s="505"/>
      <c r="T44" s="505"/>
      <c r="U44" s="505"/>
      <c r="V44" s="505"/>
      <c r="W44" s="505"/>
      <c r="X44" s="505"/>
      <c r="Y44" s="505"/>
      <c r="Z44" s="505"/>
      <c r="AA44" s="505"/>
      <c r="AB44" s="505"/>
      <c r="AC44" s="505"/>
      <c r="AD44" s="506"/>
      <c r="AE44" s="97"/>
    </row>
    <row r="45" spans="1:41" ht="125.25" customHeight="1" thickBot="1" x14ac:dyDescent="0.3">
      <c r="A45" s="508"/>
      <c r="B45" s="509"/>
      <c r="C45" s="233" t="s">
        <v>67</v>
      </c>
      <c r="D45" s="311">
        <v>0</v>
      </c>
      <c r="E45" s="311">
        <v>0</v>
      </c>
      <c r="F45" s="311">
        <v>0.12</v>
      </c>
      <c r="G45" s="311">
        <v>0.12</v>
      </c>
      <c r="H45" s="311">
        <v>0.13</v>
      </c>
      <c r="I45" s="311">
        <v>0.13</v>
      </c>
      <c r="J45" s="311">
        <v>0.12</v>
      </c>
      <c r="K45" s="311">
        <v>0</v>
      </c>
      <c r="L45" s="311">
        <v>0.13</v>
      </c>
      <c r="M45" s="311">
        <v>0</v>
      </c>
      <c r="N45" s="311"/>
      <c r="O45" s="311"/>
      <c r="P45" s="312">
        <f t="shared" si="1"/>
        <v>0.75</v>
      </c>
      <c r="Q45" s="515" t="s">
        <v>137</v>
      </c>
      <c r="R45" s="516"/>
      <c r="S45" s="516"/>
      <c r="T45" s="516"/>
      <c r="U45" s="516"/>
      <c r="V45" s="516"/>
      <c r="W45" s="516"/>
      <c r="X45" s="516"/>
      <c r="Y45" s="516"/>
      <c r="Z45" s="516"/>
      <c r="AA45" s="516"/>
      <c r="AB45" s="516"/>
      <c r="AC45" s="516"/>
      <c r="AD45" s="516"/>
      <c r="AE45" s="97"/>
    </row>
    <row r="46" spans="1:41" x14ac:dyDescent="0.25">
      <c r="A46" s="240" t="s">
        <v>113</v>
      </c>
      <c r="B46" s="240"/>
      <c r="C46" s="240"/>
      <c r="D46" s="240"/>
      <c r="E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row>
  </sheetData>
  <mergeCells count="86">
    <mergeCell ref="C16:AB16"/>
    <mergeCell ref="AB2:AD2"/>
    <mergeCell ref="B3:AA4"/>
    <mergeCell ref="AB3:AD3"/>
    <mergeCell ref="AB4:AD4"/>
    <mergeCell ref="C7:C9"/>
    <mergeCell ref="O7:P7"/>
    <mergeCell ref="M8:N8"/>
    <mergeCell ref="O8:P8"/>
    <mergeCell ref="M9:N9"/>
    <mergeCell ref="B2:AA2"/>
    <mergeCell ref="D7:H9"/>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17:B17"/>
    <mergeCell ref="C17:Q17"/>
    <mergeCell ref="R17:V17"/>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Q42:AD42"/>
    <mergeCell ref="Q44:AD44"/>
    <mergeCell ref="A38:A39"/>
    <mergeCell ref="B38:B39"/>
    <mergeCell ref="A44:A45"/>
    <mergeCell ref="B44:B45"/>
    <mergeCell ref="A42:A43"/>
    <mergeCell ref="B42:B43"/>
    <mergeCell ref="A40:A41"/>
    <mergeCell ref="B40:B41"/>
    <mergeCell ref="Q38:AD38"/>
    <mergeCell ref="Q40:AD40"/>
    <mergeCell ref="Q39:AD39"/>
    <mergeCell ref="Q41:AD41"/>
    <mergeCell ref="Q43:AD43"/>
    <mergeCell ref="Q45:AD45"/>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41"/>
      <c r="B1" s="656" t="s">
        <v>0</v>
      </c>
      <c r="C1" s="657"/>
      <c r="D1" s="657"/>
      <c r="E1" s="657"/>
      <c r="F1" s="657"/>
      <c r="G1" s="657"/>
      <c r="H1" s="657"/>
      <c r="I1" s="657"/>
      <c r="J1" s="657"/>
      <c r="K1" s="657"/>
      <c r="L1" s="657"/>
      <c r="M1" s="657"/>
      <c r="N1" s="657"/>
      <c r="O1" s="657"/>
      <c r="P1" s="657"/>
      <c r="Q1" s="657"/>
      <c r="R1" s="657"/>
      <c r="S1" s="657"/>
      <c r="T1" s="657"/>
      <c r="U1" s="657"/>
      <c r="V1" s="657"/>
      <c r="W1" s="657"/>
      <c r="X1" s="657"/>
      <c r="Y1" s="658"/>
      <c r="Z1" s="653" t="s">
        <v>138</v>
      </c>
      <c r="AA1" s="654"/>
      <c r="AB1" s="655"/>
    </row>
    <row r="2" spans="1:28" ht="30.75" customHeight="1" x14ac:dyDescent="0.25">
      <c r="A2" s="642"/>
      <c r="B2" s="628" t="s">
        <v>2</v>
      </c>
      <c r="C2" s="629"/>
      <c r="D2" s="629"/>
      <c r="E2" s="629"/>
      <c r="F2" s="629"/>
      <c r="G2" s="629"/>
      <c r="H2" s="629"/>
      <c r="I2" s="629"/>
      <c r="J2" s="629"/>
      <c r="K2" s="629"/>
      <c r="L2" s="629"/>
      <c r="M2" s="629"/>
      <c r="N2" s="629"/>
      <c r="O2" s="629"/>
      <c r="P2" s="629"/>
      <c r="Q2" s="629"/>
      <c r="R2" s="629"/>
      <c r="S2" s="629"/>
      <c r="T2" s="629"/>
      <c r="U2" s="629"/>
      <c r="V2" s="629"/>
      <c r="W2" s="629"/>
      <c r="X2" s="629"/>
      <c r="Y2" s="630"/>
      <c r="Z2" s="644" t="s">
        <v>139</v>
      </c>
      <c r="AA2" s="645"/>
      <c r="AB2" s="646"/>
    </row>
    <row r="3" spans="1:28" ht="24" customHeight="1" x14ac:dyDescent="0.25">
      <c r="A3" s="642"/>
      <c r="B3" s="455" t="s">
        <v>4</v>
      </c>
      <c r="C3" s="456"/>
      <c r="D3" s="456"/>
      <c r="E3" s="456"/>
      <c r="F3" s="456"/>
      <c r="G3" s="456"/>
      <c r="H3" s="456"/>
      <c r="I3" s="456"/>
      <c r="J3" s="456"/>
      <c r="K3" s="456"/>
      <c r="L3" s="456"/>
      <c r="M3" s="456"/>
      <c r="N3" s="456"/>
      <c r="O3" s="456"/>
      <c r="P3" s="456"/>
      <c r="Q3" s="456"/>
      <c r="R3" s="456"/>
      <c r="S3" s="456"/>
      <c r="T3" s="456"/>
      <c r="U3" s="456"/>
      <c r="V3" s="456"/>
      <c r="W3" s="456"/>
      <c r="X3" s="456"/>
      <c r="Y3" s="457"/>
      <c r="Z3" s="644" t="s">
        <v>140</v>
      </c>
      <c r="AA3" s="645"/>
      <c r="AB3" s="646"/>
    </row>
    <row r="4" spans="1:28" ht="15.75" customHeight="1" thickBot="1" x14ac:dyDescent="0.3">
      <c r="A4" s="643"/>
      <c r="B4" s="458"/>
      <c r="C4" s="459"/>
      <c r="D4" s="459"/>
      <c r="E4" s="459"/>
      <c r="F4" s="459"/>
      <c r="G4" s="459"/>
      <c r="H4" s="459"/>
      <c r="I4" s="459"/>
      <c r="J4" s="459"/>
      <c r="K4" s="459"/>
      <c r="L4" s="459"/>
      <c r="M4" s="459"/>
      <c r="N4" s="459"/>
      <c r="O4" s="459"/>
      <c r="P4" s="459"/>
      <c r="Q4" s="459"/>
      <c r="R4" s="459"/>
      <c r="S4" s="459"/>
      <c r="T4" s="459"/>
      <c r="U4" s="459"/>
      <c r="V4" s="459"/>
      <c r="W4" s="459"/>
      <c r="X4" s="459"/>
      <c r="Y4" s="460"/>
      <c r="Z4" s="647" t="s">
        <v>6</v>
      </c>
      <c r="AA4" s="648"/>
      <c r="AB4" s="64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15" t="s">
        <v>15</v>
      </c>
      <c r="B7" s="416"/>
      <c r="C7" s="452"/>
      <c r="D7" s="453"/>
      <c r="E7" s="453"/>
      <c r="F7" s="453"/>
      <c r="G7" s="453"/>
      <c r="H7" s="453"/>
      <c r="I7" s="453"/>
      <c r="J7" s="453"/>
      <c r="K7" s="454"/>
      <c r="L7" s="62"/>
      <c r="M7" s="63"/>
      <c r="N7" s="63"/>
      <c r="O7" s="63"/>
      <c r="P7" s="63"/>
      <c r="Q7" s="64"/>
      <c r="R7" s="650" t="s">
        <v>9</v>
      </c>
      <c r="S7" s="651"/>
      <c r="T7" s="652"/>
      <c r="U7" s="659" t="s">
        <v>141</v>
      </c>
      <c r="V7" s="424"/>
      <c r="W7" s="650" t="s">
        <v>10</v>
      </c>
      <c r="X7" s="652"/>
      <c r="Y7" s="473" t="s">
        <v>11</v>
      </c>
      <c r="Z7" s="474"/>
      <c r="AA7" s="467"/>
      <c r="AB7" s="468"/>
    </row>
    <row r="8" spans="1:28" ht="15" customHeight="1" x14ac:dyDescent="0.25">
      <c r="A8" s="417"/>
      <c r="B8" s="418"/>
      <c r="C8" s="455"/>
      <c r="D8" s="456"/>
      <c r="E8" s="456"/>
      <c r="F8" s="456"/>
      <c r="G8" s="456"/>
      <c r="H8" s="456"/>
      <c r="I8" s="456"/>
      <c r="J8" s="456"/>
      <c r="K8" s="457"/>
      <c r="L8" s="62"/>
      <c r="M8" s="63"/>
      <c r="N8" s="63"/>
      <c r="O8" s="63"/>
      <c r="P8" s="63"/>
      <c r="Q8" s="64"/>
      <c r="R8" s="400"/>
      <c r="S8" s="401"/>
      <c r="T8" s="402"/>
      <c r="U8" s="425"/>
      <c r="V8" s="426"/>
      <c r="W8" s="400"/>
      <c r="X8" s="402"/>
      <c r="Y8" s="469" t="s">
        <v>12</v>
      </c>
      <c r="Z8" s="470"/>
      <c r="AA8" s="471"/>
      <c r="AB8" s="472"/>
    </row>
    <row r="9" spans="1:28" ht="15" customHeight="1" thickBot="1" x14ac:dyDescent="0.3">
      <c r="A9" s="419"/>
      <c r="B9" s="420"/>
      <c r="C9" s="458"/>
      <c r="D9" s="459"/>
      <c r="E9" s="459"/>
      <c r="F9" s="459"/>
      <c r="G9" s="459"/>
      <c r="H9" s="459"/>
      <c r="I9" s="459"/>
      <c r="J9" s="459"/>
      <c r="K9" s="460"/>
      <c r="L9" s="62"/>
      <c r="M9" s="63"/>
      <c r="N9" s="63"/>
      <c r="O9" s="63"/>
      <c r="P9" s="63"/>
      <c r="Q9" s="64"/>
      <c r="R9" s="397"/>
      <c r="S9" s="398"/>
      <c r="T9" s="399"/>
      <c r="U9" s="427"/>
      <c r="V9" s="428"/>
      <c r="W9" s="397"/>
      <c r="X9" s="399"/>
      <c r="Y9" s="442" t="s">
        <v>13</v>
      </c>
      <c r="Z9" s="443"/>
      <c r="AA9" s="444"/>
      <c r="AB9" s="445"/>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04" t="s">
        <v>17</v>
      </c>
      <c r="B11" s="405"/>
      <c r="C11" s="406"/>
      <c r="D11" s="407"/>
      <c r="E11" s="407"/>
      <c r="F11" s="407"/>
      <c r="G11" s="407"/>
      <c r="H11" s="407"/>
      <c r="I11" s="407"/>
      <c r="J11" s="407"/>
      <c r="K11" s="408"/>
      <c r="L11" s="72"/>
      <c r="M11" s="394" t="s">
        <v>19</v>
      </c>
      <c r="N11" s="395"/>
      <c r="O11" s="395"/>
      <c r="P11" s="395"/>
      <c r="Q11" s="396"/>
      <c r="R11" s="409"/>
      <c r="S11" s="410"/>
      <c r="T11" s="410"/>
      <c r="U11" s="410"/>
      <c r="V11" s="411"/>
      <c r="W11" s="394" t="s">
        <v>21</v>
      </c>
      <c r="X11" s="396"/>
      <c r="Y11" s="446"/>
      <c r="Z11" s="447"/>
      <c r="AA11" s="447"/>
      <c r="AB11" s="448"/>
    </row>
    <row r="12" spans="1:28" ht="9" customHeight="1" thickBot="1" x14ac:dyDescent="0.3">
      <c r="A12" s="59"/>
      <c r="B12" s="54"/>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73"/>
      <c r="AB12" s="74"/>
    </row>
    <row r="13" spans="1:28" s="76" customFormat="1" ht="37.5" customHeight="1" thickBot="1" x14ac:dyDescent="0.3">
      <c r="A13" s="404" t="s">
        <v>23</v>
      </c>
      <c r="B13" s="405"/>
      <c r="C13" s="412"/>
      <c r="D13" s="413"/>
      <c r="E13" s="413"/>
      <c r="F13" s="413"/>
      <c r="G13" s="413"/>
      <c r="H13" s="413"/>
      <c r="I13" s="413"/>
      <c r="J13" s="413"/>
      <c r="K13" s="413"/>
      <c r="L13" s="413"/>
      <c r="M13" s="413"/>
      <c r="N13" s="413"/>
      <c r="O13" s="413"/>
      <c r="P13" s="413"/>
      <c r="Q13" s="414"/>
      <c r="R13" s="54"/>
      <c r="S13" s="616" t="s">
        <v>142</v>
      </c>
      <c r="T13" s="616"/>
      <c r="U13" s="75"/>
      <c r="V13" s="615" t="s">
        <v>26</v>
      </c>
      <c r="W13" s="616"/>
      <c r="X13" s="616"/>
      <c r="Y13" s="616"/>
      <c r="Z13" s="54"/>
      <c r="AA13" s="450"/>
      <c r="AB13" s="451"/>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15" t="s">
        <v>7</v>
      </c>
      <c r="B15" s="416"/>
      <c r="C15" s="639" t="s">
        <v>143</v>
      </c>
      <c r="D15" s="80"/>
      <c r="E15" s="80"/>
      <c r="F15" s="80"/>
      <c r="G15" s="80"/>
      <c r="H15" s="80"/>
      <c r="I15" s="80"/>
      <c r="J15" s="70"/>
      <c r="K15" s="81"/>
      <c r="L15" s="70"/>
      <c r="M15" s="60"/>
      <c r="N15" s="60"/>
      <c r="O15" s="60"/>
      <c r="P15" s="60"/>
      <c r="Q15" s="617" t="s">
        <v>27</v>
      </c>
      <c r="R15" s="618"/>
      <c r="S15" s="618"/>
      <c r="T15" s="618"/>
      <c r="U15" s="618"/>
      <c r="V15" s="618"/>
      <c r="W15" s="618"/>
      <c r="X15" s="618"/>
      <c r="Y15" s="618"/>
      <c r="Z15" s="618"/>
      <c r="AA15" s="618"/>
      <c r="AB15" s="619"/>
    </row>
    <row r="16" spans="1:28" ht="35.25" customHeight="1" thickBot="1" x14ac:dyDescent="0.3">
      <c r="A16" s="419"/>
      <c r="B16" s="420"/>
      <c r="C16" s="640"/>
      <c r="D16" s="80"/>
      <c r="E16" s="80"/>
      <c r="F16" s="80"/>
      <c r="G16" s="80"/>
      <c r="H16" s="80"/>
      <c r="I16" s="80"/>
      <c r="J16" s="70"/>
      <c r="K16" s="70"/>
      <c r="L16" s="70"/>
      <c r="M16" s="60"/>
      <c r="N16" s="60"/>
      <c r="O16" s="60"/>
      <c r="P16" s="60"/>
      <c r="Q16" s="660" t="s">
        <v>144</v>
      </c>
      <c r="R16" s="604"/>
      <c r="S16" s="604"/>
      <c r="T16" s="604"/>
      <c r="U16" s="604"/>
      <c r="V16" s="661"/>
      <c r="W16" s="603" t="s">
        <v>145</v>
      </c>
      <c r="X16" s="604"/>
      <c r="Y16" s="604"/>
      <c r="Z16" s="604"/>
      <c r="AA16" s="604"/>
      <c r="AB16" s="605"/>
    </row>
    <row r="17" spans="1:39" ht="27" customHeight="1" x14ac:dyDescent="0.25">
      <c r="A17" s="82"/>
      <c r="B17" s="60"/>
      <c r="C17" s="60"/>
      <c r="D17" s="80"/>
      <c r="E17" s="80"/>
      <c r="F17" s="80"/>
      <c r="G17" s="80"/>
      <c r="H17" s="80"/>
      <c r="I17" s="80"/>
      <c r="J17" s="80"/>
      <c r="K17" s="80"/>
      <c r="L17" s="80"/>
      <c r="M17" s="60"/>
      <c r="N17" s="60"/>
      <c r="O17" s="60"/>
      <c r="P17" s="60"/>
      <c r="Q17" s="578" t="s">
        <v>146</v>
      </c>
      <c r="R17" s="579"/>
      <c r="S17" s="580"/>
      <c r="T17" s="606" t="s">
        <v>147</v>
      </c>
      <c r="U17" s="607"/>
      <c r="V17" s="608"/>
      <c r="W17" s="611" t="s">
        <v>146</v>
      </c>
      <c r="X17" s="580"/>
      <c r="Y17" s="611" t="s">
        <v>148</v>
      </c>
      <c r="Z17" s="580"/>
      <c r="AA17" s="606" t="s">
        <v>149</v>
      </c>
      <c r="AB17" s="623"/>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606"/>
      <c r="U18" s="607"/>
      <c r="V18" s="608"/>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12"/>
      <c r="R19" s="601"/>
      <c r="S19" s="602"/>
      <c r="T19" s="600"/>
      <c r="U19" s="601"/>
      <c r="V19" s="602"/>
      <c r="W19" s="620"/>
      <c r="X19" s="621"/>
      <c r="Y19" s="609"/>
      <c r="Z19" s="610"/>
      <c r="AA19" s="624"/>
      <c r="AB19" s="625"/>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0" t="s">
        <v>47</v>
      </c>
      <c r="B21" s="391"/>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3"/>
    </row>
    <row r="22" spans="1:39" ht="15" customHeight="1" x14ac:dyDescent="0.25">
      <c r="A22" s="379" t="s">
        <v>48</v>
      </c>
      <c r="B22" s="381" t="s">
        <v>49</v>
      </c>
      <c r="C22" s="382"/>
      <c r="D22" s="385" t="s">
        <v>150</v>
      </c>
      <c r="E22" s="386"/>
      <c r="F22" s="386"/>
      <c r="G22" s="386"/>
      <c r="H22" s="386"/>
      <c r="I22" s="386"/>
      <c r="J22" s="386"/>
      <c r="K22" s="386"/>
      <c r="L22" s="386"/>
      <c r="M22" s="386"/>
      <c r="N22" s="386"/>
      <c r="O22" s="387"/>
      <c r="P22" s="359" t="s">
        <v>41</v>
      </c>
      <c r="Q22" s="359" t="s">
        <v>51</v>
      </c>
      <c r="R22" s="359"/>
      <c r="S22" s="359"/>
      <c r="T22" s="359"/>
      <c r="U22" s="359"/>
      <c r="V22" s="359"/>
      <c r="W22" s="359"/>
      <c r="X22" s="359"/>
      <c r="Y22" s="359"/>
      <c r="Z22" s="359"/>
      <c r="AA22" s="359"/>
      <c r="AB22" s="361"/>
    </row>
    <row r="23" spans="1:39" ht="27" customHeight="1" x14ac:dyDescent="0.25">
      <c r="A23" s="380"/>
      <c r="B23" s="383"/>
      <c r="C23" s="384"/>
      <c r="D23" s="88" t="s">
        <v>30</v>
      </c>
      <c r="E23" s="88" t="s">
        <v>31</v>
      </c>
      <c r="F23" s="88" t="s">
        <v>32</v>
      </c>
      <c r="G23" s="88" t="s">
        <v>33</v>
      </c>
      <c r="H23" s="88" t="s">
        <v>34</v>
      </c>
      <c r="I23" s="88" t="s">
        <v>35</v>
      </c>
      <c r="J23" s="88" t="s">
        <v>36</v>
      </c>
      <c r="K23" s="88" t="s">
        <v>37</v>
      </c>
      <c r="L23" s="88" t="s">
        <v>38</v>
      </c>
      <c r="M23" s="88" t="s">
        <v>8</v>
      </c>
      <c r="N23" s="88" t="s">
        <v>39</v>
      </c>
      <c r="O23" s="88" t="s">
        <v>40</v>
      </c>
      <c r="P23" s="387"/>
      <c r="Q23" s="359"/>
      <c r="R23" s="359"/>
      <c r="S23" s="359"/>
      <c r="T23" s="359"/>
      <c r="U23" s="359"/>
      <c r="V23" s="359"/>
      <c r="W23" s="359"/>
      <c r="X23" s="359"/>
      <c r="Y23" s="359"/>
      <c r="Z23" s="359"/>
      <c r="AA23" s="359"/>
      <c r="AB23" s="361"/>
    </row>
    <row r="24" spans="1:39" ht="42" customHeight="1" thickBot="1" x14ac:dyDescent="0.3">
      <c r="A24" s="85"/>
      <c r="B24" s="432"/>
      <c r="C24" s="433"/>
      <c r="D24" s="89"/>
      <c r="E24" s="89"/>
      <c r="F24" s="89"/>
      <c r="G24" s="89"/>
      <c r="H24" s="89"/>
      <c r="I24" s="89"/>
      <c r="J24" s="89"/>
      <c r="K24" s="89"/>
      <c r="L24" s="89"/>
      <c r="M24" s="89"/>
      <c r="N24" s="89"/>
      <c r="O24" s="89"/>
      <c r="P24" s="86">
        <f>SUM(D24:O24)</f>
        <v>0</v>
      </c>
      <c r="Q24" s="434" t="s">
        <v>151</v>
      </c>
      <c r="R24" s="434"/>
      <c r="S24" s="434"/>
      <c r="T24" s="434"/>
      <c r="U24" s="434"/>
      <c r="V24" s="434"/>
      <c r="W24" s="434"/>
      <c r="X24" s="434"/>
      <c r="Y24" s="434"/>
      <c r="Z24" s="434"/>
      <c r="AA24" s="434"/>
      <c r="AB24" s="435"/>
    </row>
    <row r="25" spans="1:39" ht="21.95" customHeight="1" x14ac:dyDescent="0.25">
      <c r="A25" s="436" t="s">
        <v>53</v>
      </c>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8"/>
    </row>
    <row r="26" spans="1:39" ht="23.25" customHeight="1" x14ac:dyDescent="0.25">
      <c r="A26" s="357" t="s">
        <v>54</v>
      </c>
      <c r="B26" s="359" t="s">
        <v>55</v>
      </c>
      <c r="C26" s="359" t="s">
        <v>49</v>
      </c>
      <c r="D26" s="359" t="s">
        <v>56</v>
      </c>
      <c r="E26" s="359"/>
      <c r="F26" s="359"/>
      <c r="G26" s="359"/>
      <c r="H26" s="359"/>
      <c r="I26" s="359"/>
      <c r="J26" s="359"/>
      <c r="K26" s="359"/>
      <c r="L26" s="359"/>
      <c r="M26" s="359"/>
      <c r="N26" s="359"/>
      <c r="O26" s="359"/>
      <c r="P26" s="359"/>
      <c r="Q26" s="359" t="s">
        <v>57</v>
      </c>
      <c r="R26" s="359"/>
      <c r="S26" s="359"/>
      <c r="T26" s="359"/>
      <c r="U26" s="359"/>
      <c r="V26" s="359"/>
      <c r="W26" s="359"/>
      <c r="X26" s="359"/>
      <c r="Y26" s="359"/>
      <c r="Z26" s="359"/>
      <c r="AA26" s="359"/>
      <c r="AB26" s="361"/>
      <c r="AE26" s="87"/>
      <c r="AF26" s="87"/>
      <c r="AG26" s="87"/>
      <c r="AH26" s="87"/>
      <c r="AI26" s="87"/>
      <c r="AJ26" s="87"/>
      <c r="AK26" s="87"/>
      <c r="AL26" s="87"/>
      <c r="AM26" s="87"/>
    </row>
    <row r="27" spans="1:39" ht="23.25" customHeight="1" x14ac:dyDescent="0.25">
      <c r="A27" s="357"/>
      <c r="B27" s="359"/>
      <c r="C27" s="439"/>
      <c r="D27" s="88" t="s">
        <v>30</v>
      </c>
      <c r="E27" s="88" t="s">
        <v>31</v>
      </c>
      <c r="F27" s="88" t="s">
        <v>32</v>
      </c>
      <c r="G27" s="88" t="s">
        <v>33</v>
      </c>
      <c r="H27" s="88" t="s">
        <v>34</v>
      </c>
      <c r="I27" s="88" t="s">
        <v>35</v>
      </c>
      <c r="J27" s="88" t="s">
        <v>36</v>
      </c>
      <c r="K27" s="88" t="s">
        <v>37</v>
      </c>
      <c r="L27" s="88" t="s">
        <v>38</v>
      </c>
      <c r="M27" s="88" t="s">
        <v>8</v>
      </c>
      <c r="N27" s="88" t="s">
        <v>39</v>
      </c>
      <c r="O27" s="88" t="s">
        <v>40</v>
      </c>
      <c r="P27" s="88" t="s">
        <v>41</v>
      </c>
      <c r="Q27" s="383" t="s">
        <v>152</v>
      </c>
      <c r="R27" s="440"/>
      <c r="S27" s="440"/>
      <c r="T27" s="384"/>
      <c r="U27" s="383" t="s">
        <v>60</v>
      </c>
      <c r="V27" s="440"/>
      <c r="W27" s="440"/>
      <c r="X27" s="384"/>
      <c r="Y27" s="383" t="s">
        <v>61</v>
      </c>
      <c r="Z27" s="440"/>
      <c r="AA27" s="440"/>
      <c r="AB27" s="441"/>
      <c r="AE27" s="87"/>
      <c r="AF27" s="87"/>
      <c r="AG27" s="87"/>
      <c r="AH27" s="87"/>
      <c r="AI27" s="87"/>
      <c r="AJ27" s="87"/>
      <c r="AK27" s="87"/>
      <c r="AL27" s="87"/>
      <c r="AM27" s="87"/>
    </row>
    <row r="28" spans="1:39" ht="33" customHeight="1" x14ac:dyDescent="0.25">
      <c r="A28" s="362"/>
      <c r="B28" s="588"/>
      <c r="C28" s="90" t="s">
        <v>62</v>
      </c>
      <c r="D28" s="89"/>
      <c r="E28" s="89"/>
      <c r="F28" s="89"/>
      <c r="G28" s="89"/>
      <c r="H28" s="89"/>
      <c r="I28" s="89"/>
      <c r="J28" s="89"/>
      <c r="K28" s="89"/>
      <c r="L28" s="89"/>
      <c r="M28" s="89"/>
      <c r="N28" s="89"/>
      <c r="O28" s="89"/>
      <c r="P28" s="163">
        <f>SUM(D28:O28)</f>
        <v>0</v>
      </c>
      <c r="Q28" s="582" t="s">
        <v>153</v>
      </c>
      <c r="R28" s="583"/>
      <c r="S28" s="583"/>
      <c r="T28" s="584"/>
      <c r="U28" s="582" t="s">
        <v>154</v>
      </c>
      <c r="V28" s="583"/>
      <c r="W28" s="583"/>
      <c r="X28" s="584"/>
      <c r="Y28" s="582" t="s">
        <v>155</v>
      </c>
      <c r="Z28" s="583"/>
      <c r="AA28" s="583"/>
      <c r="AB28" s="626"/>
      <c r="AE28" s="87"/>
      <c r="AF28" s="87"/>
      <c r="AG28" s="87"/>
      <c r="AH28" s="87"/>
      <c r="AI28" s="87"/>
      <c r="AJ28" s="87"/>
      <c r="AK28" s="87"/>
      <c r="AL28" s="87"/>
      <c r="AM28" s="87"/>
    </row>
    <row r="29" spans="1:39" ht="33.950000000000003" customHeight="1" thickBot="1" x14ac:dyDescent="0.3">
      <c r="A29" s="581"/>
      <c r="B29" s="589"/>
      <c r="C29" s="91" t="s">
        <v>67</v>
      </c>
      <c r="D29" s="92"/>
      <c r="E29" s="92"/>
      <c r="F29" s="92"/>
      <c r="G29" s="93"/>
      <c r="H29" s="93"/>
      <c r="I29" s="93"/>
      <c r="J29" s="93"/>
      <c r="K29" s="93"/>
      <c r="L29" s="93"/>
      <c r="M29" s="93"/>
      <c r="N29" s="93"/>
      <c r="O29" s="93"/>
      <c r="P29" s="164">
        <f>SUM(D29:O29)</f>
        <v>0</v>
      </c>
      <c r="Q29" s="585"/>
      <c r="R29" s="586"/>
      <c r="S29" s="586"/>
      <c r="T29" s="587"/>
      <c r="U29" s="585"/>
      <c r="V29" s="586"/>
      <c r="W29" s="586"/>
      <c r="X29" s="587"/>
      <c r="Y29" s="585"/>
      <c r="Z29" s="586"/>
      <c r="AA29" s="586"/>
      <c r="AB29" s="627"/>
      <c r="AC29" s="49"/>
      <c r="AE29" s="87"/>
      <c r="AF29" s="87"/>
      <c r="AG29" s="87"/>
      <c r="AH29" s="87"/>
      <c r="AI29" s="87"/>
      <c r="AJ29" s="87"/>
      <c r="AK29" s="87"/>
      <c r="AL29" s="87"/>
      <c r="AM29" s="87"/>
    </row>
    <row r="30" spans="1:39" ht="26.25" customHeight="1" x14ac:dyDescent="0.25">
      <c r="A30" s="356" t="s">
        <v>68</v>
      </c>
      <c r="B30" s="574" t="s">
        <v>69</v>
      </c>
      <c r="C30" s="358" t="s">
        <v>70</v>
      </c>
      <c r="D30" s="358"/>
      <c r="E30" s="358"/>
      <c r="F30" s="358"/>
      <c r="G30" s="358"/>
      <c r="H30" s="358"/>
      <c r="I30" s="358"/>
      <c r="J30" s="358"/>
      <c r="K30" s="358"/>
      <c r="L30" s="358"/>
      <c r="M30" s="358"/>
      <c r="N30" s="358"/>
      <c r="O30" s="358"/>
      <c r="P30" s="358"/>
      <c r="Q30" s="403" t="s">
        <v>71</v>
      </c>
      <c r="R30" s="637"/>
      <c r="S30" s="637"/>
      <c r="T30" s="637"/>
      <c r="U30" s="637"/>
      <c r="V30" s="637"/>
      <c r="W30" s="637"/>
      <c r="X30" s="637"/>
      <c r="Y30" s="637"/>
      <c r="Z30" s="637"/>
      <c r="AA30" s="637"/>
      <c r="AB30" s="638"/>
      <c r="AE30" s="87"/>
      <c r="AF30" s="87"/>
      <c r="AG30" s="87"/>
      <c r="AH30" s="87"/>
      <c r="AI30" s="87"/>
      <c r="AJ30" s="87"/>
      <c r="AK30" s="87"/>
      <c r="AL30" s="87"/>
      <c r="AM30" s="87"/>
    </row>
    <row r="31" spans="1:39" ht="26.25" customHeight="1" x14ac:dyDescent="0.25">
      <c r="A31" s="357"/>
      <c r="B31" s="575"/>
      <c r="C31" s="88" t="s">
        <v>72</v>
      </c>
      <c r="D31" s="88" t="s">
        <v>73</v>
      </c>
      <c r="E31" s="88" t="s">
        <v>74</v>
      </c>
      <c r="F31" s="88" t="s">
        <v>75</v>
      </c>
      <c r="G31" s="88" t="s">
        <v>76</v>
      </c>
      <c r="H31" s="88" t="s">
        <v>77</v>
      </c>
      <c r="I31" s="88" t="s">
        <v>78</v>
      </c>
      <c r="J31" s="88" t="s">
        <v>79</v>
      </c>
      <c r="K31" s="88" t="s">
        <v>80</v>
      </c>
      <c r="L31" s="88" t="s">
        <v>81</v>
      </c>
      <c r="M31" s="88" t="s">
        <v>82</v>
      </c>
      <c r="N31" s="88" t="s">
        <v>83</v>
      </c>
      <c r="O31" s="88" t="s">
        <v>84</v>
      </c>
      <c r="P31" s="88" t="s">
        <v>85</v>
      </c>
      <c r="Q31" s="385" t="s">
        <v>86</v>
      </c>
      <c r="R31" s="386"/>
      <c r="S31" s="386"/>
      <c r="T31" s="386"/>
      <c r="U31" s="386"/>
      <c r="V31" s="386"/>
      <c r="W31" s="386"/>
      <c r="X31" s="386"/>
      <c r="Y31" s="386"/>
      <c r="Z31" s="386"/>
      <c r="AA31" s="386"/>
      <c r="AB31" s="622"/>
      <c r="AE31" s="94"/>
      <c r="AF31" s="94"/>
      <c r="AG31" s="94"/>
      <c r="AH31" s="94"/>
      <c r="AI31" s="94"/>
      <c r="AJ31" s="94"/>
      <c r="AK31" s="94"/>
      <c r="AL31" s="94"/>
      <c r="AM31" s="94"/>
    </row>
    <row r="32" spans="1:39" ht="28.5" customHeight="1" x14ac:dyDescent="0.25">
      <c r="A32" s="577"/>
      <c r="B32" s="572"/>
      <c r="C32" s="90" t="s">
        <v>62</v>
      </c>
      <c r="D32" s="95"/>
      <c r="E32" s="95"/>
      <c r="F32" s="95"/>
      <c r="G32" s="95"/>
      <c r="H32" s="95"/>
      <c r="I32" s="95"/>
      <c r="J32" s="95"/>
      <c r="K32" s="95"/>
      <c r="L32" s="95"/>
      <c r="M32" s="95"/>
      <c r="N32" s="95"/>
      <c r="O32" s="95"/>
      <c r="P32" s="96">
        <f t="shared" ref="P32:P39" si="0">SUM(D32:O32)</f>
        <v>0</v>
      </c>
      <c r="Q32" s="631" t="s">
        <v>156</v>
      </c>
      <c r="R32" s="632"/>
      <c r="S32" s="632"/>
      <c r="T32" s="632"/>
      <c r="U32" s="632"/>
      <c r="V32" s="632"/>
      <c r="W32" s="632"/>
      <c r="X32" s="632"/>
      <c r="Y32" s="632"/>
      <c r="Z32" s="632"/>
      <c r="AA32" s="632"/>
      <c r="AB32" s="633"/>
      <c r="AC32" s="97"/>
      <c r="AE32" s="98"/>
      <c r="AF32" s="98"/>
      <c r="AG32" s="98"/>
      <c r="AH32" s="98"/>
      <c r="AI32" s="98"/>
      <c r="AJ32" s="98"/>
      <c r="AK32" s="98"/>
      <c r="AL32" s="98"/>
      <c r="AM32" s="98"/>
    </row>
    <row r="33" spans="1:29" ht="28.5" customHeight="1" x14ac:dyDescent="0.25">
      <c r="A33" s="341"/>
      <c r="B33" s="573"/>
      <c r="C33" s="99" t="s">
        <v>67</v>
      </c>
      <c r="D33" s="100"/>
      <c r="E33" s="100"/>
      <c r="F33" s="100"/>
      <c r="G33" s="100"/>
      <c r="H33" s="100"/>
      <c r="I33" s="100"/>
      <c r="J33" s="100"/>
      <c r="K33" s="100"/>
      <c r="L33" s="100"/>
      <c r="M33" s="100"/>
      <c r="N33" s="100"/>
      <c r="O33" s="100"/>
      <c r="P33" s="101">
        <f t="shared" si="0"/>
        <v>0</v>
      </c>
      <c r="Q33" s="634"/>
      <c r="R33" s="635"/>
      <c r="S33" s="635"/>
      <c r="T33" s="635"/>
      <c r="U33" s="635"/>
      <c r="V33" s="635"/>
      <c r="W33" s="635"/>
      <c r="X33" s="635"/>
      <c r="Y33" s="635"/>
      <c r="Z33" s="635"/>
      <c r="AA33" s="635"/>
      <c r="AB33" s="636"/>
      <c r="AC33" s="97"/>
    </row>
    <row r="34" spans="1:29" ht="28.5" customHeight="1" x14ac:dyDescent="0.25">
      <c r="A34" s="341"/>
      <c r="B34" s="576"/>
      <c r="C34" s="102" t="s">
        <v>62</v>
      </c>
      <c r="D34" s="103"/>
      <c r="E34" s="103"/>
      <c r="F34" s="103"/>
      <c r="G34" s="103"/>
      <c r="H34" s="103"/>
      <c r="I34" s="103"/>
      <c r="J34" s="103"/>
      <c r="K34" s="103"/>
      <c r="L34" s="103"/>
      <c r="M34" s="103"/>
      <c r="N34" s="103"/>
      <c r="O34" s="103"/>
      <c r="P34" s="101">
        <f t="shared" si="0"/>
        <v>0</v>
      </c>
      <c r="Q34" s="591"/>
      <c r="R34" s="592"/>
      <c r="S34" s="592"/>
      <c r="T34" s="592"/>
      <c r="U34" s="592"/>
      <c r="V34" s="592"/>
      <c r="W34" s="592"/>
      <c r="X34" s="592"/>
      <c r="Y34" s="592"/>
      <c r="Z34" s="592"/>
      <c r="AA34" s="592"/>
      <c r="AB34" s="593"/>
      <c r="AC34" s="97"/>
    </row>
    <row r="35" spans="1:29" ht="28.5" customHeight="1" x14ac:dyDescent="0.25">
      <c r="A35" s="341"/>
      <c r="B35" s="573"/>
      <c r="C35" s="99" t="s">
        <v>67</v>
      </c>
      <c r="D35" s="100"/>
      <c r="E35" s="100"/>
      <c r="F35" s="100"/>
      <c r="G35" s="100"/>
      <c r="H35" s="100"/>
      <c r="I35" s="100"/>
      <c r="J35" s="100"/>
      <c r="K35" s="100"/>
      <c r="L35" s="104"/>
      <c r="M35" s="104"/>
      <c r="N35" s="104"/>
      <c r="O35" s="104"/>
      <c r="P35" s="101">
        <f t="shared" si="0"/>
        <v>0</v>
      </c>
      <c r="Q35" s="597"/>
      <c r="R35" s="598"/>
      <c r="S35" s="598"/>
      <c r="T35" s="598"/>
      <c r="U35" s="598"/>
      <c r="V35" s="598"/>
      <c r="W35" s="598"/>
      <c r="X35" s="598"/>
      <c r="Y35" s="598"/>
      <c r="Z35" s="598"/>
      <c r="AA35" s="598"/>
      <c r="AB35" s="599"/>
      <c r="AC35" s="97"/>
    </row>
    <row r="36" spans="1:29" ht="28.5" customHeight="1" x14ac:dyDescent="0.25">
      <c r="A36" s="570"/>
      <c r="B36" s="576"/>
      <c r="C36" s="102" t="s">
        <v>62</v>
      </c>
      <c r="D36" s="103"/>
      <c r="E36" s="103"/>
      <c r="F36" s="103"/>
      <c r="G36" s="103"/>
      <c r="H36" s="103"/>
      <c r="I36" s="103"/>
      <c r="J36" s="103"/>
      <c r="K36" s="103"/>
      <c r="L36" s="103"/>
      <c r="M36" s="103"/>
      <c r="N36" s="103"/>
      <c r="O36" s="103"/>
      <c r="P36" s="101">
        <f t="shared" si="0"/>
        <v>0</v>
      </c>
      <c r="Q36" s="591"/>
      <c r="R36" s="592"/>
      <c r="S36" s="592"/>
      <c r="T36" s="592"/>
      <c r="U36" s="592"/>
      <c r="V36" s="592"/>
      <c r="W36" s="592"/>
      <c r="X36" s="592"/>
      <c r="Y36" s="592"/>
      <c r="Z36" s="592"/>
      <c r="AA36" s="592"/>
      <c r="AB36" s="593"/>
      <c r="AC36" s="97"/>
    </row>
    <row r="37" spans="1:29" ht="28.5" customHeight="1" x14ac:dyDescent="0.25">
      <c r="A37" s="571"/>
      <c r="B37" s="573"/>
      <c r="C37" s="99" t="s">
        <v>67</v>
      </c>
      <c r="D37" s="100"/>
      <c r="E37" s="100"/>
      <c r="F37" s="100"/>
      <c r="G37" s="100"/>
      <c r="H37" s="100"/>
      <c r="I37" s="100"/>
      <c r="J37" s="100"/>
      <c r="K37" s="100"/>
      <c r="L37" s="104"/>
      <c r="M37" s="104"/>
      <c r="N37" s="104"/>
      <c r="O37" s="104"/>
      <c r="P37" s="101">
        <f t="shared" si="0"/>
        <v>0</v>
      </c>
      <c r="Q37" s="597"/>
      <c r="R37" s="598"/>
      <c r="S37" s="598"/>
      <c r="T37" s="598"/>
      <c r="U37" s="598"/>
      <c r="V37" s="598"/>
      <c r="W37" s="598"/>
      <c r="X37" s="598"/>
      <c r="Y37" s="598"/>
      <c r="Z37" s="598"/>
      <c r="AA37" s="598"/>
      <c r="AB37" s="599"/>
      <c r="AC37" s="97"/>
    </row>
    <row r="38" spans="1:29" ht="28.5" customHeight="1" x14ac:dyDescent="0.25">
      <c r="A38" s="613"/>
      <c r="B38" s="576"/>
      <c r="C38" s="102" t="s">
        <v>62</v>
      </c>
      <c r="D38" s="103"/>
      <c r="E38" s="103"/>
      <c r="F38" s="103"/>
      <c r="G38" s="103"/>
      <c r="H38" s="103"/>
      <c r="I38" s="103"/>
      <c r="J38" s="103"/>
      <c r="K38" s="103"/>
      <c r="L38" s="103"/>
      <c r="M38" s="103"/>
      <c r="N38" s="103"/>
      <c r="O38" s="103"/>
      <c r="P38" s="101">
        <f t="shared" si="0"/>
        <v>0</v>
      </c>
      <c r="Q38" s="591"/>
      <c r="R38" s="592"/>
      <c r="S38" s="592"/>
      <c r="T38" s="592"/>
      <c r="U38" s="592"/>
      <c r="V38" s="592"/>
      <c r="W38" s="592"/>
      <c r="X38" s="592"/>
      <c r="Y38" s="592"/>
      <c r="Z38" s="592"/>
      <c r="AA38" s="592"/>
      <c r="AB38" s="593"/>
      <c r="AC38" s="97"/>
    </row>
    <row r="39" spans="1:29" ht="28.5" customHeight="1" thickBot="1" x14ac:dyDescent="0.3">
      <c r="A39" s="614"/>
      <c r="B39" s="590"/>
      <c r="C39" s="91" t="s">
        <v>67</v>
      </c>
      <c r="D39" s="105"/>
      <c r="E39" s="105"/>
      <c r="F39" s="105"/>
      <c r="G39" s="105"/>
      <c r="H39" s="105"/>
      <c r="I39" s="105"/>
      <c r="J39" s="105"/>
      <c r="K39" s="105"/>
      <c r="L39" s="106"/>
      <c r="M39" s="106"/>
      <c r="N39" s="106"/>
      <c r="O39" s="106"/>
      <c r="P39" s="107">
        <f t="shared" si="0"/>
        <v>0</v>
      </c>
      <c r="Q39" s="594"/>
      <c r="R39" s="595"/>
      <c r="S39" s="595"/>
      <c r="T39" s="595"/>
      <c r="U39" s="595"/>
      <c r="V39" s="595"/>
      <c r="W39" s="595"/>
      <c r="X39" s="595"/>
      <c r="Y39" s="595"/>
      <c r="Z39" s="595"/>
      <c r="AA39" s="595"/>
      <c r="AB39" s="596"/>
      <c r="AC39" s="97"/>
    </row>
    <row r="40" spans="1:29" x14ac:dyDescent="0.25">
      <c r="A40" s="50" t="s">
        <v>113</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O30"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1"/>
      <c r="B1" s="464" t="s">
        <v>0</v>
      </c>
      <c r="C1" s="465"/>
      <c r="D1" s="465"/>
      <c r="E1" s="465"/>
      <c r="F1" s="465"/>
      <c r="G1" s="465"/>
      <c r="H1" s="465"/>
      <c r="I1" s="465"/>
      <c r="J1" s="465"/>
      <c r="K1" s="465"/>
      <c r="L1" s="465"/>
      <c r="M1" s="465"/>
      <c r="N1" s="465"/>
      <c r="O1" s="465"/>
      <c r="P1" s="465"/>
      <c r="Q1" s="465"/>
      <c r="R1" s="465"/>
      <c r="S1" s="465"/>
      <c r="T1" s="465"/>
      <c r="U1" s="465"/>
      <c r="V1" s="465"/>
      <c r="W1" s="465"/>
      <c r="X1" s="465"/>
      <c r="Y1" s="465"/>
      <c r="Z1" s="465"/>
      <c r="AA1" s="466"/>
      <c r="AB1" s="475" t="s">
        <v>1</v>
      </c>
      <c r="AC1" s="476"/>
      <c r="AD1" s="477"/>
    </row>
    <row r="2" spans="1:30" ht="30.75" customHeight="1" thickBot="1" x14ac:dyDescent="0.3">
      <c r="A2" s="462"/>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478" t="s">
        <v>3</v>
      </c>
      <c r="AC2" s="479"/>
      <c r="AD2" s="480"/>
    </row>
    <row r="3" spans="1:30" ht="24" customHeight="1" x14ac:dyDescent="0.25">
      <c r="A3" s="462"/>
      <c r="B3" s="436" t="s">
        <v>4</v>
      </c>
      <c r="C3" s="437"/>
      <c r="D3" s="437"/>
      <c r="E3" s="437"/>
      <c r="F3" s="437"/>
      <c r="G3" s="437"/>
      <c r="H3" s="437"/>
      <c r="I3" s="437"/>
      <c r="J3" s="437"/>
      <c r="K3" s="437"/>
      <c r="L3" s="437"/>
      <c r="M3" s="437"/>
      <c r="N3" s="437"/>
      <c r="O3" s="437"/>
      <c r="P3" s="437"/>
      <c r="Q3" s="437"/>
      <c r="R3" s="437"/>
      <c r="S3" s="437"/>
      <c r="T3" s="437"/>
      <c r="U3" s="437"/>
      <c r="V3" s="437"/>
      <c r="W3" s="437"/>
      <c r="X3" s="437"/>
      <c r="Y3" s="437"/>
      <c r="Z3" s="437"/>
      <c r="AA3" s="438"/>
      <c r="AB3" s="478" t="s">
        <v>5</v>
      </c>
      <c r="AC3" s="479"/>
      <c r="AD3" s="480"/>
    </row>
    <row r="4" spans="1:30" ht="21.95" customHeight="1" thickBot="1" x14ac:dyDescent="0.3">
      <c r="A4" s="463"/>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484" t="s">
        <v>6</v>
      </c>
      <c r="AC4" s="485"/>
      <c r="AD4" s="486"/>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15" t="s">
        <v>7</v>
      </c>
      <c r="B7" s="416"/>
      <c r="C7" s="662" t="s">
        <v>8</v>
      </c>
      <c r="D7" s="415" t="s">
        <v>9</v>
      </c>
      <c r="E7" s="429"/>
      <c r="F7" s="429"/>
      <c r="G7" s="429"/>
      <c r="H7" s="416"/>
      <c r="I7" s="423">
        <v>45231</v>
      </c>
      <c r="J7" s="424"/>
      <c r="K7" s="415" t="s">
        <v>10</v>
      </c>
      <c r="L7" s="416"/>
      <c r="M7" s="473" t="s">
        <v>11</v>
      </c>
      <c r="N7" s="474"/>
      <c r="O7" s="467"/>
      <c r="P7" s="468"/>
      <c r="Q7" s="54"/>
      <c r="R7" s="54"/>
      <c r="S7" s="54"/>
      <c r="T7" s="54"/>
      <c r="U7" s="54"/>
      <c r="V7" s="54"/>
      <c r="W7" s="54"/>
      <c r="X7" s="54"/>
      <c r="Y7" s="54"/>
      <c r="Z7" s="55"/>
      <c r="AA7" s="54"/>
      <c r="AB7" s="54"/>
      <c r="AC7" s="60"/>
      <c r="AD7" s="61"/>
    </row>
    <row r="8" spans="1:30" x14ac:dyDescent="0.25">
      <c r="A8" s="417"/>
      <c r="B8" s="418"/>
      <c r="C8" s="488"/>
      <c r="D8" s="417"/>
      <c r="E8" s="430"/>
      <c r="F8" s="430"/>
      <c r="G8" s="430"/>
      <c r="H8" s="418"/>
      <c r="I8" s="425"/>
      <c r="J8" s="426"/>
      <c r="K8" s="417"/>
      <c r="L8" s="418"/>
      <c r="M8" s="469" t="s">
        <v>12</v>
      </c>
      <c r="N8" s="470"/>
      <c r="O8" s="471"/>
      <c r="P8" s="472"/>
      <c r="Q8" s="54"/>
      <c r="R8" s="54"/>
      <c r="S8" s="54"/>
      <c r="T8" s="54"/>
      <c r="U8" s="54"/>
      <c r="V8" s="54"/>
      <c r="W8" s="54"/>
      <c r="X8" s="54"/>
      <c r="Y8" s="54"/>
      <c r="Z8" s="55"/>
      <c r="AA8" s="54"/>
      <c r="AB8" s="54"/>
      <c r="AC8" s="60"/>
      <c r="AD8" s="61"/>
    </row>
    <row r="9" spans="1:30" ht="15.75" thickBot="1" x14ac:dyDescent="0.3">
      <c r="A9" s="419"/>
      <c r="B9" s="420"/>
      <c r="C9" s="489"/>
      <c r="D9" s="419"/>
      <c r="E9" s="431"/>
      <c r="F9" s="431"/>
      <c r="G9" s="431"/>
      <c r="H9" s="420"/>
      <c r="I9" s="427"/>
      <c r="J9" s="428"/>
      <c r="K9" s="419"/>
      <c r="L9" s="420"/>
      <c r="M9" s="442" t="s">
        <v>13</v>
      </c>
      <c r="N9" s="443"/>
      <c r="O9" s="444" t="s">
        <v>14</v>
      </c>
      <c r="P9" s="445"/>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15" t="s">
        <v>15</v>
      </c>
      <c r="B11" s="416"/>
      <c r="C11" s="452" t="s">
        <v>16</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5">
      <c r="A12" s="417"/>
      <c r="B12" s="418"/>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3">
      <c r="A13" s="419"/>
      <c r="B13" s="420"/>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4" t="s">
        <v>17</v>
      </c>
      <c r="B15" s="405"/>
      <c r="C15" s="406" t="s">
        <v>18</v>
      </c>
      <c r="D15" s="407"/>
      <c r="E15" s="407"/>
      <c r="F15" s="407"/>
      <c r="G15" s="407"/>
      <c r="H15" s="407"/>
      <c r="I15" s="407"/>
      <c r="J15" s="407"/>
      <c r="K15" s="408"/>
      <c r="L15" s="394" t="s">
        <v>19</v>
      </c>
      <c r="M15" s="395"/>
      <c r="N15" s="395"/>
      <c r="O15" s="395"/>
      <c r="P15" s="395"/>
      <c r="Q15" s="396"/>
      <c r="R15" s="409" t="s">
        <v>20</v>
      </c>
      <c r="S15" s="410"/>
      <c r="T15" s="410"/>
      <c r="U15" s="410"/>
      <c r="V15" s="410"/>
      <c r="W15" s="410"/>
      <c r="X15" s="411"/>
      <c r="Y15" s="394" t="s">
        <v>21</v>
      </c>
      <c r="Z15" s="396"/>
      <c r="AA15" s="446" t="s">
        <v>22</v>
      </c>
      <c r="AB15" s="447"/>
      <c r="AC15" s="447"/>
      <c r="AD15" s="448"/>
    </row>
    <row r="16" spans="1:30" ht="9" customHeight="1" thickBot="1" x14ac:dyDescent="0.3">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x14ac:dyDescent="0.3">
      <c r="A17" s="404" t="s">
        <v>23</v>
      </c>
      <c r="B17" s="405"/>
      <c r="C17" s="412" t="s">
        <v>157</v>
      </c>
      <c r="D17" s="413"/>
      <c r="E17" s="413"/>
      <c r="F17" s="413"/>
      <c r="G17" s="413"/>
      <c r="H17" s="413"/>
      <c r="I17" s="413"/>
      <c r="J17" s="413"/>
      <c r="K17" s="413"/>
      <c r="L17" s="413"/>
      <c r="M17" s="413"/>
      <c r="N17" s="413"/>
      <c r="O17" s="413"/>
      <c r="P17" s="413"/>
      <c r="Q17" s="414"/>
      <c r="R17" s="394" t="s">
        <v>25</v>
      </c>
      <c r="S17" s="395"/>
      <c r="T17" s="395"/>
      <c r="U17" s="395"/>
      <c r="V17" s="396"/>
      <c r="W17" s="568">
        <v>1</v>
      </c>
      <c r="X17" s="569"/>
      <c r="Y17" s="395" t="s">
        <v>26</v>
      </c>
      <c r="Z17" s="395"/>
      <c r="AA17" s="395"/>
      <c r="AB17" s="396"/>
      <c r="AC17" s="450">
        <v>0.2</v>
      </c>
      <c r="AD17" s="45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94" t="s">
        <v>27</v>
      </c>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6"/>
      <c r="AE19" s="83"/>
      <c r="AF19" s="83"/>
    </row>
    <row r="20" spans="1:41" ht="32.25" customHeight="1" thickBot="1" x14ac:dyDescent="0.3">
      <c r="A20" s="82"/>
      <c r="B20" s="60"/>
      <c r="C20" s="397" t="s">
        <v>28</v>
      </c>
      <c r="D20" s="398"/>
      <c r="E20" s="398"/>
      <c r="F20" s="398"/>
      <c r="G20" s="398"/>
      <c r="H20" s="398"/>
      <c r="I20" s="398"/>
      <c r="J20" s="398"/>
      <c r="K20" s="398"/>
      <c r="L20" s="398"/>
      <c r="M20" s="398"/>
      <c r="N20" s="398"/>
      <c r="O20" s="398"/>
      <c r="P20" s="399"/>
      <c r="Q20" s="400" t="s">
        <v>29</v>
      </c>
      <c r="R20" s="401"/>
      <c r="S20" s="401"/>
      <c r="T20" s="401"/>
      <c r="U20" s="401"/>
      <c r="V20" s="401"/>
      <c r="W20" s="401"/>
      <c r="X20" s="401"/>
      <c r="Y20" s="401"/>
      <c r="Z20" s="401"/>
      <c r="AA20" s="401"/>
      <c r="AB20" s="401"/>
      <c r="AC20" s="401"/>
      <c r="AD20" s="402"/>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38</v>
      </c>
      <c r="L21" s="161" t="s">
        <v>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8</v>
      </c>
      <c r="AA21" s="161" t="s">
        <v>39</v>
      </c>
      <c r="AB21" s="161" t="s">
        <v>40</v>
      </c>
      <c r="AC21" s="161" t="s">
        <v>41</v>
      </c>
      <c r="AD21" s="162" t="s">
        <v>42</v>
      </c>
      <c r="AE21" s="3"/>
      <c r="AF21" s="3"/>
    </row>
    <row r="22" spans="1:41" ht="32.25" customHeight="1" x14ac:dyDescent="0.25">
      <c r="A22" s="356" t="s">
        <v>43</v>
      </c>
      <c r="B22" s="403"/>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v>-439793</v>
      </c>
      <c r="X22" s="180"/>
      <c r="Y22" s="180">
        <v>-94739209</v>
      </c>
      <c r="Z22" s="180"/>
      <c r="AA22" s="180"/>
      <c r="AB22" s="180"/>
      <c r="AC22" s="180">
        <f>SUM(Q22:AB22)</f>
        <v>436480230</v>
      </c>
      <c r="AD22" s="186"/>
      <c r="AE22" s="3"/>
      <c r="AF22" s="3"/>
    </row>
    <row r="23" spans="1:41" ht="32.25" customHeight="1" x14ac:dyDescent="0.25">
      <c r="A23" s="357" t="s">
        <v>44</v>
      </c>
      <c r="B23" s="385"/>
      <c r="C23" s="177"/>
      <c r="D23" s="176"/>
      <c r="E23" s="176"/>
      <c r="F23" s="176"/>
      <c r="G23" s="176"/>
      <c r="H23" s="176"/>
      <c r="I23" s="176"/>
      <c r="J23" s="176"/>
      <c r="K23" s="176"/>
      <c r="L23" s="176"/>
      <c r="M23" s="176"/>
      <c r="N23" s="176"/>
      <c r="O23" s="176">
        <f>SUM(C23:N23)</f>
        <v>0</v>
      </c>
      <c r="P23" s="194" t="str">
        <f>IFERROR(O23/(SUMIF(C23:N23,"&gt;0",C22:N22))," ")</f>
        <v xml:space="preserve"> </v>
      </c>
      <c r="Q23" s="177">
        <v>369956700</v>
      </c>
      <c r="R23" s="176">
        <v>159030000</v>
      </c>
      <c r="S23" s="176">
        <v>-5203670</v>
      </c>
      <c r="T23" s="176">
        <v>-9158000</v>
      </c>
      <c r="U23" s="176">
        <v>7210200</v>
      </c>
      <c r="V23" s="176"/>
      <c r="W23" s="176">
        <v>6000000</v>
      </c>
      <c r="X23" s="176"/>
      <c r="Y23" s="176">
        <v>-95000000</v>
      </c>
      <c r="Z23" s="176"/>
      <c r="AA23" s="176"/>
      <c r="AB23" s="176"/>
      <c r="AC23" s="243">
        <f>SUM(Q23:AB23)</f>
        <v>432835230</v>
      </c>
      <c r="AD23" s="184">
        <f>IFERROR(AC23/(SUMIF(Q23:AB23,"&gt;0",Q22:AB22))," ")</f>
        <v>0.81479554064285664</v>
      </c>
      <c r="AE23" s="3"/>
      <c r="AF23" s="3"/>
    </row>
    <row r="24" spans="1:41" ht="32.25" customHeight="1" x14ac:dyDescent="0.25">
      <c r="A24" s="357" t="s">
        <v>45</v>
      </c>
      <c r="B24" s="385"/>
      <c r="C24" s="177">
        <v>812468</v>
      </c>
      <c r="D24" s="176">
        <f>1000000+104706</f>
        <v>1104706</v>
      </c>
      <c r="E24" s="176"/>
      <c r="F24" s="176">
        <v>2500000</v>
      </c>
      <c r="G24" s="176"/>
      <c r="H24" s="176"/>
      <c r="I24" s="176"/>
      <c r="J24" s="176"/>
      <c r="K24" s="176"/>
      <c r="L24" s="176"/>
      <c r="M24" s="176"/>
      <c r="N24" s="176"/>
      <c r="O24" s="243">
        <f>SUM(C24:N24)</f>
        <v>4417174</v>
      </c>
      <c r="P24" s="181"/>
      <c r="Q24" s="177"/>
      <c r="R24" s="176">
        <v>22394800</v>
      </c>
      <c r="S24" s="176">
        <f>38733300+7410000</f>
        <v>46143300</v>
      </c>
      <c r="T24" s="176">
        <f t="shared" ref="T24:X24" si="0">38733300+7410000</f>
        <v>46143300</v>
      </c>
      <c r="U24" s="176">
        <f t="shared" si="0"/>
        <v>46143300</v>
      </c>
      <c r="V24" s="176">
        <f>38733300+7410000+2672532</f>
        <v>48815832</v>
      </c>
      <c r="W24" s="176">
        <f>38733300+7410000-439793</f>
        <v>45703507</v>
      </c>
      <c r="X24" s="176">
        <f t="shared" si="0"/>
        <v>46143300</v>
      </c>
      <c r="Y24" s="176">
        <v>-13100309</v>
      </c>
      <c r="Z24" s="176">
        <v>37023300</v>
      </c>
      <c r="AA24" s="243">
        <v>37023300</v>
      </c>
      <c r="AB24" s="176">
        <f>37023300+37023300</f>
        <v>74046600</v>
      </c>
      <c r="AC24" s="243">
        <f>SUM(Q24:AB24)</f>
        <v>436480230</v>
      </c>
      <c r="AD24" s="184"/>
      <c r="AE24" s="3"/>
      <c r="AF24" s="3"/>
    </row>
    <row r="25" spans="1:41" ht="32.25" customHeight="1" thickBot="1" x14ac:dyDescent="0.3">
      <c r="A25" s="388" t="s">
        <v>46</v>
      </c>
      <c r="B25" s="389"/>
      <c r="C25" s="178">
        <v>866628</v>
      </c>
      <c r="D25" s="179">
        <v>1000000</v>
      </c>
      <c r="E25" s="179">
        <v>50546</v>
      </c>
      <c r="F25" s="179">
        <v>2500000</v>
      </c>
      <c r="G25" s="179"/>
      <c r="H25" s="179"/>
      <c r="I25" s="179"/>
      <c r="J25" s="179"/>
      <c r="K25" s="179"/>
      <c r="L25" s="179"/>
      <c r="M25" s="179"/>
      <c r="N25" s="179"/>
      <c r="O25" s="179">
        <f>SUM(C25:N25)</f>
        <v>4417174</v>
      </c>
      <c r="P25" s="282">
        <f>+O25/O24</f>
        <v>1</v>
      </c>
      <c r="Q25" s="178"/>
      <c r="R25" s="179">
        <v>14911130</v>
      </c>
      <c r="S25" s="179">
        <v>39265300</v>
      </c>
      <c r="T25" s="179">
        <v>46143300</v>
      </c>
      <c r="U25" s="179">
        <v>46143300</v>
      </c>
      <c r="V25" s="179">
        <v>46143300</v>
      </c>
      <c r="W25" s="179">
        <v>53353500</v>
      </c>
      <c r="X25" s="179">
        <v>46143300</v>
      </c>
      <c r="Y25" s="179">
        <v>-12376700</v>
      </c>
      <c r="Z25" s="179">
        <v>39005851</v>
      </c>
      <c r="AA25" s="179"/>
      <c r="AB25" s="179"/>
      <c r="AC25" s="179">
        <f>SUM(Q25:AB25)</f>
        <v>318732281</v>
      </c>
      <c r="AD25" s="185">
        <f>IFERROR(AC25/(SUMIF(Q25:AB25,"&gt;0",Q24:AB24))," ")</f>
        <v>0.94157241834871841</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0" t="s">
        <v>47</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379" t="s">
        <v>48</v>
      </c>
      <c r="B28" s="381" t="s">
        <v>49</v>
      </c>
      <c r="C28" s="382"/>
      <c r="D28" s="385" t="s">
        <v>50</v>
      </c>
      <c r="E28" s="386"/>
      <c r="F28" s="386"/>
      <c r="G28" s="386"/>
      <c r="H28" s="386"/>
      <c r="I28" s="386"/>
      <c r="J28" s="386"/>
      <c r="K28" s="386"/>
      <c r="L28" s="386"/>
      <c r="M28" s="386"/>
      <c r="N28" s="386"/>
      <c r="O28" s="387"/>
      <c r="P28" s="359" t="s">
        <v>41</v>
      </c>
      <c r="Q28" s="359" t="s">
        <v>51</v>
      </c>
      <c r="R28" s="359"/>
      <c r="S28" s="359"/>
      <c r="T28" s="359"/>
      <c r="U28" s="359"/>
      <c r="V28" s="359"/>
      <c r="W28" s="359"/>
      <c r="X28" s="359"/>
      <c r="Y28" s="359"/>
      <c r="Z28" s="359"/>
      <c r="AA28" s="359"/>
      <c r="AB28" s="359"/>
      <c r="AC28" s="359"/>
      <c r="AD28" s="361"/>
    </row>
    <row r="29" spans="1:41" ht="27" customHeight="1" x14ac:dyDescent="0.25">
      <c r="A29" s="380"/>
      <c r="B29" s="383"/>
      <c r="C29" s="384"/>
      <c r="D29" s="88" t="s">
        <v>30</v>
      </c>
      <c r="E29" s="88" t="s">
        <v>31</v>
      </c>
      <c r="F29" s="88" t="s">
        <v>32</v>
      </c>
      <c r="G29" s="88" t="s">
        <v>33</v>
      </c>
      <c r="H29" s="88" t="s">
        <v>34</v>
      </c>
      <c r="I29" s="88" t="s">
        <v>35</v>
      </c>
      <c r="J29" s="88" t="s">
        <v>36</v>
      </c>
      <c r="K29" s="88" t="s">
        <v>37</v>
      </c>
      <c r="L29" s="88" t="s">
        <v>38</v>
      </c>
      <c r="M29" s="88" t="s">
        <v>8</v>
      </c>
      <c r="N29" s="88" t="s">
        <v>39</v>
      </c>
      <c r="O29" s="88" t="s">
        <v>40</v>
      </c>
      <c r="P29" s="387"/>
      <c r="Q29" s="359"/>
      <c r="R29" s="359"/>
      <c r="S29" s="359"/>
      <c r="T29" s="359"/>
      <c r="U29" s="359"/>
      <c r="V29" s="359"/>
      <c r="W29" s="359"/>
      <c r="X29" s="359"/>
      <c r="Y29" s="359"/>
      <c r="Z29" s="359"/>
      <c r="AA29" s="359"/>
      <c r="AB29" s="359"/>
      <c r="AC29" s="359"/>
      <c r="AD29" s="361"/>
    </row>
    <row r="30" spans="1:41" ht="82.5" customHeight="1" thickBot="1" x14ac:dyDescent="0.3">
      <c r="A30" s="241" t="str">
        <f>C17</f>
        <v>6 - Acompañar el 100 por ciento  la implementación de las  Políticas Públicas de PPMYEG y PPASP y de los productos que la SDMujer es responsable</v>
      </c>
      <c r="B30" s="554"/>
      <c r="C30" s="555"/>
      <c r="D30" s="232"/>
      <c r="E30" s="232"/>
      <c r="F30" s="232"/>
      <c r="G30" s="232"/>
      <c r="H30" s="232"/>
      <c r="I30" s="232"/>
      <c r="J30" s="232"/>
      <c r="K30" s="232"/>
      <c r="L30" s="232"/>
      <c r="M30" s="232"/>
      <c r="N30" s="232"/>
      <c r="O30" s="232"/>
      <c r="P30" s="242">
        <f>SUM(D30:O30)</f>
        <v>0</v>
      </c>
      <c r="Q30" s="556"/>
      <c r="R30" s="556"/>
      <c r="S30" s="556"/>
      <c r="T30" s="556"/>
      <c r="U30" s="556"/>
      <c r="V30" s="556"/>
      <c r="W30" s="556"/>
      <c r="X30" s="556"/>
      <c r="Y30" s="556"/>
      <c r="Z30" s="556"/>
      <c r="AA30" s="556"/>
      <c r="AB30" s="556"/>
      <c r="AC30" s="556"/>
      <c r="AD30" s="557"/>
    </row>
    <row r="31" spans="1:41" ht="45" customHeight="1" x14ac:dyDescent="0.25">
      <c r="A31" s="558" t="s">
        <v>53</v>
      </c>
      <c r="B31" s="559"/>
      <c r="C31" s="559"/>
      <c r="D31" s="559"/>
      <c r="E31" s="559"/>
      <c r="F31" s="559"/>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560"/>
    </row>
    <row r="32" spans="1:41" ht="23.25" customHeight="1" x14ac:dyDescent="0.25">
      <c r="A32" s="497" t="s">
        <v>54</v>
      </c>
      <c r="B32" s="497" t="s">
        <v>55</v>
      </c>
      <c r="C32" s="497" t="s">
        <v>49</v>
      </c>
      <c r="D32" s="497" t="s">
        <v>56</v>
      </c>
      <c r="E32" s="497"/>
      <c r="F32" s="497"/>
      <c r="G32" s="497"/>
      <c r="H32" s="497"/>
      <c r="I32" s="497"/>
      <c r="J32" s="497"/>
      <c r="K32" s="497"/>
      <c r="L32" s="497"/>
      <c r="M32" s="497"/>
      <c r="N32" s="497"/>
      <c r="O32" s="497"/>
      <c r="P32" s="497"/>
      <c r="Q32" s="497" t="s">
        <v>57</v>
      </c>
      <c r="R32" s="497"/>
      <c r="S32" s="497"/>
      <c r="T32" s="497"/>
      <c r="U32" s="497"/>
      <c r="V32" s="497"/>
      <c r="W32" s="497"/>
      <c r="X32" s="497"/>
      <c r="Y32" s="497"/>
      <c r="Z32" s="497"/>
      <c r="AA32" s="497"/>
      <c r="AB32" s="497"/>
      <c r="AC32" s="497"/>
      <c r="AD32" s="497"/>
      <c r="AG32" s="87"/>
      <c r="AH32" s="87"/>
      <c r="AI32" s="87"/>
      <c r="AJ32" s="87"/>
      <c r="AK32" s="87"/>
      <c r="AL32" s="87"/>
      <c r="AM32" s="87"/>
      <c r="AN32" s="87"/>
      <c r="AO32" s="87"/>
    </row>
    <row r="33" spans="1:41" ht="27" customHeight="1" x14ac:dyDescent="0.25">
      <c r="A33" s="497"/>
      <c r="B33" s="497"/>
      <c r="C33" s="561"/>
      <c r="D33" s="234" t="s">
        <v>30</v>
      </c>
      <c r="E33" s="234" t="s">
        <v>31</v>
      </c>
      <c r="F33" s="234" t="s">
        <v>32</v>
      </c>
      <c r="G33" s="234" t="s">
        <v>33</v>
      </c>
      <c r="H33" s="234" t="s">
        <v>34</v>
      </c>
      <c r="I33" s="234" t="s">
        <v>35</v>
      </c>
      <c r="J33" s="234" t="s">
        <v>36</v>
      </c>
      <c r="K33" s="234" t="s">
        <v>37</v>
      </c>
      <c r="L33" s="234" t="s">
        <v>38</v>
      </c>
      <c r="M33" s="234" t="s">
        <v>8</v>
      </c>
      <c r="N33" s="234" t="s">
        <v>39</v>
      </c>
      <c r="O33" s="234" t="s">
        <v>40</v>
      </c>
      <c r="P33" s="234" t="s">
        <v>41</v>
      </c>
      <c r="Q33" s="497" t="s">
        <v>58</v>
      </c>
      <c r="R33" s="497"/>
      <c r="S33" s="497"/>
      <c r="T33" s="497" t="s">
        <v>59</v>
      </c>
      <c r="U33" s="497"/>
      <c r="V33" s="497"/>
      <c r="W33" s="497" t="s">
        <v>60</v>
      </c>
      <c r="X33" s="497"/>
      <c r="Y33" s="497"/>
      <c r="Z33" s="497"/>
      <c r="AA33" s="497" t="s">
        <v>61</v>
      </c>
      <c r="AB33" s="497"/>
      <c r="AC33" s="497"/>
      <c r="AD33" s="497"/>
      <c r="AG33" s="87"/>
      <c r="AH33" s="87"/>
      <c r="AI33" s="87"/>
      <c r="AJ33" s="87"/>
      <c r="AK33" s="87"/>
      <c r="AL33" s="87"/>
      <c r="AM33" s="87"/>
      <c r="AN33" s="87"/>
      <c r="AO33" s="87"/>
    </row>
    <row r="34" spans="1:41" ht="45" customHeight="1" x14ac:dyDescent="0.25">
      <c r="A34" s="491" t="str">
        <f>A30</f>
        <v>6 - Acompañar el 100 por ciento  la implementación de las  Políticas Públicas de PPMYEG y PPASP y de los productos que la SDMujer es responsable</v>
      </c>
      <c r="B34" s="490">
        <v>0.2</v>
      </c>
      <c r="C34" s="237" t="s">
        <v>62</v>
      </c>
      <c r="D34" s="289">
        <v>1</v>
      </c>
      <c r="E34" s="289">
        <v>1</v>
      </c>
      <c r="F34" s="289">
        <v>1</v>
      </c>
      <c r="G34" s="289">
        <v>1</v>
      </c>
      <c r="H34" s="289">
        <v>1</v>
      </c>
      <c r="I34" s="289">
        <v>1</v>
      </c>
      <c r="J34" s="289">
        <v>1</v>
      </c>
      <c r="K34" s="289">
        <v>1</v>
      </c>
      <c r="L34" s="289">
        <v>1</v>
      </c>
      <c r="M34" s="289">
        <v>1</v>
      </c>
      <c r="N34" s="289">
        <v>1</v>
      </c>
      <c r="O34" s="289">
        <v>1</v>
      </c>
      <c r="P34" s="289">
        <v>1</v>
      </c>
      <c r="Q34" s="663" t="s">
        <v>158</v>
      </c>
      <c r="R34" s="664"/>
      <c r="S34" s="665"/>
      <c r="T34" s="663" t="s">
        <v>159</v>
      </c>
      <c r="U34" s="664"/>
      <c r="V34" s="665"/>
      <c r="W34" s="495" t="s">
        <v>65</v>
      </c>
      <c r="X34" s="495"/>
      <c r="Y34" s="495"/>
      <c r="Z34" s="495"/>
      <c r="AA34" s="495" t="s">
        <v>160</v>
      </c>
      <c r="AB34" s="495"/>
      <c r="AC34" s="495"/>
      <c r="AD34" s="495"/>
      <c r="AG34" s="87"/>
      <c r="AH34" s="87"/>
      <c r="AI34" s="87"/>
      <c r="AJ34" s="87"/>
      <c r="AK34" s="87"/>
      <c r="AL34" s="87"/>
      <c r="AM34" s="87"/>
      <c r="AN34" s="87"/>
      <c r="AO34" s="87"/>
    </row>
    <row r="35" spans="1:41" ht="141" customHeight="1" x14ac:dyDescent="0.25">
      <c r="A35" s="491"/>
      <c r="B35" s="491"/>
      <c r="C35" s="235" t="s">
        <v>67</v>
      </c>
      <c r="D35" s="290">
        <v>1</v>
      </c>
      <c r="E35" s="290">
        <v>1</v>
      </c>
      <c r="F35" s="290">
        <v>1</v>
      </c>
      <c r="G35" s="291">
        <v>1</v>
      </c>
      <c r="H35" s="291">
        <v>1</v>
      </c>
      <c r="I35" s="291">
        <v>1</v>
      </c>
      <c r="J35" s="291">
        <v>1</v>
      </c>
      <c r="K35" s="291">
        <v>1</v>
      </c>
      <c r="L35" s="291">
        <v>1</v>
      </c>
      <c r="M35" s="292">
        <v>1</v>
      </c>
      <c r="N35" s="292"/>
      <c r="O35" s="287"/>
      <c r="P35" s="292">
        <v>1</v>
      </c>
      <c r="Q35" s="666"/>
      <c r="R35" s="667"/>
      <c r="S35" s="668"/>
      <c r="T35" s="666"/>
      <c r="U35" s="667"/>
      <c r="V35" s="668"/>
      <c r="W35" s="495"/>
      <c r="X35" s="495"/>
      <c r="Y35" s="495"/>
      <c r="Z35" s="495"/>
      <c r="AA35" s="495"/>
      <c r="AB35" s="495"/>
      <c r="AC35" s="495"/>
      <c r="AD35" s="495"/>
      <c r="AE35" s="49"/>
      <c r="AG35" s="87"/>
      <c r="AH35" s="87"/>
      <c r="AI35" s="87"/>
      <c r="AJ35" s="87"/>
      <c r="AK35" s="87"/>
      <c r="AL35" s="87"/>
      <c r="AM35" s="87"/>
      <c r="AN35" s="87"/>
      <c r="AO35" s="87"/>
    </row>
    <row r="36" spans="1:41" ht="26.25" customHeight="1" x14ac:dyDescent="0.25">
      <c r="A36" s="497" t="s">
        <v>68</v>
      </c>
      <c r="B36" s="497" t="s">
        <v>69</v>
      </c>
      <c r="C36" s="497" t="s">
        <v>70</v>
      </c>
      <c r="D36" s="497"/>
      <c r="E36" s="497"/>
      <c r="F36" s="497"/>
      <c r="G36" s="497"/>
      <c r="H36" s="497"/>
      <c r="I36" s="497"/>
      <c r="J36" s="497"/>
      <c r="K36" s="497"/>
      <c r="L36" s="497"/>
      <c r="M36" s="497"/>
      <c r="N36" s="497"/>
      <c r="O36" s="497"/>
      <c r="P36" s="497"/>
      <c r="Q36" s="497" t="s">
        <v>71</v>
      </c>
      <c r="R36" s="497"/>
      <c r="S36" s="497"/>
      <c r="T36" s="497"/>
      <c r="U36" s="497"/>
      <c r="V36" s="497"/>
      <c r="W36" s="497"/>
      <c r="X36" s="497"/>
      <c r="Y36" s="497"/>
      <c r="Z36" s="497"/>
      <c r="AA36" s="497"/>
      <c r="AB36" s="497"/>
      <c r="AC36" s="497"/>
      <c r="AD36" s="497"/>
      <c r="AG36" s="87"/>
      <c r="AH36" s="87"/>
      <c r="AI36" s="87"/>
      <c r="AJ36" s="87"/>
      <c r="AK36" s="87"/>
      <c r="AL36" s="87"/>
      <c r="AM36" s="87"/>
      <c r="AN36" s="87"/>
      <c r="AO36" s="87"/>
    </row>
    <row r="37" spans="1:41" ht="26.25" customHeight="1" x14ac:dyDescent="0.25">
      <c r="A37" s="497"/>
      <c r="B37" s="497"/>
      <c r="C37" s="234" t="s">
        <v>72</v>
      </c>
      <c r="D37" s="234" t="s">
        <v>73</v>
      </c>
      <c r="E37" s="234" t="s">
        <v>74</v>
      </c>
      <c r="F37" s="234" t="s">
        <v>75</v>
      </c>
      <c r="G37" s="234" t="s">
        <v>76</v>
      </c>
      <c r="H37" s="234" t="s">
        <v>77</v>
      </c>
      <c r="I37" s="234" t="s">
        <v>78</v>
      </c>
      <c r="J37" s="234" t="s">
        <v>79</v>
      </c>
      <c r="K37" s="234" t="s">
        <v>80</v>
      </c>
      <c r="L37" s="234" t="s">
        <v>81</v>
      </c>
      <c r="M37" s="234" t="s">
        <v>82</v>
      </c>
      <c r="N37" s="234" t="s">
        <v>83</v>
      </c>
      <c r="O37" s="234" t="s">
        <v>84</v>
      </c>
      <c r="P37" s="234" t="s">
        <v>85</v>
      </c>
      <c r="Q37" s="497" t="s">
        <v>86</v>
      </c>
      <c r="R37" s="497"/>
      <c r="S37" s="497"/>
      <c r="T37" s="497"/>
      <c r="U37" s="497"/>
      <c r="V37" s="497"/>
      <c r="W37" s="497"/>
      <c r="X37" s="497"/>
      <c r="Y37" s="497"/>
      <c r="Z37" s="497"/>
      <c r="AA37" s="497"/>
      <c r="AB37" s="497"/>
      <c r="AC37" s="497"/>
      <c r="AD37" s="497"/>
      <c r="AG37" s="94"/>
      <c r="AH37" s="94"/>
      <c r="AI37" s="94"/>
      <c r="AJ37" s="94"/>
      <c r="AK37" s="94"/>
      <c r="AL37" s="94"/>
      <c r="AM37" s="94"/>
      <c r="AN37" s="94"/>
      <c r="AO37" s="94"/>
    </row>
    <row r="38" spans="1:41" ht="79.5" customHeight="1" x14ac:dyDescent="0.25">
      <c r="A38" s="492" t="s">
        <v>161</v>
      </c>
      <c r="B38" s="493">
        <v>7</v>
      </c>
      <c r="C38" s="237" t="s">
        <v>62</v>
      </c>
      <c r="D38" s="293">
        <v>0.03</v>
      </c>
      <c r="E38" s="293">
        <v>0.09</v>
      </c>
      <c r="F38" s="293">
        <v>0.08</v>
      </c>
      <c r="G38" s="293">
        <v>0.09</v>
      </c>
      <c r="H38" s="293">
        <v>0.08</v>
      </c>
      <c r="I38" s="293">
        <v>0.08</v>
      </c>
      <c r="J38" s="293">
        <v>0.09</v>
      </c>
      <c r="K38" s="293">
        <v>0.08</v>
      </c>
      <c r="L38" s="293">
        <v>0.1</v>
      </c>
      <c r="M38" s="293">
        <v>0.09</v>
      </c>
      <c r="N38" s="293">
        <v>0.08</v>
      </c>
      <c r="O38" s="293">
        <v>0.11</v>
      </c>
      <c r="P38" s="276">
        <f t="shared" ref="P38:P43" si="1">SUM(D38:O38)</f>
        <v>0.99999999999999989</v>
      </c>
      <c r="Q38" s="674" t="s">
        <v>676</v>
      </c>
      <c r="R38" s="675"/>
      <c r="S38" s="675"/>
      <c r="T38" s="675"/>
      <c r="U38" s="675"/>
      <c r="V38" s="675"/>
      <c r="W38" s="675"/>
      <c r="X38" s="675"/>
      <c r="Y38" s="675"/>
      <c r="Z38" s="675"/>
      <c r="AA38" s="675"/>
      <c r="AB38" s="675"/>
      <c r="AC38" s="675"/>
      <c r="AD38" s="675"/>
      <c r="AE38" s="97"/>
      <c r="AG38" s="98"/>
      <c r="AH38" s="98"/>
      <c r="AI38" s="98"/>
      <c r="AJ38" s="98"/>
      <c r="AK38" s="98"/>
      <c r="AL38" s="98"/>
      <c r="AM38" s="98"/>
      <c r="AN38" s="98"/>
      <c r="AO38" s="98"/>
    </row>
    <row r="39" spans="1:41" ht="79.5" customHeight="1" x14ac:dyDescent="0.25">
      <c r="A39" s="492"/>
      <c r="B39" s="493"/>
      <c r="C39" s="235" t="s">
        <v>67</v>
      </c>
      <c r="D39" s="236">
        <v>0.03</v>
      </c>
      <c r="E39" s="236">
        <v>0.09</v>
      </c>
      <c r="F39" s="236">
        <v>0.08</v>
      </c>
      <c r="G39" s="236">
        <v>0.09</v>
      </c>
      <c r="H39" s="236">
        <v>0.08</v>
      </c>
      <c r="I39" s="236">
        <v>0.08</v>
      </c>
      <c r="J39" s="236">
        <v>0.09</v>
      </c>
      <c r="K39" s="236">
        <v>0.08</v>
      </c>
      <c r="L39" s="236">
        <v>0.1</v>
      </c>
      <c r="M39" s="236">
        <v>0.09</v>
      </c>
      <c r="N39" s="236"/>
      <c r="O39" s="236"/>
      <c r="P39" s="276">
        <f t="shared" si="1"/>
        <v>0.80999999999999994</v>
      </c>
      <c r="Q39" s="669" t="s">
        <v>671</v>
      </c>
      <c r="R39" s="670"/>
      <c r="S39" s="670"/>
      <c r="T39" s="670"/>
      <c r="U39" s="670"/>
      <c r="V39" s="670"/>
      <c r="W39" s="670"/>
      <c r="X39" s="670"/>
      <c r="Y39" s="670"/>
      <c r="Z39" s="670"/>
      <c r="AA39" s="670"/>
      <c r="AB39" s="670"/>
      <c r="AC39" s="670"/>
      <c r="AD39" s="670"/>
      <c r="AE39" s="97"/>
    </row>
    <row r="40" spans="1:41" ht="79.5" customHeight="1" x14ac:dyDescent="0.25">
      <c r="A40" s="492" t="s">
        <v>162</v>
      </c>
      <c r="B40" s="493">
        <v>7</v>
      </c>
      <c r="C40" s="237" t="s">
        <v>62</v>
      </c>
      <c r="D40" s="293">
        <v>0.03</v>
      </c>
      <c r="E40" s="293">
        <v>0.09</v>
      </c>
      <c r="F40" s="293">
        <v>0.08</v>
      </c>
      <c r="G40" s="293">
        <v>0.09</v>
      </c>
      <c r="H40" s="293">
        <v>0.08</v>
      </c>
      <c r="I40" s="293">
        <v>0.08</v>
      </c>
      <c r="J40" s="293">
        <v>0.09</v>
      </c>
      <c r="K40" s="293">
        <v>0.08</v>
      </c>
      <c r="L40" s="293">
        <v>0.1</v>
      </c>
      <c r="M40" s="293">
        <v>0.09</v>
      </c>
      <c r="N40" s="293">
        <v>0.08</v>
      </c>
      <c r="O40" s="293">
        <v>0.11</v>
      </c>
      <c r="P40" s="276">
        <f t="shared" si="1"/>
        <v>0.99999999999999989</v>
      </c>
      <c r="Q40" s="671" t="s">
        <v>677</v>
      </c>
      <c r="R40" s="672"/>
      <c r="S40" s="672"/>
      <c r="T40" s="672"/>
      <c r="U40" s="672"/>
      <c r="V40" s="672"/>
      <c r="W40" s="672"/>
      <c r="X40" s="672"/>
      <c r="Y40" s="672"/>
      <c r="Z40" s="672"/>
      <c r="AA40" s="672"/>
      <c r="AB40" s="672"/>
      <c r="AC40" s="672"/>
      <c r="AD40" s="672"/>
      <c r="AE40" s="97"/>
    </row>
    <row r="41" spans="1:41" ht="79.5" customHeight="1" x14ac:dyDescent="0.25">
      <c r="A41" s="492"/>
      <c r="B41" s="493"/>
      <c r="C41" s="235" t="s">
        <v>67</v>
      </c>
      <c r="D41" s="236">
        <v>0.03</v>
      </c>
      <c r="E41" s="236">
        <v>0.09</v>
      </c>
      <c r="F41" s="236">
        <v>0.08</v>
      </c>
      <c r="G41" s="236">
        <v>0.09</v>
      </c>
      <c r="H41" s="236">
        <v>0.08</v>
      </c>
      <c r="I41" s="236">
        <v>0.08</v>
      </c>
      <c r="J41" s="236">
        <v>0.09</v>
      </c>
      <c r="K41" s="236">
        <v>0.09</v>
      </c>
      <c r="L41" s="236">
        <v>0.1</v>
      </c>
      <c r="M41" s="236">
        <v>0.09</v>
      </c>
      <c r="N41" s="236"/>
      <c r="O41" s="236"/>
      <c r="P41" s="276">
        <f t="shared" si="1"/>
        <v>0.82</v>
      </c>
      <c r="Q41" s="669" t="s">
        <v>672</v>
      </c>
      <c r="R41" s="669"/>
      <c r="S41" s="669"/>
      <c r="T41" s="669"/>
      <c r="U41" s="669"/>
      <c r="V41" s="669"/>
      <c r="W41" s="669"/>
      <c r="X41" s="669"/>
      <c r="Y41" s="669"/>
      <c r="Z41" s="669"/>
      <c r="AA41" s="669"/>
      <c r="AB41" s="669"/>
      <c r="AC41" s="669"/>
      <c r="AD41" s="669"/>
      <c r="AE41" s="97"/>
    </row>
    <row r="42" spans="1:41" ht="100.5" customHeight="1" x14ac:dyDescent="0.25">
      <c r="A42" s="492" t="s">
        <v>163</v>
      </c>
      <c r="B42" s="493">
        <v>6</v>
      </c>
      <c r="C42" s="237" t="s">
        <v>62</v>
      </c>
      <c r="D42" s="238">
        <v>0.03</v>
      </c>
      <c r="E42" s="238">
        <v>0.12</v>
      </c>
      <c r="F42" s="238">
        <v>7.0000000000000007E-2</v>
      </c>
      <c r="G42" s="238">
        <v>0.12</v>
      </c>
      <c r="H42" s="238">
        <v>7.0000000000000007E-2</v>
      </c>
      <c r="I42" s="238">
        <v>7.0000000000000007E-2</v>
      </c>
      <c r="J42" s="238">
        <v>0.12</v>
      </c>
      <c r="K42" s="238">
        <v>7.0000000000000007E-2</v>
      </c>
      <c r="L42" s="238">
        <v>7.0000000000000007E-2</v>
      </c>
      <c r="M42" s="238">
        <v>0.12</v>
      </c>
      <c r="N42" s="238">
        <v>7.0000000000000007E-2</v>
      </c>
      <c r="O42" s="238">
        <v>7.0000000000000007E-2</v>
      </c>
      <c r="P42" s="276">
        <f t="shared" si="1"/>
        <v>1</v>
      </c>
      <c r="Q42" s="673" t="s">
        <v>678</v>
      </c>
      <c r="R42" s="673"/>
      <c r="S42" s="673"/>
      <c r="T42" s="673"/>
      <c r="U42" s="673"/>
      <c r="V42" s="673"/>
      <c r="W42" s="673"/>
      <c r="X42" s="673"/>
      <c r="Y42" s="673"/>
      <c r="Z42" s="673"/>
      <c r="AA42" s="673"/>
      <c r="AB42" s="673"/>
      <c r="AC42" s="673"/>
      <c r="AD42" s="673"/>
      <c r="AE42" s="97"/>
    </row>
    <row r="43" spans="1:41" ht="79.5" customHeight="1" x14ac:dyDescent="0.25">
      <c r="A43" s="498"/>
      <c r="B43" s="493"/>
      <c r="C43" s="235" t="s">
        <v>67</v>
      </c>
      <c r="D43" s="236">
        <v>0.03</v>
      </c>
      <c r="E43" s="236">
        <v>0.12</v>
      </c>
      <c r="F43" s="236">
        <v>7.0000000000000007E-2</v>
      </c>
      <c r="G43" s="236">
        <v>0.12</v>
      </c>
      <c r="H43" s="236">
        <v>7.0000000000000007E-2</v>
      </c>
      <c r="I43" s="236">
        <v>7.0000000000000007E-2</v>
      </c>
      <c r="J43" s="236">
        <v>0.12</v>
      </c>
      <c r="K43" s="236">
        <v>0.12</v>
      </c>
      <c r="L43" s="236">
        <v>7.0000000000000007E-2</v>
      </c>
      <c r="M43" s="236">
        <v>0.12</v>
      </c>
      <c r="N43" s="236"/>
      <c r="O43" s="236"/>
      <c r="P43" s="276">
        <f t="shared" si="1"/>
        <v>0.91</v>
      </c>
      <c r="Q43" s="674" t="s">
        <v>673</v>
      </c>
      <c r="R43" s="674"/>
      <c r="S43" s="674"/>
      <c r="T43" s="674"/>
      <c r="U43" s="674"/>
      <c r="V43" s="674"/>
      <c r="W43" s="674"/>
      <c r="X43" s="674"/>
      <c r="Y43" s="674"/>
      <c r="Z43" s="674"/>
      <c r="AA43" s="674"/>
      <c r="AB43" s="674"/>
      <c r="AC43" s="674"/>
      <c r="AD43" s="674"/>
      <c r="AE43" s="97"/>
    </row>
    <row r="44" spans="1:41" ht="60" customHeight="1" x14ac:dyDescent="0.25">
      <c r="A44" s="240" t="s">
        <v>113</v>
      </c>
      <c r="B44" s="240"/>
      <c r="C44" s="240"/>
      <c r="D44" s="240"/>
      <c r="E44" s="240"/>
      <c r="F44" s="240"/>
      <c r="G44" s="240"/>
      <c r="H44" s="240"/>
      <c r="I44" s="240"/>
      <c r="J44" s="240"/>
      <c r="K44" s="240"/>
      <c r="L44" s="240"/>
      <c r="M44" s="240"/>
      <c r="N44" s="240"/>
      <c r="O44" s="240"/>
      <c r="P44" s="240"/>
    </row>
    <row r="45" spans="1:41" x14ac:dyDescent="0.25">
      <c r="A45" s="240"/>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row>
    <row r="46" spans="1:41" x14ac:dyDescent="0.25">
      <c r="A46" s="240"/>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row>
  </sheetData>
  <mergeCells count="82">
    <mergeCell ref="Q43:AD43"/>
    <mergeCell ref="A42:A43"/>
    <mergeCell ref="B42:B43"/>
    <mergeCell ref="A40:A41"/>
    <mergeCell ref="B40:B41"/>
    <mergeCell ref="Q39:AD39"/>
    <mergeCell ref="Q40:AD40"/>
    <mergeCell ref="Q42:AD42"/>
    <mergeCell ref="Q41:AD41"/>
    <mergeCell ref="A38:A39"/>
    <mergeCell ref="B38:B39"/>
    <mergeCell ref="Q38:AD38"/>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B23"/>
  <sheetViews>
    <sheetView tabSelected="1" topLeftCell="A11" zoomScale="60" zoomScaleNormal="60" workbookViewId="0">
      <selection activeCell="K11" sqref="K11:K12"/>
    </sheetView>
  </sheetViews>
  <sheetFormatPr baseColWidth="10" defaultColWidth="10.85546875" defaultRowHeight="15" x14ac:dyDescent="0.25"/>
  <cols>
    <col min="1" max="1" width="1.710937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97" customWidth="1"/>
    <col min="49" max="49" width="77.7109375" style="229" customWidth="1"/>
    <col min="50" max="50" width="71.140625" style="108" customWidth="1"/>
    <col min="51" max="52" width="24.42578125" style="108" customWidth="1"/>
    <col min="53" max="16384" width="10.85546875" style="108"/>
  </cols>
  <sheetData>
    <row r="1" spans="1:54" ht="15.95" customHeight="1" x14ac:dyDescent="0.25">
      <c r="B1" s="712" t="s">
        <v>0</v>
      </c>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c r="AL1" s="713"/>
      <c r="AM1" s="713"/>
      <c r="AN1" s="713"/>
      <c r="AO1" s="713"/>
      <c r="AP1" s="713"/>
      <c r="AQ1" s="713"/>
      <c r="AR1" s="713"/>
      <c r="AS1" s="713"/>
      <c r="AT1" s="713"/>
      <c r="AU1" s="713"/>
      <c r="AV1" s="713"/>
      <c r="AW1" s="713"/>
      <c r="AX1" s="714"/>
      <c r="AY1" s="653" t="s">
        <v>1</v>
      </c>
      <c r="AZ1" s="654"/>
    </row>
    <row r="2" spans="1:54" ht="15.95" customHeight="1" x14ac:dyDescent="0.25">
      <c r="B2" s="715" t="s">
        <v>2</v>
      </c>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6"/>
      <c r="AX2" s="717"/>
      <c r="AY2" s="709" t="s">
        <v>3</v>
      </c>
      <c r="AZ2" s="710"/>
    </row>
    <row r="3" spans="1:54" ht="15" customHeight="1" x14ac:dyDescent="0.25">
      <c r="B3" s="718" t="s">
        <v>164</v>
      </c>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c r="AM3" s="719"/>
      <c r="AN3" s="719"/>
      <c r="AO3" s="719"/>
      <c r="AP3" s="719"/>
      <c r="AQ3" s="719"/>
      <c r="AR3" s="719"/>
      <c r="AS3" s="719"/>
      <c r="AT3" s="719"/>
      <c r="AU3" s="719"/>
      <c r="AV3" s="719"/>
      <c r="AW3" s="719"/>
      <c r="AX3" s="720"/>
      <c r="AY3" s="709" t="s">
        <v>5</v>
      </c>
      <c r="AZ3" s="710"/>
    </row>
    <row r="4" spans="1:54" ht="15.95" customHeight="1" x14ac:dyDescent="0.25">
      <c r="B4" s="712"/>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c r="AN4" s="713"/>
      <c r="AO4" s="713"/>
      <c r="AP4" s="713"/>
      <c r="AQ4" s="713"/>
      <c r="AR4" s="713"/>
      <c r="AS4" s="713"/>
      <c r="AT4" s="713"/>
      <c r="AU4" s="713"/>
      <c r="AV4" s="713"/>
      <c r="AW4" s="713"/>
      <c r="AX4" s="714"/>
      <c r="AY4" s="711" t="s">
        <v>165</v>
      </c>
      <c r="AZ4" s="711"/>
    </row>
    <row r="5" spans="1:54" ht="15" customHeight="1" x14ac:dyDescent="0.25">
      <c r="B5" s="683" t="s">
        <v>166</v>
      </c>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c r="AH5" s="685"/>
      <c r="AI5" s="698" t="s">
        <v>13</v>
      </c>
      <c r="AJ5" s="722"/>
      <c r="AK5" s="722"/>
      <c r="AL5" s="722"/>
      <c r="AM5" s="722"/>
      <c r="AN5" s="722"/>
      <c r="AO5" s="722"/>
      <c r="AP5" s="722"/>
      <c r="AQ5" s="722"/>
      <c r="AR5" s="722"/>
      <c r="AS5" s="722"/>
      <c r="AT5" s="722"/>
      <c r="AU5" s="722"/>
      <c r="AV5" s="699"/>
      <c r="AW5" s="676" t="s">
        <v>167</v>
      </c>
      <c r="AX5" s="676" t="s">
        <v>168</v>
      </c>
      <c r="AY5" s="676" t="s">
        <v>169</v>
      </c>
      <c r="AZ5" s="676" t="s">
        <v>170</v>
      </c>
    </row>
    <row r="6" spans="1:54" ht="15" customHeight="1" x14ac:dyDescent="0.25">
      <c r="B6" s="721" t="s">
        <v>9</v>
      </c>
      <c r="C6" s="721"/>
      <c r="D6" s="721"/>
      <c r="E6" s="725">
        <v>45201</v>
      </c>
      <c r="F6" s="726"/>
      <c r="G6" s="698" t="s">
        <v>10</v>
      </c>
      <c r="H6" s="699"/>
      <c r="I6" s="694" t="s">
        <v>11</v>
      </c>
      <c r="J6" s="694"/>
      <c r="K6" s="116"/>
      <c r="L6" s="698"/>
      <c r="M6" s="722"/>
      <c r="N6" s="722"/>
      <c r="O6" s="722"/>
      <c r="P6" s="722"/>
      <c r="Q6" s="722"/>
      <c r="R6" s="722"/>
      <c r="S6" s="722"/>
      <c r="T6" s="722"/>
      <c r="U6" s="722"/>
      <c r="V6" s="722"/>
      <c r="W6" s="109"/>
      <c r="X6" s="109"/>
      <c r="Y6" s="109"/>
      <c r="Z6" s="109"/>
      <c r="AA6" s="109"/>
      <c r="AB6" s="109"/>
      <c r="AC6" s="109"/>
      <c r="AD6" s="109"/>
      <c r="AE6" s="109"/>
      <c r="AF6" s="109"/>
      <c r="AG6" s="109"/>
      <c r="AH6" s="110"/>
      <c r="AI6" s="700"/>
      <c r="AJ6" s="723"/>
      <c r="AK6" s="723"/>
      <c r="AL6" s="723"/>
      <c r="AM6" s="723"/>
      <c r="AN6" s="723"/>
      <c r="AO6" s="723"/>
      <c r="AP6" s="723"/>
      <c r="AQ6" s="723"/>
      <c r="AR6" s="723"/>
      <c r="AS6" s="723"/>
      <c r="AT6" s="723"/>
      <c r="AU6" s="723"/>
      <c r="AV6" s="701"/>
      <c r="AW6" s="693"/>
      <c r="AX6" s="693"/>
      <c r="AY6" s="693"/>
      <c r="AZ6" s="693"/>
    </row>
    <row r="7" spans="1:54" ht="15" customHeight="1" x14ac:dyDescent="0.25">
      <c r="B7" s="721"/>
      <c r="C7" s="721"/>
      <c r="D7" s="721"/>
      <c r="E7" s="726"/>
      <c r="F7" s="726"/>
      <c r="G7" s="700"/>
      <c r="H7" s="701"/>
      <c r="I7" s="694" t="s">
        <v>12</v>
      </c>
      <c r="J7" s="694"/>
      <c r="K7" s="116"/>
      <c r="L7" s="700"/>
      <c r="M7" s="723"/>
      <c r="N7" s="723"/>
      <c r="O7" s="723"/>
      <c r="P7" s="723"/>
      <c r="Q7" s="723"/>
      <c r="R7" s="723"/>
      <c r="S7" s="723"/>
      <c r="T7" s="723"/>
      <c r="U7" s="723"/>
      <c r="V7" s="723"/>
      <c r="W7" s="111"/>
      <c r="X7" s="111"/>
      <c r="Y7" s="111"/>
      <c r="Z7" s="111"/>
      <c r="AA7" s="111"/>
      <c r="AB7" s="111"/>
      <c r="AC7" s="111"/>
      <c r="AD7" s="111"/>
      <c r="AE7" s="111"/>
      <c r="AF7" s="111"/>
      <c r="AG7" s="111"/>
      <c r="AH7" s="112"/>
      <c r="AI7" s="700"/>
      <c r="AJ7" s="723"/>
      <c r="AK7" s="723"/>
      <c r="AL7" s="723"/>
      <c r="AM7" s="723"/>
      <c r="AN7" s="723"/>
      <c r="AO7" s="723"/>
      <c r="AP7" s="723"/>
      <c r="AQ7" s="723"/>
      <c r="AR7" s="723"/>
      <c r="AS7" s="723"/>
      <c r="AT7" s="723"/>
      <c r="AU7" s="723"/>
      <c r="AV7" s="701"/>
      <c r="AW7" s="693"/>
      <c r="AX7" s="693"/>
      <c r="AY7" s="693"/>
      <c r="AZ7" s="693"/>
    </row>
    <row r="8" spans="1:54" ht="15" customHeight="1" x14ac:dyDescent="0.25">
      <c r="B8" s="721"/>
      <c r="C8" s="721"/>
      <c r="D8" s="721"/>
      <c r="E8" s="726"/>
      <c r="F8" s="726"/>
      <c r="G8" s="702"/>
      <c r="H8" s="703"/>
      <c r="I8" s="694" t="s">
        <v>13</v>
      </c>
      <c r="J8" s="694"/>
      <c r="K8" s="116" t="s">
        <v>14</v>
      </c>
      <c r="L8" s="702"/>
      <c r="M8" s="724"/>
      <c r="N8" s="724"/>
      <c r="O8" s="724"/>
      <c r="P8" s="724"/>
      <c r="Q8" s="724"/>
      <c r="R8" s="724"/>
      <c r="S8" s="724"/>
      <c r="T8" s="724"/>
      <c r="U8" s="724"/>
      <c r="V8" s="724"/>
      <c r="W8" s="113"/>
      <c r="X8" s="113"/>
      <c r="Y8" s="113"/>
      <c r="Z8" s="113"/>
      <c r="AA8" s="113"/>
      <c r="AB8" s="113"/>
      <c r="AC8" s="113"/>
      <c r="AD8" s="113"/>
      <c r="AE8" s="113"/>
      <c r="AF8" s="113"/>
      <c r="AG8" s="113"/>
      <c r="AH8" s="114"/>
      <c r="AI8" s="700"/>
      <c r="AJ8" s="723"/>
      <c r="AK8" s="723"/>
      <c r="AL8" s="723"/>
      <c r="AM8" s="723"/>
      <c r="AN8" s="723"/>
      <c r="AO8" s="723"/>
      <c r="AP8" s="723"/>
      <c r="AQ8" s="723"/>
      <c r="AR8" s="723"/>
      <c r="AS8" s="723"/>
      <c r="AT8" s="723"/>
      <c r="AU8" s="723"/>
      <c r="AV8" s="701"/>
      <c r="AW8" s="693"/>
      <c r="AX8" s="693"/>
      <c r="AY8" s="693"/>
      <c r="AZ8" s="693"/>
    </row>
    <row r="9" spans="1:54" ht="15" customHeight="1" x14ac:dyDescent="0.25">
      <c r="B9" s="695" t="s">
        <v>171</v>
      </c>
      <c r="C9" s="696"/>
      <c r="D9" s="697"/>
      <c r="E9" s="707"/>
      <c r="F9" s="708"/>
      <c r="G9" s="708"/>
      <c r="H9" s="708"/>
      <c r="I9" s="708"/>
      <c r="J9" s="708"/>
      <c r="K9" s="708"/>
      <c r="L9" s="691"/>
      <c r="M9" s="691"/>
      <c r="N9" s="691"/>
      <c r="O9" s="691"/>
      <c r="P9" s="691"/>
      <c r="Q9" s="691"/>
      <c r="R9" s="691"/>
      <c r="S9" s="691"/>
      <c r="T9" s="691"/>
      <c r="U9" s="691"/>
      <c r="V9" s="691"/>
      <c r="W9" s="691"/>
      <c r="X9" s="691"/>
      <c r="Y9" s="691"/>
      <c r="Z9" s="691"/>
      <c r="AA9" s="691"/>
      <c r="AB9" s="691"/>
      <c r="AC9" s="691"/>
      <c r="AD9" s="691"/>
      <c r="AE9" s="691"/>
      <c r="AF9" s="691"/>
      <c r="AG9" s="691"/>
      <c r="AH9" s="692"/>
      <c r="AI9" s="700"/>
      <c r="AJ9" s="723"/>
      <c r="AK9" s="723"/>
      <c r="AL9" s="723"/>
      <c r="AM9" s="723"/>
      <c r="AN9" s="723"/>
      <c r="AO9" s="723"/>
      <c r="AP9" s="723"/>
      <c r="AQ9" s="723"/>
      <c r="AR9" s="723"/>
      <c r="AS9" s="723"/>
      <c r="AT9" s="723"/>
      <c r="AU9" s="723"/>
      <c r="AV9" s="701"/>
      <c r="AW9" s="693"/>
      <c r="AX9" s="693"/>
      <c r="AY9" s="693"/>
      <c r="AZ9" s="693"/>
    </row>
    <row r="10" spans="1:54" ht="15" customHeight="1" x14ac:dyDescent="0.25">
      <c r="B10" s="704" t="s">
        <v>172</v>
      </c>
      <c r="C10" s="705"/>
      <c r="D10" s="706"/>
      <c r="E10" s="690" t="s">
        <v>173</v>
      </c>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2"/>
      <c r="AI10" s="702"/>
      <c r="AJ10" s="724"/>
      <c r="AK10" s="724"/>
      <c r="AL10" s="724"/>
      <c r="AM10" s="724"/>
      <c r="AN10" s="724"/>
      <c r="AO10" s="724"/>
      <c r="AP10" s="724"/>
      <c r="AQ10" s="724"/>
      <c r="AR10" s="724"/>
      <c r="AS10" s="724"/>
      <c r="AT10" s="724"/>
      <c r="AU10" s="724"/>
      <c r="AV10" s="703"/>
      <c r="AW10" s="693"/>
      <c r="AX10" s="693"/>
      <c r="AY10" s="693"/>
      <c r="AZ10" s="693"/>
    </row>
    <row r="11" spans="1:54" ht="39.75" customHeight="1" x14ac:dyDescent="0.25">
      <c r="B11" s="678" t="s">
        <v>174</v>
      </c>
      <c r="C11" s="686"/>
      <c r="D11" s="686"/>
      <c r="E11" s="686"/>
      <c r="F11" s="686"/>
      <c r="G11" s="679"/>
      <c r="H11" s="678" t="s">
        <v>175</v>
      </c>
      <c r="I11" s="679"/>
      <c r="J11" s="676" t="s">
        <v>176</v>
      </c>
      <c r="K11" s="676" t="s">
        <v>177</v>
      </c>
      <c r="L11" s="676" t="s">
        <v>178</v>
      </c>
      <c r="M11" s="676" t="s">
        <v>179</v>
      </c>
      <c r="N11" s="676" t="s">
        <v>180</v>
      </c>
      <c r="O11" s="676" t="s">
        <v>181</v>
      </c>
      <c r="P11" s="678" t="s">
        <v>182</v>
      </c>
      <c r="Q11" s="686"/>
      <c r="R11" s="686"/>
      <c r="S11" s="686"/>
      <c r="T11" s="679"/>
      <c r="U11" s="676" t="s">
        <v>183</v>
      </c>
      <c r="V11" s="676" t="s">
        <v>184</v>
      </c>
      <c r="W11" s="683" t="s">
        <v>185</v>
      </c>
      <c r="X11" s="684"/>
      <c r="Y11" s="684"/>
      <c r="Z11" s="684"/>
      <c r="AA11" s="684"/>
      <c r="AB11" s="684"/>
      <c r="AC11" s="684"/>
      <c r="AD11" s="684"/>
      <c r="AE11" s="684"/>
      <c r="AF11" s="684"/>
      <c r="AG11" s="684"/>
      <c r="AH11" s="685"/>
      <c r="AI11" s="683" t="s">
        <v>186</v>
      </c>
      <c r="AJ11" s="684"/>
      <c r="AK11" s="684"/>
      <c r="AL11" s="684"/>
      <c r="AM11" s="684"/>
      <c r="AN11" s="684"/>
      <c r="AO11" s="684"/>
      <c r="AP11" s="684"/>
      <c r="AQ11" s="684"/>
      <c r="AR11" s="684"/>
      <c r="AS11" s="684"/>
      <c r="AT11" s="685"/>
      <c r="AU11" s="678" t="s">
        <v>41</v>
      </c>
      <c r="AV11" s="679"/>
      <c r="AW11" s="693"/>
      <c r="AX11" s="693"/>
      <c r="AY11" s="693"/>
      <c r="AZ11" s="693"/>
    </row>
    <row r="12" spans="1:54" ht="28.5" x14ac:dyDescent="0.25">
      <c r="B12" s="115" t="s">
        <v>187</v>
      </c>
      <c r="C12" s="115" t="s">
        <v>188</v>
      </c>
      <c r="D12" s="115" t="s">
        <v>189</v>
      </c>
      <c r="E12" s="115" t="s">
        <v>190</v>
      </c>
      <c r="F12" s="115" t="s">
        <v>191</v>
      </c>
      <c r="G12" s="115" t="s">
        <v>192</v>
      </c>
      <c r="H12" s="115" t="s">
        <v>193</v>
      </c>
      <c r="I12" s="115" t="s">
        <v>194</v>
      </c>
      <c r="J12" s="677"/>
      <c r="K12" s="677"/>
      <c r="L12" s="677"/>
      <c r="M12" s="677"/>
      <c r="N12" s="677"/>
      <c r="O12" s="677"/>
      <c r="P12" s="115">
        <v>2020</v>
      </c>
      <c r="Q12" s="115">
        <v>2021</v>
      </c>
      <c r="R12" s="115">
        <v>2022</v>
      </c>
      <c r="S12" s="115">
        <v>2023</v>
      </c>
      <c r="T12" s="115">
        <v>2024</v>
      </c>
      <c r="U12" s="677"/>
      <c r="V12" s="677"/>
      <c r="W12" s="121" t="s">
        <v>30</v>
      </c>
      <c r="X12" s="121" t="s">
        <v>31</v>
      </c>
      <c r="Y12" s="121" t="s">
        <v>32</v>
      </c>
      <c r="Z12" s="121" t="s">
        <v>33</v>
      </c>
      <c r="AA12" s="121" t="s">
        <v>34</v>
      </c>
      <c r="AB12" s="121" t="s">
        <v>35</v>
      </c>
      <c r="AC12" s="121" t="s">
        <v>36</v>
      </c>
      <c r="AD12" s="121" t="s">
        <v>37</v>
      </c>
      <c r="AE12" s="121" t="s">
        <v>38</v>
      </c>
      <c r="AF12" s="121" t="s">
        <v>8</v>
      </c>
      <c r="AG12" s="121" t="s">
        <v>39</v>
      </c>
      <c r="AH12" s="121" t="s">
        <v>40</v>
      </c>
      <c r="AI12" s="121" t="s">
        <v>30</v>
      </c>
      <c r="AJ12" s="121" t="s">
        <v>31</v>
      </c>
      <c r="AK12" s="121" t="s">
        <v>32</v>
      </c>
      <c r="AL12" s="121" t="s">
        <v>33</v>
      </c>
      <c r="AM12" s="121" t="s">
        <v>34</v>
      </c>
      <c r="AN12" s="121" t="s">
        <v>35</v>
      </c>
      <c r="AO12" s="121" t="s">
        <v>36</v>
      </c>
      <c r="AP12" s="121" t="s">
        <v>37</v>
      </c>
      <c r="AQ12" s="121" t="s">
        <v>38</v>
      </c>
      <c r="AR12" s="121" t="s">
        <v>8</v>
      </c>
      <c r="AS12" s="121" t="s">
        <v>39</v>
      </c>
      <c r="AT12" s="121" t="s">
        <v>40</v>
      </c>
      <c r="AU12" s="115" t="s">
        <v>195</v>
      </c>
      <c r="AV12" s="196" t="s">
        <v>196</v>
      </c>
      <c r="AW12" s="677"/>
      <c r="AX12" s="677"/>
      <c r="AY12" s="677"/>
      <c r="AZ12" s="677"/>
    </row>
    <row r="13" spans="1:54" ht="60.75" customHeight="1" x14ac:dyDescent="0.25">
      <c r="A13" s="321">
        <v>1</v>
      </c>
      <c r="B13" s="223">
        <v>38</v>
      </c>
      <c r="C13" s="117"/>
      <c r="D13" s="117"/>
      <c r="E13" s="117"/>
      <c r="F13" s="117"/>
      <c r="G13" s="117"/>
      <c r="H13" s="117"/>
      <c r="I13" s="117" t="s">
        <v>52</v>
      </c>
      <c r="J13" s="138" t="s">
        <v>197</v>
      </c>
      <c r="K13" s="138" t="s">
        <v>198</v>
      </c>
      <c r="L13" s="117" t="s">
        <v>199</v>
      </c>
      <c r="M13" s="117">
        <v>1</v>
      </c>
      <c r="N13" s="117" t="s">
        <v>200</v>
      </c>
      <c r="O13" s="117" t="s">
        <v>201</v>
      </c>
      <c r="P13" s="207">
        <v>1</v>
      </c>
      <c r="Q13" s="207">
        <v>1</v>
      </c>
      <c r="R13" s="207">
        <v>1</v>
      </c>
      <c r="S13" s="207">
        <v>1</v>
      </c>
      <c r="T13" s="207">
        <v>1</v>
      </c>
      <c r="U13" s="207" t="s">
        <v>202</v>
      </c>
      <c r="V13" s="208" t="s">
        <v>203</v>
      </c>
      <c r="W13" s="210">
        <v>0.05</v>
      </c>
      <c r="X13" s="210">
        <v>0.05</v>
      </c>
      <c r="Y13" s="210">
        <v>0.1</v>
      </c>
      <c r="Z13" s="210">
        <v>0.1</v>
      </c>
      <c r="AA13" s="210">
        <v>0.05</v>
      </c>
      <c r="AB13" s="210">
        <v>0.05</v>
      </c>
      <c r="AC13" s="210">
        <v>0.1</v>
      </c>
      <c r="AD13" s="210">
        <v>0.1</v>
      </c>
      <c r="AE13" s="117">
        <v>0.1</v>
      </c>
      <c r="AF13" s="117">
        <v>0.1</v>
      </c>
      <c r="AG13" s="117">
        <v>0.1</v>
      </c>
      <c r="AH13" s="117">
        <v>0.1</v>
      </c>
      <c r="AI13" s="118">
        <v>0.05</v>
      </c>
      <c r="AJ13" s="256">
        <v>0.05</v>
      </c>
      <c r="AK13" s="118">
        <v>0.1</v>
      </c>
      <c r="AL13" s="118">
        <v>0.1</v>
      </c>
      <c r="AM13" s="118">
        <v>0.05</v>
      </c>
      <c r="AN13" s="118">
        <v>0.05</v>
      </c>
      <c r="AO13" s="118">
        <v>0.1</v>
      </c>
      <c r="AP13" s="118">
        <v>0.1</v>
      </c>
      <c r="AQ13" s="118">
        <v>0.1</v>
      </c>
      <c r="AR13" s="118">
        <v>0.1</v>
      </c>
      <c r="AS13" s="118"/>
      <c r="AT13" s="118"/>
      <c r="AU13" s="256">
        <f>SUM(AI13:AT13)</f>
        <v>0.79999999999999993</v>
      </c>
      <c r="AV13" s="257">
        <f>+AU13/S13</f>
        <v>0.79999999999999993</v>
      </c>
      <c r="AW13" s="275" t="s">
        <v>204</v>
      </c>
      <c r="AX13" s="275" t="s">
        <v>205</v>
      </c>
      <c r="AY13" s="119" t="s">
        <v>52</v>
      </c>
      <c r="AZ13" s="226" t="s">
        <v>52</v>
      </c>
    </row>
    <row r="14" spans="1:54" ht="60.75" customHeight="1" x14ac:dyDescent="0.25">
      <c r="A14" s="322">
        <v>2</v>
      </c>
      <c r="B14" s="249">
        <v>39</v>
      </c>
      <c r="C14" s="214"/>
      <c r="D14" s="214"/>
      <c r="E14" s="214"/>
      <c r="F14" s="214"/>
      <c r="G14" s="214"/>
      <c r="H14" s="214"/>
      <c r="I14" s="214" t="s">
        <v>52</v>
      </c>
      <c r="J14" s="250" t="s">
        <v>206</v>
      </c>
      <c r="K14" s="250" t="s">
        <v>207</v>
      </c>
      <c r="L14" s="214" t="s">
        <v>199</v>
      </c>
      <c r="M14" s="214">
        <v>1</v>
      </c>
      <c r="N14" s="214" t="s">
        <v>208</v>
      </c>
      <c r="O14" s="214" t="s">
        <v>209</v>
      </c>
      <c r="P14" s="251">
        <v>1</v>
      </c>
      <c r="Q14" s="251">
        <v>1</v>
      </c>
      <c r="R14" s="251">
        <v>1</v>
      </c>
      <c r="S14" s="251">
        <v>1</v>
      </c>
      <c r="T14" s="251">
        <v>1</v>
      </c>
      <c r="U14" s="214" t="s">
        <v>202</v>
      </c>
      <c r="V14" s="214" t="s">
        <v>210</v>
      </c>
      <c r="W14" s="250">
        <v>0.05</v>
      </c>
      <c r="X14" s="255">
        <v>0.05</v>
      </c>
      <c r="Y14" s="250">
        <v>0.05</v>
      </c>
      <c r="Z14" s="250">
        <v>0.1</v>
      </c>
      <c r="AA14" s="250">
        <v>0.1</v>
      </c>
      <c r="AB14" s="250">
        <v>0.1</v>
      </c>
      <c r="AC14" s="250">
        <v>0.1</v>
      </c>
      <c r="AD14" s="250">
        <v>0.1</v>
      </c>
      <c r="AE14" s="250">
        <v>0.1</v>
      </c>
      <c r="AF14" s="250">
        <v>0.1</v>
      </c>
      <c r="AG14" s="250">
        <v>0.1</v>
      </c>
      <c r="AH14" s="250">
        <v>0.05</v>
      </c>
      <c r="AI14" s="212">
        <v>0.05</v>
      </c>
      <c r="AJ14" s="212">
        <v>0.05</v>
      </c>
      <c r="AK14" s="212">
        <v>0.05</v>
      </c>
      <c r="AL14" s="212">
        <v>0.1</v>
      </c>
      <c r="AM14" s="212">
        <v>0.1</v>
      </c>
      <c r="AN14" s="212">
        <v>0.1</v>
      </c>
      <c r="AO14" s="212">
        <v>0.1</v>
      </c>
      <c r="AP14" s="212">
        <v>0.1</v>
      </c>
      <c r="AQ14" s="212">
        <v>0.1</v>
      </c>
      <c r="AR14" s="212">
        <v>0.1</v>
      </c>
      <c r="AS14" s="212"/>
      <c r="AT14" s="212"/>
      <c r="AU14" s="254">
        <f>SUM(AI14:AT14)</f>
        <v>0.84999999999999987</v>
      </c>
      <c r="AV14" s="252">
        <f t="shared" ref="AV14:AV19" si="0">+AU14/S14</f>
        <v>0.84999999999999987</v>
      </c>
      <c r="AW14" s="318" t="s">
        <v>211</v>
      </c>
      <c r="AX14" s="320" t="s">
        <v>669</v>
      </c>
      <c r="AY14" s="252" t="s">
        <v>52</v>
      </c>
      <c r="AZ14" s="212" t="s">
        <v>52</v>
      </c>
      <c r="BA14" s="253"/>
      <c r="BB14" s="253"/>
    </row>
    <row r="15" spans="1:54" ht="60.75" customHeight="1" x14ac:dyDescent="0.25">
      <c r="A15" s="321">
        <v>3</v>
      </c>
      <c r="B15" s="224"/>
      <c r="C15" s="209"/>
      <c r="D15" s="209"/>
      <c r="E15" s="209"/>
      <c r="F15" s="209"/>
      <c r="G15" s="209"/>
      <c r="H15" s="210" t="s">
        <v>212</v>
      </c>
      <c r="I15" s="117" t="s">
        <v>52</v>
      </c>
      <c r="J15" s="211" t="s">
        <v>213</v>
      </c>
      <c r="K15" s="211" t="s">
        <v>214</v>
      </c>
      <c r="L15" s="210" t="s">
        <v>215</v>
      </c>
      <c r="M15" s="210">
        <v>1</v>
      </c>
      <c r="N15" s="210" t="s">
        <v>216</v>
      </c>
      <c r="O15" s="210" t="s">
        <v>217</v>
      </c>
      <c r="P15" s="209">
        <v>0</v>
      </c>
      <c r="Q15" s="209">
        <v>0</v>
      </c>
      <c r="R15" s="209">
        <v>0</v>
      </c>
      <c r="S15" s="209">
        <v>1</v>
      </c>
      <c r="T15" s="209">
        <v>0</v>
      </c>
      <c r="U15" s="209" t="s">
        <v>218</v>
      </c>
      <c r="V15" s="210" t="s">
        <v>219</v>
      </c>
      <c r="W15" s="209">
        <v>0</v>
      </c>
      <c r="X15" s="209">
        <v>0</v>
      </c>
      <c r="Y15" s="209">
        <v>0</v>
      </c>
      <c r="Z15" s="209">
        <v>0</v>
      </c>
      <c r="AA15" s="209">
        <v>0</v>
      </c>
      <c r="AB15" s="209">
        <v>0</v>
      </c>
      <c r="AC15" s="209">
        <v>0</v>
      </c>
      <c r="AD15" s="209">
        <v>1</v>
      </c>
      <c r="AE15" s="209">
        <v>0</v>
      </c>
      <c r="AF15" s="209">
        <v>0</v>
      </c>
      <c r="AG15" s="209">
        <v>0</v>
      </c>
      <c r="AH15" s="315" t="s">
        <v>220</v>
      </c>
      <c r="AI15" s="118">
        <v>0</v>
      </c>
      <c r="AJ15" s="118">
        <v>0</v>
      </c>
      <c r="AK15" s="118">
        <v>0</v>
      </c>
      <c r="AL15" s="118">
        <v>0</v>
      </c>
      <c r="AM15" s="118">
        <v>0</v>
      </c>
      <c r="AN15" s="118">
        <v>0</v>
      </c>
      <c r="AO15" s="118">
        <v>0</v>
      </c>
      <c r="AP15" s="118">
        <v>0.5</v>
      </c>
      <c r="AQ15" s="118">
        <v>0</v>
      </c>
      <c r="AR15" s="118">
        <v>0.5</v>
      </c>
      <c r="AS15" s="118"/>
      <c r="AT15" s="118"/>
      <c r="AU15" s="118">
        <f>SUM(AI15:AT15)</f>
        <v>1</v>
      </c>
      <c r="AV15" s="294">
        <f t="shared" si="0"/>
        <v>1</v>
      </c>
      <c r="AW15" s="295" t="s">
        <v>221</v>
      </c>
      <c r="AX15" s="228" t="s">
        <v>222</v>
      </c>
      <c r="AY15" s="252" t="s">
        <v>52</v>
      </c>
      <c r="AZ15" s="212" t="s">
        <v>52</v>
      </c>
    </row>
    <row r="16" spans="1:54" ht="60.75" customHeight="1" x14ac:dyDescent="0.25">
      <c r="A16" s="321">
        <v>4</v>
      </c>
      <c r="B16" s="221"/>
      <c r="C16" s="116"/>
      <c r="D16" s="116"/>
      <c r="E16" s="116"/>
      <c r="F16" s="116"/>
      <c r="G16" s="116"/>
      <c r="H16" s="210" t="s">
        <v>223</v>
      </c>
      <c r="I16" s="117" t="s">
        <v>52</v>
      </c>
      <c r="J16" s="211" t="s">
        <v>224</v>
      </c>
      <c r="K16" s="211" t="s">
        <v>225</v>
      </c>
      <c r="L16" s="210" t="s">
        <v>215</v>
      </c>
      <c r="M16" s="210" t="s">
        <v>52</v>
      </c>
      <c r="N16" s="210" t="s">
        <v>226</v>
      </c>
      <c r="O16" s="210" t="s">
        <v>227</v>
      </c>
      <c r="P16" s="206">
        <v>0</v>
      </c>
      <c r="Q16" s="206">
        <v>0</v>
      </c>
      <c r="R16" s="206">
        <v>0</v>
      </c>
      <c r="S16" s="206">
        <v>1</v>
      </c>
      <c r="T16" s="272">
        <v>0</v>
      </c>
      <c r="U16" s="210" t="s">
        <v>228</v>
      </c>
      <c r="V16" s="211" t="s">
        <v>229</v>
      </c>
      <c r="W16" s="206">
        <v>0</v>
      </c>
      <c r="X16" s="206">
        <v>0</v>
      </c>
      <c r="Y16" s="206">
        <v>0.25</v>
      </c>
      <c r="Z16" s="206">
        <v>0</v>
      </c>
      <c r="AA16" s="206">
        <v>0</v>
      </c>
      <c r="AB16" s="206">
        <v>0.25</v>
      </c>
      <c r="AC16" s="206">
        <v>0</v>
      </c>
      <c r="AD16" s="206">
        <v>0</v>
      </c>
      <c r="AE16" s="206">
        <v>0.25</v>
      </c>
      <c r="AF16" s="206">
        <v>0</v>
      </c>
      <c r="AG16" s="206">
        <v>0</v>
      </c>
      <c r="AH16" s="206">
        <v>0.25</v>
      </c>
      <c r="AI16" s="225">
        <v>0</v>
      </c>
      <c r="AJ16" s="225">
        <v>0</v>
      </c>
      <c r="AK16" s="239">
        <v>0.25</v>
      </c>
      <c r="AL16" s="225">
        <v>0</v>
      </c>
      <c r="AM16" s="225">
        <v>0</v>
      </c>
      <c r="AN16" s="206">
        <v>0.25</v>
      </c>
      <c r="AO16" s="225">
        <v>0</v>
      </c>
      <c r="AP16" s="225">
        <v>0</v>
      </c>
      <c r="AQ16" s="206">
        <v>0.25</v>
      </c>
      <c r="AR16" s="225">
        <v>0</v>
      </c>
      <c r="AS16" s="118"/>
      <c r="AT16" s="118"/>
      <c r="AU16" s="120">
        <f t="shared" ref="AU16:AU19" si="1">SUM(AI16:AT16)</f>
        <v>0.75</v>
      </c>
      <c r="AV16" s="120">
        <f t="shared" si="0"/>
        <v>0.75</v>
      </c>
      <c r="AW16" s="316" t="s">
        <v>230</v>
      </c>
      <c r="AX16" s="297" t="s">
        <v>231</v>
      </c>
      <c r="AY16" s="227" t="s">
        <v>52</v>
      </c>
      <c r="AZ16" s="227" t="s">
        <v>52</v>
      </c>
    </row>
    <row r="17" spans="1:52" ht="60.75" customHeight="1" x14ac:dyDescent="0.25">
      <c r="A17" s="321">
        <v>5</v>
      </c>
      <c r="B17" s="221"/>
      <c r="C17" s="116"/>
      <c r="D17" s="116"/>
      <c r="E17" s="116"/>
      <c r="F17" s="116"/>
      <c r="G17" s="116"/>
      <c r="H17" s="210" t="s">
        <v>223</v>
      </c>
      <c r="I17" s="117" t="s">
        <v>52</v>
      </c>
      <c r="J17" s="211" t="s">
        <v>232</v>
      </c>
      <c r="K17" s="211" t="s">
        <v>233</v>
      </c>
      <c r="L17" s="116" t="s">
        <v>234</v>
      </c>
      <c r="M17" s="210" t="s">
        <v>52</v>
      </c>
      <c r="N17" s="210" t="s">
        <v>226</v>
      </c>
      <c r="O17" s="210" t="s">
        <v>235</v>
      </c>
      <c r="P17" s="273">
        <v>0</v>
      </c>
      <c r="Q17" s="273">
        <v>0</v>
      </c>
      <c r="R17" s="213">
        <v>1</v>
      </c>
      <c r="S17" s="213">
        <v>1</v>
      </c>
      <c r="T17" s="213">
        <v>1</v>
      </c>
      <c r="U17" s="116" t="s">
        <v>228</v>
      </c>
      <c r="V17" s="211" t="s">
        <v>236</v>
      </c>
      <c r="W17" s="213">
        <v>0</v>
      </c>
      <c r="X17" s="213">
        <v>0</v>
      </c>
      <c r="Y17" s="213">
        <v>0.25</v>
      </c>
      <c r="Z17" s="213">
        <v>0</v>
      </c>
      <c r="AA17" s="213">
        <v>0</v>
      </c>
      <c r="AB17" s="213">
        <v>0.25</v>
      </c>
      <c r="AC17" s="213">
        <v>0</v>
      </c>
      <c r="AD17" s="213">
        <v>0</v>
      </c>
      <c r="AE17" s="213">
        <v>0.25</v>
      </c>
      <c r="AF17" s="213">
        <v>0</v>
      </c>
      <c r="AG17" s="213">
        <v>0</v>
      </c>
      <c r="AH17" s="213">
        <v>0.25</v>
      </c>
      <c r="AI17" s="213">
        <v>0</v>
      </c>
      <c r="AJ17" s="225">
        <v>0</v>
      </c>
      <c r="AK17" s="239">
        <v>0.25</v>
      </c>
      <c r="AL17" s="225">
        <v>0</v>
      </c>
      <c r="AM17" s="225">
        <v>0</v>
      </c>
      <c r="AN17" s="225">
        <v>0.25</v>
      </c>
      <c r="AO17" s="225">
        <v>0</v>
      </c>
      <c r="AP17" s="225">
        <v>0</v>
      </c>
      <c r="AQ17" s="225">
        <v>0.25</v>
      </c>
      <c r="AR17" s="225">
        <v>0</v>
      </c>
      <c r="AS17" s="118"/>
      <c r="AT17" s="118"/>
      <c r="AU17" s="257">
        <f t="shared" si="1"/>
        <v>0.75</v>
      </c>
      <c r="AV17" s="120">
        <f t="shared" si="0"/>
        <v>0.75</v>
      </c>
      <c r="AW17" s="274" t="s">
        <v>230</v>
      </c>
      <c r="AX17" s="267" t="s">
        <v>237</v>
      </c>
      <c r="AY17" s="227" t="s">
        <v>52</v>
      </c>
      <c r="AZ17" s="227" t="s">
        <v>52</v>
      </c>
    </row>
    <row r="18" spans="1:52" ht="60.75" customHeight="1" x14ac:dyDescent="0.25">
      <c r="A18" s="321">
        <v>6</v>
      </c>
      <c r="B18" s="221"/>
      <c r="C18" s="116"/>
      <c r="D18" s="116"/>
      <c r="E18" s="116"/>
      <c r="F18" s="116"/>
      <c r="G18" s="116"/>
      <c r="H18" s="210" t="s">
        <v>223</v>
      </c>
      <c r="I18" s="117" t="s">
        <v>52</v>
      </c>
      <c r="J18" s="270" t="s">
        <v>238</v>
      </c>
      <c r="K18" s="211" t="s">
        <v>239</v>
      </c>
      <c r="L18" s="116" t="s">
        <v>234</v>
      </c>
      <c r="M18" s="210" t="s">
        <v>52</v>
      </c>
      <c r="N18" s="116" t="s">
        <v>240</v>
      </c>
      <c r="O18" s="210" t="s">
        <v>241</v>
      </c>
      <c r="P18" s="116">
        <v>0</v>
      </c>
      <c r="Q18" s="116">
        <v>0</v>
      </c>
      <c r="R18" s="116">
        <v>3</v>
      </c>
      <c r="S18" s="116">
        <v>3</v>
      </c>
      <c r="T18" s="116">
        <v>3</v>
      </c>
      <c r="U18" s="210" t="s">
        <v>242</v>
      </c>
      <c r="V18" s="211" t="s">
        <v>243</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v>0</v>
      </c>
      <c r="AN18" s="118">
        <v>0</v>
      </c>
      <c r="AO18" s="118">
        <v>1</v>
      </c>
      <c r="AP18" s="118">
        <v>0</v>
      </c>
      <c r="AQ18" s="118">
        <v>0</v>
      </c>
      <c r="AR18" s="118">
        <v>1</v>
      </c>
      <c r="AS18" s="118"/>
      <c r="AT18" s="118"/>
      <c r="AU18" s="118">
        <f t="shared" si="1"/>
        <v>3</v>
      </c>
      <c r="AV18" s="120">
        <f t="shared" si="0"/>
        <v>1</v>
      </c>
      <c r="AW18" s="274" t="s">
        <v>244</v>
      </c>
      <c r="AX18" s="228" t="s">
        <v>245</v>
      </c>
      <c r="AY18" s="227" t="s">
        <v>52</v>
      </c>
      <c r="AZ18" s="118" t="s">
        <v>52</v>
      </c>
    </row>
    <row r="19" spans="1:52" ht="60.75" customHeight="1" x14ac:dyDescent="0.25">
      <c r="A19" s="321">
        <v>7</v>
      </c>
      <c r="B19" s="221"/>
      <c r="C19" s="116"/>
      <c r="D19" s="116"/>
      <c r="E19" s="116"/>
      <c r="F19" s="116"/>
      <c r="G19" s="116"/>
      <c r="H19" s="210" t="s">
        <v>223</v>
      </c>
      <c r="I19" s="117" t="s">
        <v>52</v>
      </c>
      <c r="J19" s="211" t="s">
        <v>246</v>
      </c>
      <c r="K19" s="211" t="s">
        <v>247</v>
      </c>
      <c r="L19" s="116" t="s">
        <v>215</v>
      </c>
      <c r="M19" s="210" t="s">
        <v>52</v>
      </c>
      <c r="N19" s="116" t="s">
        <v>240</v>
      </c>
      <c r="O19" s="210" t="s">
        <v>248</v>
      </c>
      <c r="P19" s="116">
        <v>0</v>
      </c>
      <c r="Q19" s="116">
        <v>0</v>
      </c>
      <c r="R19" s="116">
        <v>12</v>
      </c>
      <c r="S19" s="116">
        <v>12</v>
      </c>
      <c r="T19" s="116">
        <v>12</v>
      </c>
      <c r="U19" s="116" t="s">
        <v>202</v>
      </c>
      <c r="V19" s="211" t="s">
        <v>249</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v>1</v>
      </c>
      <c r="AP19" s="118">
        <v>1</v>
      </c>
      <c r="AQ19" s="118">
        <v>0</v>
      </c>
      <c r="AR19" s="118">
        <v>2</v>
      </c>
      <c r="AS19" s="118"/>
      <c r="AT19" s="118"/>
      <c r="AU19" s="256">
        <f t="shared" si="1"/>
        <v>10</v>
      </c>
      <c r="AV19" s="257">
        <f t="shared" si="0"/>
        <v>0.83333333333333337</v>
      </c>
      <c r="AW19" s="228" t="s">
        <v>250</v>
      </c>
      <c r="AX19" s="319" t="s">
        <v>251</v>
      </c>
      <c r="AY19" s="227" t="s">
        <v>52</v>
      </c>
      <c r="AZ19" s="118" t="s">
        <v>52</v>
      </c>
    </row>
    <row r="20" spans="1:52" x14ac:dyDescent="0.25">
      <c r="B20" s="687" t="s">
        <v>113</v>
      </c>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8"/>
      <c r="AP20" s="688"/>
      <c r="AQ20" s="688"/>
      <c r="AR20" s="688"/>
      <c r="AS20" s="688"/>
      <c r="AT20" s="688"/>
      <c r="AU20" s="688"/>
      <c r="AV20" s="688"/>
      <c r="AW20" s="688"/>
      <c r="AX20" s="688"/>
      <c r="AY20" s="688"/>
      <c r="AZ20" s="689"/>
    </row>
    <row r="21" spans="1:52" x14ac:dyDescent="0.25">
      <c r="B21" s="680" t="s">
        <v>252</v>
      </c>
      <c r="C21" s="680"/>
      <c r="D21" s="680"/>
      <c r="E21" s="682" t="s">
        <v>253</v>
      </c>
      <c r="F21" s="682"/>
      <c r="G21" s="682"/>
      <c r="H21" s="682"/>
      <c r="I21" s="682"/>
      <c r="J21" s="682"/>
      <c r="K21" s="681" t="s">
        <v>254</v>
      </c>
      <c r="L21" s="681"/>
      <c r="M21" s="681"/>
      <c r="N21" s="681"/>
      <c r="O21" s="681"/>
      <c r="P21" s="681"/>
      <c r="Q21" s="682" t="s">
        <v>255</v>
      </c>
      <c r="R21" s="682"/>
      <c r="S21" s="682"/>
      <c r="T21" s="682"/>
      <c r="U21" s="682"/>
      <c r="V21" s="682"/>
      <c r="W21" s="682" t="s">
        <v>255</v>
      </c>
      <c r="X21" s="682"/>
      <c r="Y21" s="682"/>
      <c r="Z21" s="682"/>
      <c r="AA21" s="682"/>
      <c r="AB21" s="682"/>
      <c r="AC21" s="682"/>
      <c r="AD21" s="682"/>
      <c r="AE21" s="682" t="s">
        <v>255</v>
      </c>
      <c r="AF21" s="682"/>
      <c r="AG21" s="682"/>
      <c r="AH21" s="682"/>
      <c r="AI21" s="682"/>
      <c r="AJ21" s="682"/>
      <c r="AK21" s="682"/>
      <c r="AL21" s="682"/>
      <c r="AM21" s="682"/>
      <c r="AN21" s="682"/>
      <c r="AO21" s="682"/>
      <c r="AP21" s="682"/>
      <c r="AQ21" s="681" t="s">
        <v>256</v>
      </c>
      <c r="AR21" s="681"/>
      <c r="AS21" s="681"/>
      <c r="AT21" s="681"/>
      <c r="AU21" s="682" t="s">
        <v>257</v>
      </c>
      <c r="AV21" s="682"/>
      <c r="AW21" s="682"/>
      <c r="AX21" s="682"/>
      <c r="AY21" s="682"/>
      <c r="AZ21" s="682"/>
    </row>
    <row r="22" spans="1:52" ht="18.75" customHeight="1" x14ac:dyDescent="0.25">
      <c r="B22" s="680"/>
      <c r="C22" s="680"/>
      <c r="D22" s="680"/>
      <c r="E22" s="682" t="s">
        <v>258</v>
      </c>
      <c r="F22" s="682"/>
      <c r="G22" s="682"/>
      <c r="H22" s="682"/>
      <c r="I22" s="682"/>
      <c r="J22" s="682"/>
      <c r="K22" s="681"/>
      <c r="L22" s="681"/>
      <c r="M22" s="681"/>
      <c r="N22" s="681"/>
      <c r="O22" s="681"/>
      <c r="P22" s="681"/>
      <c r="Q22" s="682" t="s">
        <v>259</v>
      </c>
      <c r="R22" s="682"/>
      <c r="S22" s="682"/>
      <c r="T22" s="682"/>
      <c r="U22" s="682"/>
      <c r="V22" s="682"/>
      <c r="W22" s="682" t="s">
        <v>260</v>
      </c>
      <c r="X22" s="682"/>
      <c r="Y22" s="682"/>
      <c r="Z22" s="682"/>
      <c r="AA22" s="682"/>
      <c r="AB22" s="682"/>
      <c r="AC22" s="682"/>
      <c r="AD22" s="682"/>
      <c r="AE22" s="682" t="s">
        <v>261</v>
      </c>
      <c r="AF22" s="682"/>
      <c r="AG22" s="682"/>
      <c r="AH22" s="682"/>
      <c r="AI22" s="682"/>
      <c r="AJ22" s="682"/>
      <c r="AK22" s="682"/>
      <c r="AL22" s="682"/>
      <c r="AM22" s="682"/>
      <c r="AN22" s="682"/>
      <c r="AO22" s="682"/>
      <c r="AP22" s="682"/>
      <c r="AQ22" s="681"/>
      <c r="AR22" s="681"/>
      <c r="AS22" s="681"/>
      <c r="AT22" s="681"/>
      <c r="AU22" s="682" t="s">
        <v>262</v>
      </c>
      <c r="AV22" s="682"/>
      <c r="AW22" s="682"/>
      <c r="AX22" s="682"/>
      <c r="AY22" s="682"/>
      <c r="AZ22" s="682"/>
    </row>
    <row r="23" spans="1:52" ht="41.25" customHeight="1" x14ac:dyDescent="0.25">
      <c r="B23" s="680"/>
      <c r="C23" s="680"/>
      <c r="D23" s="680"/>
      <c r="E23" s="682" t="s">
        <v>263</v>
      </c>
      <c r="F23" s="682"/>
      <c r="G23" s="682"/>
      <c r="H23" s="682"/>
      <c r="I23" s="682"/>
      <c r="J23" s="682"/>
      <c r="K23" s="681"/>
      <c r="L23" s="681"/>
      <c r="M23" s="681"/>
      <c r="N23" s="681"/>
      <c r="O23" s="681"/>
      <c r="P23" s="681"/>
      <c r="Q23" s="682" t="s">
        <v>264</v>
      </c>
      <c r="R23" s="682"/>
      <c r="S23" s="682"/>
      <c r="T23" s="682"/>
      <c r="U23" s="682"/>
      <c r="V23" s="682"/>
      <c r="W23" s="682" t="s">
        <v>265</v>
      </c>
      <c r="X23" s="682"/>
      <c r="Y23" s="682"/>
      <c r="Z23" s="682"/>
      <c r="AA23" s="682"/>
      <c r="AB23" s="682"/>
      <c r="AC23" s="682"/>
      <c r="AD23" s="682"/>
      <c r="AE23" s="682" t="s">
        <v>266</v>
      </c>
      <c r="AF23" s="682"/>
      <c r="AG23" s="682"/>
      <c r="AH23" s="682"/>
      <c r="AI23" s="682"/>
      <c r="AJ23" s="682"/>
      <c r="AK23" s="682"/>
      <c r="AL23" s="682"/>
      <c r="AM23" s="682"/>
      <c r="AN23" s="682"/>
      <c r="AO23" s="682"/>
      <c r="AP23" s="682"/>
      <c r="AQ23" s="681"/>
      <c r="AR23" s="681"/>
      <c r="AS23" s="681"/>
      <c r="AT23" s="681"/>
      <c r="AU23" s="682" t="s">
        <v>267</v>
      </c>
      <c r="AV23" s="682"/>
      <c r="AW23" s="682"/>
      <c r="AX23" s="682"/>
      <c r="AY23" s="682"/>
      <c r="AZ23" s="682"/>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9"/>
  <sheetViews>
    <sheetView topLeftCell="A4" workbookViewId="0">
      <selection activeCell="B7" sqref="B7"/>
    </sheetView>
  </sheetViews>
  <sheetFormatPr baseColWidth="10" defaultColWidth="9.140625" defaultRowHeight="15" x14ac:dyDescent="0.25"/>
  <cols>
    <col min="2" max="2" width="71.85546875" customWidth="1"/>
  </cols>
  <sheetData>
    <row r="1" spans="1:2" x14ac:dyDescent="0.25">
      <c r="A1" s="268" t="s">
        <v>268</v>
      </c>
      <c r="B1" s="268" t="s">
        <v>269</v>
      </c>
    </row>
    <row r="2" spans="1:2" x14ac:dyDescent="0.25">
      <c r="A2" s="313" t="s">
        <v>270</v>
      </c>
      <c r="B2" s="313" t="s">
        <v>271</v>
      </c>
    </row>
    <row r="3" spans="1:2" x14ac:dyDescent="0.25">
      <c r="A3" s="271" t="s">
        <v>272</v>
      </c>
      <c r="B3" s="317" t="s">
        <v>273</v>
      </c>
    </row>
    <row r="4" spans="1:2" x14ac:dyDescent="0.25">
      <c r="A4" s="269" t="s">
        <v>274</v>
      </c>
      <c r="B4" s="269" t="s">
        <v>275</v>
      </c>
    </row>
    <row r="5" spans="1:2" x14ac:dyDescent="0.25">
      <c r="A5" s="269" t="s">
        <v>276</v>
      </c>
      <c r="B5" s="269" t="s">
        <v>277</v>
      </c>
    </row>
    <row r="6" spans="1:2" x14ac:dyDescent="0.25">
      <c r="A6" s="269" t="s">
        <v>278</v>
      </c>
      <c r="B6" s="269" t="s">
        <v>279</v>
      </c>
    </row>
    <row r="7" spans="1:2" x14ac:dyDescent="0.25">
      <c r="A7" s="269" t="s">
        <v>280</v>
      </c>
      <c r="B7" s="269" t="s">
        <v>281</v>
      </c>
    </row>
    <row r="8" spans="1:2" x14ac:dyDescent="0.25">
      <c r="A8" s="269" t="s">
        <v>282</v>
      </c>
      <c r="B8" s="269" t="s">
        <v>283</v>
      </c>
    </row>
    <row r="9" spans="1:2" x14ac:dyDescent="0.25">
      <c r="A9" s="269" t="s">
        <v>284</v>
      </c>
      <c r="B9" s="269" t="s">
        <v>285</v>
      </c>
    </row>
    <row r="10" spans="1:2" x14ac:dyDescent="0.25">
      <c r="A10" s="269" t="s">
        <v>286</v>
      </c>
      <c r="B10" s="269" t="s">
        <v>287</v>
      </c>
    </row>
    <row r="11" spans="1:2" x14ac:dyDescent="0.25">
      <c r="A11" s="269" t="s">
        <v>288</v>
      </c>
      <c r="B11" s="269" t="s">
        <v>289</v>
      </c>
    </row>
    <row r="12" spans="1:2" x14ac:dyDescent="0.25">
      <c r="A12" s="269" t="s">
        <v>290</v>
      </c>
      <c r="B12" s="314" t="s">
        <v>291</v>
      </c>
    </row>
    <row r="13" spans="1:2" x14ac:dyDescent="0.25">
      <c r="A13" s="269" t="s">
        <v>292</v>
      </c>
      <c r="B13" s="269" t="s">
        <v>293</v>
      </c>
    </row>
    <row r="14" spans="1:2" x14ac:dyDescent="0.25">
      <c r="A14" s="269" t="s">
        <v>294</v>
      </c>
      <c r="B14" s="269" t="s">
        <v>295</v>
      </c>
    </row>
    <row r="15" spans="1:2" x14ac:dyDescent="0.25">
      <c r="A15" s="269" t="s">
        <v>296</v>
      </c>
      <c r="B15" s="269" t="s">
        <v>297</v>
      </c>
    </row>
    <row r="16" spans="1:2" x14ac:dyDescent="0.25">
      <c r="A16" s="269" t="s">
        <v>298</v>
      </c>
      <c r="B16" s="314" t="s">
        <v>299</v>
      </c>
    </row>
    <row r="17" spans="1:2" x14ac:dyDescent="0.25">
      <c r="A17" s="269" t="s">
        <v>300</v>
      </c>
      <c r="B17" s="314" t="s">
        <v>301</v>
      </c>
    </row>
    <row r="18" spans="1:2" x14ac:dyDescent="0.25">
      <c r="A18" s="269" t="s">
        <v>302</v>
      </c>
      <c r="B18" s="269" t="s">
        <v>303</v>
      </c>
    </row>
    <row r="19" spans="1:2" x14ac:dyDescent="0.25">
      <c r="A19" s="269" t="s">
        <v>304</v>
      </c>
      <c r="B19" s="269" t="s">
        <v>305</v>
      </c>
    </row>
    <row r="20" spans="1:2" x14ac:dyDescent="0.25">
      <c r="A20" s="269" t="s">
        <v>306</v>
      </c>
      <c r="B20" s="314" t="s">
        <v>307</v>
      </c>
    </row>
    <row r="21" spans="1:2" x14ac:dyDescent="0.25">
      <c r="A21" s="271" t="s">
        <v>308</v>
      </c>
      <c r="B21" s="271" t="s">
        <v>309</v>
      </c>
    </row>
    <row r="22" spans="1:2" x14ac:dyDescent="0.25">
      <c r="A22" s="269" t="s">
        <v>310</v>
      </c>
      <c r="B22" s="314" t="s">
        <v>311</v>
      </c>
    </row>
    <row r="23" spans="1:2" x14ac:dyDescent="0.25">
      <c r="A23" s="269" t="s">
        <v>312</v>
      </c>
      <c r="B23" s="269" t="s">
        <v>313</v>
      </c>
    </row>
    <row r="24" spans="1:2" x14ac:dyDescent="0.25">
      <c r="A24" s="269" t="s">
        <v>314</v>
      </c>
      <c r="B24" s="314" t="s">
        <v>315</v>
      </c>
    </row>
    <row r="25" spans="1:2" x14ac:dyDescent="0.25">
      <c r="A25" s="269" t="s">
        <v>316</v>
      </c>
      <c r="B25" s="269" t="s">
        <v>317</v>
      </c>
    </row>
    <row r="26" spans="1:2" x14ac:dyDescent="0.25">
      <c r="A26" s="269" t="s">
        <v>318</v>
      </c>
      <c r="B26" s="314" t="s">
        <v>319</v>
      </c>
    </row>
    <row r="27" spans="1:2" x14ac:dyDescent="0.25">
      <c r="A27" s="269" t="s">
        <v>320</v>
      </c>
      <c r="B27" s="314" t="s">
        <v>321</v>
      </c>
    </row>
    <row r="28" spans="1:2" x14ac:dyDescent="0.25">
      <c r="A28" s="269" t="s">
        <v>322</v>
      </c>
      <c r="B28" s="269" t="s">
        <v>323</v>
      </c>
    </row>
    <row r="29" spans="1:2" x14ac:dyDescent="0.25">
      <c r="A29" s="269" t="s">
        <v>324</v>
      </c>
      <c r="B29" s="269" t="s">
        <v>325</v>
      </c>
    </row>
    <row r="30" spans="1:2" x14ac:dyDescent="0.25">
      <c r="A30" s="269" t="s">
        <v>326</v>
      </c>
      <c r="B30" s="269" t="s">
        <v>327</v>
      </c>
    </row>
    <row r="31" spans="1:2" x14ac:dyDescent="0.25">
      <c r="A31" s="269" t="s">
        <v>328</v>
      </c>
      <c r="B31" s="269" t="s">
        <v>329</v>
      </c>
    </row>
    <row r="32" spans="1:2" x14ac:dyDescent="0.25">
      <c r="A32" s="269" t="s">
        <v>330</v>
      </c>
      <c r="B32" s="314" t="s">
        <v>331</v>
      </c>
    </row>
    <row r="33" spans="1:2" x14ac:dyDescent="0.25">
      <c r="A33" s="269" t="s">
        <v>332</v>
      </c>
      <c r="B33" s="269" t="s">
        <v>333</v>
      </c>
    </row>
    <row r="34" spans="1:2" x14ac:dyDescent="0.25">
      <c r="A34" s="269" t="s">
        <v>334</v>
      </c>
      <c r="B34" s="269" t="s">
        <v>335</v>
      </c>
    </row>
    <row r="35" spans="1:2" x14ac:dyDescent="0.25">
      <c r="A35" s="269" t="s">
        <v>336</v>
      </c>
      <c r="B35" s="314" t="s">
        <v>337</v>
      </c>
    </row>
    <row r="36" spans="1:2" x14ac:dyDescent="0.25">
      <c r="A36" s="269" t="s">
        <v>338</v>
      </c>
      <c r="B36" s="269" t="s">
        <v>339</v>
      </c>
    </row>
    <row r="37" spans="1:2" x14ac:dyDescent="0.25">
      <c r="A37" s="269" t="s">
        <v>340</v>
      </c>
      <c r="B37" s="314" t="s">
        <v>341</v>
      </c>
    </row>
    <row r="38" spans="1:2" x14ac:dyDescent="0.25">
      <c r="A38" s="269" t="s">
        <v>342</v>
      </c>
      <c r="B38" s="314" t="s">
        <v>343</v>
      </c>
    </row>
    <row r="39" spans="1:2" x14ac:dyDescent="0.25">
      <c r="A39" s="313" t="s">
        <v>344</v>
      </c>
      <c r="B39" s="313" t="s">
        <v>345</v>
      </c>
    </row>
    <row r="40" spans="1:2" x14ac:dyDescent="0.25">
      <c r="A40" s="269" t="s">
        <v>346</v>
      </c>
      <c r="B40" s="269" t="s">
        <v>347</v>
      </c>
    </row>
    <row r="41" spans="1:2" x14ac:dyDescent="0.25">
      <c r="A41" s="269" t="s">
        <v>348</v>
      </c>
      <c r="B41" s="269" t="s">
        <v>349</v>
      </c>
    </row>
    <row r="42" spans="1:2" x14ac:dyDescent="0.25">
      <c r="A42" s="269" t="s">
        <v>350</v>
      </c>
      <c r="B42" s="269" t="s">
        <v>351</v>
      </c>
    </row>
    <row r="43" spans="1:2" x14ac:dyDescent="0.25">
      <c r="A43" s="269" t="s">
        <v>352</v>
      </c>
      <c r="B43" s="269" t="s">
        <v>353</v>
      </c>
    </row>
    <row r="44" spans="1:2" x14ac:dyDescent="0.25">
      <c r="A44" s="269" t="s">
        <v>354</v>
      </c>
      <c r="B44" s="269" t="s">
        <v>355</v>
      </c>
    </row>
    <row r="45" spans="1:2" x14ac:dyDescent="0.25">
      <c r="A45" s="269" t="s">
        <v>356</v>
      </c>
      <c r="B45" s="269" t="s">
        <v>357</v>
      </c>
    </row>
    <row r="46" spans="1:2" x14ac:dyDescent="0.25">
      <c r="A46" s="269" t="s">
        <v>200</v>
      </c>
      <c r="B46" s="269" t="s">
        <v>358</v>
      </c>
    </row>
    <row r="47" spans="1:2" x14ac:dyDescent="0.25">
      <c r="A47" s="269" t="s">
        <v>359</v>
      </c>
      <c r="B47" s="269" t="s">
        <v>360</v>
      </c>
    </row>
    <row r="48" spans="1:2" x14ac:dyDescent="0.25">
      <c r="A48" s="269" t="s">
        <v>361</v>
      </c>
      <c r="B48" s="269" t="s">
        <v>362</v>
      </c>
    </row>
    <row r="49" spans="1:2" x14ac:dyDescent="0.25">
      <c r="A49" s="269" t="s">
        <v>363</v>
      </c>
      <c r="B49" s="314" t="s">
        <v>364</v>
      </c>
    </row>
    <row r="50" spans="1:2" x14ac:dyDescent="0.25">
      <c r="A50" s="269" t="s">
        <v>365</v>
      </c>
      <c r="B50" s="269" t="s">
        <v>366</v>
      </c>
    </row>
    <row r="51" spans="1:2" x14ac:dyDescent="0.25">
      <c r="A51" s="269" t="s">
        <v>367</v>
      </c>
      <c r="B51" s="314" t="s">
        <v>368</v>
      </c>
    </row>
    <row r="52" spans="1:2" x14ac:dyDescent="0.25">
      <c r="A52" s="269" t="s">
        <v>369</v>
      </c>
      <c r="B52" s="314" t="s">
        <v>370</v>
      </c>
    </row>
    <row r="53" spans="1:2" x14ac:dyDescent="0.25">
      <c r="A53" s="313" t="s">
        <v>371</v>
      </c>
      <c r="B53" s="313" t="s">
        <v>372</v>
      </c>
    </row>
    <row r="54" spans="1:2" x14ac:dyDescent="0.25">
      <c r="A54" s="269" t="s">
        <v>373</v>
      </c>
      <c r="B54" s="269" t="s">
        <v>374</v>
      </c>
    </row>
    <row r="55" spans="1:2" x14ac:dyDescent="0.25">
      <c r="A55" s="269" t="s">
        <v>375</v>
      </c>
      <c r="B55" s="269" t="s">
        <v>376</v>
      </c>
    </row>
    <row r="56" spans="1:2" x14ac:dyDescent="0.25">
      <c r="A56" s="271" t="s">
        <v>377</v>
      </c>
      <c r="B56" s="271" t="s">
        <v>378</v>
      </c>
    </row>
    <row r="57" spans="1:2" x14ac:dyDescent="0.25">
      <c r="A57" s="269" t="s">
        <v>379</v>
      </c>
      <c r="B57" s="269" t="s">
        <v>380</v>
      </c>
    </row>
    <row r="58" spans="1:2" x14ac:dyDescent="0.25">
      <c r="A58" s="271" t="s">
        <v>381</v>
      </c>
      <c r="B58" s="271" t="s">
        <v>382</v>
      </c>
    </row>
    <row r="59" spans="1:2" x14ac:dyDescent="0.25">
      <c r="A59" s="269" t="s">
        <v>383</v>
      </c>
      <c r="B59" s="269" t="s">
        <v>384</v>
      </c>
    </row>
  </sheetData>
  <sortState xmlns:xlrd2="http://schemas.microsoft.com/office/spreadsheetml/2017/richdata2" ref="A2:B59">
    <sortCondition ref="A2:A5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S26" zoomScale="60" zoomScaleNormal="60" workbookViewId="0">
      <selection activeCell="S49" sqref="S49"/>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35" t="s">
        <v>0</v>
      </c>
      <c r="B1" s="735"/>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5"/>
      <c r="AK1" s="735"/>
      <c r="AL1" s="735"/>
      <c r="AM1" s="735"/>
      <c r="AN1" s="735"/>
      <c r="AO1" s="735"/>
      <c r="AP1" s="735"/>
      <c r="AQ1" s="735"/>
      <c r="AR1" s="735"/>
      <c r="AS1" s="735"/>
      <c r="AT1" s="735"/>
      <c r="AU1" s="735"/>
      <c r="AV1" s="735"/>
      <c r="AW1" s="735"/>
      <c r="AX1" s="735"/>
      <c r="AY1" s="735"/>
      <c r="AZ1" s="735"/>
      <c r="BA1" s="735"/>
      <c r="BB1" s="735"/>
      <c r="BC1" s="735"/>
      <c r="BD1" s="735"/>
      <c r="BE1" s="735"/>
      <c r="BF1" s="735"/>
      <c r="BG1" s="735"/>
      <c r="BH1" s="735"/>
      <c r="BI1" s="739" t="s">
        <v>138</v>
      </c>
      <c r="BJ1" s="739"/>
      <c r="BK1" s="739"/>
    </row>
    <row r="2" spans="1:63" ht="15.95" customHeight="1" x14ac:dyDescent="0.25">
      <c r="A2" s="735" t="s">
        <v>2</v>
      </c>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9" t="s">
        <v>3</v>
      </c>
      <c r="BJ2" s="739"/>
      <c r="BK2" s="739"/>
    </row>
    <row r="3" spans="1:63" ht="26.25" customHeight="1" x14ac:dyDescent="0.25">
      <c r="A3" s="735" t="s">
        <v>385</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c r="AZ3" s="735"/>
      <c r="BA3" s="735"/>
      <c r="BB3" s="735"/>
      <c r="BC3" s="735"/>
      <c r="BD3" s="735"/>
      <c r="BE3" s="735"/>
      <c r="BF3" s="735"/>
      <c r="BG3" s="735"/>
      <c r="BH3" s="735"/>
      <c r="BI3" s="739" t="s">
        <v>5</v>
      </c>
      <c r="BJ3" s="739"/>
      <c r="BK3" s="739"/>
    </row>
    <row r="4" spans="1:63" ht="15.95" customHeight="1" x14ac:dyDescent="0.25">
      <c r="A4" s="735" t="s">
        <v>386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32" t="s">
        <v>387</v>
      </c>
      <c r="BJ4" s="733"/>
      <c r="BK4" s="734"/>
    </row>
    <row r="5" spans="1:63" ht="26.25" customHeight="1" x14ac:dyDescent="0.25">
      <c r="A5" s="736" t="s">
        <v>388</v>
      </c>
      <c r="B5" s="736"/>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G5" s="736" t="s">
        <v>389</v>
      </c>
      <c r="AH5" s="736"/>
      <c r="AI5" s="736"/>
      <c r="AJ5" s="736"/>
      <c r="AK5" s="736"/>
      <c r="AL5" s="736"/>
      <c r="AM5" s="736"/>
      <c r="AN5" s="736"/>
      <c r="AO5" s="736"/>
      <c r="AP5" s="736"/>
      <c r="AQ5" s="736"/>
      <c r="AR5" s="736"/>
      <c r="AS5" s="736"/>
      <c r="AT5" s="736"/>
      <c r="AU5" s="736"/>
      <c r="AV5" s="736"/>
      <c r="AW5" s="736"/>
      <c r="AX5" s="736"/>
      <c r="AY5" s="736"/>
      <c r="AZ5" s="736"/>
      <c r="BA5" s="736"/>
      <c r="BB5" s="736"/>
      <c r="BC5" s="736"/>
      <c r="BD5" s="736"/>
      <c r="BE5" s="736"/>
      <c r="BF5" s="736"/>
      <c r="BG5" s="736"/>
      <c r="BH5" s="736"/>
      <c r="BI5" s="737"/>
      <c r="BJ5" s="737"/>
      <c r="BK5" s="737"/>
    </row>
    <row r="6" spans="1:63" ht="31.5" customHeight="1" x14ac:dyDescent="0.25">
      <c r="A6" s="156" t="s">
        <v>390</v>
      </c>
      <c r="B6" s="738"/>
      <c r="C6" s="738"/>
      <c r="D6" s="738"/>
      <c r="E6" s="738"/>
      <c r="F6" s="738"/>
      <c r="G6" s="738"/>
      <c r="H6" s="738"/>
      <c r="I6" s="738"/>
      <c r="J6" s="738"/>
      <c r="K6" s="738"/>
      <c r="L6" s="738"/>
      <c r="M6" s="738"/>
      <c r="N6" s="738"/>
      <c r="O6" s="738"/>
      <c r="P6" s="738"/>
      <c r="Q6" s="738"/>
      <c r="R6" s="738"/>
      <c r="S6" s="738"/>
      <c r="T6" s="738"/>
      <c r="U6" s="738"/>
      <c r="V6" s="738"/>
      <c r="W6" s="738"/>
      <c r="X6" s="738"/>
      <c r="Y6" s="738"/>
      <c r="Z6" s="738"/>
      <c r="AA6" s="738"/>
      <c r="AB6" s="738"/>
      <c r="AC6" s="738"/>
      <c r="AD6" s="738"/>
      <c r="AE6" s="738"/>
      <c r="AF6" s="738"/>
      <c r="AG6" s="738"/>
      <c r="AH6" s="738"/>
      <c r="AI6" s="738"/>
      <c r="AJ6" s="738"/>
      <c r="AK6" s="738"/>
      <c r="AL6" s="738"/>
      <c r="AM6" s="738"/>
      <c r="AN6" s="738"/>
      <c r="AO6" s="738"/>
      <c r="AP6" s="738"/>
      <c r="AQ6" s="738"/>
      <c r="AR6" s="738"/>
      <c r="AS6" s="738"/>
      <c r="AT6" s="738"/>
      <c r="AU6" s="738"/>
      <c r="AV6" s="738"/>
      <c r="AW6" s="738"/>
      <c r="AX6" s="738"/>
      <c r="AY6" s="738"/>
      <c r="AZ6" s="738"/>
      <c r="BA6" s="738"/>
      <c r="BB6" s="738"/>
      <c r="BC6" s="738"/>
      <c r="BD6" s="738"/>
      <c r="BE6" s="738"/>
      <c r="BF6" s="738"/>
      <c r="BG6" s="738"/>
      <c r="BH6" s="738"/>
      <c r="BI6" s="738"/>
      <c r="BJ6" s="738"/>
      <c r="BK6" s="738"/>
    </row>
    <row r="7" spans="1:63" ht="31.5" customHeight="1" x14ac:dyDescent="0.25">
      <c r="A7" s="157" t="s">
        <v>391</v>
      </c>
      <c r="B7" s="727"/>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29"/>
      <c r="AH7" s="729"/>
      <c r="AI7" s="729"/>
      <c r="AJ7" s="729"/>
      <c r="AK7" s="729"/>
      <c r="AL7" s="729"/>
      <c r="AM7" s="729"/>
      <c r="AN7" s="729"/>
      <c r="AO7" s="729"/>
      <c r="AP7" s="729"/>
      <c r="AQ7" s="729"/>
      <c r="AR7" s="729"/>
      <c r="AS7" s="729"/>
      <c r="AT7" s="729"/>
      <c r="AU7" s="729"/>
      <c r="AV7" s="729"/>
      <c r="AW7" s="729"/>
      <c r="AX7" s="729"/>
      <c r="AY7" s="729"/>
      <c r="AZ7" s="729"/>
      <c r="BA7" s="729"/>
      <c r="BB7" s="729"/>
      <c r="BC7" s="729"/>
      <c r="BD7" s="729"/>
      <c r="BE7" s="729"/>
      <c r="BF7" s="729"/>
      <c r="BG7" s="729"/>
      <c r="BH7" s="729"/>
      <c r="BI7" s="729"/>
      <c r="BJ7" s="729"/>
      <c r="BK7" s="728"/>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30" t="s">
        <v>392</v>
      </c>
      <c r="B9" s="195" t="s">
        <v>30</v>
      </c>
      <c r="C9" s="195" t="s">
        <v>31</v>
      </c>
      <c r="D9" s="727" t="s">
        <v>32</v>
      </c>
      <c r="E9" s="728"/>
      <c r="F9" s="195" t="s">
        <v>33</v>
      </c>
      <c r="G9" s="195" t="s">
        <v>34</v>
      </c>
      <c r="H9" s="727" t="s">
        <v>35</v>
      </c>
      <c r="I9" s="728"/>
      <c r="J9" s="195" t="s">
        <v>36</v>
      </c>
      <c r="K9" s="195" t="s">
        <v>37</v>
      </c>
      <c r="L9" s="727" t="s">
        <v>38</v>
      </c>
      <c r="M9" s="728"/>
      <c r="N9" s="195" t="s">
        <v>8</v>
      </c>
      <c r="O9" s="195" t="s">
        <v>39</v>
      </c>
      <c r="P9" s="727" t="s">
        <v>40</v>
      </c>
      <c r="Q9" s="728"/>
      <c r="R9" s="727" t="s">
        <v>393</v>
      </c>
      <c r="S9" s="728"/>
      <c r="T9" s="727" t="s">
        <v>394</v>
      </c>
      <c r="U9" s="729"/>
      <c r="V9" s="729"/>
      <c r="W9" s="729"/>
      <c r="X9" s="729"/>
      <c r="Y9" s="728"/>
      <c r="Z9" s="727" t="s">
        <v>395</v>
      </c>
      <c r="AA9" s="729"/>
      <c r="AB9" s="729"/>
      <c r="AC9" s="729"/>
      <c r="AD9" s="729"/>
      <c r="AE9" s="728"/>
      <c r="AG9" s="730" t="s">
        <v>392</v>
      </c>
      <c r="AH9" s="195" t="s">
        <v>30</v>
      </c>
      <c r="AI9" s="195" t="s">
        <v>31</v>
      </c>
      <c r="AJ9" s="727" t="s">
        <v>32</v>
      </c>
      <c r="AK9" s="728"/>
      <c r="AL9" s="195" t="s">
        <v>33</v>
      </c>
      <c r="AM9" s="195" t="s">
        <v>34</v>
      </c>
      <c r="AN9" s="727" t="s">
        <v>35</v>
      </c>
      <c r="AO9" s="728"/>
      <c r="AP9" s="195" t="s">
        <v>36</v>
      </c>
      <c r="AQ9" s="195" t="s">
        <v>37</v>
      </c>
      <c r="AR9" s="727" t="s">
        <v>38</v>
      </c>
      <c r="AS9" s="728"/>
      <c r="AT9" s="195" t="s">
        <v>8</v>
      </c>
      <c r="AU9" s="195" t="s">
        <v>39</v>
      </c>
      <c r="AV9" s="727" t="s">
        <v>40</v>
      </c>
      <c r="AW9" s="728"/>
      <c r="AX9" s="727" t="s">
        <v>393</v>
      </c>
      <c r="AY9" s="728"/>
      <c r="AZ9" s="727" t="s">
        <v>394</v>
      </c>
      <c r="BA9" s="729"/>
      <c r="BB9" s="729"/>
      <c r="BC9" s="729"/>
      <c r="BD9" s="729"/>
      <c r="BE9" s="728"/>
      <c r="BF9" s="727" t="s">
        <v>395</v>
      </c>
      <c r="BG9" s="729"/>
      <c r="BH9" s="729"/>
      <c r="BI9" s="729"/>
      <c r="BJ9" s="729"/>
      <c r="BK9" s="728"/>
    </row>
    <row r="10" spans="1:63" ht="36" customHeight="1" x14ac:dyDescent="0.25">
      <c r="A10" s="731"/>
      <c r="B10" s="121" t="s">
        <v>396</v>
      </c>
      <c r="C10" s="121" t="s">
        <v>396</v>
      </c>
      <c r="D10" s="121" t="s">
        <v>396</v>
      </c>
      <c r="E10" s="121" t="s">
        <v>397</v>
      </c>
      <c r="F10" s="121" t="s">
        <v>396</v>
      </c>
      <c r="G10" s="121" t="s">
        <v>396</v>
      </c>
      <c r="H10" s="121" t="s">
        <v>396</v>
      </c>
      <c r="I10" s="121" t="s">
        <v>397</v>
      </c>
      <c r="J10" s="121" t="s">
        <v>396</v>
      </c>
      <c r="K10" s="121" t="s">
        <v>396</v>
      </c>
      <c r="L10" s="121" t="s">
        <v>396</v>
      </c>
      <c r="M10" s="121" t="s">
        <v>397</v>
      </c>
      <c r="N10" s="121" t="s">
        <v>396</v>
      </c>
      <c r="O10" s="121" t="s">
        <v>396</v>
      </c>
      <c r="P10" s="121" t="s">
        <v>396</v>
      </c>
      <c r="Q10" s="121" t="s">
        <v>397</v>
      </c>
      <c r="R10" s="121" t="s">
        <v>396</v>
      </c>
      <c r="S10" s="121" t="s">
        <v>397</v>
      </c>
      <c r="T10" s="189" t="s">
        <v>398</v>
      </c>
      <c r="U10" s="189" t="s">
        <v>399</v>
      </c>
      <c r="V10" s="189" t="s">
        <v>400</v>
      </c>
      <c r="W10" s="189" t="s">
        <v>401</v>
      </c>
      <c r="X10" s="190" t="s">
        <v>402</v>
      </c>
      <c r="Y10" s="189" t="s">
        <v>403</v>
      </c>
      <c r="Z10" s="121" t="s">
        <v>404</v>
      </c>
      <c r="AA10" s="150" t="s">
        <v>405</v>
      </c>
      <c r="AB10" s="121" t="s">
        <v>406</v>
      </c>
      <c r="AC10" s="121" t="s">
        <v>407</v>
      </c>
      <c r="AD10" s="121" t="s">
        <v>408</v>
      </c>
      <c r="AE10" s="121" t="s">
        <v>409</v>
      </c>
      <c r="AG10" s="731"/>
      <c r="AH10" s="121" t="s">
        <v>396</v>
      </c>
      <c r="AI10" s="121" t="s">
        <v>396</v>
      </c>
      <c r="AJ10" s="121" t="s">
        <v>396</v>
      </c>
      <c r="AK10" s="121" t="s">
        <v>397</v>
      </c>
      <c r="AL10" s="121" t="s">
        <v>396</v>
      </c>
      <c r="AM10" s="121" t="s">
        <v>396</v>
      </c>
      <c r="AN10" s="121" t="s">
        <v>396</v>
      </c>
      <c r="AO10" s="121" t="s">
        <v>397</v>
      </c>
      <c r="AP10" s="121" t="s">
        <v>396</v>
      </c>
      <c r="AQ10" s="121" t="s">
        <v>396</v>
      </c>
      <c r="AR10" s="121" t="s">
        <v>396</v>
      </c>
      <c r="AS10" s="121" t="s">
        <v>397</v>
      </c>
      <c r="AT10" s="121" t="s">
        <v>396</v>
      </c>
      <c r="AU10" s="121" t="s">
        <v>396</v>
      </c>
      <c r="AV10" s="121" t="s">
        <v>396</v>
      </c>
      <c r="AW10" s="121" t="s">
        <v>397</v>
      </c>
      <c r="AX10" s="121" t="s">
        <v>396</v>
      </c>
      <c r="AY10" s="121" t="s">
        <v>397</v>
      </c>
      <c r="AZ10" s="189" t="s">
        <v>398</v>
      </c>
      <c r="BA10" s="189" t="s">
        <v>399</v>
      </c>
      <c r="BB10" s="189" t="s">
        <v>400</v>
      </c>
      <c r="BC10" s="189" t="s">
        <v>401</v>
      </c>
      <c r="BD10" s="190" t="s">
        <v>402</v>
      </c>
      <c r="BE10" s="189" t="s">
        <v>403</v>
      </c>
      <c r="BF10" s="187" t="s">
        <v>404</v>
      </c>
      <c r="BG10" s="188" t="s">
        <v>405</v>
      </c>
      <c r="BH10" s="187" t="s">
        <v>406</v>
      </c>
      <c r="BI10" s="187" t="s">
        <v>407</v>
      </c>
      <c r="BJ10" s="187" t="s">
        <v>408</v>
      </c>
      <c r="BK10" s="187" t="s">
        <v>409</v>
      </c>
    </row>
    <row r="11" spans="1:63" x14ac:dyDescent="0.25">
      <c r="A11" s="151" t="s">
        <v>410</v>
      </c>
      <c r="B11" s="151"/>
      <c r="C11" s="151"/>
      <c r="D11" s="151"/>
      <c r="E11" s="201"/>
      <c r="F11" s="151"/>
      <c r="G11" s="151"/>
      <c r="H11" s="151"/>
      <c r="I11" s="201"/>
      <c r="J11" s="151"/>
      <c r="K11" s="151"/>
      <c r="L11" s="151"/>
      <c r="M11" s="201"/>
      <c r="N11" s="151"/>
      <c r="O11" s="151"/>
      <c r="P11" s="151"/>
      <c r="Q11" s="201"/>
      <c r="R11" s="192">
        <f t="shared" ref="R11:R31" si="0">B11+C11+D11+F11+G11+H11+J11+K11+L11+N11+O11+P11</f>
        <v>0</v>
      </c>
      <c r="S11" s="158">
        <f>+E11+I11+M11+Q11</f>
        <v>0</v>
      </c>
      <c r="T11" s="191"/>
      <c r="U11" s="191"/>
      <c r="V11" s="191"/>
      <c r="W11" s="191"/>
      <c r="X11" s="191"/>
      <c r="Y11" s="153"/>
      <c r="Z11" s="153"/>
      <c r="AA11" s="153"/>
      <c r="AB11" s="153"/>
      <c r="AC11" s="153"/>
      <c r="AD11" s="153"/>
      <c r="AE11" s="154"/>
      <c r="AG11" s="151" t="s">
        <v>410</v>
      </c>
      <c r="AH11" s="151"/>
      <c r="AI11" s="151"/>
      <c r="AJ11" s="151"/>
      <c r="AK11" s="201"/>
      <c r="AL11" s="151"/>
      <c r="AM11" s="151"/>
      <c r="AN11" s="151"/>
      <c r="AO11" s="201"/>
      <c r="AP11" s="151"/>
      <c r="AQ11" s="151"/>
      <c r="AR11" s="151"/>
      <c r="AS11" s="201"/>
      <c r="AT11" s="151"/>
      <c r="AU11" s="151"/>
      <c r="AV11" s="151"/>
      <c r="AW11" s="201"/>
      <c r="AX11" s="192">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411</v>
      </c>
      <c r="B12" s="151"/>
      <c r="C12" s="151"/>
      <c r="D12" s="151"/>
      <c r="E12" s="201"/>
      <c r="F12" s="151"/>
      <c r="G12" s="151"/>
      <c r="H12" s="151"/>
      <c r="I12" s="201"/>
      <c r="J12" s="151"/>
      <c r="K12" s="151"/>
      <c r="L12" s="151"/>
      <c r="M12" s="201"/>
      <c r="N12" s="151"/>
      <c r="O12" s="151"/>
      <c r="P12" s="151"/>
      <c r="Q12" s="201"/>
      <c r="R12" s="192">
        <f t="shared" si="0"/>
        <v>0</v>
      </c>
      <c r="S12" s="158">
        <f t="shared" ref="S12:S31" si="2">+E12+I12+M12+Q12</f>
        <v>0</v>
      </c>
      <c r="T12" s="191"/>
      <c r="U12" s="191"/>
      <c r="V12" s="191"/>
      <c r="W12" s="191"/>
      <c r="X12" s="191"/>
      <c r="Y12" s="153"/>
      <c r="Z12" s="153"/>
      <c r="AA12" s="153"/>
      <c r="AB12" s="153"/>
      <c r="AC12" s="153"/>
      <c r="AD12" s="153"/>
      <c r="AE12" s="153"/>
      <c r="AG12" s="151" t="s">
        <v>411</v>
      </c>
      <c r="AH12" s="151"/>
      <c r="AI12" s="151"/>
      <c r="AJ12" s="151"/>
      <c r="AK12" s="201"/>
      <c r="AL12" s="151"/>
      <c r="AM12" s="151"/>
      <c r="AN12" s="151"/>
      <c r="AO12" s="201"/>
      <c r="AP12" s="151"/>
      <c r="AQ12" s="151"/>
      <c r="AR12" s="151"/>
      <c r="AS12" s="201"/>
      <c r="AT12" s="151"/>
      <c r="AU12" s="151"/>
      <c r="AV12" s="151"/>
      <c r="AW12" s="201"/>
      <c r="AX12" s="192">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412</v>
      </c>
      <c r="B13" s="151"/>
      <c r="C13" s="151"/>
      <c r="D13" s="151"/>
      <c r="E13" s="201"/>
      <c r="F13" s="151"/>
      <c r="G13" s="151"/>
      <c r="H13" s="151"/>
      <c r="I13" s="201"/>
      <c r="J13" s="151"/>
      <c r="K13" s="151"/>
      <c r="L13" s="151"/>
      <c r="M13" s="201"/>
      <c r="N13" s="151"/>
      <c r="O13" s="151"/>
      <c r="P13" s="151"/>
      <c r="Q13" s="201"/>
      <c r="R13" s="192">
        <f t="shared" si="0"/>
        <v>0</v>
      </c>
      <c r="S13" s="158">
        <f t="shared" si="2"/>
        <v>0</v>
      </c>
      <c r="T13" s="191"/>
      <c r="U13" s="191"/>
      <c r="V13" s="191"/>
      <c r="W13" s="191"/>
      <c r="X13" s="191"/>
      <c r="Y13" s="153"/>
      <c r="Z13" s="153"/>
      <c r="AA13" s="153"/>
      <c r="AB13" s="153"/>
      <c r="AC13" s="153"/>
      <c r="AD13" s="153"/>
      <c r="AE13" s="153"/>
      <c r="AG13" s="151" t="s">
        <v>412</v>
      </c>
      <c r="AH13" s="151"/>
      <c r="AI13" s="151"/>
      <c r="AJ13" s="151"/>
      <c r="AK13" s="201"/>
      <c r="AL13" s="151"/>
      <c r="AM13" s="151"/>
      <c r="AN13" s="151"/>
      <c r="AO13" s="201"/>
      <c r="AP13" s="151"/>
      <c r="AQ13" s="151"/>
      <c r="AR13" s="151"/>
      <c r="AS13" s="201"/>
      <c r="AT13" s="151"/>
      <c r="AU13" s="151"/>
      <c r="AV13" s="151"/>
      <c r="AW13" s="201"/>
      <c r="AX13" s="192">
        <f t="shared" si="1"/>
        <v>0</v>
      </c>
      <c r="AY13" s="158">
        <f t="shared" si="3"/>
        <v>0</v>
      </c>
      <c r="AZ13" s="153"/>
      <c r="BA13" s="153"/>
      <c r="BB13" s="153"/>
      <c r="BC13" s="153"/>
      <c r="BD13" s="153"/>
      <c r="BE13" s="153"/>
      <c r="BF13" s="153"/>
      <c r="BG13" s="153"/>
      <c r="BH13" s="153"/>
      <c r="BI13" s="153"/>
      <c r="BJ13" s="153"/>
      <c r="BK13" s="153"/>
    </row>
    <row r="14" spans="1:63" x14ac:dyDescent="0.25">
      <c r="A14" s="151" t="s">
        <v>413</v>
      </c>
      <c r="B14" s="151"/>
      <c r="C14" s="151"/>
      <c r="D14" s="151"/>
      <c r="E14" s="201"/>
      <c r="F14" s="151"/>
      <c r="G14" s="151"/>
      <c r="H14" s="151"/>
      <c r="I14" s="201"/>
      <c r="J14" s="151"/>
      <c r="K14" s="151"/>
      <c r="L14" s="151"/>
      <c r="M14" s="201"/>
      <c r="N14" s="151"/>
      <c r="O14" s="151"/>
      <c r="P14" s="151"/>
      <c r="Q14" s="201"/>
      <c r="R14" s="192">
        <f t="shared" si="0"/>
        <v>0</v>
      </c>
      <c r="S14" s="158">
        <f t="shared" si="2"/>
        <v>0</v>
      </c>
      <c r="T14" s="191"/>
      <c r="U14" s="191"/>
      <c r="V14" s="191"/>
      <c r="W14" s="191"/>
      <c r="X14" s="191"/>
      <c r="Y14" s="153"/>
      <c r="Z14" s="153"/>
      <c r="AA14" s="153"/>
      <c r="AB14" s="153"/>
      <c r="AC14" s="153"/>
      <c r="AD14" s="153"/>
      <c r="AE14" s="153"/>
      <c r="AG14" s="151" t="s">
        <v>413</v>
      </c>
      <c r="AH14" s="151"/>
      <c r="AI14" s="151"/>
      <c r="AJ14" s="151"/>
      <c r="AK14" s="201"/>
      <c r="AL14" s="151"/>
      <c r="AM14" s="151"/>
      <c r="AN14" s="151"/>
      <c r="AO14" s="201"/>
      <c r="AP14" s="151"/>
      <c r="AQ14" s="151"/>
      <c r="AR14" s="151"/>
      <c r="AS14" s="201"/>
      <c r="AT14" s="151"/>
      <c r="AU14" s="151"/>
      <c r="AV14" s="151"/>
      <c r="AW14" s="201"/>
      <c r="AX14" s="192">
        <f t="shared" si="1"/>
        <v>0</v>
      </c>
      <c r="AY14" s="158">
        <f t="shared" si="3"/>
        <v>0</v>
      </c>
      <c r="AZ14" s="153"/>
      <c r="BA14" s="153"/>
      <c r="BB14" s="153"/>
      <c r="BC14" s="153"/>
      <c r="BD14" s="153"/>
      <c r="BE14" s="153"/>
      <c r="BF14" s="153"/>
      <c r="BG14" s="153"/>
      <c r="BH14" s="153"/>
      <c r="BI14" s="153"/>
      <c r="BJ14" s="153"/>
      <c r="BK14" s="153"/>
    </row>
    <row r="15" spans="1:63" x14ac:dyDescent="0.25">
      <c r="A15" s="151" t="s">
        <v>414</v>
      </c>
      <c r="B15" s="151"/>
      <c r="C15" s="151"/>
      <c r="D15" s="151"/>
      <c r="E15" s="201"/>
      <c r="F15" s="151"/>
      <c r="G15" s="151"/>
      <c r="H15" s="151"/>
      <c r="I15" s="201"/>
      <c r="J15" s="151"/>
      <c r="K15" s="151"/>
      <c r="L15" s="151"/>
      <c r="M15" s="201"/>
      <c r="N15" s="151"/>
      <c r="O15" s="151"/>
      <c r="P15" s="151"/>
      <c r="Q15" s="201"/>
      <c r="R15" s="192">
        <f t="shared" si="0"/>
        <v>0</v>
      </c>
      <c r="S15" s="158">
        <f t="shared" si="2"/>
        <v>0</v>
      </c>
      <c r="T15" s="191"/>
      <c r="U15" s="191"/>
      <c r="V15" s="191"/>
      <c r="W15" s="191"/>
      <c r="X15" s="191"/>
      <c r="Y15" s="153"/>
      <c r="Z15" s="153"/>
      <c r="AA15" s="153"/>
      <c r="AB15" s="153"/>
      <c r="AC15" s="153"/>
      <c r="AD15" s="153"/>
      <c r="AE15" s="153"/>
      <c r="AG15" s="151" t="s">
        <v>414</v>
      </c>
      <c r="AH15" s="151"/>
      <c r="AI15" s="151"/>
      <c r="AJ15" s="151"/>
      <c r="AK15" s="201"/>
      <c r="AL15" s="151"/>
      <c r="AM15" s="151"/>
      <c r="AN15" s="151"/>
      <c r="AO15" s="201"/>
      <c r="AP15" s="151"/>
      <c r="AQ15" s="151"/>
      <c r="AR15" s="151"/>
      <c r="AS15" s="201"/>
      <c r="AT15" s="151"/>
      <c r="AU15" s="151"/>
      <c r="AV15" s="151"/>
      <c r="AW15" s="201"/>
      <c r="AX15" s="192">
        <f t="shared" si="1"/>
        <v>0</v>
      </c>
      <c r="AY15" s="158">
        <f t="shared" si="3"/>
        <v>0</v>
      </c>
      <c r="AZ15" s="153"/>
      <c r="BA15" s="153"/>
      <c r="BB15" s="153"/>
      <c r="BC15" s="153"/>
      <c r="BD15" s="153"/>
      <c r="BE15" s="153"/>
      <c r="BF15" s="153"/>
      <c r="BG15" s="153"/>
      <c r="BH15" s="153"/>
      <c r="BI15" s="153"/>
      <c r="BJ15" s="153"/>
      <c r="BK15" s="153"/>
    </row>
    <row r="16" spans="1:63" x14ac:dyDescent="0.25">
      <c r="A16" s="151" t="s">
        <v>415</v>
      </c>
      <c r="B16" s="151"/>
      <c r="C16" s="151"/>
      <c r="D16" s="151"/>
      <c r="E16" s="201"/>
      <c r="F16" s="151"/>
      <c r="G16" s="151"/>
      <c r="H16" s="151"/>
      <c r="I16" s="201"/>
      <c r="J16" s="151"/>
      <c r="K16" s="151"/>
      <c r="L16" s="151"/>
      <c r="M16" s="201"/>
      <c r="N16" s="151"/>
      <c r="O16" s="151"/>
      <c r="P16" s="151"/>
      <c r="Q16" s="201"/>
      <c r="R16" s="192">
        <f t="shared" si="0"/>
        <v>0</v>
      </c>
      <c r="S16" s="158">
        <f t="shared" si="2"/>
        <v>0</v>
      </c>
      <c r="T16" s="191"/>
      <c r="U16" s="191"/>
      <c r="V16" s="191"/>
      <c r="W16" s="191"/>
      <c r="X16" s="191"/>
      <c r="Y16" s="153"/>
      <c r="Z16" s="153"/>
      <c r="AA16" s="153"/>
      <c r="AB16" s="153"/>
      <c r="AC16" s="153"/>
      <c r="AD16" s="153"/>
      <c r="AE16" s="153"/>
      <c r="AG16" s="151" t="s">
        <v>415</v>
      </c>
      <c r="AH16" s="151"/>
      <c r="AI16" s="151"/>
      <c r="AJ16" s="151"/>
      <c r="AK16" s="201"/>
      <c r="AL16" s="151"/>
      <c r="AM16" s="151"/>
      <c r="AN16" s="151"/>
      <c r="AO16" s="201"/>
      <c r="AP16" s="151"/>
      <c r="AQ16" s="151"/>
      <c r="AR16" s="151"/>
      <c r="AS16" s="201"/>
      <c r="AT16" s="151"/>
      <c r="AU16" s="151"/>
      <c r="AV16" s="151"/>
      <c r="AW16" s="201"/>
      <c r="AX16" s="192">
        <f t="shared" si="1"/>
        <v>0</v>
      </c>
      <c r="AY16" s="158">
        <f t="shared" si="3"/>
        <v>0</v>
      </c>
      <c r="AZ16" s="153"/>
      <c r="BA16" s="153"/>
      <c r="BB16" s="153"/>
      <c r="BC16" s="153"/>
      <c r="BD16" s="153"/>
      <c r="BE16" s="153"/>
      <c r="BF16" s="153"/>
      <c r="BG16" s="153"/>
      <c r="BH16" s="153"/>
      <c r="BI16" s="153"/>
      <c r="BJ16" s="153"/>
      <c r="BK16" s="153"/>
    </row>
    <row r="17" spans="1:63" x14ac:dyDescent="0.25">
      <c r="A17" s="151" t="s">
        <v>416</v>
      </c>
      <c r="B17" s="151"/>
      <c r="C17" s="151"/>
      <c r="D17" s="151"/>
      <c r="E17" s="201"/>
      <c r="F17" s="151"/>
      <c r="G17" s="151"/>
      <c r="H17" s="151"/>
      <c r="I17" s="201"/>
      <c r="J17" s="151"/>
      <c r="K17" s="151"/>
      <c r="L17" s="151"/>
      <c r="M17" s="201"/>
      <c r="N17" s="151"/>
      <c r="O17" s="151"/>
      <c r="P17" s="151"/>
      <c r="Q17" s="201"/>
      <c r="R17" s="192">
        <f t="shared" si="0"/>
        <v>0</v>
      </c>
      <c r="S17" s="158">
        <f t="shared" si="2"/>
        <v>0</v>
      </c>
      <c r="T17" s="191"/>
      <c r="U17" s="191"/>
      <c r="V17" s="191"/>
      <c r="W17" s="191"/>
      <c r="X17" s="191"/>
      <c r="Y17" s="153"/>
      <c r="Z17" s="153"/>
      <c r="AA17" s="153"/>
      <c r="AB17" s="153"/>
      <c r="AC17" s="153"/>
      <c r="AD17" s="153"/>
      <c r="AE17" s="153"/>
      <c r="AG17" s="151" t="s">
        <v>416</v>
      </c>
      <c r="AH17" s="151"/>
      <c r="AI17" s="151"/>
      <c r="AJ17" s="151"/>
      <c r="AK17" s="201"/>
      <c r="AL17" s="151"/>
      <c r="AM17" s="151"/>
      <c r="AN17" s="151"/>
      <c r="AO17" s="201"/>
      <c r="AP17" s="151"/>
      <c r="AQ17" s="151"/>
      <c r="AR17" s="151"/>
      <c r="AS17" s="201"/>
      <c r="AT17" s="151"/>
      <c r="AU17" s="151"/>
      <c r="AV17" s="151"/>
      <c r="AW17" s="201"/>
      <c r="AX17" s="192">
        <f t="shared" si="1"/>
        <v>0</v>
      </c>
      <c r="AY17" s="158">
        <f t="shared" si="3"/>
        <v>0</v>
      </c>
      <c r="AZ17" s="153"/>
      <c r="BA17" s="153"/>
      <c r="BB17" s="153"/>
      <c r="BC17" s="153"/>
      <c r="BD17" s="153"/>
      <c r="BE17" s="153"/>
      <c r="BF17" s="153"/>
      <c r="BG17" s="153"/>
      <c r="BH17" s="153"/>
      <c r="BI17" s="153"/>
      <c r="BJ17" s="153"/>
      <c r="BK17" s="153"/>
    </row>
    <row r="18" spans="1:63" x14ac:dyDescent="0.25">
      <c r="A18" s="151" t="s">
        <v>417</v>
      </c>
      <c r="B18" s="151"/>
      <c r="C18" s="151"/>
      <c r="D18" s="151"/>
      <c r="E18" s="201"/>
      <c r="F18" s="151"/>
      <c r="G18" s="151"/>
      <c r="H18" s="151"/>
      <c r="I18" s="201"/>
      <c r="J18" s="151"/>
      <c r="K18" s="151"/>
      <c r="L18" s="151"/>
      <c r="M18" s="201"/>
      <c r="N18" s="151"/>
      <c r="O18" s="151"/>
      <c r="P18" s="151"/>
      <c r="Q18" s="201"/>
      <c r="R18" s="192">
        <f t="shared" si="0"/>
        <v>0</v>
      </c>
      <c r="S18" s="158">
        <f t="shared" si="2"/>
        <v>0</v>
      </c>
      <c r="T18" s="191"/>
      <c r="U18" s="191"/>
      <c r="V18" s="191"/>
      <c r="W18" s="191"/>
      <c r="X18" s="191"/>
      <c r="Y18" s="153"/>
      <c r="Z18" s="153"/>
      <c r="AA18" s="153"/>
      <c r="AB18" s="153"/>
      <c r="AC18" s="153"/>
      <c r="AD18" s="153"/>
      <c r="AE18" s="153"/>
      <c r="AG18" s="151" t="s">
        <v>417</v>
      </c>
      <c r="AH18" s="151"/>
      <c r="AI18" s="151"/>
      <c r="AJ18" s="151"/>
      <c r="AK18" s="201"/>
      <c r="AL18" s="151"/>
      <c r="AM18" s="151"/>
      <c r="AN18" s="151"/>
      <c r="AO18" s="201"/>
      <c r="AP18" s="151"/>
      <c r="AQ18" s="151"/>
      <c r="AR18" s="151"/>
      <c r="AS18" s="201"/>
      <c r="AT18" s="151"/>
      <c r="AU18" s="151"/>
      <c r="AV18" s="151"/>
      <c r="AW18" s="201"/>
      <c r="AX18" s="192">
        <f t="shared" si="1"/>
        <v>0</v>
      </c>
      <c r="AY18" s="158">
        <f t="shared" si="3"/>
        <v>0</v>
      </c>
      <c r="AZ18" s="153"/>
      <c r="BA18" s="153"/>
      <c r="BB18" s="153"/>
      <c r="BC18" s="153"/>
      <c r="BD18" s="153"/>
      <c r="BE18" s="153"/>
      <c r="BF18" s="153"/>
      <c r="BG18" s="153"/>
      <c r="BH18" s="153"/>
      <c r="BI18" s="153"/>
      <c r="BJ18" s="153"/>
      <c r="BK18" s="153"/>
    </row>
    <row r="19" spans="1:63" x14ac:dyDescent="0.25">
      <c r="A19" s="151" t="s">
        <v>418</v>
      </c>
      <c r="B19" s="151"/>
      <c r="C19" s="151"/>
      <c r="D19" s="151"/>
      <c r="E19" s="201"/>
      <c r="F19" s="151"/>
      <c r="G19" s="151"/>
      <c r="H19" s="151"/>
      <c r="I19" s="201"/>
      <c r="J19" s="151"/>
      <c r="K19" s="151"/>
      <c r="L19" s="151"/>
      <c r="M19" s="201"/>
      <c r="N19" s="151"/>
      <c r="O19" s="151"/>
      <c r="P19" s="151"/>
      <c r="Q19" s="201"/>
      <c r="R19" s="192">
        <f t="shared" si="0"/>
        <v>0</v>
      </c>
      <c r="S19" s="158">
        <f t="shared" si="2"/>
        <v>0</v>
      </c>
      <c r="T19" s="191"/>
      <c r="U19" s="191"/>
      <c r="V19" s="191"/>
      <c r="W19" s="191"/>
      <c r="X19" s="191"/>
      <c r="Y19" s="153"/>
      <c r="Z19" s="153"/>
      <c r="AA19" s="153"/>
      <c r="AB19" s="153"/>
      <c r="AC19" s="153"/>
      <c r="AD19" s="153"/>
      <c r="AE19" s="153"/>
      <c r="AG19" s="151" t="s">
        <v>418</v>
      </c>
      <c r="AH19" s="151"/>
      <c r="AI19" s="151"/>
      <c r="AJ19" s="151"/>
      <c r="AK19" s="201"/>
      <c r="AL19" s="151"/>
      <c r="AM19" s="151"/>
      <c r="AN19" s="151"/>
      <c r="AO19" s="201"/>
      <c r="AP19" s="151"/>
      <c r="AQ19" s="151"/>
      <c r="AR19" s="151"/>
      <c r="AS19" s="201"/>
      <c r="AT19" s="151"/>
      <c r="AU19" s="151"/>
      <c r="AV19" s="151"/>
      <c r="AW19" s="201"/>
      <c r="AX19" s="192">
        <f t="shared" si="1"/>
        <v>0</v>
      </c>
      <c r="AY19" s="158">
        <f t="shared" si="3"/>
        <v>0</v>
      </c>
      <c r="AZ19" s="153"/>
      <c r="BA19" s="153"/>
      <c r="BB19" s="153"/>
      <c r="BC19" s="153"/>
      <c r="BD19" s="153"/>
      <c r="BE19" s="153"/>
      <c r="BF19" s="153"/>
      <c r="BG19" s="153"/>
      <c r="BH19" s="153"/>
      <c r="BI19" s="151"/>
      <c r="BJ19" s="151"/>
      <c r="BK19" s="151"/>
    </row>
    <row r="20" spans="1:63" x14ac:dyDescent="0.25">
      <c r="A20" s="151" t="s">
        <v>419</v>
      </c>
      <c r="B20" s="151"/>
      <c r="C20" s="151"/>
      <c r="D20" s="151"/>
      <c r="E20" s="201"/>
      <c r="F20" s="151"/>
      <c r="G20" s="151"/>
      <c r="H20" s="151"/>
      <c r="I20" s="201"/>
      <c r="J20" s="151"/>
      <c r="K20" s="151"/>
      <c r="L20" s="151"/>
      <c r="M20" s="201"/>
      <c r="N20" s="151"/>
      <c r="O20" s="151"/>
      <c r="P20" s="151"/>
      <c r="Q20" s="201"/>
      <c r="R20" s="192">
        <f t="shared" si="0"/>
        <v>0</v>
      </c>
      <c r="S20" s="158">
        <f t="shared" si="2"/>
        <v>0</v>
      </c>
      <c r="T20" s="191"/>
      <c r="U20" s="191"/>
      <c r="V20" s="191"/>
      <c r="W20" s="191"/>
      <c r="X20" s="191"/>
      <c r="Y20" s="153"/>
      <c r="Z20" s="153"/>
      <c r="AA20" s="153"/>
      <c r="AB20" s="153"/>
      <c r="AC20" s="153"/>
      <c r="AD20" s="153"/>
      <c r="AE20" s="153"/>
      <c r="AG20" s="151" t="s">
        <v>419</v>
      </c>
      <c r="AH20" s="151"/>
      <c r="AI20" s="151"/>
      <c r="AJ20" s="151"/>
      <c r="AK20" s="201"/>
      <c r="AL20" s="151"/>
      <c r="AM20" s="151"/>
      <c r="AN20" s="151"/>
      <c r="AO20" s="201"/>
      <c r="AP20" s="151"/>
      <c r="AQ20" s="151"/>
      <c r="AR20" s="151"/>
      <c r="AS20" s="201"/>
      <c r="AT20" s="151"/>
      <c r="AU20" s="151"/>
      <c r="AV20" s="151"/>
      <c r="AW20" s="201"/>
      <c r="AX20" s="192">
        <f t="shared" si="1"/>
        <v>0</v>
      </c>
      <c r="AY20" s="158">
        <f t="shared" si="3"/>
        <v>0</v>
      </c>
      <c r="AZ20" s="153"/>
      <c r="BA20" s="153"/>
      <c r="BB20" s="153"/>
      <c r="BC20" s="153"/>
      <c r="BD20" s="153"/>
      <c r="BE20" s="153"/>
      <c r="BF20" s="153"/>
      <c r="BG20" s="153"/>
      <c r="BH20" s="153"/>
      <c r="BI20" s="151"/>
      <c r="BJ20" s="151"/>
      <c r="BK20" s="151"/>
    </row>
    <row r="21" spans="1:63" x14ac:dyDescent="0.25">
      <c r="A21" s="151" t="s">
        <v>420</v>
      </c>
      <c r="B21" s="151"/>
      <c r="C21" s="151"/>
      <c r="D21" s="151"/>
      <c r="E21" s="201"/>
      <c r="F21" s="151"/>
      <c r="G21" s="151"/>
      <c r="H21" s="151"/>
      <c r="I21" s="201"/>
      <c r="J21" s="151"/>
      <c r="K21" s="151"/>
      <c r="L21" s="151"/>
      <c r="M21" s="201"/>
      <c r="N21" s="151"/>
      <c r="O21" s="151"/>
      <c r="P21" s="151"/>
      <c r="Q21" s="201"/>
      <c r="R21" s="192">
        <f t="shared" si="0"/>
        <v>0</v>
      </c>
      <c r="S21" s="158">
        <f t="shared" si="2"/>
        <v>0</v>
      </c>
      <c r="T21" s="191"/>
      <c r="U21" s="191"/>
      <c r="V21" s="191"/>
      <c r="W21" s="191"/>
      <c r="X21" s="191"/>
      <c r="Y21" s="153"/>
      <c r="Z21" s="153"/>
      <c r="AA21" s="153"/>
      <c r="AB21" s="153"/>
      <c r="AC21" s="153"/>
      <c r="AD21" s="153"/>
      <c r="AE21" s="153"/>
      <c r="AG21" s="151" t="s">
        <v>420</v>
      </c>
      <c r="AH21" s="151"/>
      <c r="AI21" s="151"/>
      <c r="AJ21" s="151"/>
      <c r="AK21" s="201"/>
      <c r="AL21" s="151"/>
      <c r="AM21" s="151"/>
      <c r="AN21" s="151"/>
      <c r="AO21" s="201"/>
      <c r="AP21" s="151"/>
      <c r="AQ21" s="151"/>
      <c r="AR21" s="151"/>
      <c r="AS21" s="201"/>
      <c r="AT21" s="151"/>
      <c r="AU21" s="151"/>
      <c r="AV21" s="151"/>
      <c r="AW21" s="201"/>
      <c r="AX21" s="192">
        <f t="shared" si="1"/>
        <v>0</v>
      </c>
      <c r="AY21" s="158">
        <f t="shared" si="3"/>
        <v>0</v>
      </c>
      <c r="AZ21" s="153"/>
      <c r="BA21" s="153"/>
      <c r="BB21" s="153"/>
      <c r="BC21" s="153"/>
      <c r="BD21" s="153"/>
      <c r="BE21" s="153"/>
      <c r="BF21" s="153"/>
      <c r="BG21" s="153"/>
      <c r="BH21" s="153"/>
      <c r="BI21" s="151"/>
      <c r="BJ21" s="151"/>
      <c r="BK21" s="151"/>
    </row>
    <row r="22" spans="1:63" x14ac:dyDescent="0.25">
      <c r="A22" s="151" t="s">
        <v>421</v>
      </c>
      <c r="B22" s="151"/>
      <c r="C22" s="151"/>
      <c r="D22" s="151"/>
      <c r="E22" s="201"/>
      <c r="F22" s="151"/>
      <c r="G22" s="151"/>
      <c r="H22" s="151"/>
      <c r="I22" s="201"/>
      <c r="J22" s="151"/>
      <c r="K22" s="151"/>
      <c r="L22" s="151"/>
      <c r="M22" s="201"/>
      <c r="N22" s="151"/>
      <c r="O22" s="151"/>
      <c r="P22" s="151"/>
      <c r="Q22" s="201"/>
      <c r="R22" s="192">
        <f t="shared" si="0"/>
        <v>0</v>
      </c>
      <c r="S22" s="158">
        <f t="shared" si="2"/>
        <v>0</v>
      </c>
      <c r="T22" s="191"/>
      <c r="U22" s="191"/>
      <c r="V22" s="191"/>
      <c r="W22" s="191"/>
      <c r="X22" s="191"/>
      <c r="Y22" s="153"/>
      <c r="Z22" s="153"/>
      <c r="AA22" s="153"/>
      <c r="AB22" s="153"/>
      <c r="AC22" s="153"/>
      <c r="AD22" s="153"/>
      <c r="AE22" s="153"/>
      <c r="AG22" s="151" t="s">
        <v>421</v>
      </c>
      <c r="AH22" s="151"/>
      <c r="AI22" s="151"/>
      <c r="AJ22" s="151"/>
      <c r="AK22" s="201"/>
      <c r="AL22" s="151"/>
      <c r="AM22" s="151"/>
      <c r="AN22" s="151"/>
      <c r="AO22" s="201"/>
      <c r="AP22" s="151"/>
      <c r="AQ22" s="151"/>
      <c r="AR22" s="151"/>
      <c r="AS22" s="201"/>
      <c r="AT22" s="151"/>
      <c r="AU22" s="151"/>
      <c r="AV22" s="151"/>
      <c r="AW22" s="201"/>
      <c r="AX22" s="192">
        <f t="shared" si="1"/>
        <v>0</v>
      </c>
      <c r="AY22" s="158">
        <f t="shared" si="3"/>
        <v>0</v>
      </c>
      <c r="AZ22" s="153"/>
      <c r="BA22" s="153"/>
      <c r="BB22" s="153"/>
      <c r="BC22" s="153"/>
      <c r="BD22" s="153"/>
      <c r="BE22" s="153"/>
      <c r="BF22" s="153"/>
      <c r="BG22" s="153"/>
      <c r="BH22" s="153"/>
      <c r="BI22" s="153"/>
      <c r="BJ22" s="153"/>
      <c r="BK22" s="153"/>
    </row>
    <row r="23" spans="1:63" x14ac:dyDescent="0.25">
      <c r="A23" s="151" t="s">
        <v>422</v>
      </c>
      <c r="B23" s="151"/>
      <c r="C23" s="151"/>
      <c r="D23" s="151"/>
      <c r="E23" s="201"/>
      <c r="F23" s="151"/>
      <c r="G23" s="151"/>
      <c r="H23" s="151"/>
      <c r="I23" s="201"/>
      <c r="J23" s="151"/>
      <c r="K23" s="151"/>
      <c r="L23" s="151"/>
      <c r="M23" s="201"/>
      <c r="N23" s="151"/>
      <c r="O23" s="151"/>
      <c r="P23" s="151"/>
      <c r="Q23" s="201"/>
      <c r="R23" s="192">
        <f t="shared" si="0"/>
        <v>0</v>
      </c>
      <c r="S23" s="158">
        <f t="shared" si="2"/>
        <v>0</v>
      </c>
      <c r="T23" s="191"/>
      <c r="U23" s="191"/>
      <c r="V23" s="191"/>
      <c r="W23" s="191"/>
      <c r="X23" s="191"/>
      <c r="Y23" s="153"/>
      <c r="Z23" s="153"/>
      <c r="AA23" s="153"/>
      <c r="AB23" s="153"/>
      <c r="AC23" s="153"/>
      <c r="AD23" s="153"/>
      <c r="AE23" s="153"/>
      <c r="AG23" s="151" t="s">
        <v>422</v>
      </c>
      <c r="AH23" s="151"/>
      <c r="AI23" s="151"/>
      <c r="AJ23" s="151"/>
      <c r="AK23" s="201"/>
      <c r="AL23" s="151"/>
      <c r="AM23" s="151"/>
      <c r="AN23" s="151"/>
      <c r="AO23" s="201"/>
      <c r="AP23" s="151"/>
      <c r="AQ23" s="151"/>
      <c r="AR23" s="151"/>
      <c r="AS23" s="201"/>
      <c r="AT23" s="151"/>
      <c r="AU23" s="151"/>
      <c r="AV23" s="151"/>
      <c r="AW23" s="201"/>
      <c r="AX23" s="192">
        <f t="shared" si="1"/>
        <v>0</v>
      </c>
      <c r="AY23" s="158">
        <f t="shared" si="3"/>
        <v>0</v>
      </c>
      <c r="AZ23" s="153"/>
      <c r="BA23" s="153"/>
      <c r="BB23" s="153"/>
      <c r="BC23" s="153"/>
      <c r="BD23" s="153"/>
      <c r="BE23" s="153"/>
      <c r="BF23" s="153"/>
      <c r="BG23" s="153"/>
      <c r="BH23" s="153"/>
      <c r="BI23" s="153"/>
      <c r="BJ23" s="153"/>
      <c r="BK23" s="153"/>
    </row>
    <row r="24" spans="1:63" x14ac:dyDescent="0.25">
      <c r="A24" s="151" t="s">
        <v>423</v>
      </c>
      <c r="B24" s="151"/>
      <c r="C24" s="151"/>
      <c r="D24" s="151"/>
      <c r="E24" s="201"/>
      <c r="F24" s="151"/>
      <c r="G24" s="151"/>
      <c r="H24" s="151"/>
      <c r="I24" s="201"/>
      <c r="J24" s="151"/>
      <c r="K24" s="151"/>
      <c r="L24" s="151"/>
      <c r="M24" s="201"/>
      <c r="N24" s="151"/>
      <c r="O24" s="151"/>
      <c r="P24" s="151"/>
      <c r="Q24" s="201"/>
      <c r="R24" s="192">
        <f t="shared" si="0"/>
        <v>0</v>
      </c>
      <c r="S24" s="158">
        <f t="shared" si="2"/>
        <v>0</v>
      </c>
      <c r="T24" s="191"/>
      <c r="U24" s="191"/>
      <c r="V24" s="191"/>
      <c r="W24" s="191"/>
      <c r="X24" s="191"/>
      <c r="Y24" s="153"/>
      <c r="Z24" s="153"/>
      <c r="AA24" s="153"/>
      <c r="AB24" s="153"/>
      <c r="AC24" s="153"/>
      <c r="AD24" s="153"/>
      <c r="AE24" s="153"/>
      <c r="AG24" s="151" t="s">
        <v>423</v>
      </c>
      <c r="AH24" s="151"/>
      <c r="AI24" s="151"/>
      <c r="AJ24" s="151"/>
      <c r="AK24" s="201"/>
      <c r="AL24" s="151"/>
      <c r="AM24" s="151"/>
      <c r="AN24" s="151"/>
      <c r="AO24" s="201"/>
      <c r="AP24" s="151"/>
      <c r="AQ24" s="151"/>
      <c r="AR24" s="151"/>
      <c r="AS24" s="201"/>
      <c r="AT24" s="151"/>
      <c r="AU24" s="151"/>
      <c r="AV24" s="151"/>
      <c r="AW24" s="201"/>
      <c r="AX24" s="192">
        <f t="shared" si="1"/>
        <v>0</v>
      </c>
      <c r="AY24" s="158">
        <f t="shared" si="3"/>
        <v>0</v>
      </c>
      <c r="AZ24" s="153"/>
      <c r="BA24" s="153"/>
      <c r="BB24" s="153"/>
      <c r="BC24" s="153"/>
      <c r="BD24" s="153"/>
      <c r="BE24" s="153"/>
      <c r="BF24" s="153"/>
      <c r="BG24" s="153"/>
      <c r="BH24" s="153"/>
      <c r="BI24" s="153"/>
      <c r="BJ24" s="153"/>
      <c r="BK24" s="153"/>
    </row>
    <row r="25" spans="1:63" x14ac:dyDescent="0.25">
      <c r="A25" s="151" t="s">
        <v>424</v>
      </c>
      <c r="B25" s="151"/>
      <c r="C25" s="151"/>
      <c r="D25" s="151"/>
      <c r="E25" s="201"/>
      <c r="F25" s="151"/>
      <c r="G25" s="151"/>
      <c r="H25" s="151"/>
      <c r="I25" s="201"/>
      <c r="J25" s="151"/>
      <c r="K25" s="151"/>
      <c r="L25" s="151"/>
      <c r="M25" s="201"/>
      <c r="N25" s="151"/>
      <c r="O25" s="151"/>
      <c r="P25" s="151"/>
      <c r="Q25" s="201"/>
      <c r="R25" s="192">
        <f t="shared" si="0"/>
        <v>0</v>
      </c>
      <c r="S25" s="158">
        <f t="shared" si="2"/>
        <v>0</v>
      </c>
      <c r="T25" s="191"/>
      <c r="U25" s="191"/>
      <c r="V25" s="191"/>
      <c r="W25" s="191"/>
      <c r="X25" s="191"/>
      <c r="Y25" s="153"/>
      <c r="Z25" s="153"/>
      <c r="AA25" s="153"/>
      <c r="AB25" s="153"/>
      <c r="AC25" s="153"/>
      <c r="AD25" s="153"/>
      <c r="AE25" s="153"/>
      <c r="AG25" s="151" t="s">
        <v>424</v>
      </c>
      <c r="AH25" s="151"/>
      <c r="AI25" s="151"/>
      <c r="AJ25" s="151"/>
      <c r="AK25" s="201"/>
      <c r="AL25" s="151"/>
      <c r="AM25" s="151"/>
      <c r="AN25" s="151"/>
      <c r="AO25" s="201"/>
      <c r="AP25" s="151"/>
      <c r="AQ25" s="151"/>
      <c r="AR25" s="151"/>
      <c r="AS25" s="201"/>
      <c r="AT25" s="151"/>
      <c r="AU25" s="151"/>
      <c r="AV25" s="151"/>
      <c r="AW25" s="201"/>
      <c r="AX25" s="192">
        <f t="shared" si="1"/>
        <v>0</v>
      </c>
      <c r="AY25" s="158">
        <f t="shared" si="3"/>
        <v>0</v>
      </c>
      <c r="AZ25" s="153"/>
      <c r="BA25" s="153"/>
      <c r="BB25" s="153"/>
      <c r="BC25" s="153"/>
      <c r="BD25" s="153"/>
      <c r="BE25" s="153"/>
      <c r="BF25" s="153"/>
      <c r="BG25" s="153"/>
      <c r="BH25" s="153"/>
      <c r="BI25" s="153"/>
      <c r="BJ25" s="153"/>
      <c r="BK25" s="153"/>
    </row>
    <row r="26" spans="1:63" x14ac:dyDescent="0.25">
      <c r="A26" s="151" t="s">
        <v>425</v>
      </c>
      <c r="B26" s="151"/>
      <c r="C26" s="151"/>
      <c r="D26" s="151"/>
      <c r="E26" s="201"/>
      <c r="F26" s="151"/>
      <c r="G26" s="151"/>
      <c r="H26" s="151"/>
      <c r="I26" s="201"/>
      <c r="J26" s="151"/>
      <c r="K26" s="151"/>
      <c r="L26" s="151"/>
      <c r="M26" s="201"/>
      <c r="N26" s="151"/>
      <c r="O26" s="151"/>
      <c r="P26" s="151"/>
      <c r="Q26" s="201"/>
      <c r="R26" s="192">
        <f t="shared" si="0"/>
        <v>0</v>
      </c>
      <c r="S26" s="158">
        <f t="shared" si="2"/>
        <v>0</v>
      </c>
      <c r="T26" s="191"/>
      <c r="U26" s="191"/>
      <c r="V26" s="191"/>
      <c r="W26" s="191"/>
      <c r="X26" s="191"/>
      <c r="Y26" s="153"/>
      <c r="Z26" s="153"/>
      <c r="AA26" s="153"/>
      <c r="AB26" s="153"/>
      <c r="AC26" s="153"/>
      <c r="AD26" s="153"/>
      <c r="AE26" s="153"/>
      <c r="AG26" s="151" t="s">
        <v>425</v>
      </c>
      <c r="AH26" s="151"/>
      <c r="AI26" s="151"/>
      <c r="AJ26" s="151"/>
      <c r="AK26" s="201"/>
      <c r="AL26" s="151"/>
      <c r="AM26" s="151"/>
      <c r="AN26" s="151"/>
      <c r="AO26" s="201"/>
      <c r="AP26" s="151"/>
      <c r="AQ26" s="151"/>
      <c r="AR26" s="151"/>
      <c r="AS26" s="201"/>
      <c r="AT26" s="151"/>
      <c r="AU26" s="151"/>
      <c r="AV26" s="151"/>
      <c r="AW26" s="201"/>
      <c r="AX26" s="192">
        <f t="shared" si="1"/>
        <v>0</v>
      </c>
      <c r="AY26" s="158">
        <f t="shared" si="3"/>
        <v>0</v>
      </c>
      <c r="AZ26" s="153"/>
      <c r="BA26" s="153"/>
      <c r="BB26" s="153"/>
      <c r="BC26" s="153"/>
      <c r="BD26" s="153"/>
      <c r="BE26" s="153"/>
      <c r="BF26" s="153"/>
      <c r="BG26" s="153"/>
      <c r="BH26" s="153"/>
      <c r="BI26" s="153"/>
      <c r="BJ26" s="153"/>
      <c r="BK26" s="153"/>
    </row>
    <row r="27" spans="1:63" x14ac:dyDescent="0.25">
      <c r="A27" s="151" t="s">
        <v>426</v>
      </c>
      <c r="B27" s="151"/>
      <c r="C27" s="151"/>
      <c r="D27" s="151"/>
      <c r="E27" s="201"/>
      <c r="F27" s="151"/>
      <c r="G27" s="151"/>
      <c r="H27" s="151"/>
      <c r="I27" s="201"/>
      <c r="J27" s="151"/>
      <c r="K27" s="151"/>
      <c r="L27" s="151"/>
      <c r="M27" s="201"/>
      <c r="N27" s="151"/>
      <c r="O27" s="151"/>
      <c r="P27" s="151"/>
      <c r="Q27" s="201"/>
      <c r="R27" s="192">
        <f t="shared" si="0"/>
        <v>0</v>
      </c>
      <c r="S27" s="158">
        <f t="shared" si="2"/>
        <v>0</v>
      </c>
      <c r="T27" s="191"/>
      <c r="U27" s="191"/>
      <c r="V27" s="191"/>
      <c r="W27" s="191"/>
      <c r="X27" s="191"/>
      <c r="Y27" s="153"/>
      <c r="Z27" s="153"/>
      <c r="AA27" s="153"/>
      <c r="AB27" s="153"/>
      <c r="AC27" s="153"/>
      <c r="AD27" s="153"/>
      <c r="AE27" s="153"/>
      <c r="AG27" s="151" t="s">
        <v>426</v>
      </c>
      <c r="AH27" s="151"/>
      <c r="AI27" s="151"/>
      <c r="AJ27" s="151"/>
      <c r="AK27" s="201"/>
      <c r="AL27" s="151"/>
      <c r="AM27" s="151"/>
      <c r="AN27" s="151"/>
      <c r="AO27" s="201"/>
      <c r="AP27" s="151"/>
      <c r="AQ27" s="151"/>
      <c r="AR27" s="151"/>
      <c r="AS27" s="201"/>
      <c r="AT27" s="151"/>
      <c r="AU27" s="151"/>
      <c r="AV27" s="151"/>
      <c r="AW27" s="201"/>
      <c r="AX27" s="192">
        <f t="shared" si="1"/>
        <v>0</v>
      </c>
      <c r="AY27" s="158">
        <f t="shared" si="3"/>
        <v>0</v>
      </c>
      <c r="AZ27" s="153"/>
      <c r="BA27" s="153"/>
      <c r="BB27" s="153"/>
      <c r="BC27" s="153"/>
      <c r="BD27" s="153"/>
      <c r="BE27" s="153"/>
      <c r="BF27" s="153"/>
      <c r="BG27" s="153"/>
      <c r="BH27" s="153"/>
      <c r="BI27" s="153"/>
      <c r="BJ27" s="153"/>
      <c r="BK27" s="153"/>
    </row>
    <row r="28" spans="1:63" x14ac:dyDescent="0.25">
      <c r="A28" s="151" t="s">
        <v>427</v>
      </c>
      <c r="B28" s="151"/>
      <c r="C28" s="151"/>
      <c r="D28" s="151"/>
      <c r="E28" s="201"/>
      <c r="F28" s="151"/>
      <c r="G28" s="151"/>
      <c r="H28" s="151"/>
      <c r="I28" s="201"/>
      <c r="J28" s="151"/>
      <c r="K28" s="151"/>
      <c r="L28" s="151"/>
      <c r="M28" s="201"/>
      <c r="N28" s="151"/>
      <c r="O28" s="151"/>
      <c r="P28" s="151"/>
      <c r="Q28" s="201"/>
      <c r="R28" s="192">
        <f t="shared" si="0"/>
        <v>0</v>
      </c>
      <c r="S28" s="158">
        <f t="shared" si="2"/>
        <v>0</v>
      </c>
      <c r="T28" s="191"/>
      <c r="U28" s="191"/>
      <c r="V28" s="191"/>
      <c r="W28" s="191"/>
      <c r="X28" s="191"/>
      <c r="Y28" s="153"/>
      <c r="Z28" s="153"/>
      <c r="AA28" s="153"/>
      <c r="AB28" s="153"/>
      <c r="AC28" s="153"/>
      <c r="AD28" s="153"/>
      <c r="AE28" s="153"/>
      <c r="AG28" s="151" t="s">
        <v>427</v>
      </c>
      <c r="AH28" s="151"/>
      <c r="AI28" s="151"/>
      <c r="AJ28" s="151"/>
      <c r="AK28" s="201"/>
      <c r="AL28" s="151"/>
      <c r="AM28" s="151"/>
      <c r="AN28" s="151"/>
      <c r="AO28" s="201"/>
      <c r="AP28" s="151"/>
      <c r="AQ28" s="151"/>
      <c r="AR28" s="151"/>
      <c r="AS28" s="201"/>
      <c r="AT28" s="151"/>
      <c r="AU28" s="151"/>
      <c r="AV28" s="151"/>
      <c r="AW28" s="201"/>
      <c r="AX28" s="192">
        <f t="shared" si="1"/>
        <v>0</v>
      </c>
      <c r="AY28" s="158">
        <f t="shared" si="3"/>
        <v>0</v>
      </c>
      <c r="AZ28" s="153"/>
      <c r="BA28" s="153"/>
      <c r="BB28" s="153"/>
      <c r="BC28" s="153"/>
      <c r="BD28" s="153"/>
      <c r="BE28" s="153"/>
      <c r="BF28" s="153"/>
      <c r="BG28" s="153"/>
      <c r="BH28" s="153"/>
      <c r="BI28" s="153"/>
      <c r="BJ28" s="153"/>
      <c r="BK28" s="153"/>
    </row>
    <row r="29" spans="1:63" x14ac:dyDescent="0.25">
      <c r="A29" s="151" t="s">
        <v>428</v>
      </c>
      <c r="B29" s="151"/>
      <c r="C29" s="151"/>
      <c r="D29" s="151"/>
      <c r="E29" s="201"/>
      <c r="F29" s="151"/>
      <c r="G29" s="151"/>
      <c r="H29" s="151"/>
      <c r="I29" s="201"/>
      <c r="J29" s="151"/>
      <c r="K29" s="151"/>
      <c r="L29" s="151"/>
      <c r="M29" s="201"/>
      <c r="N29" s="151"/>
      <c r="O29" s="151"/>
      <c r="P29" s="151"/>
      <c r="Q29" s="201"/>
      <c r="R29" s="192">
        <f t="shared" si="0"/>
        <v>0</v>
      </c>
      <c r="S29" s="158">
        <f t="shared" si="2"/>
        <v>0</v>
      </c>
      <c r="T29" s="191"/>
      <c r="U29" s="191"/>
      <c r="V29" s="191"/>
      <c r="W29" s="191"/>
      <c r="X29" s="191"/>
      <c r="Y29" s="153"/>
      <c r="Z29" s="153"/>
      <c r="AA29" s="153"/>
      <c r="AB29" s="153"/>
      <c r="AC29" s="153"/>
      <c r="AD29" s="153"/>
      <c r="AE29" s="153"/>
      <c r="AG29" s="151" t="s">
        <v>428</v>
      </c>
      <c r="AH29" s="151"/>
      <c r="AI29" s="151"/>
      <c r="AJ29" s="151"/>
      <c r="AK29" s="201"/>
      <c r="AL29" s="151"/>
      <c r="AM29" s="151"/>
      <c r="AN29" s="151"/>
      <c r="AO29" s="201"/>
      <c r="AP29" s="151"/>
      <c r="AQ29" s="151"/>
      <c r="AR29" s="151"/>
      <c r="AS29" s="201"/>
      <c r="AT29" s="151"/>
      <c r="AU29" s="151"/>
      <c r="AV29" s="151"/>
      <c r="AW29" s="201"/>
      <c r="AX29" s="192">
        <f t="shared" si="1"/>
        <v>0</v>
      </c>
      <c r="AY29" s="158">
        <f t="shared" si="3"/>
        <v>0</v>
      </c>
      <c r="AZ29" s="153"/>
      <c r="BA29" s="153"/>
      <c r="BB29" s="153"/>
      <c r="BC29" s="153"/>
      <c r="BD29" s="153"/>
      <c r="BE29" s="153"/>
      <c r="BF29" s="153"/>
      <c r="BG29" s="153"/>
      <c r="BH29" s="153"/>
      <c r="BI29" s="153"/>
      <c r="BJ29" s="153"/>
      <c r="BK29" s="153"/>
    </row>
    <row r="30" spans="1:63" x14ac:dyDescent="0.25">
      <c r="A30" s="151" t="s">
        <v>429</v>
      </c>
      <c r="B30" s="151"/>
      <c r="C30" s="151"/>
      <c r="D30" s="151"/>
      <c r="E30" s="201"/>
      <c r="F30" s="151"/>
      <c r="G30" s="151"/>
      <c r="H30" s="151"/>
      <c r="I30" s="201"/>
      <c r="J30" s="151"/>
      <c r="K30" s="151"/>
      <c r="L30" s="151"/>
      <c r="M30" s="201"/>
      <c r="N30" s="151"/>
      <c r="O30" s="151"/>
      <c r="P30" s="151"/>
      <c r="Q30" s="201"/>
      <c r="R30" s="192">
        <f t="shared" si="0"/>
        <v>0</v>
      </c>
      <c r="S30" s="158">
        <f t="shared" si="2"/>
        <v>0</v>
      </c>
      <c r="T30" s="191"/>
      <c r="U30" s="191"/>
      <c r="V30" s="191"/>
      <c r="W30" s="191"/>
      <c r="X30" s="191"/>
      <c r="Y30" s="153"/>
      <c r="Z30" s="153"/>
      <c r="AA30" s="153"/>
      <c r="AB30" s="153"/>
      <c r="AC30" s="153"/>
      <c r="AD30" s="153"/>
      <c r="AE30" s="153"/>
      <c r="AG30" s="151" t="s">
        <v>429</v>
      </c>
      <c r="AH30" s="151"/>
      <c r="AI30" s="151"/>
      <c r="AJ30" s="151"/>
      <c r="AK30" s="201"/>
      <c r="AL30" s="151"/>
      <c r="AM30" s="151"/>
      <c r="AN30" s="151"/>
      <c r="AO30" s="201"/>
      <c r="AP30" s="151"/>
      <c r="AQ30" s="151"/>
      <c r="AR30" s="151"/>
      <c r="AS30" s="201"/>
      <c r="AT30" s="151"/>
      <c r="AU30" s="151"/>
      <c r="AV30" s="151"/>
      <c r="AW30" s="201"/>
      <c r="AX30" s="192">
        <f t="shared" si="1"/>
        <v>0</v>
      </c>
      <c r="AY30" s="158">
        <f t="shared" si="3"/>
        <v>0</v>
      </c>
      <c r="AZ30" s="153"/>
      <c r="BA30" s="153"/>
      <c r="BB30" s="153"/>
      <c r="BC30" s="153"/>
      <c r="BD30" s="153"/>
      <c r="BE30" s="153"/>
      <c r="BF30" s="153"/>
      <c r="BG30" s="153"/>
      <c r="BH30" s="153"/>
      <c r="BI30" s="153"/>
      <c r="BJ30" s="153"/>
      <c r="BK30" s="153"/>
    </row>
    <row r="31" spans="1:63" x14ac:dyDescent="0.25">
      <c r="A31" s="151" t="s">
        <v>430</v>
      </c>
      <c r="B31" s="151"/>
      <c r="C31" s="151"/>
      <c r="D31" s="151"/>
      <c r="E31" s="201"/>
      <c r="F31" s="151"/>
      <c r="G31" s="151"/>
      <c r="H31" s="151"/>
      <c r="I31" s="201"/>
      <c r="J31" s="151"/>
      <c r="K31" s="151"/>
      <c r="L31" s="151"/>
      <c r="M31" s="201"/>
      <c r="N31" s="151"/>
      <c r="O31" s="151"/>
      <c r="P31" s="151"/>
      <c r="Q31" s="201"/>
      <c r="R31" s="192">
        <f t="shared" si="0"/>
        <v>0</v>
      </c>
      <c r="S31" s="158">
        <f t="shared" si="2"/>
        <v>0</v>
      </c>
      <c r="T31" s="191"/>
      <c r="U31" s="191"/>
      <c r="V31" s="191"/>
      <c r="W31" s="191"/>
      <c r="X31" s="191"/>
      <c r="Y31" s="153"/>
      <c r="Z31" s="153"/>
      <c r="AA31" s="153"/>
      <c r="AB31" s="153"/>
      <c r="AC31" s="153"/>
      <c r="AD31" s="153"/>
      <c r="AE31" s="153"/>
      <c r="AG31" s="151" t="s">
        <v>430</v>
      </c>
      <c r="AH31" s="151"/>
      <c r="AI31" s="151"/>
      <c r="AJ31" s="151"/>
      <c r="AK31" s="201"/>
      <c r="AL31" s="151"/>
      <c r="AM31" s="151"/>
      <c r="AN31" s="151"/>
      <c r="AO31" s="201"/>
      <c r="AP31" s="151"/>
      <c r="AQ31" s="151"/>
      <c r="AR31" s="151"/>
      <c r="AS31" s="201"/>
      <c r="AT31" s="151"/>
      <c r="AU31" s="151"/>
      <c r="AV31" s="151"/>
      <c r="AW31" s="201"/>
      <c r="AX31" s="192">
        <f t="shared" si="1"/>
        <v>0</v>
      </c>
      <c r="AY31" s="158">
        <f t="shared" si="3"/>
        <v>0</v>
      </c>
      <c r="AZ31" s="153"/>
      <c r="BA31" s="153"/>
      <c r="BB31" s="153"/>
      <c r="BC31" s="153"/>
      <c r="BD31" s="153"/>
      <c r="BE31" s="153"/>
      <c r="BF31" s="153"/>
      <c r="BG31" s="153"/>
      <c r="BH31" s="153"/>
      <c r="BI31" s="153"/>
      <c r="BJ31" s="153"/>
      <c r="BK31" s="153"/>
    </row>
    <row r="32" spans="1:63" x14ac:dyDescent="0.25">
      <c r="A32" s="155" t="s">
        <v>431</v>
      </c>
      <c r="B32" s="152">
        <f>SUM(B11:B31)</f>
        <v>0</v>
      </c>
      <c r="C32" s="152">
        <f t="shared" ref="C32:AE32" si="4">SUM(C11:C31)</f>
        <v>0</v>
      </c>
      <c r="D32" s="152">
        <f t="shared" si="4"/>
        <v>0</v>
      </c>
      <c r="E32" s="202">
        <f>SUM(E11:E31)</f>
        <v>0</v>
      </c>
      <c r="F32" s="152">
        <f t="shared" si="4"/>
        <v>0</v>
      </c>
      <c r="G32" s="152">
        <f t="shared" si="4"/>
        <v>0</v>
      </c>
      <c r="H32" s="152">
        <f t="shared" si="4"/>
        <v>0</v>
      </c>
      <c r="I32" s="202">
        <f>SUM(I11:I31)</f>
        <v>0</v>
      </c>
      <c r="J32" s="152">
        <f t="shared" si="4"/>
        <v>0</v>
      </c>
      <c r="K32" s="152">
        <f t="shared" si="4"/>
        <v>0</v>
      </c>
      <c r="L32" s="152">
        <f t="shared" si="4"/>
        <v>0</v>
      </c>
      <c r="M32" s="202">
        <f>SUM(M11:M31)</f>
        <v>0</v>
      </c>
      <c r="N32" s="152">
        <f t="shared" si="4"/>
        <v>0</v>
      </c>
      <c r="O32" s="152">
        <f t="shared" si="4"/>
        <v>0</v>
      </c>
      <c r="P32" s="152">
        <f t="shared" si="4"/>
        <v>0</v>
      </c>
      <c r="Q32" s="202">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431</v>
      </c>
      <c r="AH32" s="152">
        <f t="shared" ref="AH32:AW32" si="5">SUM(AH11:AH31)</f>
        <v>0</v>
      </c>
      <c r="AI32" s="152">
        <f t="shared" si="5"/>
        <v>0</v>
      </c>
      <c r="AJ32" s="152">
        <f t="shared" si="5"/>
        <v>0</v>
      </c>
      <c r="AK32" s="202">
        <f t="shared" si="5"/>
        <v>0</v>
      </c>
      <c r="AL32" s="152">
        <f t="shared" si="5"/>
        <v>0</v>
      </c>
      <c r="AM32" s="152">
        <f t="shared" si="5"/>
        <v>0</v>
      </c>
      <c r="AN32" s="152">
        <f t="shared" si="5"/>
        <v>0</v>
      </c>
      <c r="AO32" s="202">
        <f t="shared" si="5"/>
        <v>0</v>
      </c>
      <c r="AP32" s="152">
        <f t="shared" si="5"/>
        <v>0</v>
      </c>
      <c r="AQ32" s="152">
        <f t="shared" si="5"/>
        <v>0</v>
      </c>
      <c r="AR32" s="152">
        <f t="shared" si="5"/>
        <v>0</v>
      </c>
      <c r="AS32" s="202">
        <f t="shared" si="5"/>
        <v>0</v>
      </c>
      <c r="AT32" s="152">
        <f t="shared" si="5"/>
        <v>0</v>
      </c>
      <c r="AU32" s="152">
        <f t="shared" si="5"/>
        <v>0</v>
      </c>
      <c r="AV32" s="152">
        <f t="shared" si="5"/>
        <v>0</v>
      </c>
      <c r="AW32" s="202">
        <f t="shared" si="5"/>
        <v>0</v>
      </c>
      <c r="AX32" s="193">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30" t="s">
        <v>392</v>
      </c>
      <c r="B35" s="195" t="s">
        <v>30</v>
      </c>
      <c r="C35" s="195" t="s">
        <v>31</v>
      </c>
      <c r="D35" s="727" t="s">
        <v>32</v>
      </c>
      <c r="E35" s="728"/>
      <c r="F35" s="195" t="s">
        <v>33</v>
      </c>
      <c r="G35" s="195" t="s">
        <v>34</v>
      </c>
      <c r="H35" s="727" t="s">
        <v>35</v>
      </c>
      <c r="I35" s="728"/>
      <c r="J35" s="195" t="s">
        <v>36</v>
      </c>
      <c r="K35" s="195" t="s">
        <v>37</v>
      </c>
      <c r="L35" s="727" t="s">
        <v>38</v>
      </c>
      <c r="M35" s="728"/>
      <c r="N35" s="195" t="s">
        <v>8</v>
      </c>
      <c r="O35" s="195" t="s">
        <v>39</v>
      </c>
      <c r="P35" s="727" t="s">
        <v>40</v>
      </c>
      <c r="Q35" s="728"/>
      <c r="R35" s="727" t="s">
        <v>393</v>
      </c>
      <c r="S35" s="728"/>
      <c r="T35" s="727" t="s">
        <v>394</v>
      </c>
      <c r="U35" s="729"/>
      <c r="V35" s="729"/>
      <c r="W35" s="729"/>
      <c r="X35" s="729"/>
      <c r="Y35" s="728"/>
      <c r="Z35" s="727" t="s">
        <v>395</v>
      </c>
      <c r="AA35" s="729"/>
      <c r="AB35" s="729"/>
      <c r="AC35" s="729"/>
      <c r="AD35" s="729"/>
      <c r="AE35" s="728"/>
      <c r="AG35" s="730" t="s">
        <v>392</v>
      </c>
      <c r="AH35" s="195" t="s">
        <v>30</v>
      </c>
      <c r="AI35" s="195" t="s">
        <v>31</v>
      </c>
      <c r="AJ35" s="727" t="s">
        <v>32</v>
      </c>
      <c r="AK35" s="728"/>
      <c r="AL35" s="195" t="s">
        <v>33</v>
      </c>
      <c r="AM35" s="195" t="s">
        <v>34</v>
      </c>
      <c r="AN35" s="727" t="s">
        <v>35</v>
      </c>
      <c r="AO35" s="728"/>
      <c r="AP35" s="195" t="s">
        <v>36</v>
      </c>
      <c r="AQ35" s="195" t="s">
        <v>37</v>
      </c>
      <c r="AR35" s="727" t="s">
        <v>38</v>
      </c>
      <c r="AS35" s="728"/>
      <c r="AT35" s="195" t="s">
        <v>8</v>
      </c>
      <c r="AU35" s="195" t="s">
        <v>39</v>
      </c>
      <c r="AV35" s="727" t="s">
        <v>40</v>
      </c>
      <c r="AW35" s="728"/>
      <c r="AX35" s="727" t="s">
        <v>393</v>
      </c>
      <c r="AY35" s="728"/>
      <c r="AZ35" s="727" t="s">
        <v>394</v>
      </c>
      <c r="BA35" s="729"/>
      <c r="BB35" s="729"/>
      <c r="BC35" s="729"/>
      <c r="BD35" s="729"/>
      <c r="BE35" s="728"/>
      <c r="BF35" s="727" t="s">
        <v>395</v>
      </c>
      <c r="BG35" s="729"/>
      <c r="BH35" s="729"/>
      <c r="BI35" s="729"/>
      <c r="BJ35" s="729"/>
      <c r="BK35" s="728"/>
    </row>
    <row r="36" spans="1:63" ht="36" customHeight="1" x14ac:dyDescent="0.25">
      <c r="A36" s="731"/>
      <c r="B36" s="121" t="s">
        <v>396</v>
      </c>
      <c r="C36" s="121" t="s">
        <v>396</v>
      </c>
      <c r="D36" s="121" t="s">
        <v>396</v>
      </c>
      <c r="E36" s="121" t="s">
        <v>397</v>
      </c>
      <c r="F36" s="121" t="s">
        <v>396</v>
      </c>
      <c r="G36" s="121" t="s">
        <v>396</v>
      </c>
      <c r="H36" s="121" t="s">
        <v>396</v>
      </c>
      <c r="I36" s="121" t="s">
        <v>397</v>
      </c>
      <c r="J36" s="121" t="s">
        <v>396</v>
      </c>
      <c r="K36" s="121" t="s">
        <v>396</v>
      </c>
      <c r="L36" s="121" t="s">
        <v>396</v>
      </c>
      <c r="M36" s="121" t="s">
        <v>397</v>
      </c>
      <c r="N36" s="121" t="s">
        <v>396</v>
      </c>
      <c r="O36" s="121" t="s">
        <v>396</v>
      </c>
      <c r="P36" s="121" t="s">
        <v>396</v>
      </c>
      <c r="Q36" s="121" t="s">
        <v>397</v>
      </c>
      <c r="R36" s="121" t="s">
        <v>396</v>
      </c>
      <c r="S36" s="121" t="s">
        <v>397</v>
      </c>
      <c r="T36" s="189" t="s">
        <v>398</v>
      </c>
      <c r="U36" s="189" t="s">
        <v>399</v>
      </c>
      <c r="V36" s="189" t="s">
        <v>400</v>
      </c>
      <c r="W36" s="189" t="s">
        <v>401</v>
      </c>
      <c r="X36" s="190" t="s">
        <v>402</v>
      </c>
      <c r="Y36" s="189" t="s">
        <v>403</v>
      </c>
      <c r="Z36" s="121" t="s">
        <v>404</v>
      </c>
      <c r="AA36" s="150" t="s">
        <v>405</v>
      </c>
      <c r="AB36" s="121" t="s">
        <v>406</v>
      </c>
      <c r="AC36" s="121" t="s">
        <v>407</v>
      </c>
      <c r="AD36" s="121" t="s">
        <v>408</v>
      </c>
      <c r="AE36" s="121" t="s">
        <v>409</v>
      </c>
      <c r="AG36" s="731"/>
      <c r="AH36" s="121" t="s">
        <v>396</v>
      </c>
      <c r="AI36" s="121" t="s">
        <v>396</v>
      </c>
      <c r="AJ36" s="121" t="s">
        <v>396</v>
      </c>
      <c r="AK36" s="121" t="s">
        <v>397</v>
      </c>
      <c r="AL36" s="121" t="s">
        <v>396</v>
      </c>
      <c r="AM36" s="121" t="s">
        <v>396</v>
      </c>
      <c r="AN36" s="121" t="s">
        <v>396</v>
      </c>
      <c r="AO36" s="121" t="s">
        <v>397</v>
      </c>
      <c r="AP36" s="121" t="s">
        <v>396</v>
      </c>
      <c r="AQ36" s="121" t="s">
        <v>396</v>
      </c>
      <c r="AR36" s="121" t="s">
        <v>396</v>
      </c>
      <c r="AS36" s="121" t="s">
        <v>397</v>
      </c>
      <c r="AT36" s="121" t="s">
        <v>396</v>
      </c>
      <c r="AU36" s="121" t="s">
        <v>396</v>
      </c>
      <c r="AV36" s="121" t="s">
        <v>396</v>
      </c>
      <c r="AW36" s="121" t="s">
        <v>397</v>
      </c>
      <c r="AX36" s="121" t="s">
        <v>396</v>
      </c>
      <c r="AY36" s="121" t="s">
        <v>397</v>
      </c>
      <c r="AZ36" s="189" t="s">
        <v>398</v>
      </c>
      <c r="BA36" s="189" t="s">
        <v>399</v>
      </c>
      <c r="BB36" s="189" t="s">
        <v>400</v>
      </c>
      <c r="BC36" s="189" t="s">
        <v>401</v>
      </c>
      <c r="BD36" s="190" t="s">
        <v>402</v>
      </c>
      <c r="BE36" s="189" t="s">
        <v>403</v>
      </c>
      <c r="BF36" s="187" t="s">
        <v>404</v>
      </c>
      <c r="BG36" s="188" t="s">
        <v>405</v>
      </c>
      <c r="BH36" s="187" t="s">
        <v>406</v>
      </c>
      <c r="BI36" s="187" t="s">
        <v>407</v>
      </c>
      <c r="BJ36" s="187" t="s">
        <v>408</v>
      </c>
      <c r="BK36" s="187" t="s">
        <v>409</v>
      </c>
    </row>
    <row r="37" spans="1:63" x14ac:dyDescent="0.25">
      <c r="A37" s="151" t="s">
        <v>410</v>
      </c>
      <c r="B37" s="151"/>
      <c r="C37" s="151"/>
      <c r="D37" s="151"/>
      <c r="E37" s="201"/>
      <c r="F37" s="151"/>
      <c r="G37" s="151"/>
      <c r="H37" s="151"/>
      <c r="I37" s="201"/>
      <c r="J37" s="151"/>
      <c r="K37" s="151"/>
      <c r="L37" s="151"/>
      <c r="M37" s="201"/>
      <c r="N37" s="151"/>
      <c r="O37" s="151"/>
      <c r="P37" s="151"/>
      <c r="Q37" s="201"/>
      <c r="R37" s="192">
        <f t="shared" ref="R37:R57" si="7">B37+C37+D37+F37+G37+H37+J37+K37+L37+N37+O37+P37</f>
        <v>0</v>
      </c>
      <c r="S37" s="158">
        <f>+E37+I37+M37+Q37</f>
        <v>0</v>
      </c>
      <c r="T37" s="191"/>
      <c r="U37" s="191"/>
      <c r="V37" s="191"/>
      <c r="W37" s="191"/>
      <c r="X37" s="191"/>
      <c r="Y37" s="153"/>
      <c r="Z37" s="153"/>
      <c r="AA37" s="153"/>
      <c r="AB37" s="153"/>
      <c r="AC37" s="153"/>
      <c r="AD37" s="153"/>
      <c r="AE37" s="154"/>
      <c r="AG37" s="151" t="s">
        <v>410</v>
      </c>
      <c r="AH37" s="151"/>
      <c r="AI37" s="151"/>
      <c r="AJ37" s="151"/>
      <c r="AK37" s="201"/>
      <c r="AL37" s="151"/>
      <c r="AM37" s="151"/>
      <c r="AN37" s="151"/>
      <c r="AO37" s="201"/>
      <c r="AP37" s="151"/>
      <c r="AQ37" s="151"/>
      <c r="AR37" s="151"/>
      <c r="AS37" s="201"/>
      <c r="AT37" s="151"/>
      <c r="AU37" s="151"/>
      <c r="AV37" s="151"/>
      <c r="AW37" s="201"/>
      <c r="AX37" s="192">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411</v>
      </c>
      <c r="B38" s="151"/>
      <c r="C38" s="151"/>
      <c r="D38" s="151"/>
      <c r="E38" s="201"/>
      <c r="F38" s="151"/>
      <c r="G38" s="151"/>
      <c r="H38" s="151"/>
      <c r="I38" s="201"/>
      <c r="J38" s="151"/>
      <c r="K38" s="151"/>
      <c r="L38" s="151"/>
      <c r="M38" s="201"/>
      <c r="N38" s="151"/>
      <c r="O38" s="151"/>
      <c r="P38" s="151"/>
      <c r="Q38" s="201"/>
      <c r="R38" s="192">
        <f t="shared" si="7"/>
        <v>0</v>
      </c>
      <c r="S38" s="158">
        <f t="shared" ref="S38:S57" si="9">+E38+I38+M38+Q38</f>
        <v>0</v>
      </c>
      <c r="T38" s="191"/>
      <c r="U38" s="191"/>
      <c r="V38" s="191"/>
      <c r="W38" s="191"/>
      <c r="X38" s="191"/>
      <c r="Y38" s="153"/>
      <c r="Z38" s="153"/>
      <c r="AA38" s="153"/>
      <c r="AB38" s="153"/>
      <c r="AC38" s="153"/>
      <c r="AD38" s="153"/>
      <c r="AE38" s="153"/>
      <c r="AG38" s="151" t="s">
        <v>411</v>
      </c>
      <c r="AH38" s="151"/>
      <c r="AI38" s="151"/>
      <c r="AJ38" s="151"/>
      <c r="AK38" s="201"/>
      <c r="AL38" s="151"/>
      <c r="AM38" s="151"/>
      <c r="AN38" s="151"/>
      <c r="AO38" s="201"/>
      <c r="AP38" s="151"/>
      <c r="AQ38" s="151"/>
      <c r="AR38" s="151"/>
      <c r="AS38" s="201"/>
      <c r="AT38" s="151"/>
      <c r="AU38" s="151"/>
      <c r="AV38" s="151"/>
      <c r="AW38" s="201"/>
      <c r="AX38" s="192">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412</v>
      </c>
      <c r="B39" s="151"/>
      <c r="C39" s="151"/>
      <c r="D39" s="151"/>
      <c r="E39" s="201"/>
      <c r="F39" s="151"/>
      <c r="G39" s="151"/>
      <c r="H39" s="151"/>
      <c r="I39" s="201"/>
      <c r="J39" s="151"/>
      <c r="K39" s="151"/>
      <c r="L39" s="151"/>
      <c r="M39" s="201"/>
      <c r="N39" s="151"/>
      <c r="O39" s="151"/>
      <c r="P39" s="151"/>
      <c r="Q39" s="201"/>
      <c r="R39" s="192">
        <f t="shared" si="7"/>
        <v>0</v>
      </c>
      <c r="S39" s="158">
        <f t="shared" si="9"/>
        <v>0</v>
      </c>
      <c r="T39" s="191"/>
      <c r="U39" s="191"/>
      <c r="V39" s="191"/>
      <c r="W39" s="191"/>
      <c r="X39" s="191"/>
      <c r="Y39" s="153"/>
      <c r="Z39" s="153"/>
      <c r="AA39" s="153"/>
      <c r="AB39" s="153"/>
      <c r="AC39" s="153"/>
      <c r="AD39" s="153"/>
      <c r="AE39" s="153"/>
      <c r="AG39" s="151" t="s">
        <v>412</v>
      </c>
      <c r="AH39" s="151"/>
      <c r="AI39" s="151"/>
      <c r="AJ39" s="151"/>
      <c r="AK39" s="201"/>
      <c r="AL39" s="151"/>
      <c r="AM39" s="151"/>
      <c r="AN39" s="151"/>
      <c r="AO39" s="201"/>
      <c r="AP39" s="151"/>
      <c r="AQ39" s="151"/>
      <c r="AR39" s="151"/>
      <c r="AS39" s="201"/>
      <c r="AT39" s="151"/>
      <c r="AU39" s="151"/>
      <c r="AV39" s="151"/>
      <c r="AW39" s="201"/>
      <c r="AX39" s="192">
        <f t="shared" si="8"/>
        <v>0</v>
      </c>
      <c r="AY39" s="158">
        <f t="shared" si="10"/>
        <v>0</v>
      </c>
      <c r="AZ39" s="153"/>
      <c r="BA39" s="153"/>
      <c r="BB39" s="153"/>
      <c r="BC39" s="153"/>
      <c r="BD39" s="153"/>
      <c r="BE39" s="153"/>
      <c r="BF39" s="153"/>
      <c r="BG39" s="153"/>
      <c r="BH39" s="153"/>
      <c r="BI39" s="153"/>
      <c r="BJ39" s="153"/>
      <c r="BK39" s="153"/>
    </row>
    <row r="40" spans="1:63" x14ac:dyDescent="0.25">
      <c r="A40" s="151" t="s">
        <v>413</v>
      </c>
      <c r="B40" s="151"/>
      <c r="C40" s="151"/>
      <c r="D40" s="151"/>
      <c r="E40" s="201"/>
      <c r="F40" s="151"/>
      <c r="G40" s="151"/>
      <c r="H40" s="151"/>
      <c r="I40" s="201"/>
      <c r="J40" s="151"/>
      <c r="K40" s="151"/>
      <c r="L40" s="151"/>
      <c r="M40" s="201"/>
      <c r="N40" s="151"/>
      <c r="O40" s="151"/>
      <c r="P40" s="151"/>
      <c r="Q40" s="201"/>
      <c r="R40" s="192">
        <f t="shared" si="7"/>
        <v>0</v>
      </c>
      <c r="S40" s="158">
        <f t="shared" si="9"/>
        <v>0</v>
      </c>
      <c r="T40" s="191"/>
      <c r="U40" s="191"/>
      <c r="V40" s="191"/>
      <c r="W40" s="191"/>
      <c r="X40" s="191"/>
      <c r="Y40" s="153"/>
      <c r="Z40" s="153"/>
      <c r="AA40" s="153"/>
      <c r="AB40" s="153"/>
      <c r="AC40" s="153"/>
      <c r="AD40" s="153"/>
      <c r="AE40" s="153"/>
      <c r="AG40" s="151" t="s">
        <v>413</v>
      </c>
      <c r="AH40" s="151"/>
      <c r="AI40" s="151"/>
      <c r="AJ40" s="151"/>
      <c r="AK40" s="201"/>
      <c r="AL40" s="151"/>
      <c r="AM40" s="151"/>
      <c r="AN40" s="151"/>
      <c r="AO40" s="201"/>
      <c r="AP40" s="151"/>
      <c r="AQ40" s="151"/>
      <c r="AR40" s="151"/>
      <c r="AS40" s="201"/>
      <c r="AT40" s="151"/>
      <c r="AU40" s="151"/>
      <c r="AV40" s="151"/>
      <c r="AW40" s="201"/>
      <c r="AX40" s="192">
        <f t="shared" si="8"/>
        <v>0</v>
      </c>
      <c r="AY40" s="158">
        <f t="shared" si="10"/>
        <v>0</v>
      </c>
      <c r="AZ40" s="153"/>
      <c r="BA40" s="153"/>
      <c r="BB40" s="153"/>
      <c r="BC40" s="153"/>
      <c r="BD40" s="153"/>
      <c r="BE40" s="153"/>
      <c r="BF40" s="153"/>
      <c r="BG40" s="153"/>
      <c r="BH40" s="153"/>
      <c r="BI40" s="153"/>
      <c r="BJ40" s="153"/>
      <c r="BK40" s="153"/>
    </row>
    <row r="41" spans="1:63" x14ac:dyDescent="0.25">
      <c r="A41" s="151" t="s">
        <v>414</v>
      </c>
      <c r="B41" s="151"/>
      <c r="C41" s="151"/>
      <c r="D41" s="151"/>
      <c r="E41" s="201"/>
      <c r="F41" s="151"/>
      <c r="G41" s="151"/>
      <c r="H41" s="151"/>
      <c r="I41" s="201"/>
      <c r="J41" s="151"/>
      <c r="K41" s="151"/>
      <c r="L41" s="151"/>
      <c r="M41" s="201"/>
      <c r="N41" s="151"/>
      <c r="O41" s="151"/>
      <c r="P41" s="151"/>
      <c r="Q41" s="201"/>
      <c r="R41" s="192">
        <f t="shared" si="7"/>
        <v>0</v>
      </c>
      <c r="S41" s="158">
        <f t="shared" si="9"/>
        <v>0</v>
      </c>
      <c r="T41" s="191"/>
      <c r="U41" s="191"/>
      <c r="V41" s="191"/>
      <c r="W41" s="191"/>
      <c r="X41" s="191"/>
      <c r="Y41" s="153"/>
      <c r="Z41" s="153"/>
      <c r="AA41" s="153"/>
      <c r="AB41" s="153"/>
      <c r="AC41" s="153"/>
      <c r="AD41" s="153"/>
      <c r="AE41" s="153"/>
      <c r="AG41" s="151" t="s">
        <v>414</v>
      </c>
      <c r="AH41" s="151"/>
      <c r="AI41" s="151"/>
      <c r="AJ41" s="151"/>
      <c r="AK41" s="201"/>
      <c r="AL41" s="151"/>
      <c r="AM41" s="151"/>
      <c r="AN41" s="151"/>
      <c r="AO41" s="201"/>
      <c r="AP41" s="151"/>
      <c r="AQ41" s="151"/>
      <c r="AR41" s="151"/>
      <c r="AS41" s="201"/>
      <c r="AT41" s="151"/>
      <c r="AU41" s="151"/>
      <c r="AV41" s="151"/>
      <c r="AW41" s="201"/>
      <c r="AX41" s="192">
        <f t="shared" si="8"/>
        <v>0</v>
      </c>
      <c r="AY41" s="158">
        <f t="shared" si="10"/>
        <v>0</v>
      </c>
      <c r="AZ41" s="153"/>
      <c r="BA41" s="153"/>
      <c r="BB41" s="153"/>
      <c r="BC41" s="153"/>
      <c r="BD41" s="153"/>
      <c r="BE41" s="153"/>
      <c r="BF41" s="153"/>
      <c r="BG41" s="153"/>
      <c r="BH41" s="153"/>
      <c r="BI41" s="153"/>
      <c r="BJ41" s="153"/>
      <c r="BK41" s="153"/>
    </row>
    <row r="42" spans="1:63" x14ac:dyDescent="0.25">
      <c r="A42" s="151" t="s">
        <v>415</v>
      </c>
      <c r="B42" s="151"/>
      <c r="C42" s="151"/>
      <c r="D42" s="151"/>
      <c r="E42" s="201"/>
      <c r="F42" s="151"/>
      <c r="G42" s="151"/>
      <c r="H42" s="151"/>
      <c r="I42" s="201"/>
      <c r="J42" s="151"/>
      <c r="K42" s="151"/>
      <c r="L42" s="151"/>
      <c r="M42" s="201"/>
      <c r="N42" s="151"/>
      <c r="O42" s="151"/>
      <c r="P42" s="151"/>
      <c r="Q42" s="201"/>
      <c r="R42" s="192">
        <f t="shared" si="7"/>
        <v>0</v>
      </c>
      <c r="S42" s="158">
        <f t="shared" si="9"/>
        <v>0</v>
      </c>
      <c r="T42" s="191"/>
      <c r="U42" s="191"/>
      <c r="V42" s="191"/>
      <c r="W42" s="191"/>
      <c r="X42" s="191"/>
      <c r="Y42" s="153"/>
      <c r="Z42" s="153"/>
      <c r="AA42" s="153"/>
      <c r="AB42" s="153"/>
      <c r="AC42" s="153"/>
      <c r="AD42" s="153"/>
      <c r="AE42" s="153"/>
      <c r="AG42" s="151" t="s">
        <v>415</v>
      </c>
      <c r="AH42" s="151"/>
      <c r="AI42" s="151"/>
      <c r="AJ42" s="151"/>
      <c r="AK42" s="201"/>
      <c r="AL42" s="151"/>
      <c r="AM42" s="151"/>
      <c r="AN42" s="151"/>
      <c r="AO42" s="201"/>
      <c r="AP42" s="151"/>
      <c r="AQ42" s="151"/>
      <c r="AR42" s="151"/>
      <c r="AS42" s="201"/>
      <c r="AT42" s="151"/>
      <c r="AU42" s="151"/>
      <c r="AV42" s="151"/>
      <c r="AW42" s="201"/>
      <c r="AX42" s="192">
        <f t="shared" si="8"/>
        <v>0</v>
      </c>
      <c r="AY42" s="158">
        <f t="shared" si="10"/>
        <v>0</v>
      </c>
      <c r="AZ42" s="153"/>
      <c r="BA42" s="153"/>
      <c r="BB42" s="153"/>
      <c r="BC42" s="153"/>
      <c r="BD42" s="153"/>
      <c r="BE42" s="153"/>
      <c r="BF42" s="153"/>
      <c r="BG42" s="153"/>
      <c r="BH42" s="153"/>
      <c r="BI42" s="153"/>
      <c r="BJ42" s="153"/>
      <c r="BK42" s="153"/>
    </row>
    <row r="43" spans="1:63" x14ac:dyDescent="0.25">
      <c r="A43" s="151" t="s">
        <v>416</v>
      </c>
      <c r="B43" s="151"/>
      <c r="C43" s="151"/>
      <c r="D43" s="151"/>
      <c r="E43" s="201"/>
      <c r="F43" s="151"/>
      <c r="G43" s="151"/>
      <c r="H43" s="151"/>
      <c r="I43" s="201"/>
      <c r="J43" s="151"/>
      <c r="K43" s="151"/>
      <c r="L43" s="151"/>
      <c r="M43" s="201"/>
      <c r="N43" s="151"/>
      <c r="O43" s="151"/>
      <c r="P43" s="151"/>
      <c r="Q43" s="201"/>
      <c r="R43" s="192">
        <f t="shared" si="7"/>
        <v>0</v>
      </c>
      <c r="S43" s="158">
        <f t="shared" si="9"/>
        <v>0</v>
      </c>
      <c r="T43" s="191"/>
      <c r="U43" s="191"/>
      <c r="V43" s="191"/>
      <c r="W43" s="191"/>
      <c r="X43" s="191"/>
      <c r="Y43" s="153"/>
      <c r="Z43" s="153"/>
      <c r="AA43" s="153"/>
      <c r="AB43" s="153"/>
      <c r="AC43" s="153"/>
      <c r="AD43" s="153"/>
      <c r="AE43" s="153"/>
      <c r="AG43" s="151" t="s">
        <v>416</v>
      </c>
      <c r="AH43" s="151"/>
      <c r="AI43" s="151"/>
      <c r="AJ43" s="151"/>
      <c r="AK43" s="201"/>
      <c r="AL43" s="151"/>
      <c r="AM43" s="151"/>
      <c r="AN43" s="151"/>
      <c r="AO43" s="201"/>
      <c r="AP43" s="151"/>
      <c r="AQ43" s="151"/>
      <c r="AR43" s="151"/>
      <c r="AS43" s="201"/>
      <c r="AT43" s="151"/>
      <c r="AU43" s="151"/>
      <c r="AV43" s="151"/>
      <c r="AW43" s="201"/>
      <c r="AX43" s="192">
        <f t="shared" si="8"/>
        <v>0</v>
      </c>
      <c r="AY43" s="158">
        <f t="shared" si="10"/>
        <v>0</v>
      </c>
      <c r="AZ43" s="153"/>
      <c r="BA43" s="153"/>
      <c r="BB43" s="153"/>
      <c r="BC43" s="153"/>
      <c r="BD43" s="153"/>
      <c r="BE43" s="153"/>
      <c r="BF43" s="153"/>
      <c r="BG43" s="153"/>
      <c r="BH43" s="153"/>
      <c r="BI43" s="153"/>
      <c r="BJ43" s="153"/>
      <c r="BK43" s="153"/>
    </row>
    <row r="44" spans="1:63" x14ac:dyDescent="0.25">
      <c r="A44" s="151" t="s">
        <v>417</v>
      </c>
      <c r="B44" s="151"/>
      <c r="C44" s="151"/>
      <c r="D44" s="151"/>
      <c r="E44" s="201"/>
      <c r="F44" s="151"/>
      <c r="G44" s="151"/>
      <c r="H44" s="151"/>
      <c r="I44" s="201"/>
      <c r="J44" s="151"/>
      <c r="K44" s="151"/>
      <c r="L44" s="151"/>
      <c r="M44" s="201"/>
      <c r="N44" s="151"/>
      <c r="O44" s="151"/>
      <c r="P44" s="151"/>
      <c r="Q44" s="201"/>
      <c r="R44" s="192">
        <f t="shared" si="7"/>
        <v>0</v>
      </c>
      <c r="S44" s="158">
        <f t="shared" si="9"/>
        <v>0</v>
      </c>
      <c r="T44" s="191"/>
      <c r="U44" s="191"/>
      <c r="V44" s="191"/>
      <c r="W44" s="191"/>
      <c r="X44" s="191"/>
      <c r="Y44" s="153"/>
      <c r="Z44" s="153"/>
      <c r="AA44" s="153"/>
      <c r="AB44" s="153"/>
      <c r="AC44" s="153"/>
      <c r="AD44" s="153"/>
      <c r="AE44" s="153"/>
      <c r="AG44" s="151" t="s">
        <v>417</v>
      </c>
      <c r="AH44" s="151"/>
      <c r="AI44" s="151"/>
      <c r="AJ44" s="151"/>
      <c r="AK44" s="201"/>
      <c r="AL44" s="151"/>
      <c r="AM44" s="151"/>
      <c r="AN44" s="151"/>
      <c r="AO44" s="201"/>
      <c r="AP44" s="151"/>
      <c r="AQ44" s="151"/>
      <c r="AR44" s="151"/>
      <c r="AS44" s="201"/>
      <c r="AT44" s="151"/>
      <c r="AU44" s="151"/>
      <c r="AV44" s="151"/>
      <c r="AW44" s="201"/>
      <c r="AX44" s="192">
        <f t="shared" si="8"/>
        <v>0</v>
      </c>
      <c r="AY44" s="158">
        <f t="shared" si="10"/>
        <v>0</v>
      </c>
      <c r="AZ44" s="153"/>
      <c r="BA44" s="153"/>
      <c r="BB44" s="153"/>
      <c r="BC44" s="153"/>
      <c r="BD44" s="153"/>
      <c r="BE44" s="153"/>
      <c r="BF44" s="153"/>
      <c r="BG44" s="153"/>
      <c r="BH44" s="153"/>
      <c r="BI44" s="153"/>
      <c r="BJ44" s="153"/>
      <c r="BK44" s="153"/>
    </row>
    <row r="45" spans="1:63" x14ac:dyDescent="0.25">
      <c r="A45" s="151" t="s">
        <v>418</v>
      </c>
      <c r="B45" s="151"/>
      <c r="C45" s="151"/>
      <c r="D45" s="151"/>
      <c r="E45" s="201"/>
      <c r="F45" s="151"/>
      <c r="G45" s="151"/>
      <c r="H45" s="151"/>
      <c r="I45" s="201"/>
      <c r="J45" s="151"/>
      <c r="K45" s="151"/>
      <c r="L45" s="151"/>
      <c r="M45" s="201"/>
      <c r="N45" s="151"/>
      <c r="O45" s="151"/>
      <c r="P45" s="151"/>
      <c r="Q45" s="201"/>
      <c r="R45" s="192">
        <f t="shared" si="7"/>
        <v>0</v>
      </c>
      <c r="S45" s="158">
        <f t="shared" si="9"/>
        <v>0</v>
      </c>
      <c r="T45" s="191"/>
      <c r="U45" s="191"/>
      <c r="V45" s="191"/>
      <c r="W45" s="191"/>
      <c r="X45" s="191"/>
      <c r="Y45" s="153"/>
      <c r="Z45" s="153"/>
      <c r="AA45" s="153"/>
      <c r="AB45" s="153"/>
      <c r="AC45" s="153"/>
      <c r="AD45" s="153"/>
      <c r="AE45" s="153"/>
      <c r="AG45" s="151" t="s">
        <v>418</v>
      </c>
      <c r="AH45" s="151"/>
      <c r="AI45" s="151"/>
      <c r="AJ45" s="151"/>
      <c r="AK45" s="201"/>
      <c r="AL45" s="151"/>
      <c r="AM45" s="151"/>
      <c r="AN45" s="151"/>
      <c r="AO45" s="201"/>
      <c r="AP45" s="151"/>
      <c r="AQ45" s="151"/>
      <c r="AR45" s="151"/>
      <c r="AS45" s="201"/>
      <c r="AT45" s="151"/>
      <c r="AU45" s="151"/>
      <c r="AV45" s="151"/>
      <c r="AW45" s="201"/>
      <c r="AX45" s="192">
        <f t="shared" si="8"/>
        <v>0</v>
      </c>
      <c r="AY45" s="158">
        <f t="shared" si="10"/>
        <v>0</v>
      </c>
      <c r="AZ45" s="153"/>
      <c r="BA45" s="153"/>
      <c r="BB45" s="153"/>
      <c r="BC45" s="153"/>
      <c r="BD45" s="153"/>
      <c r="BE45" s="153"/>
      <c r="BF45" s="153"/>
      <c r="BG45" s="153"/>
      <c r="BH45" s="153"/>
      <c r="BI45" s="151"/>
      <c r="BJ45" s="151"/>
      <c r="BK45" s="151"/>
    </row>
    <row r="46" spans="1:63" x14ac:dyDescent="0.25">
      <c r="A46" s="151" t="s">
        <v>419</v>
      </c>
      <c r="B46" s="151"/>
      <c r="C46" s="151"/>
      <c r="D46" s="151"/>
      <c r="E46" s="201"/>
      <c r="F46" s="151"/>
      <c r="G46" s="151"/>
      <c r="H46" s="151"/>
      <c r="I46" s="201"/>
      <c r="J46" s="151"/>
      <c r="K46" s="151"/>
      <c r="L46" s="151"/>
      <c r="M46" s="201"/>
      <c r="N46" s="151"/>
      <c r="O46" s="151"/>
      <c r="P46" s="151"/>
      <c r="Q46" s="201"/>
      <c r="R46" s="192">
        <f t="shared" si="7"/>
        <v>0</v>
      </c>
      <c r="S46" s="158">
        <f t="shared" si="9"/>
        <v>0</v>
      </c>
      <c r="T46" s="191"/>
      <c r="U46" s="191"/>
      <c r="V46" s="191"/>
      <c r="W46" s="191"/>
      <c r="X46" s="191"/>
      <c r="Y46" s="153"/>
      <c r="Z46" s="153"/>
      <c r="AA46" s="153"/>
      <c r="AB46" s="153"/>
      <c r="AC46" s="153"/>
      <c r="AD46" s="153"/>
      <c r="AE46" s="153"/>
      <c r="AG46" s="151" t="s">
        <v>419</v>
      </c>
      <c r="AH46" s="151"/>
      <c r="AI46" s="151"/>
      <c r="AJ46" s="151"/>
      <c r="AK46" s="201"/>
      <c r="AL46" s="151"/>
      <c r="AM46" s="151"/>
      <c r="AN46" s="151"/>
      <c r="AO46" s="201"/>
      <c r="AP46" s="151"/>
      <c r="AQ46" s="151"/>
      <c r="AR46" s="151"/>
      <c r="AS46" s="201"/>
      <c r="AT46" s="151"/>
      <c r="AU46" s="151"/>
      <c r="AV46" s="151"/>
      <c r="AW46" s="201"/>
      <c r="AX46" s="192">
        <f t="shared" si="8"/>
        <v>0</v>
      </c>
      <c r="AY46" s="158">
        <f t="shared" si="10"/>
        <v>0</v>
      </c>
      <c r="AZ46" s="153"/>
      <c r="BA46" s="153"/>
      <c r="BB46" s="153"/>
      <c r="BC46" s="153"/>
      <c r="BD46" s="153"/>
      <c r="BE46" s="153"/>
      <c r="BF46" s="153"/>
      <c r="BG46" s="153"/>
      <c r="BH46" s="153"/>
      <c r="BI46" s="151"/>
      <c r="BJ46" s="151"/>
      <c r="BK46" s="151"/>
    </row>
    <row r="47" spans="1:63" x14ac:dyDescent="0.25">
      <c r="A47" s="151" t="s">
        <v>420</v>
      </c>
      <c r="B47" s="151"/>
      <c r="C47" s="151"/>
      <c r="D47" s="151"/>
      <c r="E47" s="201"/>
      <c r="F47" s="151"/>
      <c r="G47" s="151"/>
      <c r="H47" s="151"/>
      <c r="I47" s="201"/>
      <c r="J47" s="151"/>
      <c r="K47" s="151"/>
      <c r="L47" s="151"/>
      <c r="M47" s="201"/>
      <c r="N47" s="151"/>
      <c r="O47" s="151"/>
      <c r="P47" s="151"/>
      <c r="Q47" s="201"/>
      <c r="R47" s="192">
        <f t="shared" si="7"/>
        <v>0</v>
      </c>
      <c r="S47" s="158">
        <f t="shared" si="9"/>
        <v>0</v>
      </c>
      <c r="T47" s="191"/>
      <c r="U47" s="191"/>
      <c r="V47" s="191"/>
      <c r="W47" s="191"/>
      <c r="X47" s="191"/>
      <c r="Y47" s="153"/>
      <c r="Z47" s="153"/>
      <c r="AA47" s="153"/>
      <c r="AB47" s="153"/>
      <c r="AC47" s="153"/>
      <c r="AD47" s="153"/>
      <c r="AE47" s="153"/>
      <c r="AG47" s="151" t="s">
        <v>420</v>
      </c>
      <c r="AH47" s="151"/>
      <c r="AI47" s="151"/>
      <c r="AJ47" s="151"/>
      <c r="AK47" s="201"/>
      <c r="AL47" s="151"/>
      <c r="AM47" s="151"/>
      <c r="AN47" s="151"/>
      <c r="AO47" s="201"/>
      <c r="AP47" s="151"/>
      <c r="AQ47" s="151"/>
      <c r="AR47" s="151"/>
      <c r="AS47" s="201"/>
      <c r="AT47" s="151"/>
      <c r="AU47" s="151"/>
      <c r="AV47" s="151"/>
      <c r="AW47" s="201"/>
      <c r="AX47" s="192">
        <f t="shared" si="8"/>
        <v>0</v>
      </c>
      <c r="AY47" s="158">
        <f t="shared" si="10"/>
        <v>0</v>
      </c>
      <c r="AZ47" s="153"/>
      <c r="BA47" s="153"/>
      <c r="BB47" s="153"/>
      <c r="BC47" s="153"/>
      <c r="BD47" s="153"/>
      <c r="BE47" s="153"/>
      <c r="BF47" s="153"/>
      <c r="BG47" s="153"/>
      <c r="BH47" s="153"/>
      <c r="BI47" s="151"/>
      <c r="BJ47" s="151"/>
      <c r="BK47" s="151"/>
    </row>
    <row r="48" spans="1:63" x14ac:dyDescent="0.25">
      <c r="A48" s="151" t="s">
        <v>421</v>
      </c>
      <c r="B48" s="151"/>
      <c r="C48" s="151"/>
      <c r="D48" s="151"/>
      <c r="E48" s="201"/>
      <c r="F48" s="151"/>
      <c r="G48" s="151"/>
      <c r="H48" s="151"/>
      <c r="I48" s="201"/>
      <c r="J48" s="151"/>
      <c r="K48" s="151"/>
      <c r="L48" s="151"/>
      <c r="M48" s="201"/>
      <c r="N48" s="151"/>
      <c r="O48" s="151"/>
      <c r="P48" s="151"/>
      <c r="Q48" s="201"/>
      <c r="R48" s="192">
        <f t="shared" si="7"/>
        <v>0</v>
      </c>
      <c r="S48" s="158">
        <f t="shared" si="9"/>
        <v>0</v>
      </c>
      <c r="T48" s="191"/>
      <c r="U48" s="191"/>
      <c r="V48" s="191"/>
      <c r="W48" s="191"/>
      <c r="X48" s="191"/>
      <c r="Y48" s="153"/>
      <c r="Z48" s="153"/>
      <c r="AA48" s="153"/>
      <c r="AB48" s="153"/>
      <c r="AC48" s="153"/>
      <c r="AD48" s="153"/>
      <c r="AE48" s="153"/>
      <c r="AG48" s="151" t="s">
        <v>421</v>
      </c>
      <c r="AH48" s="151"/>
      <c r="AI48" s="151"/>
      <c r="AJ48" s="151"/>
      <c r="AK48" s="201"/>
      <c r="AL48" s="151"/>
      <c r="AM48" s="151"/>
      <c r="AN48" s="151"/>
      <c r="AO48" s="201"/>
      <c r="AP48" s="151"/>
      <c r="AQ48" s="151"/>
      <c r="AR48" s="151"/>
      <c r="AS48" s="201"/>
      <c r="AT48" s="151"/>
      <c r="AU48" s="151"/>
      <c r="AV48" s="151"/>
      <c r="AW48" s="201"/>
      <c r="AX48" s="192">
        <f t="shared" si="8"/>
        <v>0</v>
      </c>
      <c r="AY48" s="158">
        <f t="shared" si="10"/>
        <v>0</v>
      </c>
      <c r="AZ48" s="153"/>
      <c r="BA48" s="153"/>
      <c r="BB48" s="153"/>
      <c r="BC48" s="153"/>
      <c r="BD48" s="153"/>
      <c r="BE48" s="153"/>
      <c r="BF48" s="153"/>
      <c r="BG48" s="153"/>
      <c r="BH48" s="153"/>
      <c r="BI48" s="153"/>
      <c r="BJ48" s="153"/>
      <c r="BK48" s="153"/>
    </row>
    <row r="49" spans="1:63" x14ac:dyDescent="0.25">
      <c r="A49" s="151" t="s">
        <v>422</v>
      </c>
      <c r="B49" s="151"/>
      <c r="C49" s="151"/>
      <c r="D49" s="151"/>
      <c r="E49" s="201"/>
      <c r="F49" s="151"/>
      <c r="G49" s="151"/>
      <c r="H49" s="151"/>
      <c r="I49" s="201"/>
      <c r="J49" s="151"/>
      <c r="K49" s="151"/>
      <c r="L49" s="151"/>
      <c r="M49" s="201"/>
      <c r="N49" s="151"/>
      <c r="O49" s="151"/>
      <c r="P49" s="151"/>
      <c r="Q49" s="201"/>
      <c r="R49" s="192">
        <f t="shared" si="7"/>
        <v>0</v>
      </c>
      <c r="S49" s="158">
        <f t="shared" si="9"/>
        <v>0</v>
      </c>
      <c r="T49" s="191"/>
      <c r="U49" s="191"/>
      <c r="V49" s="191"/>
      <c r="W49" s="191"/>
      <c r="X49" s="191"/>
      <c r="Y49" s="153"/>
      <c r="Z49" s="153"/>
      <c r="AA49" s="153"/>
      <c r="AB49" s="153"/>
      <c r="AC49" s="153"/>
      <c r="AD49" s="153"/>
      <c r="AE49" s="153"/>
      <c r="AG49" s="151" t="s">
        <v>422</v>
      </c>
      <c r="AH49" s="151"/>
      <c r="AI49" s="151"/>
      <c r="AJ49" s="151"/>
      <c r="AK49" s="201"/>
      <c r="AL49" s="151"/>
      <c r="AM49" s="151"/>
      <c r="AN49" s="151"/>
      <c r="AO49" s="201"/>
      <c r="AP49" s="151"/>
      <c r="AQ49" s="151"/>
      <c r="AR49" s="151"/>
      <c r="AS49" s="201"/>
      <c r="AT49" s="151"/>
      <c r="AU49" s="151"/>
      <c r="AV49" s="151"/>
      <c r="AW49" s="201"/>
      <c r="AX49" s="192">
        <f t="shared" si="8"/>
        <v>0</v>
      </c>
      <c r="AY49" s="158">
        <f t="shared" si="10"/>
        <v>0</v>
      </c>
      <c r="AZ49" s="153"/>
      <c r="BA49" s="153"/>
      <c r="BB49" s="153"/>
      <c r="BC49" s="153"/>
      <c r="BD49" s="153"/>
      <c r="BE49" s="153"/>
      <c r="BF49" s="153"/>
      <c r="BG49" s="153"/>
      <c r="BH49" s="153"/>
      <c r="BI49" s="153"/>
      <c r="BJ49" s="153"/>
      <c r="BK49" s="153"/>
    </row>
    <row r="50" spans="1:63" x14ac:dyDescent="0.25">
      <c r="A50" s="151" t="s">
        <v>423</v>
      </c>
      <c r="B50" s="151"/>
      <c r="C50" s="151"/>
      <c r="D50" s="151"/>
      <c r="E50" s="201"/>
      <c r="F50" s="151"/>
      <c r="G50" s="151"/>
      <c r="H50" s="151"/>
      <c r="I50" s="201"/>
      <c r="J50" s="151"/>
      <c r="K50" s="151"/>
      <c r="L50" s="151"/>
      <c r="M50" s="201"/>
      <c r="N50" s="151"/>
      <c r="O50" s="151"/>
      <c r="P50" s="151"/>
      <c r="Q50" s="201"/>
      <c r="R50" s="192">
        <f t="shared" si="7"/>
        <v>0</v>
      </c>
      <c r="S50" s="158">
        <f t="shared" si="9"/>
        <v>0</v>
      </c>
      <c r="T50" s="191"/>
      <c r="U50" s="191"/>
      <c r="V50" s="191"/>
      <c r="W50" s="191"/>
      <c r="X50" s="191"/>
      <c r="Y50" s="153"/>
      <c r="Z50" s="153"/>
      <c r="AA50" s="153"/>
      <c r="AB50" s="153"/>
      <c r="AC50" s="153"/>
      <c r="AD50" s="153"/>
      <c r="AE50" s="153"/>
      <c r="AG50" s="151" t="s">
        <v>423</v>
      </c>
      <c r="AH50" s="151"/>
      <c r="AI50" s="151"/>
      <c r="AJ50" s="151"/>
      <c r="AK50" s="201"/>
      <c r="AL50" s="151"/>
      <c r="AM50" s="151"/>
      <c r="AN50" s="151"/>
      <c r="AO50" s="201"/>
      <c r="AP50" s="151"/>
      <c r="AQ50" s="151"/>
      <c r="AR50" s="151"/>
      <c r="AS50" s="201"/>
      <c r="AT50" s="151"/>
      <c r="AU50" s="151"/>
      <c r="AV50" s="151"/>
      <c r="AW50" s="201"/>
      <c r="AX50" s="192">
        <f t="shared" si="8"/>
        <v>0</v>
      </c>
      <c r="AY50" s="158">
        <f t="shared" si="10"/>
        <v>0</v>
      </c>
      <c r="AZ50" s="153"/>
      <c r="BA50" s="153"/>
      <c r="BB50" s="153"/>
      <c r="BC50" s="153"/>
      <c r="BD50" s="153"/>
      <c r="BE50" s="153"/>
      <c r="BF50" s="153"/>
      <c r="BG50" s="153"/>
      <c r="BH50" s="153"/>
      <c r="BI50" s="153"/>
      <c r="BJ50" s="153"/>
      <c r="BK50" s="153"/>
    </row>
    <row r="51" spans="1:63" x14ac:dyDescent="0.25">
      <c r="A51" s="151" t="s">
        <v>424</v>
      </c>
      <c r="B51" s="151"/>
      <c r="C51" s="151"/>
      <c r="D51" s="151"/>
      <c r="E51" s="201"/>
      <c r="F51" s="151"/>
      <c r="G51" s="151"/>
      <c r="H51" s="151"/>
      <c r="I51" s="201"/>
      <c r="J51" s="151"/>
      <c r="K51" s="151"/>
      <c r="L51" s="151"/>
      <c r="M51" s="201"/>
      <c r="N51" s="151"/>
      <c r="O51" s="151"/>
      <c r="P51" s="151"/>
      <c r="Q51" s="201"/>
      <c r="R51" s="192">
        <f t="shared" si="7"/>
        <v>0</v>
      </c>
      <c r="S51" s="158">
        <f t="shared" si="9"/>
        <v>0</v>
      </c>
      <c r="T51" s="191"/>
      <c r="U51" s="191"/>
      <c r="V51" s="191"/>
      <c r="W51" s="191"/>
      <c r="X51" s="191"/>
      <c r="Y51" s="153"/>
      <c r="Z51" s="153"/>
      <c r="AA51" s="153"/>
      <c r="AB51" s="153"/>
      <c r="AC51" s="153"/>
      <c r="AD51" s="153"/>
      <c r="AE51" s="153"/>
      <c r="AG51" s="151" t="s">
        <v>424</v>
      </c>
      <c r="AH51" s="151"/>
      <c r="AI51" s="151"/>
      <c r="AJ51" s="151"/>
      <c r="AK51" s="201"/>
      <c r="AL51" s="151"/>
      <c r="AM51" s="151"/>
      <c r="AN51" s="151"/>
      <c r="AO51" s="201"/>
      <c r="AP51" s="151"/>
      <c r="AQ51" s="151"/>
      <c r="AR51" s="151"/>
      <c r="AS51" s="201"/>
      <c r="AT51" s="151"/>
      <c r="AU51" s="151"/>
      <c r="AV51" s="151"/>
      <c r="AW51" s="201"/>
      <c r="AX51" s="192">
        <f t="shared" si="8"/>
        <v>0</v>
      </c>
      <c r="AY51" s="158">
        <f t="shared" si="10"/>
        <v>0</v>
      </c>
      <c r="AZ51" s="153"/>
      <c r="BA51" s="153"/>
      <c r="BB51" s="153"/>
      <c r="BC51" s="153"/>
      <c r="BD51" s="153"/>
      <c r="BE51" s="153"/>
      <c r="BF51" s="153"/>
      <c r="BG51" s="153"/>
      <c r="BH51" s="153"/>
      <c r="BI51" s="153"/>
      <c r="BJ51" s="153"/>
      <c r="BK51" s="153"/>
    </row>
    <row r="52" spans="1:63" x14ac:dyDescent="0.25">
      <c r="A52" s="151" t="s">
        <v>425</v>
      </c>
      <c r="B52" s="151"/>
      <c r="C52" s="151"/>
      <c r="D52" s="151"/>
      <c r="E52" s="201"/>
      <c r="F52" s="151"/>
      <c r="G52" s="151"/>
      <c r="H52" s="151"/>
      <c r="I52" s="201"/>
      <c r="J52" s="151"/>
      <c r="K52" s="151"/>
      <c r="L52" s="151"/>
      <c r="M52" s="201"/>
      <c r="N52" s="151"/>
      <c r="O52" s="151"/>
      <c r="P52" s="151"/>
      <c r="Q52" s="201"/>
      <c r="R52" s="192">
        <f t="shared" si="7"/>
        <v>0</v>
      </c>
      <c r="S52" s="158">
        <f t="shared" si="9"/>
        <v>0</v>
      </c>
      <c r="T52" s="191"/>
      <c r="U52" s="191"/>
      <c r="V52" s="191"/>
      <c r="W52" s="191"/>
      <c r="X52" s="191"/>
      <c r="Y52" s="153"/>
      <c r="Z52" s="153"/>
      <c r="AA52" s="153"/>
      <c r="AB52" s="153"/>
      <c r="AC52" s="153"/>
      <c r="AD52" s="153"/>
      <c r="AE52" s="153"/>
      <c r="AG52" s="151" t="s">
        <v>425</v>
      </c>
      <c r="AH52" s="151"/>
      <c r="AI52" s="151"/>
      <c r="AJ52" s="151"/>
      <c r="AK52" s="201"/>
      <c r="AL52" s="151"/>
      <c r="AM52" s="151"/>
      <c r="AN52" s="151"/>
      <c r="AO52" s="201"/>
      <c r="AP52" s="151"/>
      <c r="AQ52" s="151"/>
      <c r="AR52" s="151"/>
      <c r="AS52" s="201"/>
      <c r="AT52" s="151"/>
      <c r="AU52" s="151"/>
      <c r="AV52" s="151"/>
      <c r="AW52" s="201"/>
      <c r="AX52" s="192">
        <f t="shared" si="8"/>
        <v>0</v>
      </c>
      <c r="AY52" s="158">
        <f t="shared" si="10"/>
        <v>0</v>
      </c>
      <c r="AZ52" s="153"/>
      <c r="BA52" s="153"/>
      <c r="BB52" s="153"/>
      <c r="BC52" s="153"/>
      <c r="BD52" s="153"/>
      <c r="BE52" s="153"/>
      <c r="BF52" s="153"/>
      <c r="BG52" s="153"/>
      <c r="BH52" s="153"/>
      <c r="BI52" s="153"/>
      <c r="BJ52" s="153"/>
      <c r="BK52" s="153"/>
    </row>
    <row r="53" spans="1:63" x14ac:dyDescent="0.25">
      <c r="A53" s="151" t="s">
        <v>426</v>
      </c>
      <c r="B53" s="151"/>
      <c r="C53" s="151"/>
      <c r="D53" s="151"/>
      <c r="E53" s="201"/>
      <c r="F53" s="151"/>
      <c r="G53" s="151"/>
      <c r="H53" s="151"/>
      <c r="I53" s="201"/>
      <c r="J53" s="151"/>
      <c r="K53" s="151"/>
      <c r="L53" s="151"/>
      <c r="M53" s="201"/>
      <c r="N53" s="151"/>
      <c r="O53" s="151"/>
      <c r="P53" s="151"/>
      <c r="Q53" s="201"/>
      <c r="R53" s="192">
        <f t="shared" si="7"/>
        <v>0</v>
      </c>
      <c r="S53" s="158">
        <f t="shared" si="9"/>
        <v>0</v>
      </c>
      <c r="T53" s="191"/>
      <c r="U53" s="191"/>
      <c r="V53" s="191"/>
      <c r="W53" s="191"/>
      <c r="X53" s="191"/>
      <c r="Y53" s="153"/>
      <c r="Z53" s="153"/>
      <c r="AA53" s="153"/>
      <c r="AB53" s="153"/>
      <c r="AC53" s="153"/>
      <c r="AD53" s="153"/>
      <c r="AE53" s="153"/>
      <c r="AG53" s="151" t="s">
        <v>426</v>
      </c>
      <c r="AH53" s="151"/>
      <c r="AI53" s="151"/>
      <c r="AJ53" s="151"/>
      <c r="AK53" s="201"/>
      <c r="AL53" s="151"/>
      <c r="AM53" s="151"/>
      <c r="AN53" s="151"/>
      <c r="AO53" s="201"/>
      <c r="AP53" s="151"/>
      <c r="AQ53" s="151"/>
      <c r="AR53" s="151"/>
      <c r="AS53" s="201"/>
      <c r="AT53" s="151"/>
      <c r="AU53" s="151"/>
      <c r="AV53" s="151"/>
      <c r="AW53" s="201"/>
      <c r="AX53" s="192">
        <f t="shared" si="8"/>
        <v>0</v>
      </c>
      <c r="AY53" s="158">
        <f t="shared" si="10"/>
        <v>0</v>
      </c>
      <c r="AZ53" s="153"/>
      <c r="BA53" s="153"/>
      <c r="BB53" s="153"/>
      <c r="BC53" s="153"/>
      <c r="BD53" s="153"/>
      <c r="BE53" s="153"/>
      <c r="BF53" s="153"/>
      <c r="BG53" s="153"/>
      <c r="BH53" s="153"/>
      <c r="BI53" s="153"/>
      <c r="BJ53" s="153"/>
      <c r="BK53" s="153"/>
    </row>
    <row r="54" spans="1:63" x14ac:dyDescent="0.25">
      <c r="A54" s="151" t="s">
        <v>427</v>
      </c>
      <c r="B54" s="151"/>
      <c r="C54" s="151"/>
      <c r="D54" s="151"/>
      <c r="E54" s="201"/>
      <c r="F54" s="151"/>
      <c r="G54" s="151"/>
      <c r="H54" s="151"/>
      <c r="I54" s="201"/>
      <c r="J54" s="151"/>
      <c r="K54" s="151"/>
      <c r="L54" s="151"/>
      <c r="M54" s="201"/>
      <c r="N54" s="151"/>
      <c r="O54" s="151"/>
      <c r="P54" s="151"/>
      <c r="Q54" s="201"/>
      <c r="R54" s="192">
        <f t="shared" si="7"/>
        <v>0</v>
      </c>
      <c r="S54" s="158">
        <f t="shared" si="9"/>
        <v>0</v>
      </c>
      <c r="T54" s="191"/>
      <c r="U54" s="191"/>
      <c r="V54" s="191"/>
      <c r="W54" s="191"/>
      <c r="X54" s="191"/>
      <c r="Y54" s="153"/>
      <c r="Z54" s="153"/>
      <c r="AA54" s="153"/>
      <c r="AB54" s="153"/>
      <c r="AC54" s="153"/>
      <c r="AD54" s="153"/>
      <c r="AE54" s="153"/>
      <c r="AG54" s="151" t="s">
        <v>427</v>
      </c>
      <c r="AH54" s="151"/>
      <c r="AI54" s="151"/>
      <c r="AJ54" s="151"/>
      <c r="AK54" s="201"/>
      <c r="AL54" s="151"/>
      <c r="AM54" s="151"/>
      <c r="AN54" s="151"/>
      <c r="AO54" s="201"/>
      <c r="AP54" s="151"/>
      <c r="AQ54" s="151"/>
      <c r="AR54" s="151"/>
      <c r="AS54" s="201"/>
      <c r="AT54" s="151"/>
      <c r="AU54" s="151"/>
      <c r="AV54" s="151"/>
      <c r="AW54" s="201"/>
      <c r="AX54" s="192">
        <f t="shared" si="8"/>
        <v>0</v>
      </c>
      <c r="AY54" s="158">
        <f t="shared" si="10"/>
        <v>0</v>
      </c>
      <c r="AZ54" s="153"/>
      <c r="BA54" s="153"/>
      <c r="BB54" s="153"/>
      <c r="BC54" s="153"/>
      <c r="BD54" s="153"/>
      <c r="BE54" s="153"/>
      <c r="BF54" s="153"/>
      <c r="BG54" s="153"/>
      <c r="BH54" s="153"/>
      <c r="BI54" s="153"/>
      <c r="BJ54" s="153"/>
      <c r="BK54" s="153"/>
    </row>
    <row r="55" spans="1:63" x14ac:dyDescent="0.25">
      <c r="A55" s="151" t="s">
        <v>428</v>
      </c>
      <c r="B55" s="151"/>
      <c r="C55" s="151"/>
      <c r="D55" s="151"/>
      <c r="E55" s="201"/>
      <c r="F55" s="151"/>
      <c r="G55" s="151"/>
      <c r="H55" s="151"/>
      <c r="I55" s="201"/>
      <c r="J55" s="151"/>
      <c r="K55" s="151"/>
      <c r="L55" s="151"/>
      <c r="M55" s="201"/>
      <c r="N55" s="151"/>
      <c r="O55" s="151"/>
      <c r="P55" s="151"/>
      <c r="Q55" s="201"/>
      <c r="R55" s="192">
        <f t="shared" si="7"/>
        <v>0</v>
      </c>
      <c r="S55" s="158">
        <f t="shared" si="9"/>
        <v>0</v>
      </c>
      <c r="T55" s="191"/>
      <c r="U55" s="191"/>
      <c r="V55" s="191"/>
      <c r="W55" s="191"/>
      <c r="X55" s="191"/>
      <c r="Y55" s="153"/>
      <c r="Z55" s="153"/>
      <c r="AA55" s="153"/>
      <c r="AB55" s="153"/>
      <c r="AC55" s="153"/>
      <c r="AD55" s="153"/>
      <c r="AE55" s="153"/>
      <c r="AG55" s="151" t="s">
        <v>428</v>
      </c>
      <c r="AH55" s="151"/>
      <c r="AI55" s="151"/>
      <c r="AJ55" s="151"/>
      <c r="AK55" s="201"/>
      <c r="AL55" s="151"/>
      <c r="AM55" s="151"/>
      <c r="AN55" s="151"/>
      <c r="AO55" s="201"/>
      <c r="AP55" s="151"/>
      <c r="AQ55" s="151"/>
      <c r="AR55" s="151"/>
      <c r="AS55" s="201"/>
      <c r="AT55" s="151"/>
      <c r="AU55" s="151"/>
      <c r="AV55" s="151"/>
      <c r="AW55" s="201"/>
      <c r="AX55" s="192">
        <f t="shared" si="8"/>
        <v>0</v>
      </c>
      <c r="AY55" s="158">
        <f t="shared" si="10"/>
        <v>0</v>
      </c>
      <c r="AZ55" s="153"/>
      <c r="BA55" s="153"/>
      <c r="BB55" s="153"/>
      <c r="BC55" s="153"/>
      <c r="BD55" s="153"/>
      <c r="BE55" s="153"/>
      <c r="BF55" s="153"/>
      <c r="BG55" s="153"/>
      <c r="BH55" s="153"/>
      <c r="BI55" s="153"/>
      <c r="BJ55" s="153"/>
      <c r="BK55" s="153"/>
    </row>
    <row r="56" spans="1:63" x14ac:dyDescent="0.25">
      <c r="A56" s="151" t="s">
        <v>429</v>
      </c>
      <c r="B56" s="151"/>
      <c r="C56" s="151"/>
      <c r="D56" s="151"/>
      <c r="E56" s="201"/>
      <c r="F56" s="151"/>
      <c r="G56" s="151"/>
      <c r="H56" s="151"/>
      <c r="I56" s="201"/>
      <c r="J56" s="151"/>
      <c r="K56" s="151"/>
      <c r="L56" s="151"/>
      <c r="M56" s="201"/>
      <c r="N56" s="151"/>
      <c r="O56" s="151"/>
      <c r="P56" s="151"/>
      <c r="Q56" s="201"/>
      <c r="R56" s="192">
        <f t="shared" si="7"/>
        <v>0</v>
      </c>
      <c r="S56" s="158">
        <f t="shared" si="9"/>
        <v>0</v>
      </c>
      <c r="T56" s="191"/>
      <c r="U56" s="191"/>
      <c r="V56" s="191"/>
      <c r="W56" s="191"/>
      <c r="X56" s="191"/>
      <c r="Y56" s="153"/>
      <c r="Z56" s="153"/>
      <c r="AA56" s="153"/>
      <c r="AB56" s="153"/>
      <c r="AC56" s="153"/>
      <c r="AD56" s="153"/>
      <c r="AE56" s="153"/>
      <c r="AG56" s="151" t="s">
        <v>429</v>
      </c>
      <c r="AH56" s="151"/>
      <c r="AI56" s="151"/>
      <c r="AJ56" s="151"/>
      <c r="AK56" s="201"/>
      <c r="AL56" s="151"/>
      <c r="AM56" s="151"/>
      <c r="AN56" s="151"/>
      <c r="AO56" s="201"/>
      <c r="AP56" s="151"/>
      <c r="AQ56" s="151"/>
      <c r="AR56" s="151"/>
      <c r="AS56" s="201"/>
      <c r="AT56" s="151"/>
      <c r="AU56" s="151"/>
      <c r="AV56" s="151"/>
      <c r="AW56" s="201"/>
      <c r="AX56" s="192">
        <f t="shared" si="8"/>
        <v>0</v>
      </c>
      <c r="AY56" s="158">
        <f t="shared" si="10"/>
        <v>0</v>
      </c>
      <c r="AZ56" s="153"/>
      <c r="BA56" s="153"/>
      <c r="BB56" s="153"/>
      <c r="BC56" s="153"/>
      <c r="BD56" s="153"/>
      <c r="BE56" s="153"/>
      <c r="BF56" s="153"/>
      <c r="BG56" s="153"/>
      <c r="BH56" s="153"/>
      <c r="BI56" s="153"/>
      <c r="BJ56" s="153"/>
      <c r="BK56" s="153"/>
    </row>
    <row r="57" spans="1:63" x14ac:dyDescent="0.25">
      <c r="A57" s="151" t="s">
        <v>430</v>
      </c>
      <c r="B57" s="151"/>
      <c r="C57" s="151"/>
      <c r="D57" s="151"/>
      <c r="E57" s="201"/>
      <c r="F57" s="151"/>
      <c r="G57" s="151"/>
      <c r="H57" s="151"/>
      <c r="I57" s="201"/>
      <c r="J57" s="151"/>
      <c r="K57" s="151"/>
      <c r="L57" s="151"/>
      <c r="M57" s="201"/>
      <c r="N57" s="151"/>
      <c r="O57" s="151"/>
      <c r="P57" s="151"/>
      <c r="Q57" s="201"/>
      <c r="R57" s="192">
        <f t="shared" si="7"/>
        <v>0</v>
      </c>
      <c r="S57" s="158">
        <f t="shared" si="9"/>
        <v>0</v>
      </c>
      <c r="T57" s="191"/>
      <c r="U57" s="191"/>
      <c r="V57" s="191"/>
      <c r="W57" s="191"/>
      <c r="X57" s="191"/>
      <c r="Y57" s="153"/>
      <c r="Z57" s="153"/>
      <c r="AA57" s="153"/>
      <c r="AB57" s="153"/>
      <c r="AC57" s="153"/>
      <c r="AD57" s="153"/>
      <c r="AE57" s="153"/>
      <c r="AG57" s="151" t="s">
        <v>430</v>
      </c>
      <c r="AH57" s="151"/>
      <c r="AI57" s="151"/>
      <c r="AJ57" s="151"/>
      <c r="AK57" s="201"/>
      <c r="AL57" s="151"/>
      <c r="AM57" s="151"/>
      <c r="AN57" s="151"/>
      <c r="AO57" s="201"/>
      <c r="AP57" s="151"/>
      <c r="AQ57" s="151"/>
      <c r="AR57" s="151"/>
      <c r="AS57" s="201"/>
      <c r="AT57" s="151"/>
      <c r="AU57" s="151"/>
      <c r="AV57" s="151"/>
      <c r="AW57" s="201"/>
      <c r="AX57" s="192">
        <f t="shared" si="8"/>
        <v>0</v>
      </c>
      <c r="AY57" s="158">
        <f t="shared" si="10"/>
        <v>0</v>
      </c>
      <c r="AZ57" s="153"/>
      <c r="BA57" s="153"/>
      <c r="BB57" s="153"/>
      <c r="BC57" s="153"/>
      <c r="BD57" s="153"/>
      <c r="BE57" s="153"/>
      <c r="BF57" s="153"/>
      <c r="BG57" s="153"/>
      <c r="BH57" s="153"/>
      <c r="BI57" s="153"/>
      <c r="BJ57" s="153"/>
      <c r="BK57" s="153"/>
    </row>
    <row r="58" spans="1:63" x14ac:dyDescent="0.25">
      <c r="A58" s="155" t="s">
        <v>431</v>
      </c>
      <c r="B58" s="152">
        <f t="shared" ref="B58:Q58" si="11">SUM(B37:B57)</f>
        <v>0</v>
      </c>
      <c r="C58" s="152">
        <f t="shared" si="11"/>
        <v>0</v>
      </c>
      <c r="D58" s="152">
        <f t="shared" si="11"/>
        <v>0</v>
      </c>
      <c r="E58" s="202">
        <f t="shared" si="11"/>
        <v>0</v>
      </c>
      <c r="F58" s="152">
        <f t="shared" si="11"/>
        <v>0</v>
      </c>
      <c r="G58" s="152">
        <f t="shared" si="11"/>
        <v>0</v>
      </c>
      <c r="H58" s="152">
        <f t="shared" si="11"/>
        <v>0</v>
      </c>
      <c r="I58" s="202">
        <f t="shared" si="11"/>
        <v>0</v>
      </c>
      <c r="J58" s="152">
        <f t="shared" si="11"/>
        <v>0</v>
      </c>
      <c r="K58" s="152">
        <f t="shared" si="11"/>
        <v>0</v>
      </c>
      <c r="L58" s="152">
        <f t="shared" si="11"/>
        <v>0</v>
      </c>
      <c r="M58" s="202">
        <f t="shared" si="11"/>
        <v>0</v>
      </c>
      <c r="N58" s="152">
        <f t="shared" si="11"/>
        <v>0</v>
      </c>
      <c r="O58" s="152">
        <f t="shared" si="11"/>
        <v>0</v>
      </c>
      <c r="P58" s="152">
        <f t="shared" si="11"/>
        <v>0</v>
      </c>
      <c r="Q58" s="202">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431</v>
      </c>
      <c r="AH58" s="152">
        <f t="shared" ref="AH58:AW58" si="13">SUM(AH37:AH57)</f>
        <v>0</v>
      </c>
      <c r="AI58" s="152">
        <f t="shared" si="13"/>
        <v>0</v>
      </c>
      <c r="AJ58" s="152">
        <f t="shared" si="13"/>
        <v>0</v>
      </c>
      <c r="AK58" s="202">
        <f t="shared" si="13"/>
        <v>0</v>
      </c>
      <c r="AL58" s="152">
        <f t="shared" si="13"/>
        <v>0</v>
      </c>
      <c r="AM58" s="152">
        <f t="shared" si="13"/>
        <v>0</v>
      </c>
      <c r="AN58" s="152">
        <f t="shared" si="13"/>
        <v>0</v>
      </c>
      <c r="AO58" s="202">
        <f t="shared" si="13"/>
        <v>0</v>
      </c>
      <c r="AP58" s="152">
        <f t="shared" si="13"/>
        <v>0</v>
      </c>
      <c r="AQ58" s="152">
        <f t="shared" si="13"/>
        <v>0</v>
      </c>
      <c r="AR58" s="152">
        <f t="shared" si="13"/>
        <v>0</v>
      </c>
      <c r="AS58" s="202">
        <f t="shared" si="13"/>
        <v>0</v>
      </c>
      <c r="AT58" s="152">
        <f t="shared" si="13"/>
        <v>0</v>
      </c>
      <c r="AU58" s="152">
        <f t="shared" si="13"/>
        <v>0</v>
      </c>
      <c r="AV58" s="152">
        <f t="shared" si="13"/>
        <v>0</v>
      </c>
      <c r="AW58" s="202">
        <f t="shared" si="13"/>
        <v>0</v>
      </c>
      <c r="AX58" s="193">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zoomScale="90" zoomScaleNormal="90" workbookViewId="0">
      <selection activeCell="A38" sqref="A38"/>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42" t="s">
        <v>164</v>
      </c>
      <c r="B1" s="743"/>
    </row>
    <row r="2" spans="1:2" ht="25.5" customHeight="1" x14ac:dyDescent="0.25">
      <c r="A2" s="744" t="s">
        <v>432</v>
      </c>
      <c r="B2" s="745"/>
    </row>
    <row r="3" spans="1:2" x14ac:dyDescent="0.25">
      <c r="A3" s="198" t="s">
        <v>433</v>
      </c>
      <c r="B3" s="136" t="s">
        <v>434</v>
      </c>
    </row>
    <row r="4" spans="1:2" x14ac:dyDescent="0.25">
      <c r="A4" s="199" t="s">
        <v>9</v>
      </c>
      <c r="B4" s="143" t="s">
        <v>435</v>
      </c>
    </row>
    <row r="5" spans="1:2" ht="105" x14ac:dyDescent="0.25">
      <c r="A5" s="199" t="s">
        <v>10</v>
      </c>
      <c r="B5" s="203" t="s">
        <v>436</v>
      </c>
    </row>
    <row r="6" spans="1:2" x14ac:dyDescent="0.25">
      <c r="A6" s="199" t="s">
        <v>15</v>
      </c>
      <c r="B6" s="746" t="s">
        <v>437</v>
      </c>
    </row>
    <row r="7" spans="1:2" x14ac:dyDescent="0.25">
      <c r="A7" s="199" t="s">
        <v>17</v>
      </c>
      <c r="B7" s="747"/>
    </row>
    <row r="8" spans="1:2" x14ac:dyDescent="0.25">
      <c r="A8" s="199" t="s">
        <v>19</v>
      </c>
      <c r="B8" s="747"/>
    </row>
    <row r="9" spans="1:2" x14ac:dyDescent="0.25">
      <c r="A9" s="199" t="s">
        <v>438</v>
      </c>
      <c r="B9" s="748"/>
    </row>
    <row r="10" spans="1:2" ht="30" x14ac:dyDescent="0.25">
      <c r="A10" s="199" t="s">
        <v>7</v>
      </c>
      <c r="B10" s="137" t="s">
        <v>439</v>
      </c>
    </row>
    <row r="11" spans="1:2" ht="45" x14ac:dyDescent="0.25">
      <c r="A11" s="199" t="s">
        <v>27</v>
      </c>
      <c r="B11" s="137" t="s">
        <v>440</v>
      </c>
    </row>
    <row r="12" spans="1:2" ht="60" x14ac:dyDescent="0.25">
      <c r="A12" s="199" t="s">
        <v>26</v>
      </c>
      <c r="B12" s="138" t="s">
        <v>441</v>
      </c>
    </row>
    <row r="13" spans="1:2" ht="30" x14ac:dyDescent="0.25">
      <c r="A13" s="199" t="s">
        <v>442</v>
      </c>
      <c r="B13" s="138" t="s">
        <v>443</v>
      </c>
    </row>
    <row r="14" spans="1:2" ht="45" x14ac:dyDescent="0.25">
      <c r="A14" s="199" t="s">
        <v>444</v>
      </c>
      <c r="B14" s="138" t="s">
        <v>445</v>
      </c>
    </row>
    <row r="15" spans="1:2" ht="72" customHeight="1" x14ac:dyDescent="0.25">
      <c r="A15" s="200" t="s">
        <v>446</v>
      </c>
      <c r="B15" s="139" t="s">
        <v>447</v>
      </c>
    </row>
    <row r="16" spans="1:2" ht="194.25" x14ac:dyDescent="0.25">
      <c r="A16" s="200" t="s">
        <v>448</v>
      </c>
      <c r="B16" s="140" t="s">
        <v>449</v>
      </c>
    </row>
    <row r="17" spans="1:2" ht="25.5" customHeight="1" x14ac:dyDescent="0.25">
      <c r="A17" s="744" t="s">
        <v>450</v>
      </c>
      <c r="B17" s="745"/>
    </row>
    <row r="18" spans="1:2" x14ac:dyDescent="0.25">
      <c r="A18" s="198" t="s">
        <v>433</v>
      </c>
      <c r="B18" s="136" t="s">
        <v>434</v>
      </c>
    </row>
    <row r="19" spans="1:2" x14ac:dyDescent="0.25">
      <c r="A19" s="199" t="s">
        <v>9</v>
      </c>
      <c r="B19" s="143" t="s">
        <v>435</v>
      </c>
    </row>
    <row r="20" spans="1:2" ht="105" x14ac:dyDescent="0.25">
      <c r="A20" s="199" t="s">
        <v>10</v>
      </c>
      <c r="B20" s="142" t="s">
        <v>451</v>
      </c>
    </row>
    <row r="21" spans="1:2" ht="30" x14ac:dyDescent="0.25">
      <c r="A21" s="199" t="s">
        <v>452</v>
      </c>
      <c r="B21" s="138" t="s">
        <v>453</v>
      </c>
    </row>
    <row r="22" spans="1:2" ht="45" x14ac:dyDescent="0.25">
      <c r="A22" s="199" t="s">
        <v>454</v>
      </c>
      <c r="B22" s="138" t="s">
        <v>455</v>
      </c>
    </row>
    <row r="23" spans="1:2" ht="75" x14ac:dyDescent="0.25">
      <c r="A23" s="199" t="s">
        <v>456</v>
      </c>
      <c r="B23" s="138" t="s">
        <v>457</v>
      </c>
    </row>
    <row r="24" spans="1:2" ht="30" x14ac:dyDescent="0.25">
      <c r="A24" s="199" t="s">
        <v>458</v>
      </c>
      <c r="B24" s="138" t="s">
        <v>459</v>
      </c>
    </row>
    <row r="25" spans="1:2" x14ac:dyDescent="0.25">
      <c r="A25" s="199" t="s">
        <v>460</v>
      </c>
      <c r="B25" s="138" t="s">
        <v>461</v>
      </c>
    </row>
    <row r="26" spans="1:2" ht="45.95" customHeight="1" x14ac:dyDescent="0.25">
      <c r="A26" s="199" t="s">
        <v>462</v>
      </c>
      <c r="B26" s="141" t="s">
        <v>463</v>
      </c>
    </row>
    <row r="27" spans="1:2" ht="75" x14ac:dyDescent="0.25">
      <c r="A27" s="199" t="s">
        <v>177</v>
      </c>
      <c r="B27" s="141" t="s">
        <v>464</v>
      </c>
    </row>
    <row r="28" spans="1:2" ht="45" x14ac:dyDescent="0.25">
      <c r="A28" s="199" t="s">
        <v>465</v>
      </c>
      <c r="B28" s="141" t="s">
        <v>466</v>
      </c>
    </row>
    <row r="29" spans="1:2" ht="45" x14ac:dyDescent="0.25">
      <c r="A29" s="199" t="s">
        <v>467</v>
      </c>
      <c r="B29" s="141" t="s">
        <v>468</v>
      </c>
    </row>
    <row r="30" spans="1:2" ht="60" x14ac:dyDescent="0.25">
      <c r="A30" s="199" t="s">
        <v>469</v>
      </c>
      <c r="B30" s="141" t="s">
        <v>470</v>
      </c>
    </row>
    <row r="31" spans="1:2" ht="144" customHeight="1" x14ac:dyDescent="0.25">
      <c r="A31" s="199" t="s">
        <v>471</v>
      </c>
      <c r="B31" s="141" t="s">
        <v>472</v>
      </c>
    </row>
    <row r="32" spans="1:2" ht="30" x14ac:dyDescent="0.25">
      <c r="A32" s="199" t="s">
        <v>473</v>
      </c>
      <c r="B32" s="141" t="s">
        <v>474</v>
      </c>
    </row>
    <row r="33" spans="1:2" ht="30" x14ac:dyDescent="0.25">
      <c r="A33" s="199" t="s">
        <v>475</v>
      </c>
      <c r="B33" s="141" t="s">
        <v>476</v>
      </c>
    </row>
    <row r="34" spans="1:2" ht="30" x14ac:dyDescent="0.25">
      <c r="A34" s="199" t="s">
        <v>477</v>
      </c>
      <c r="B34" s="141" t="s">
        <v>478</v>
      </c>
    </row>
    <row r="35" spans="1:2" ht="30" x14ac:dyDescent="0.25">
      <c r="A35" s="199" t="s">
        <v>479</v>
      </c>
      <c r="B35" s="141" t="s">
        <v>480</v>
      </c>
    </row>
    <row r="36" spans="1:2" ht="75" x14ac:dyDescent="0.25">
      <c r="A36" s="199" t="s">
        <v>481</v>
      </c>
      <c r="B36" s="141" t="s">
        <v>482</v>
      </c>
    </row>
    <row r="37" spans="1:2" x14ac:dyDescent="0.25">
      <c r="A37" s="199" t="s">
        <v>167</v>
      </c>
      <c r="B37" s="141" t="s">
        <v>483</v>
      </c>
    </row>
    <row r="38" spans="1:2" ht="30" x14ac:dyDescent="0.25">
      <c r="A38" s="199" t="s">
        <v>484</v>
      </c>
      <c r="B38" s="141" t="s">
        <v>485</v>
      </c>
    </row>
    <row r="39" spans="1:2" ht="45" x14ac:dyDescent="0.25">
      <c r="A39" s="199" t="s">
        <v>486</v>
      </c>
      <c r="B39" s="141" t="s">
        <v>487</v>
      </c>
    </row>
    <row r="40" spans="1:2" ht="28.5" x14ac:dyDescent="0.25">
      <c r="A40" s="200" t="s">
        <v>170</v>
      </c>
      <c r="B40" s="141" t="s">
        <v>488</v>
      </c>
    </row>
    <row r="41" spans="1:2" ht="25.5" customHeight="1" x14ac:dyDescent="0.25">
      <c r="A41" s="744" t="s">
        <v>489</v>
      </c>
      <c r="B41" s="745"/>
    </row>
    <row r="42" spans="1:2" x14ac:dyDescent="0.25">
      <c r="A42" s="742" t="s">
        <v>490</v>
      </c>
      <c r="B42" s="743"/>
    </row>
    <row r="43" spans="1:2" ht="72" customHeight="1" x14ac:dyDescent="0.25">
      <c r="A43" s="740" t="s">
        <v>491</v>
      </c>
      <c r="B43" s="741"/>
    </row>
    <row r="44" spans="1:2" ht="30" x14ac:dyDescent="0.25">
      <c r="A44" s="199" t="s">
        <v>467</v>
      </c>
      <c r="B44" s="141" t="s">
        <v>492</v>
      </c>
    </row>
    <row r="45" spans="1:2" ht="45" x14ac:dyDescent="0.25">
      <c r="A45" s="200" t="s">
        <v>493</v>
      </c>
      <c r="B45" s="141" t="s">
        <v>494</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5dfd1ed69e0e32ea769ba0021e80eb1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fd1ed008b0e3c34dad0a83c60fc3cd0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documentManagement>
</p:properties>
</file>

<file path=customXml/itemProps1.xml><?xml version="1.0" encoding="utf-8"?>
<ds:datastoreItem xmlns:ds="http://schemas.openxmlformats.org/officeDocument/2006/customXml" ds:itemID="{4F2A981A-19BF-4937-B8D4-64C7D4BCC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8CCE0-549D-4A84-8A40-EBE56D3A2E0A}">
  <ds:schemaRefs>
    <ds:schemaRef ds:uri="http://schemas.microsoft.com/sharepoint/v3/contenttype/forms"/>
  </ds:schemaRefs>
</ds:datastoreItem>
</file>

<file path=customXml/itemProps3.xml><?xml version="1.0" encoding="utf-8"?>
<ds:datastoreItem xmlns:ds="http://schemas.openxmlformats.org/officeDocument/2006/customXml" ds:itemID="{E7B8AC65-F63C-4332-B806-6612035D03ED}">
  <ds:schemaRefs>
    <ds:schemaRef ds:uri="http://schemas.microsoft.com/office/2006/metadata/properties"/>
    <ds:schemaRef ds:uri="http://schemas.microsoft.com/office/infopath/2007/PartnerControls"/>
    <ds:schemaRef ds:uri="7e380ddb-9297-4d2e-bf28-676d793894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Indicadores PA</vt:lpstr>
      <vt:lpstr>SIGLAS</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2023-11-10T20:19:41Z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