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38/PLAN DE ACCIÓN/"/>
    </mc:Choice>
  </mc:AlternateContent>
  <xr:revisionPtr revIDLastSave="0" documentId="8_{C9E1E5F9-372B-4219-AB6E-D5AC2B78306B}" xr6:coauthVersionLast="47" xr6:coauthVersionMax="47" xr10:uidLastSave="{00000000-0000-0000-0000-000000000000}"/>
  <bookViews>
    <workbookView xWindow="-120" yWindow="-120" windowWidth="20730" windowHeight="11040" tabRatio="737" activeTab="1"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SIGLAS" sheetId="45"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 i="41" l="1"/>
  <c r="AB24" i="42"/>
  <c r="AB24" i="43"/>
  <c r="AB24" i="40"/>
  <c r="AU17" i="36" l="1"/>
  <c r="W24" i="40" l="1"/>
  <c r="W24" i="41"/>
  <c r="W24" i="42"/>
  <c r="W24" i="43"/>
  <c r="P43" i="43" l="1"/>
  <c r="AV17" i="36"/>
  <c r="D24" i="43"/>
  <c r="O24" i="43" s="1"/>
  <c r="F24" i="43"/>
  <c r="O25" i="42"/>
  <c r="D24" i="42"/>
  <c r="AU18" i="36"/>
  <c r="S23" i="43"/>
  <c r="AC23" i="43" s="1"/>
  <c r="AD23" i="43" s="1"/>
  <c r="C22" i="40"/>
  <c r="O22" i="40" s="1"/>
  <c r="C22" i="42"/>
  <c r="V24" i="41"/>
  <c r="AC25" i="40"/>
  <c r="O25" i="40"/>
  <c r="X24" i="40"/>
  <c r="V24" i="40"/>
  <c r="U24" i="40"/>
  <c r="T24" i="40"/>
  <c r="S24" i="40"/>
  <c r="D24" i="40"/>
  <c r="O24" i="40" s="1"/>
  <c r="AC23" i="40"/>
  <c r="AD23" i="40" s="1"/>
  <c r="O23" i="40"/>
  <c r="P23" i="40" s="1"/>
  <c r="AC22" i="40"/>
  <c r="AC25" i="41"/>
  <c r="O25" i="41"/>
  <c r="AA24" i="41"/>
  <c r="Z24" i="41"/>
  <c r="Y24" i="41"/>
  <c r="X24" i="41"/>
  <c r="U24" i="41"/>
  <c r="T24" i="41"/>
  <c r="S24" i="41"/>
  <c r="AD25" i="41" s="1"/>
  <c r="D24" i="41"/>
  <c r="O24" i="41" s="1"/>
  <c r="AC23" i="41"/>
  <c r="AD23" i="41" s="1"/>
  <c r="O23" i="41"/>
  <c r="P23" i="41"/>
  <c r="AC22" i="41"/>
  <c r="O22" i="41"/>
  <c r="AC25" i="42"/>
  <c r="AA24" i="42"/>
  <c r="Z24" i="42"/>
  <c r="Y24" i="42"/>
  <c r="X24" i="42"/>
  <c r="V24" i="42"/>
  <c r="U24" i="42"/>
  <c r="T24" i="42"/>
  <c r="S24" i="42"/>
  <c r="O24" i="42"/>
  <c r="AC23" i="42"/>
  <c r="AD23" i="42" s="1"/>
  <c r="O23" i="42"/>
  <c r="P23" i="42"/>
  <c r="AC22" i="42"/>
  <c r="O22" i="42"/>
  <c r="AC25" i="43"/>
  <c r="X24" i="43"/>
  <c r="V24" i="43"/>
  <c r="U24" i="43"/>
  <c r="T24" i="43"/>
  <c r="S24" i="43"/>
  <c r="O23" i="43"/>
  <c r="P23" i="43" s="1"/>
  <c r="AC22" i="43"/>
  <c r="O22" i="43"/>
  <c r="P41" i="41"/>
  <c r="P40" i="41"/>
  <c r="AU13" i="36"/>
  <c r="AV13" i="36" s="1"/>
  <c r="AU15" i="36"/>
  <c r="AV15" i="36" s="1"/>
  <c r="A30" i="40"/>
  <c r="A34" i="40" s="1"/>
  <c r="A30" i="41"/>
  <c r="A34" i="41"/>
  <c r="A30" i="42"/>
  <c r="A34" i="42" s="1"/>
  <c r="P51" i="43"/>
  <c r="P50" i="43"/>
  <c r="P49" i="43"/>
  <c r="P48" i="43"/>
  <c r="P47" i="43"/>
  <c r="P46" i="43"/>
  <c r="P45" i="43"/>
  <c r="P44" i="43"/>
  <c r="P53" i="43"/>
  <c r="P52" i="43"/>
  <c r="P40" i="43"/>
  <c r="P38" i="43"/>
  <c r="A30" i="43"/>
  <c r="A34" i="43" s="1"/>
  <c r="P55" i="43"/>
  <c r="P54"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S58" i="37" s="1"/>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s="1"/>
  <c r="AU16" i="36"/>
  <c r="AV16" i="36" s="1"/>
  <c r="AV18" i="36"/>
  <c r="AU19" i="36"/>
  <c r="AV19" i="36" s="1"/>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58" i="37" l="1"/>
  <c r="AY58" i="37"/>
  <c r="R32" i="37"/>
  <c r="AC24" i="42"/>
  <c r="P25" i="41"/>
  <c r="P25" i="40"/>
  <c r="AC24" i="40"/>
  <c r="P25" i="42"/>
  <c r="AX32" i="37"/>
  <c r="S32" i="37"/>
  <c r="AY32" i="37"/>
  <c r="R58" i="37"/>
  <c r="AD25" i="42"/>
  <c r="AC24" i="41"/>
  <c r="AD25" i="40"/>
  <c r="AC24" i="43"/>
  <c r="AD25" i="43"/>
  <c r="O25" i="43"/>
  <c r="P2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Viviana</author>
  </authors>
  <commentList>
    <comment ref="Q38" authorId="0" shapeId="0" xr:uid="{00000000-0006-0000-0100-000001000000}">
      <text>
        <r>
          <rPr>
            <b/>
            <sz val="9"/>
            <color indexed="81"/>
            <rFont val="Tahoma"/>
            <family val="2"/>
          </rPr>
          <t>Viviana:</t>
        </r>
        <r>
          <rPr>
            <sz val="9"/>
            <color indexed="81"/>
            <rFont val="Tahoma"/>
            <family val="2"/>
          </rPr>
          <t xml:space="preserve">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Q43" authorId="0" shapeId="0" xr:uid="{00000000-0006-0000-0400-000001000000}">
      <text>
        <r>
          <rPr>
            <b/>
            <sz val="11"/>
            <color rgb="FF000000"/>
            <rFont val="Tahoma"/>
            <family val="2"/>
          </rPr>
          <t>Angela Marcela Forero Ruiz:</t>
        </r>
        <r>
          <rPr>
            <sz val="11"/>
            <color rgb="FF000000"/>
            <rFont val="Tahoma"/>
            <family val="2"/>
          </rPr>
          <t xml:space="preserve">
</t>
        </r>
        <r>
          <rPr>
            <sz val="11"/>
            <color rgb="FF000000"/>
            <rFont val="Tahoma"/>
            <family val="2"/>
          </rPr>
          <t>Se mencionan 30 reportes, pero al detallarlos suman 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1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<sst xmlns="http://schemas.openxmlformats.org/spreadsheetml/2006/main" count="1501" uniqueCount="621">
  <si>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</si>
  <si>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</si>
  <si>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</si>
  <si>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</si>
  <si>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</si>
  <si>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</si>
  <si>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</si>
  <si>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</si>
  <si>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</si>
  <si>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</si>
  <si>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</si>
  <si>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</si>
  <si>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</si>
  <si>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</si>
  <si>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</si>
  <si>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</si>
  <si>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</si>
  <si>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</si>
  <si>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</si>
  <si>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</si>
  <si>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</si>
  <si>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</si>
  <si>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</si>
  <si>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</si>
  <si>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</si>
  <si>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</si>
  <si>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</si>
  <si>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</si>
  <si>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</si>
  <si>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</si>
  <si>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</si>
  <si>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</si>
  <si>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</si>
  <si>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</si>
  <si>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</si>
  <si>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</si>
  <si>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</si>
  <si>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</si>
  <si>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</si>
  <si>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</si>
  <si>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</si>
  <si>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</si>
  <si>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</si>
  <si>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</si>
  <si>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</si>
  <si>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</si>
  <si>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</si>
  <si>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</si>
  <si>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</si>
  <si>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</si>
  <si>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</si>
  <si>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</si>
  <si>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</si>
  <si>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</si>
  <si>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</si>
  <si>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</si>
  <si>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</si>
  <si>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</si>
  <si>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</si>
  <si>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</si>
  <si>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</si>
  <si>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</si>
  <si>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</si>
  <si>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</si>
  <si>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</si>
  <si>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</si>
  <si>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</si>
  <si>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</si>
  <si>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</si>
  <si>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</si>
  <si>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</si>
  <si>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</si>
  <si>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</si>
  <si>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</si>
  <si>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</si>
  <si>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</si>
  <si>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</si>
  <si>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</si>
  <si>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</si>
  <si>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</si>
  <si>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</si>
  <si>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</si>
  <si>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</si>
  <si>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</si>
  <si>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t xml:space="preserve">2. Realizar el acompañamiento técnico a las mesas, comités y comisiones de los sectores y las entidades de la administración distrital. </t>
  </si>
  <si>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</si>
  <si>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b/>
        <sz val="11"/>
        <color rgb="FF000000"/>
        <rFont val="Times New Roman"/>
        <family val="1"/>
      </rPr>
      <t xml:space="preserve">Septiembre: </t>
    </r>
    <r>
      <rPr>
        <sz val="11"/>
        <color rgb="FF000000"/>
        <rFont val="Times New Roman"/>
        <family val="1"/>
      </rPr>
      <t xml:space="preserve"> SEG: Concepto técnico sobre caracterización del talento humano de la Secretaría de Seguridad, Convivencia y Justicia. 
</t>
    </r>
  </si>
  <si>
    <t xml:space="preserve">4. Realizar el acompañamiento técnico para la implementación de acciones, en el marco de la transversalización del enfoque de género en la labor misional de los sectores de la administración distrital, sus entidades adscritas y vinculadas.  </t>
  </si>
  <si>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</si>
  <si>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b/>
        <sz val="11"/>
        <color rgb="FF000000"/>
        <rFont val="Times New Roman"/>
        <family val="1"/>
      </rPr>
      <t>Acumulado:</t>
    </r>
    <r>
      <rPr>
        <sz val="11"/>
        <color rgb="FF000000"/>
        <rFont val="Times New Roman"/>
        <family val="1"/>
      </rPr>
      <t xml:space="preserve">Se llevó a cabo la realización de la propuesta de pautas para la Transversalización del enfoque de género, la revisión y actualización de la ruta metodológica de indicadores con enfoque de género, el documento técnico, la ficha metodológica de indicadores y la presentación. Se participó en la Mesa del Modelo Integrado de Planeación y Gestión. Se realizó el concepto técnico con recomendaciones para el lanzamiento de soluciones tecnológicas – aspectos para la seguridad de la información – evaluaciones de impacto de privacidad – responsabilidad demostrada de la Política de Seguridad de la Información, la primera versión del documento técnico y guía metodológica presupuestos sensibles al género.  
</t>
    </r>
  </si>
  <si>
    <t>6. Realizar el fortalecimiento de capacidades en el marco de la transversalización del enfoque de género a través de sensibilizaciones, talleres, charlas, recorridos, entre otros.</t>
  </si>
  <si>
    <r>
      <rPr>
        <b/>
        <sz val="11"/>
        <color rgb="FF000000"/>
        <rFont val="Times New Roman"/>
        <family val="1"/>
      </rPr>
      <t xml:space="preserve">Acumulado: </t>
    </r>
    <r>
      <rPr>
        <sz val="11"/>
        <color rgb="FF000000"/>
        <rFont val="Times New Roman"/>
        <family val="1"/>
      </rPr>
      <t>Sensibilizaciones a: INT: Enfoque de género y transversalización a escuela de enfoques y liderazgo y participación política de las mujeres.EDU: Erradicación de estereotipos y transversalización en Políticas Institucionales a IE. SEG: Comunicación, enfoque de género y diferencial a UAECOB, derechos a Comisión Fútbol, Política ASP a Policía, Ruta Única de Atención a Casa Libertad, bicitaxistas y a SCJ.HAB: Comunicación, encuentro de mujeres recicladoras, vida libre de violencias a IDPYBA y a SDA, mujeres y ambiente a Cuidadoras de Humedales. MOV: Vida libre de violencias, atención a mujeres negras y con discapacidad, acoso sexual, cultura libre de sexismo, conceptos de género, Campaña Transmilenio Date Cuenta, conceptos de género a equipo de Atención Básica de Transmilenio y UMV, acoso sexual a consorcio SOMOS, a IDU, a Grúas del Consorcio GYP y a Taxi Express, violencias, acoso sexual a Transmilenio e IDU, conceptos de género a Concejo Distrital de la Bicicleta, comunicación libre de sexismo a La Rolita, prevención de violencias y rutas de atención a ORVI. DEE: Transversalización del enfoque de género a IPES e IDT, oferta institucional de la SDMujer a plazas de mercado (7 de agosto, 12 de octubre, Santander, San Carlos, la Perseverancia,Carlos E.Restrepo y 20 de julio), equidad y espacios laborales libres de sexismo a IDT e IPES.SAL: Ive a ICBF, SDE y SDIS, salud y enfoque de género a talento humano de lactancia, salud mental a Consejo Consultivo de SM e incorporación del enfoque de género en PP a veedurías ciudadanas JUR: Igualdad de género a SJD. GEP: Enfoque de género, enfoque diferencial e interseccionalidad y comunicación a SG. CUL: Equidad de género y PPMyEG a SCRD, derechos a biblioteca LÁA. comunicación, enfoque de género, rutas violencia a escuela de la Bicicleta IDRD y vida libre de violencias, ruta y guía a SCRD. HAC: Vida libre de violencias a la SDH. GOB: Derechos en el fútbol a barristas Goles en Paz.</t>
    </r>
  </si>
  <si>
    <t>7.Apoyar la implementación del Trazador Presupuestal de Igualdad y Equidad de Género (aportes a documentos, informes, participación en mesas, sensibilizaciones)</t>
  </si>
  <si>
    <r>
      <rPr>
        <b/>
        <sz val="11"/>
        <color theme="1"/>
        <rFont val="Times New Roman"/>
        <family val="1"/>
      </rPr>
      <t xml:space="preserve">Acumulado: </t>
    </r>
    <r>
      <rPr>
        <sz val="11"/>
        <color rgb="FF000000"/>
        <rFont val="Times New Roman"/>
        <family val="1"/>
      </rPr>
      <t xml:space="preserve">Se realizó el informe del Trazador Presupuestal para la Igualdad y Equidad de Género - TPIEG-, con corte a 31 de diciembre de 2022 y la elaboración de 34 boletines sobre la marcación del trazador en cada entidad. Con relación a la vigencia 2023, se dio línea técnica sobre la elaboración de 44 propuestas de marcación para las entidades de la administración Distrital, se realizaron dos talleres magistrales los días 14 y 15 de junio y se realizó acompañamiento a 24 entidades de 10 sectores (AMB, CUL, DEE, EDU, GEP, GOB, HAB, HAC, MOV y PLN) para el apoyo a la marcación durante 2023. Finalmente, se dieron orientaciones para llevar a cabo la reunión con la Universidad de Nebraska para mostrar los avances del TPIEG en Bogotá con sus generalidades y funcionamiento. 
</t>
    </r>
    <r>
      <rPr>
        <b/>
        <sz val="11"/>
        <color rgb="FF7030A0"/>
        <rFont val="Times New Roman"/>
        <family val="1"/>
      </rPr>
      <t xml:space="preserve">
</t>
    </r>
  </si>
  <si>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</si>
  <si>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Times New Roman"/>
        <family val="1"/>
      </rPr>
      <t>Acumulado:</t>
    </r>
    <r>
      <rPr>
        <sz val="11"/>
        <color rgb="FF000000"/>
        <rFont val="Times New Roman"/>
        <family val="1"/>
      </rPr>
      <t xml:space="preserve"> Se realizó la supervisión del Convenio 819-2021 y se revisaron los informes Bimensuales VII, VIII, IX y el informe final del mes de mayo.  Se trabajó junto con ONU Mujeres durante el proceso de selección, retroalimentación y entrega de insumos al Centro Nacional de Consultoría, con relación a la primera fase del Sello. Se realizó la premiación de En Igualdad, Sello Distrital de Género, llevada a cabo en el marco de la conmemoración del 8 de marzo y liderado por la alcaldesa Claudia López en el que ocuparon los tres primeros lugares la Sec. Jurídica, la Sec. de Integración Social y la Sec. Gobierno.  En esta primera fase, participaron 25 entidades, que a la fecha cuentan con diagnósticos y planes de trabajo, aprobados y revisados. 
Para la segunda fase del Sello, se ha convocado a 35 entidades para participar en los 2 talleres y las 13 reuniones de socialización sobre el funcionamiento del Sello y el uso del aplicativo web. Se socializó la metodología del Sello a 2 entidades distritales de capital mixto, se implementó el instrumento diagnóstico de observación en las instalaciones de 30 entidades.y se llevó a cabo la implementación de instrumentos de revisión de lenguaje escrito y visual a 29 entidades, seguimiento al diligenciamiento de plataforma web a 23 entidades. Se realizaron 2 reuniones de  alistamiento de instrumentos metodologícos para Alcaldías Locales (Fase 3). Se realizaron 6 reuniones socialización de herramienta autodiagnostico en el marco de la recolección de información  para diagnósticos de entidades Distritales de Capital Mixto.
</t>
    </r>
  </si>
  <si>
    <t>9. Implementar "En Igualdad" - Sello Distrital de Igualdad de Género con las organizaciones del sector privado que se vinculen al proceso de reconocimiento al compromiso con el cierre de brechas de género en Bogotá.</t>
  </si>
  <si>
    <t>*Incluir tantas filas sean necesarias</t>
  </si>
  <si>
    <t>4 - Realizar el seguimiento de 2 Políticas Públicas lideradas por la Secretaría Distrital de la Mujer</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</si>
  <si>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</si>
  <si>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</si>
  <si>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r>
      <rPr>
        <b/>
        <sz val="11"/>
        <color rgb="FF000000"/>
        <rFont val="Times New Roman"/>
        <family val="1"/>
      </rPr>
      <t>Acumulado:</t>
    </r>
    <r>
      <rPr>
        <sz val="11"/>
        <color rgb="FF000000"/>
        <rFont val="Times New Roman"/>
        <family val="1"/>
      </rPr>
      <t xml:space="preserve"> 
Se cuenta con la diagramación del informe de la vigencia 2022 de la Política Pública de Mujeres y Equidad de Género.
Se realizó revisión y retroalimentación de los reportes a corte de agosto de los logros de transversalización de género de los 15 sectores de la Administración Distrital.
Se actualizo la matriz de consolidación de reporte de la PPMYEG a corte de septiembre, conforme a los alcances de reporte recibidos por los sectores.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de la PPMyEG y se realizó revisión, análisis y retroalimentación de los reportes de plan de trabajo de sello de las siguientes entidades: Sector Ambiente, IPES, Sector Movilidad, Jardín Botánico, Sector Educación, UAECOB, Sector Seguridad, Sector Mujeres, Sector Jurídica, Sector Cultura, IDRD, IDARTES, UAESP, IDIPRON, Sector Salud, Sector Planeación y Gestión Pública
</t>
    </r>
    <r>
      <rPr>
        <b/>
        <sz val="11"/>
        <color rgb="FF000000"/>
        <rFont val="Times New Roman"/>
        <family val="1"/>
      </rPr>
      <t xml:space="preserve">
</t>
    </r>
    <r>
      <rPr>
        <sz val="11"/>
        <color rgb="FF000000"/>
        <rFont val="Times New Roman"/>
        <family val="1"/>
      </rPr>
      <t xml:space="preserve"> 
</t>
    </r>
    <r>
      <rPr>
        <b/>
        <sz val="11"/>
        <color rgb="FF000000"/>
        <rFont val="Times New Roman"/>
        <family val="1"/>
      </rPr>
      <t xml:space="preserve">
</t>
    </r>
    <r>
      <rPr>
        <sz val="11"/>
        <color rgb="FF000000"/>
        <rFont val="Times New Roman"/>
        <family val="1"/>
      </rPr>
      <t xml:space="preserve">
</t>
    </r>
  </si>
  <si>
    <r>
      <rPr>
        <b/>
        <sz val="11"/>
        <color rgb="FF000000"/>
        <rFont val="Times New Roman"/>
        <family val="1"/>
      </rPr>
      <t xml:space="preserve">Septiembre:
</t>
    </r>
    <r>
      <rPr>
        <sz val="11"/>
        <color rgb="FF000000"/>
        <rFont val="Times New Roman"/>
        <family val="1"/>
      </rPr>
      <t xml:space="preserve">En el mes de septiembre se cuenta con la diagramación del informe de balance de la vigencia 2022 de la Política Pública de Mujeres y Equidad de Género
Se realizó revisión, análisis y retroalimentación de los reportes de plan de trabajo de sello de las siguientes entidades: Sector Ambiente, IPES, Sector Movilidad, Jardín Botanico, Sector Educación, UAECOB, Sector Seguridad, Sector Mujeres, Sector Jurídica, Sector Cultura, IDRD, IDARTES, UAESP, IDIPRON, Sector Salud, Sector Planeación y Gestión Pública.
Se realizo el Informe de logros de transversalización de género 2022. 
Se realizó revisión y retroalimentación de los reportes a corte de agosto de los logros de transversalización de género de los 15 sectores de la Administración Distrital.
Se actualizo la matriz de consolidación de reporte de la PPMYEG a corte de septiembre, conforme a los alcances de reporte recibidos por los sectores. 
</t>
    </r>
  </si>
  <si>
    <t>11. Realizar el seguimiento, la verificación, consolidación, análisis y reporte de información relacionada con la implementación de la Política Pública de Actividades Sexuales Pagadas,  a partir de su plan de acción.</t>
  </si>
  <si>
    <r>
      <rPr>
        <b/>
        <sz val="11"/>
        <color rgb="FF000000"/>
        <rFont val="Times New Roman"/>
        <family val="1"/>
      </rPr>
      <t>Acumulado</t>
    </r>
    <r>
      <rPr>
        <sz val="11"/>
        <color rgb="FF000000"/>
        <rFont val="Times New Roman"/>
        <family val="1"/>
      </rPr>
      <t>:
Se cuenta con la diagramación del informe de la vigencia 2022 de la Política Pública de Actividades Sexuales Pagadas. Se realizó revisión y retroalimentación de los reportes del primer y segundo trimestre de 2023 de los productos del Plan de Acción del CONPES DC., 11 de 2019 de la (PPASP) de los sectores responsables de implementación y la retroalimentación del IV trimestre 2022. Se realizó acompañamiento a mesas de trabajo sectorial orientadas a cualificar los reportes de política y se realizó la actualización de la consolidación de reportes de la PPASP a corte de septiembre, conforme a los alcances de reporte recibidos por los sectores.</t>
    </r>
  </si>
  <si>
    <r>
      <rPr>
        <b/>
        <sz val="11"/>
        <color rgb="FF000000"/>
        <rFont val="Times New Roman"/>
        <family val="1"/>
      </rPr>
      <t xml:space="preserve">Septiembre:
</t>
    </r>
    <r>
      <rPr>
        <sz val="11"/>
        <color rgb="FF000000"/>
        <rFont val="Times New Roman"/>
        <family val="1"/>
      </rPr>
      <t xml:space="preserve">En el mes de septiembre se cuenta con la diagramación del informe de la vigencia 2022 de la Política Pública de Actividades Sexuales Pagadas y se actualizó la matriz de consolidación de reporte de la PPASP a corte de septiembre, conforme a los alcances de reporte recibidos por los sectores. 
</t>
    </r>
  </si>
  <si>
    <t>5 - Acompañar el 100% la incorporación del enfoque de género y  la implementación de siete derechos de la PPMyEG</t>
  </si>
  <si>
    <t>12. Apoyar técnicamente el desarrollo de estrategias que contribuyan a la implementación de 7 derechos de la PPMyEG en las entidades de la administración distrital, así como con universidades, sector privado, ONGs y sociedad civil.</t>
  </si>
  <si>
    <t xml:space="preserve">13. Apoyar técnicamente la implementación de 7 derechos de la PPMyEG priorizados en la DDDP a través de conceptos y documentos técnicos. </t>
  </si>
  <si>
    <t>14. Desarrollar y apoyar procesos de información y sensibilización a entidades de la administración distrital, así como con universidades, sector privado, ONGs y sociedad civil en la implementación de 7 derechos de la PPMyEG priorizados en la DDDP.</t>
  </si>
  <si>
    <t>15. Realizar acciones para la conmemoración de fechas emblemáticas en relación con la garantía de los 7 derechos de la PPMyEG (8 de Marzo, 28 de Mayo, 21 de junio, 22 de Julio, 28 de Septiembre, 10 de Diciembre (DDHH), semana paz)</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</si>
  <si>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</si>
  <si>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</si>
  <si>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</si>
  <si>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</si>
  <si>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</si>
  <si>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</si>
  <si>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</si>
  <si>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</si>
  <si>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</si>
  <si>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</si>
  <si>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</si>
  <si>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</si>
  <si>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</si>
  <si>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</si>
  <si>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</si>
  <si>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</si>
  <si>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</si>
  <si>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</si>
  <si>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</si>
  <si>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</si>
  <si>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Ninguna, las cifras son acordes con la programación.</t>
  </si>
  <si>
    <t xml:space="preserve">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			
			</t>
  </si>
  <si>
    <t>16. Apoyar técnicamente la implementación y socialización de la Política Pública de Mujeres y Equidad de Género - PPMYEG-.</t>
  </si>
  <si>
    <r>
      <rPr>
        <b/>
        <sz val="11"/>
        <color rgb="FF000000"/>
        <rFont val="Times New Roman"/>
        <family val="1"/>
      </rPr>
      <t>Acumulado:</t>
    </r>
    <r>
      <rPr>
        <b/>
        <sz val="11"/>
        <color rgb="FFFF0000"/>
        <rFont val="Times New Roman"/>
        <family val="1"/>
      </rPr>
      <t xml:space="preserve"> </t>
    </r>
    <r>
      <rPr>
        <b/>
        <sz val="11"/>
        <color rgb="FF000000"/>
        <rFont val="Times New Roman"/>
        <family val="1"/>
      </rPr>
      <t>Durante los meses de enero a septiembre</t>
    </r>
    <r>
      <rPr>
        <b/>
        <sz val="11"/>
        <color rgb="FFFF0000"/>
        <rFont val="Times New Roman"/>
        <family val="1"/>
      </rPr>
      <t xml:space="preserve"> </t>
    </r>
    <r>
      <rPr>
        <sz val="11"/>
        <color rgb="FF000000"/>
        <rFont val="Times New Roman"/>
        <family val="1"/>
      </rPr>
      <t xml:space="preserve">se incluyeron los ajustes a la matriz de plan de acción de la PPMYEG y a los apartados del Documento CONPES </t>
    </r>
    <r>
      <rPr>
        <sz val="11"/>
        <color rgb="FF7030A0"/>
        <rFont val="Times New Roman"/>
        <family val="1"/>
      </rPr>
      <t xml:space="preserve">D.C. </t>
    </r>
    <r>
      <rPr>
        <sz val="11"/>
        <color rgb="FF000000"/>
        <rFont val="Times New Roman"/>
        <family val="1"/>
      </rPr>
      <t>No 14 de 2020, según las modificaciones aprobadas por la SDP a 43 productos. Se realizaron 16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y 1 con la Secrearía Distrital de Recreación y Deporte, 8 con los COLMYG de las siguientes localidades: 2 Mártires, 1 Rafael Uribe, 1 chapinero, 1 fontibón 1 Kenedy, 1 Barrios Unidos y 1 Engativá . Se llevaron a cabo 51 mesas de implementación de la PPMYEG con los siguientes sectores: 19 con el sector mujeres, 6 Gestión Jurídica, 1 Hacienda, 1 Movilidad, 1 Educación, 1 Seguridad, 2 Planeación, 1 Desarrollo Económico, 1 Salud, 1 gobierno, 4 Integración Social, 1 Cultura, 3 Gestión Pública, 2 Ambiente, 1 Hábitat,  3 internas con equipos de la Dirección de Derechos y Diseño de Política</t>
    </r>
  </si>
  <si>
    <t xml:space="preserve">17. Apoyar técnicamente la implementación y socialización de la Pública de Actividades Sexuales Pagadas -PPASP-. </t>
  </si>
  <si>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</si>
  <si>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rPr>
        <b/>
        <sz val="11"/>
        <color rgb="FF000000"/>
        <rFont val="Times New Roman"/>
        <family val="1"/>
      </rPr>
      <t>Acumulado</t>
    </r>
    <r>
      <rPr>
        <sz val="11"/>
        <color rgb="FF000000"/>
        <rFont val="Times New Roman"/>
        <family val="1"/>
      </rPr>
      <t xml:space="preserve">: </t>
    </r>
    <r>
      <rPr>
        <b/>
        <sz val="11"/>
        <color rgb="FF000000"/>
        <rFont val="Times New Roman"/>
        <family val="1"/>
      </rPr>
      <t>Durante los meses de enero a septiembre</t>
    </r>
    <r>
      <rPr>
        <sz val="11"/>
        <color rgb="FF000000"/>
        <rFont val="Times New Roman"/>
        <family val="1"/>
      </rPr>
      <t xml:space="preserve"> se realizaron 40 reportes y/o informes de seguimiento de políticas públicas Distritales en las que la SDMujer tiene responsabilidad: 4 Habitabilidad en Calle, 3 Envejecimiento y Vejez, 3 Servicio a la Ciudadanía, 1 Transparencia, 2 Economía Cultural, 1 Ruralidad, 3 LGBTI, 4 Familias, 1 Seguridad Alimentaria, 3 Lucha contra la trata de personas, 3 Derechos humanos, 2 Gestión integral del hábitat, 2 Juventud, 3 Adultez, 2 Educación, 1 Lectura Escritura y Oralidad, 1 Espacio Público y 1 Infancia. Se hizo acompañamiento técnico para la formulación o reformulación de 17 políticas públicas: Vendedoras y vendedores informales, Lectura, Escritura y Oralidad, Discapacidad, Migrantes, Acción Climática, Salud Mental, Peatón, acción comunal, participación incidente, Movilidad motorizada de cero,  Economía cultural y creativa, de Seguridad, convivencia y justicia; Pueblos Indígenas, Comunidad Palenquera, Comunidad Raizal, Comunidades Negras, Afrocolombianas y Pueblo Rrom.
Se emitieron 16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trimestre 2023 y cuantitativo vigencia 2022 de la PPMYEG y PPASP. Se ajustó el plan de acción de la PPMYEG con los ajustes solicitados por la Secretaría de planeación para solucionar inconsistencias</t>
    </r>
  </si>
  <si>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</si>
  <si>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</si>
  <si>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</si>
  <si>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</si>
  <si>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</si>
  <si>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</si>
  <si>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</si>
  <si>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</si>
  <si>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</si>
  <si>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</si>
  <si>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</si>
  <si>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</si>
  <si>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</si>
  <si>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</si>
  <si>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</si>
  <si>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</si>
  <si>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</si>
  <si>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</si>
  <si>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</si>
  <si>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</si>
  <si>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</si>
  <si>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</si>
  <si>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</si>
  <si>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</si>
  <si>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</si>
  <si>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</si>
  <si>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</si>
  <si>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</si>
  <si>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</si>
  <si>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</si>
  <si>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</si>
  <si>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</si>
  <si>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</si>
  <si>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</si>
  <si>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</si>
  <si>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</si>
  <si>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</si>
  <si>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</si>
  <si>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</si>
  <si>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</si>
  <si>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 xml:space="preserve">Se realizó revisión, análisis y retroalimentación de los reportes de plan de trabajo de sello de las siguientes entidades: Sector Ambiente, IPES, Sector Movilidad, Jardín Botánico, Sector Educación, UAECOB, Sector Seguridad, Sector Mujeres, Sector Jurídica, Sector Cultura, IDRD, IDARTES, UAESP, IDIPRON, Sector Salud, Sector Planeación y Gestión Pública. Se realizó, revisión, análisis y retroalimentación del reporte de  de logros de transversalización de género del mes de agosto. Se realizaron 6 socializaciones de avances de la Política Pública de Mujeres y Equidad de Género en los Comités Operativos Locales de Mujer y Género de las siguientes localidades: 1 Rafael Uribe, 1 Fontibón, 1 Chapinero, 1 Kennedy, 1 Barrios Unidos y 1Engativá.  Así mismo, se desarrollaron 7 mesas para la implementación de la PPMYEG con los siguientes sectores: 3 Mujeres, 3 Gestión Jurídica y 1 Integración Social.
</t>
  </si>
  <si>
    <t>Se realizó revisión y retroalimentación de los reportes de plan de acción del primer y segundo trimestre de 2023 de la PPMYEG de todos los sectores responsables de su implementación. Se realizó, revisión, análisis y retroalimentación del reporte de logros de transversalización de género a corte de agosto. Se incluyeron los ajustes a la matriz de plan de acción de la PPMYEG y a los apartados del Documento CONPES D.C. No 14 de 2020, según las modificaciones aprobadas por la SDP a 43 productos. Se realizaron 15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y 1 con la Secrearía Distrital de Recreación y Deporte, 8 con los COLMYG de las siguientes localidades: 2 Mártires, 1 Rafael Uribe, 1 chapinero, 1 fontibón 1 Kenedy, 1 Barrios Unidos y 1 Engativá . Se llevaron a cabo 46 mesas de implementación de la PPMYEG con los siguientes sectores: 18 con el sector mujeres, 5 Gestión Jurídica, 1 Hacienda, 1 Movilidad, 1 Educación, 1 Seguridad, 2 Planeación, 1 Desarrollo Económico, 1 Salud, 1 gobierno, 4 Integración Social, 1 Cultura, 3 Gestión Pública, 2 Ambiente, 1 Hábitat,  3 internas con equipos de la Dirección de Derechos y Diseño de Política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</si>
  <si>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</si>
  <si>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</si>
  <si>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</si>
  <si>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</si>
  <si>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</si>
  <si>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</si>
  <si>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</si>
  <si>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</si>
  <si>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</si>
  <si>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</si>
  <si>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</si>
  <si>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</si>
  <si>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</si>
  <si>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 xml:space="preserve">Fue diagramado el documento Guía de Seguimiento a las Políticas Públicas Distritales con Enfoque de Género </t>
  </si>
  <si>
    <t>Fue diagramado el documento Guía de Seguimiento a las Políticas Públicas Distritales con Enfoque de Género y se avanzó en la socialización de la Guía de Seguimiento a las Políticas Públicas Distritales con Enfoque de Género al equipo de la Dirección de Derechos y Diseño de Política y esta programada la socialización en la UTA para el mes de octubre.</t>
  </si>
  <si>
    <t>En el proceso de planeación se decidió iniciar con socializaciones internas en la SDMujer y de manera posterior socializar a la UTA</t>
  </si>
  <si>
    <t>La socialización en la UTA està incorporado en la agenda de octubre</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</si>
  <si>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</si>
  <si>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</si>
  <si>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</si>
  <si>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</si>
  <si>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</si>
  <si>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</si>
  <si>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</si>
  <si>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Durante el tercer trimestre se avanzó en la actualización de los 7 documentos técnicos por derecho, realizando revisión y ajustes de contenido y modificando el capítulo normativo de cada documento como un anexo para facilitar su consulta.</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</si>
  <si>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 En el tercer trimestre se avanzó en la actualización de los 7 documentos técnicos por derecho, realizando revisón y ajustes de contenido y modificando el capítulo normativo de cada documento como un anexo para facilitar su consulta.</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</si>
  <si>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</si>
  <si>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</si>
  <si>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</si>
  <si>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</si>
  <si>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</si>
  <si>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del  mes de septiembre de 2023.</t>
  </si>
  <si>
    <t>Se realizaron los informes de asistencia técnica para la transversalización del enfoque de género de los 15 sectores de la Administración Distrital, de los meses de febrero a septiembre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</si>
  <si>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</si>
  <si>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</si>
  <si>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</si>
  <si>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</si>
  <si>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</si>
  <si>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</si>
  <si>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No se cuenta con meta programada para el mes de septiembre</t>
  </si>
  <si>
    <t xml:space="preserve">Informe de gestión de la Comisión Intersectorial de Mujeres correspondiente al primer trimestre de 2023,  realización de la primera sesiòn de la Comisiòn, se realizó y publicó informe de gestión de la comisión Intersectorial de Mujeres , correspondiente al segundo trimestre del 2023. </t>
  </si>
  <si>
    <t xml:space="preserve">Coordinar la Unidad Técnica de Apoyo (UTA) de la Comisión Intersectorial de Mujeres </t>
  </si>
  <si>
    <t>Número de Sesiones de la UTA realizadas</t>
  </si>
  <si>
    <t>Fórmula: Número  de sesiones de UTA realizadas</t>
  </si>
  <si>
    <t>1. Actas de la UTA 
2. Presentaciones UTA</t>
  </si>
  <si>
    <t xml:space="preserve">No fue posible realizar la novena sesión de la Unidad Técnica de Apoyo de la Comisión Intersectorial de Mujeres de acuerdo con la programación. Sin embargo, se reprogramó para el mes de octubre y se hará de manera conjunta con la novena sesión  de la Unidad a Técnica de Apoyo. Se abordarán los avances de Política Pública de Mujeres y Equidad de Género y Política Pública Actividades Sexuales Pagadas y sus instrumentos, el balance de marcación Trazador Presupuestal de Igualdad y Equidad de Género 2023 y los lineamientos para los reportes de Políticas Públicas. Se cuenta con bullets y ppt de la sesión, las cuales están en proceso de aprobación </t>
  </si>
  <si>
    <t>ELABORÓ</t>
  </si>
  <si>
    <t xml:space="preserve">Firma: </t>
  </si>
  <si>
    <t>APROBÓ (Según aplique Gerenta de proyecto, Lider técnica y responsable de proceso)</t>
  </si>
  <si>
    <t>Firma:</t>
  </si>
  <si>
    <t>REVISÓ OFICINA ASESORA DE PLANEACIÓN</t>
  </si>
  <si>
    <t xml:space="preserve">VoBo. </t>
  </si>
  <si>
    <t>Nombre: CLARA LÓPEZ GARCÍA</t>
  </si>
  <si>
    <t>Nombre:</t>
  </si>
  <si>
    <t>Nombre: SANDRA CATALINA CAMPOS ROMERO</t>
  </si>
  <si>
    <t>Cargo: DIRECTORA DE DERECHOS Y DISEÑO DE POLÍTICA- LIDERESA TÉCNICA Y RESPONSABLE DEL PROCESO</t>
  </si>
  <si>
    <t xml:space="preserve">Cargo: </t>
  </si>
  <si>
    <t>Cargo: Jefa Oficina Asesora de Planeación</t>
  </si>
  <si>
    <t>Sigla</t>
  </si>
  <si>
    <t>Definición</t>
  </si>
  <si>
    <t>IES</t>
  </si>
  <si>
    <t>Institución de Educación Superior</t>
  </si>
  <si>
    <t>SDIG</t>
  </si>
  <si>
    <t>Sello Distrital de Igualdad De Género</t>
  </si>
  <si>
    <t>ASCUN</t>
  </si>
  <si>
    <t>Asociación Colombiana de Universidades</t>
  </si>
  <si>
    <t>C-40</t>
  </si>
  <si>
    <t xml:space="preserve">Grupo de Liderazgo Climático </t>
  </si>
  <si>
    <t>POT</t>
  </si>
  <si>
    <t>Plan de Ordenamiento Territorial</t>
  </si>
  <si>
    <t>IVE</t>
  </si>
  <si>
    <t>Interrupción Voluntaria del Embarazo</t>
  </si>
  <si>
    <t>DASCD</t>
  </si>
  <si>
    <t>Departamento Administrativo del Servicio Civil Distrital</t>
  </si>
  <si>
    <t>CIOM</t>
  </si>
  <si>
    <t>Casas de Igualdad de Oportunidades para las Mujeres</t>
  </si>
  <si>
    <t>GIZ</t>
  </si>
  <si>
    <t>Agencia de Cooperación Internacional Alemana</t>
  </si>
  <si>
    <t>CCM</t>
  </si>
  <si>
    <t>Consejo Consultivo de Mujeres</t>
  </si>
  <si>
    <t>PDET</t>
  </si>
  <si>
    <t>Programas de Desarrollo con Enfoque Territorial</t>
  </si>
  <si>
    <t>JEP</t>
  </si>
  <si>
    <t>Jurisdicción Especial para la Paz</t>
  </si>
  <si>
    <t>GPAZ</t>
  </si>
  <si>
    <t>Grupo de Género en la Paz (grupo de organizaciones nacionales e internacionales)</t>
  </si>
  <si>
    <t>PPASP</t>
  </si>
  <si>
    <t>Política Pública de Actividades Sexuales Pagadas</t>
  </si>
  <si>
    <t>Política Pública de Mujeres y Equidad de Género</t>
  </si>
  <si>
    <t>PP</t>
  </si>
  <si>
    <t>Política Pública</t>
  </si>
  <si>
    <t>ICFES</t>
  </si>
  <si>
    <t>Instituto Colombiano para la Evaluación de la Educación</t>
  </si>
  <si>
    <t>UNAD</t>
  </si>
  <si>
    <t>Universidad Nacional Abierta y a Distancia</t>
  </si>
  <si>
    <t>IDRD</t>
  </si>
  <si>
    <t>Instituto Distrital de Recreación y Deporte</t>
  </si>
  <si>
    <t>PC</t>
  </si>
  <si>
    <t>Derecho a la paz y convivencia con equidad de género</t>
  </si>
  <si>
    <t>PYR</t>
  </si>
  <si>
    <t>Derecho a la participación y representación con equidad</t>
  </si>
  <si>
    <t>TID</t>
  </si>
  <si>
    <t>Derecho al trabajo en condiciones de igualdad y dignidad</t>
  </si>
  <si>
    <t>SP</t>
  </si>
  <si>
    <t>Derecho a la salud plena</t>
  </si>
  <si>
    <t>DED</t>
  </si>
  <si>
    <t>Derecho a la educación con equidad</t>
  </si>
  <si>
    <t>DCLS</t>
  </si>
  <si>
    <t>Derecho a una cultura libre de sexismo</t>
  </si>
  <si>
    <t>HVD</t>
  </si>
  <si>
    <t>Derecho al hábitat y vivienda digna</t>
  </si>
  <si>
    <t>RAC</t>
  </si>
  <si>
    <t>Red de Alianzas del Cuidado</t>
  </si>
  <si>
    <t>COLMYG</t>
  </si>
  <si>
    <t>Comités Operativos Locales de Mujer y Género</t>
  </si>
  <si>
    <t>ZESAI</t>
  </si>
  <si>
    <t>Zonas Especiales de Servicios de Alto Impacto</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</si>
  <si>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</si>
  <si>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</si>
  <si>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</si>
  <si>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</si>
  <si>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</si>
  <si>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</si>
  <si>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</si>
  <si>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</si>
  <si>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</si>
  <si>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</si>
  <si>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</si>
  <si>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</si>
  <si>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</si>
  <si>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</si>
  <si>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</si>
  <si>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</si>
  <si>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</si>
  <si>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</si>
  <si>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</si>
  <si>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</si>
  <si>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</si>
  <si>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</si>
  <si>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</si>
  <si>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</si>
  <si>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</si>
  <si>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</si>
  <si>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</si>
  <si>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</si>
  <si>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</si>
  <si>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</si>
  <si>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</si>
  <si>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</si>
  <si>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</si>
  <si>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</si>
  <si>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</si>
  <si>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</si>
  <si>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</si>
  <si>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</si>
  <si>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</si>
  <si>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</si>
  <si>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</si>
  <si>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</si>
  <si>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</si>
  <si>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</si>
  <si>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</si>
  <si>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</si>
  <si>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</si>
  <si>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</si>
  <si>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</si>
  <si>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</si>
  <si>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</si>
  <si>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</si>
  <si>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</si>
  <si>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</si>
  <si>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</si>
  <si>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</si>
  <si>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</si>
  <si>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</si>
  <si>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</si>
  <si>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</si>
  <si>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</si>
  <si>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</si>
  <si>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</si>
  <si>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</si>
  <si>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</si>
  <si>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</si>
  <si>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</si>
  <si>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</si>
  <si>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</si>
  <si>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</si>
  <si>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</si>
  <si>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</si>
  <si>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</si>
  <si>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</si>
  <si>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</si>
  <si>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</si>
  <si>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</si>
  <si>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</si>
  <si>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</si>
  <si>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</si>
  <si>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</si>
  <si>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</si>
  <si>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</si>
  <si>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</si>
  <si>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</si>
  <si>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</si>
  <si>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</si>
  <si>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</si>
  <si>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</si>
  <si>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</si>
  <si>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</si>
  <si>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</si>
  <si>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</si>
  <si>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</si>
  <si>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</si>
  <si>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</si>
  <si>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</si>
  <si>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</si>
  <si>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</si>
  <si>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</si>
  <si>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</si>
  <si>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</si>
  <si>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</si>
  <si>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</si>
  <si>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</si>
  <si>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</si>
  <si>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</si>
  <si>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</si>
  <si>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</si>
  <si>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</si>
  <si>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</si>
  <si>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</si>
  <si>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</si>
  <si>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</si>
  <si>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</si>
  <si>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</si>
  <si>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</si>
  <si>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</si>
  <si>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</si>
  <si>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</si>
  <si>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</si>
  <si>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</si>
  <si>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</si>
  <si>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</si>
  <si>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</si>
  <si>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</si>
  <si>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</si>
  <si>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</si>
  <si>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</si>
  <si>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</si>
  <si>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</si>
  <si>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</si>
  <si>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</si>
  <si>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</si>
  <si>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</si>
  <si>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</si>
  <si>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</si>
  <si>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</si>
  <si>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</si>
  <si>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</si>
  <si>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</si>
  <si>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</si>
  <si>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</si>
  <si>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</si>
  <si>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</si>
  <si>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</si>
  <si>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</si>
  <si>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</si>
  <si>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</si>
  <si>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</si>
  <si>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</si>
  <si>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</si>
  <si>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</si>
  <si>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</si>
  <si>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</si>
  <si>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</si>
  <si>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</si>
  <si>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</si>
  <si>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</si>
  <si>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</si>
  <si>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</si>
  <si>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</si>
  <si>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</si>
  <si>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</si>
  <si>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</si>
  <si>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</si>
  <si>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</si>
  <si>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</si>
  <si>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</si>
  <si>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</si>
  <si>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</si>
  <si>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</si>
  <si>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</si>
  <si>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</si>
  <si>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</si>
  <si>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</si>
  <si>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</si>
  <si>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</si>
  <si>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</si>
  <si>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</si>
  <si>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</si>
  <si>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</si>
  <si>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</si>
  <si>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</si>
  <si>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</si>
  <si>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</si>
  <si>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</si>
  <si>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</si>
  <si>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</si>
  <si>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</si>
  <si>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</si>
  <si>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</si>
  <si>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</si>
  <si>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</si>
  <si>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</si>
  <si>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</si>
  <si>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</si>
  <si>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</si>
  <si>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</si>
  <si>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</si>
  <si>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</si>
  <si>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</si>
  <si>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</si>
  <si>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</si>
  <si>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</si>
  <si>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</si>
  <si>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</si>
  <si>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</si>
  <si>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</si>
  <si>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</si>
  <si>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</si>
  <si>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</si>
  <si>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</si>
  <si>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</si>
  <si>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</si>
  <si>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</si>
  <si>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</si>
  <si>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</si>
  <si>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</si>
  <si>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</si>
  <si>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</si>
  <si>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</si>
  <si>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</si>
  <si>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</si>
  <si>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</si>
  <si>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</si>
  <si>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</si>
  <si>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</si>
  <si>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</si>
  <si>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</si>
  <si>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</si>
  <si>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</si>
  <si>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</si>
  <si>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</si>
  <si>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</si>
  <si>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</si>
  <si>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</si>
  <si>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</si>
  <si>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</si>
  <si>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</si>
  <si>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</si>
  <si>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</si>
  <si>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</si>
  <si>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</si>
  <si>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</si>
  <si>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</si>
  <si>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</si>
  <si>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</si>
  <si>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</si>
  <si>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</si>
  <si>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</si>
  <si>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</si>
  <si>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</si>
  <si>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</si>
  <si>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</si>
  <si>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</si>
  <si>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</si>
  <si>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</si>
  <si>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</si>
  <si>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</si>
  <si>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</si>
  <si>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</si>
  <si>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</si>
  <si>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</si>
  <si>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</si>
  <si>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</si>
  <si>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</si>
  <si>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</si>
  <si>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</si>
  <si>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</si>
  <si>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</si>
  <si>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</si>
  <si>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</si>
  <si>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</si>
  <si>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</si>
  <si>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</si>
  <si>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</si>
  <si>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</si>
  <si>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</si>
  <si>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</si>
  <si>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</si>
  <si>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</si>
  <si>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</si>
  <si>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</si>
  <si>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Acumulado: </t>
    </r>
    <r>
      <rPr>
        <sz val="11"/>
        <color rgb="FF000000"/>
        <rFont val="Times New Roman"/>
        <family val="1"/>
      </rPr>
      <t xml:space="preserve">Se brindó acompañamiento a los sectores de la Administración Distrital para la definición de los logros de transversalización de género del año 2023.Se brindó acompañamiento y asesoría técnica para la definición y aprobación final de los Planes de Trabajo “En Igualdad: Sello Distrital de Igualdad de Género” de las 25 entidades priorizadas para la fase 1 (SDP, SDIS, IDIPRON, SDH, SDMujer, SED, SDA, JBB, IDARTES,IDRD,SDCRD,IPES, SDDE, DASCD,SG, IDPAC, SDG, SDHT, UAESP, HAC, SDH, SJD, SDM, SDS, SDSCJ). Por otro lado, se realizó articulación con la Subred Integrada de Servicios de Salud Sur para la definición de acciones en el marco de la estrategia de transversalización de género para implementar durante 2023. Así mismo, se realizó articulación con la Sec. General para incorporar el enfoque de género en la Política Publica de Acogida, Inclusión y Desarrollo para los Nuevos Bogotanos y Bogotanas. Se continuó brindando </t>
    </r>
    <r>
      <rPr>
        <sz val="11"/>
        <color theme="1"/>
        <rFont val="Times New Roman"/>
        <family val="1"/>
      </rPr>
      <t>acompañamiento para la revisión de actividades y definición del plan de trabajo de la Secretaría Distrital de Integración Social.</t>
    </r>
  </si>
  <si>
    <r>
      <t xml:space="preserve">Septiembre: </t>
    </r>
    <r>
      <rPr>
        <sz val="11"/>
        <color rgb="FF000000"/>
        <rFont val="Times New Roman"/>
        <family val="1"/>
      </rPr>
      <t>Acompañamiento para la revisión de actividades de PIOEG y definición del plan de trabajo de la Secretaría Distrital de Integración Social, con las y los delegados de cada Subdirección de la entidad.</t>
    </r>
  </si>
  <si>
    <r>
      <t>Acumulado:</t>
    </r>
    <r>
      <rPr>
        <sz val="11"/>
        <color rgb="FF000000"/>
        <rFont val="Times New Roman"/>
        <family val="1"/>
      </rPr>
      <t xml:space="preserve"> Se realizó acompañamiento técnico a las siguientes mesas, comités y comisiones de los sectores para incorporar el enfoque de género: SAL: Consejo Consultivo Salud Mental y sus mesas (adherencia terapéutica, promoción y prevención, sala situacional de la conducta suicida. Diligenciamiento de acciones de SDMujer en salud mental. Mesa del plan rescate y definición de responsabilidades de SDMujer, Comité Distrital de Apoyo a la Lactancia Materna y sesiones de su UTA, Comité Intersectorial Distrital de Salud y UTAs y elaboración de informes de gestión I y II trimestre. EDU: X Congreso de orientación escolar, Mesa Técnica de Cualificación a Comités Escolares de Convivencia, Mesa Técnica de Formación a Formadores, II sesión del Consejo Consultivo de Política Pública Educativa, Mesa técnica del Comité Distrital de Convivencia Escolar y Comité Interinstitucional de Educación en Derechos Humanos. MOV: Mesa Bici experiencia IDRD. SEG: Comisión Distrital de Seguridad, Convivencia y Comodidad en el Fútbol en Bogotá, Mesa Intersectorial de ciclistas, Comisión de fútbol en Bogotá, Mesa Intersectorial de Seguridad en Bicicleta, sesiones ordinarias y extraordinarias del Consejo Distrital de la Bicicleta, MUJ: II Comisión Intersectorial de Mujeres y 8 sesiones de su Unidad Técnica de Apoyo, Unidades Técnicas de Apoyo del Sistema Distrital de Cuidado y Mesa directiva del sistema SOFIA,  INT: Mesa técnica de Migrantes, Mesa técnica Comité Operativo Distrital para las Familias, Comisión Intersectorial Diferencial Poblacional del Distrito Capital y Propuesta Producto Política Pública nuevos Bogotanos y Bogotanas. DEE:  Mesa de articulación Acuerdo 862.  CUL: Mesa interinstitucional ampliada SOMOS y Mesa interinstitucional ampliada sobre Festival de Verano – CICLOFEST- AMB:  Mesa de agricultura urban</t>
    </r>
    <r>
      <rPr>
        <b/>
        <sz val="11"/>
        <color rgb="FF000000"/>
        <rFont val="Times New Roman"/>
        <family val="1"/>
      </rPr>
      <t>a</t>
    </r>
  </si>
  <si>
    <r>
      <t xml:space="preserve">Septiembre: </t>
    </r>
    <r>
      <rPr>
        <sz val="11"/>
        <color rgb="FF000000"/>
        <rFont val="Times New Roman"/>
        <family val="1"/>
      </rPr>
      <t xml:space="preserve">Se realizó acompañamiento técnico a las siguientes mesas, comités y comisiones de los sectores para incorporar el enfoque de género:  SEG:  Comisión Distrital de Seguridad, Convivencia y Comodidad en el Fútbol en Bogotá, Mesa Intersectorial de Seguridad en Bicicleta. EDU: Comité Interinstitucional de Educación en Derechos Humanos y Mesa Técnica de Formación a Formadores del Comité Distrital de Convivencia Escolar. INT: Comisión Intersectorial Diferencial Poblacional. AMB:  Mesa de agricultura urbana. SAL: Sala situacional de la conducta suicida. </t>
    </r>
  </si>
  <si>
    <r>
      <t>Acumulado:</t>
    </r>
    <r>
      <rPr>
        <sz val="11"/>
        <color rgb="FF000000"/>
        <rFont val="Times New Roman"/>
        <family val="1"/>
      </rPr>
      <t xml:space="preserve"> Se realizó acompañamiento técnico para la incorporación del enfoque de género en la labor misional de las entidades, a través de acciones, elaboración de documentos técnicos –DT- y conceptos técnicos- CT-, así: EDU: CT ruta de bienestar y acompañamiento Agencia Atenea y CT recomendaciones sobre salud mental en las comunidades educativas. PLN: Diagnósticos sectoriales Plan de Ordenamiento Territorial sobre Casas de Igualdad de Oportunidades HAB: Acompañamiento Social de Vivienda Gratuita y DT con propuesta de sensibilizaciones dirigida al acueducto y alcantarillado. SEG: CT sobre responsabilidad Penal Adolescente. TRANSV: CT rendición de cuentas de la Veeduría Distrital. CUL: CT estrategia metodológica sobre formulación Plan Especial de Salvaguardia (PES) cultura bogotana de los usos y disfrutes de la bicicleta y bullets PES. GEP: CT Categoría III, Gala de Reconocimiento DASCD. INT: CT Escuela de liderazgo para mujeres habitantes de calle o en riesgo de estarlo. SEG- GOB: CT Protocolo Distrital de Seguridad, Comodidad y Convivencia en el Fútbol de Bogotá. DEE: Presentación oferta institucional y misional de la Sec. Mujer a la ciudadanía en plazas de mercado adscritas al IPES. SAL: CT formulario de entrevista estudio de adherencia terapéutica en salud mental. AMB: CT documento hoja de ruta en el marco del proyecto AVANTIA (Ciencia Ciudadana en escuelas) y bullets para el evento de lanzamiento Women4Climate. MOV: CT Bogotá Móvil Transmilenio.</t>
    </r>
  </si>
  <si>
    <r>
      <t xml:space="preserve">Septiembre: </t>
    </r>
    <r>
      <rPr>
        <sz val="11"/>
        <color rgb="FF000000"/>
        <rFont val="Times New Roman"/>
        <family val="1"/>
      </rPr>
      <t>Se realizó acompañamiento técnico para la incorporación del enfoque de género en la labor misional de las entidades, a través de acciones, elaboración de documentos técnicos –DT- y conceptos técnicos- CT-, así:  MOV: CT Bogotá Móvil Transmilenio. EDU: CT Recomendaciones sobre salud mental en las comunidades educativas. TRANSVERSALIZACIÓN: CT rendición de cuentas de la Veeduría Distrital. CUL: Bullets PES de la Cultura Bogotana de los usos y Disfrutes de la Bicicleta ante el Consejo Distrital de Patrimonio.</t>
    </r>
  </si>
  <si>
    <r>
      <t xml:space="preserve">Septiembre:  </t>
    </r>
    <r>
      <rPr>
        <sz val="11"/>
        <color rgb="FF000000"/>
        <rFont val="Times New Roman"/>
        <family val="1"/>
      </rPr>
      <t xml:space="preserve">Elaboración de concepto técnico recomendaciones para el lanzamiento de soluciones tecnológicas – aspectos para la seguridad de la información – evaluaciones de impacto de privacidad – responsabilidad demostrada de la Política de Seguridad de la Información, primera versión de documento técnico presupuestos sensibles al género  y ruta metodológica presupuestos sensibles al género.  </t>
    </r>
  </si>
  <si>
    <r>
      <t xml:space="preserve">Septiembre: </t>
    </r>
    <r>
      <rPr>
        <sz val="11"/>
        <color rgb="FF000000"/>
        <rFont val="Times New Roman"/>
        <family val="1"/>
      </rPr>
      <t>Se desarrollaron sensibilizaciones a los sectores:  MOV: 1. Violencias contra las mujeres y atención a mujeres negras, 2. cultura y comunicación libre de sexismos y atención a mujeres con discapacidad a Puntos de Atención Básica de Transmilenio, 3. (2) Violencias, espacio público y rutas de atención a talento Humano del IDU. SEG: Derechos de las mujeres a Comisión Fútbol. GOB: Derechos de las mujeres en el fútbol a barristas “Goles en Paz 2.0”. AMB: Derecho de las mujeres a una vida libre de violencias a IDPYBA y  (2) a Secretaría Distrital de Ambiente, mujeres y ambiente, en el marco del desarrollo del programa “Mujeres Cuidadoras de Humedales” de la Secretaría Distrital de Ambiente. GEP: 2 sensibilizaciones comunicación no sexista y libre de discriminación a Secretaría General. CUL: (1) Comunicación libre de sexismo y de discriminación/enfoque de género/rutas de atención y prevención de violencias basadas en género a la estrategia escuela de la Bicicleta IDRD y (1) sobre el derecho a una vida libre de violencias, rutas de atención de violencias contra las mujeres y socialización de guía de violencias contra las mujeres a SCRD. HAC: Derecho a una vida libre de violencias a Secretaría Distrital de Hacienda.</t>
    </r>
  </si>
  <si>
    <r>
      <t xml:space="preserve">Septiembre: </t>
    </r>
    <r>
      <rPr>
        <sz val="11"/>
        <color rgb="FF000000"/>
        <rFont val="Times New Roman"/>
        <family val="1"/>
      </rPr>
      <t>No se cuenta con meta programada para el mes.</t>
    </r>
  </si>
  <si>
    <r>
      <t xml:space="preserve">Septiembre: </t>
    </r>
    <r>
      <rPr>
        <sz val="11"/>
        <color rgb="FF000000"/>
        <rFont val="Times New Roman"/>
        <family val="1"/>
      </rPr>
      <t xml:space="preserve"> A) Se implementó el instrumento diagnóstico de observación de instalaciones de 24 entidades.
B) Se realizó implementación de instrumentos de revisión de lenguaje escrito y visual a 2 entidades. C) Se realizó seguimiento al diligenciamiento de plataforma web a 23 entidades. D) Se realizaron 2 reuniones de  alistamiento de instrumentos metodologícos para Alcaldías Locales (Fase 3) E) Se realizaron 6 reuniones socialización de herramienta autodiagnostico en el marco de la recolección de información  para diagnósticos de entidades Distritales de Capital Mixto.</t>
    </r>
  </si>
  <si>
    <r>
      <rPr>
        <b/>
        <sz val="11"/>
        <color rgb="FF000000"/>
        <rFont val="Times New Roman"/>
        <family val="1"/>
      </rPr>
      <t>Acumulado</t>
    </r>
    <r>
      <rPr>
        <sz val="11"/>
        <color rgb="FF000000"/>
        <rFont val="Times New Roman"/>
        <family val="1"/>
      </rPr>
      <t xml:space="preserve">: Se acompañó técnicamente a los sectores de la administración distrital para la adecuación institucional a través de conceptos -CT- y documentos técnicos – DT- así: GOB: CT Política Pública de Acogida, Inclusión (…). HAC: DT con frases alusivas a los derechos de las mujeres. GEP: CT sobre lenguaje incluyente, CT sobre la III Categoría de reconocimiento a las iniciativas y acciones afirmativas con enfoque de género en las entidades del Distrito para la gala de reconocimiento DASCD. MOV: CT propuesta ficha metodológica Capital Bus S.A.S. HAB: CT sobre acoso laboral para Acueducto y Alcantarillado. SAL: CT encuesta violencias basadas en orientación sexual e identidad de género al interior de las Subredes, elaboración de bullets sobre la importancia de las salas amigas de la familia lactante para la garantía de derechos de las mujeres y otras personas lactantes y articulación y acompañamiento para el desarrollo de jornadas de prevención de acoso laboral y acoso sexual laboral a talento humano de la Subred Integrada de Servicios de Salud Sur. INT: DT Escuela de Políticas y Enfoques: Módulo de nivelación conceptual. SEG: CT sobre encuestas de evaluación de necesidades, expectativas y calidad de vida laboral de las mujeres bomberas y CT caracterización del talento humano de la Sec. de Seguridad, Convivencia y Justicia. JUR: CT para la incorporación del enfoque de género en la caracterización del talento humano de la Sec. Jurídica.    </t>
    </r>
  </si>
  <si>
    <r>
      <rPr>
        <b/>
        <sz val="11"/>
        <color rgb="FF000000"/>
        <rFont val="Times New Roman"/>
        <family val="1"/>
      </rPr>
      <t xml:space="preserve">Acumulado: </t>
    </r>
    <r>
      <rPr>
        <sz val="11"/>
        <color rgb="FF000000"/>
        <rFont val="Times New Roman"/>
        <family val="1"/>
      </rPr>
      <t xml:space="preserve">1.Acompañamiento técnico a ONU Mujeres durante el proceso de selección, retroalimentación y entrega de insumos al CNC consultora encargada de la implementación de la primera fase del Sello de Igualdad de Género Distrital-Sector privado: 1a) Seguimiento al avance de la construcción propuesta metodológica de implementación del Sello de Igualdad de Género Distrital para el sector privado. 1b) Se cuenta con la versión aprobada de la herramienta de autodiagnostico para sector privado. 1c) El Centro Nacional de Consultoría realizó socialización de la propuesta metodológica del mecanismo con sector privado 1d)  Se realizó el evento de reconocimiento de 21 organizaciones privadas a través de la entrega de insignias del Sello En Igualdad. 2. Implementación del sello a través de: 2a) Se realizaron 16 reuniones de primer contacto con empresas, organizaciones y universidades interesadas en el sello,  2b) 22 empresas, organizaciones e IES se adhidieron al Pacto de Ciudad de Igualdad de Género. 2c) se desarrolló un desayuno de trabajo con empresas interesadas en el sello. 2d) se realizó acompañamiento a la implementación del portafolio de serevicios a 9 organizaciones a raves de: se aplicó la herramienta de autodiagnostico para 11 organizaciones del sector privado y revisión técnica de los resultados de 9 de estas; se socializaron los resultados de la herramienta de autodiagnostico a 10 empresa; se actualizaron 5 metodologias de sensibilización y se implementaron 21 talleres a 1296 personas, se hicieron 4 reuniones de articulación y gestiones de acompañamiento a la implementación del portafolio
</t>
    </r>
  </si>
  <si>
    <r>
      <rPr>
        <b/>
        <sz val="11"/>
        <color rgb="FF000000"/>
        <rFont val="Times New Roman"/>
        <family val="1"/>
      </rPr>
      <t xml:space="preserve">Septiembre: </t>
    </r>
    <r>
      <rPr>
        <sz val="11"/>
        <color rgb="FF000000"/>
        <rFont val="Times New Roman"/>
        <family val="1"/>
      </rPr>
      <t>A) Se realizaron 3 reuniones de primer contacto B) se verificó la adhesión al pacto de ciudad por la igualdad de género por parte de 2 organizaciones. Se realizó acompañamiento a la implementación del portafolio a través de: C) se hicieron 2 reuniones y gestiones de acompañamiento a la implementación del portafolio D) socialización de los resultados de la herramienta de autodiagnostico  a 1 empresa  E) Se actualizaron 2 metodologias de sensibilización F) se implementaron 6 talleres del portafolio de servicios para IES y empresas alcanzando a 506 personas.</t>
    </r>
  </si>
  <si>
    <r>
      <t xml:space="preserve">Septiembre: </t>
    </r>
    <r>
      <rPr>
        <sz val="11"/>
        <rFont val="Times New Roman"/>
        <family val="1"/>
      </rPr>
      <t>Se realizaron 6 socializaciones de avances de la Política Pública de Mujeres y Equidad de Género en los Comités Operativos Locales de Mujer y Género de las siguientes localidades: 1 Rafael Uribe, 1 Fontibón, 1 Chapinero, 1 Kennedy, 1 Barrios Unidos y 1Engativá.  Así mismo, se desarrollaron 7 mesas para la implementación de la PPMYEG con los siguientes sectores: 3 Mujeres, 3 Gestión Jurídica y 1 Integración Social.</t>
    </r>
  </si>
  <si>
    <r>
      <t xml:space="preserve">Septiembre: </t>
    </r>
    <r>
      <rPr>
        <sz val="11"/>
        <rFont val="Times New Roman"/>
        <family val="1"/>
      </rPr>
      <t>Se realizaron 7 jornadas de socialización de la PPASP: 2 con Personal de la Policía de MEBOG, 3 con personas que realizan ASP en Candelaria, Mártires y Suba, 1 en el COLMYG de Los Mártires y 1 en la mesa ZESAI. Frente al proceso de acompañamiento a la implementación, se sostuvieron 6 mesas de trabajo con los sectores: 1 Cultura, 1 Seguridad, 1 Personería, 1 Mujeres, 1 Centro de Memoria Histórica y 1 para Feria de Servicios.Así mismo, se culminó el documento de caracterización de la oferta de servicios en favor de personas que realizan ASP.</t>
    </r>
  </si>
  <si>
    <r>
      <t xml:space="preserve">Acumulado: Durante los meses de enero a a septiembre </t>
    </r>
    <r>
      <rPr>
        <sz val="11"/>
        <color rgb="FF000000"/>
        <rFont val="Times New Roman"/>
        <family val="1"/>
      </rPr>
      <t>se desarrollaron 77 mesas de trabajo para la implementación de la PPASP con los siguientes sectores: 8 con Integración Social, 22  Mujeres, 1 Jurídica, 3 Seguridad, 5 Cultura, 2 Movilidad, 2 Planeación, 1 Gestión Pública, 1 Educación, 1 Gobierno, 2 Hábitat, 2 Salud, 4 Desarrollo Económico, 1 Ambiente, 9 para ferias de servicios y 3 mesa interinstitucional con los sectores de cultura, desarrollo económico, integración social, gobierno, educación, mujer, 1 con Consejo de Bogotá, 1 con Personería y 1 con el Centro de Memoria Histórica. Se realizaron 34 jornadas de socialización con los siguientes sectores:1 Mujeres, 8 con MEBOG, 1 con Alcaldía Local Ciudad Bolívar, 2 con Secretaría de Seguridad y 13 con Mujeres que realizan Actividades Sexuales Pagadas de las localidades de Santa Fe,  Mártires, Chapinero,  Fontibón, Antonio Nariño, Kennedy Candelaria y Suba, 1 con Comité de Lucha Contra la Trata de Personas, 1 en COLMYG de los Mártires y 1 en la Mesa SEZAI. Se elaboró insumo para dar respuesta al seguimiento de la sentencia T594 de 2016, en el cual presenta un balance de las 21 jornadas de socialización de la PPASP que se efectuaron con la Policía Metropolitana de Bogotá a cierre del 2022. Se  culminó el documento de caracterización de la oferta de servicios en favor de personas que realizan ASP y se avanzó en una primera versión del documento de transversalización laboral para mujeres en ASP</t>
    </r>
  </si>
  <si>
    <r>
      <t>Septiembre:</t>
    </r>
    <r>
      <rPr>
        <sz val="11"/>
        <color rgb="FF000000"/>
        <rFont val="Times New Roman"/>
        <family val="1"/>
      </rPr>
      <t xml:space="preserve"> Se emitio 1 concepto técnico de inclusión del enfoque que género para el Documento de Diagnóstico de al Política Pública de Servicio a la Ciudadanía y se dio acompañamiento a la formulación de 7 políticas públicas: 1 ruralidad, 1 Servicios Públicos, 1 Pueblos Indígenas, 1 Comunidad Palenquera, 1 Comunidad Raizal, 1 Comunidades Negras, Afrocolombianas y 1 Pueblo Rrom.</t>
    </r>
    <r>
      <rPr>
        <b/>
        <sz val="11"/>
        <color rgb="FF000000"/>
        <rFont val="Times New Roman"/>
        <family val="1"/>
      </rPr>
      <t xml:space="preserve">
</t>
    </r>
  </si>
  <si>
    <r>
      <t>Septiembre:</t>
    </r>
    <r>
      <rPr>
        <u/>
        <sz val="11"/>
        <color rgb="FF000000"/>
        <rFont val="Times New Roman"/>
        <family val="1"/>
      </rPr>
      <t xml:space="preserve">
Paz:</t>
    </r>
    <r>
      <rPr>
        <sz val="11"/>
        <color rgb="FF000000"/>
        <rFont val="Times New Roman"/>
        <family val="1"/>
      </rPr>
      <t xml:space="preserve"> Proyección programación acciones y presupuesto PAD víctimas 2024. </t>
    </r>
    <r>
      <rPr>
        <u/>
        <sz val="11"/>
        <color rgb="FF000000"/>
        <rFont val="Times New Roman"/>
        <family val="1"/>
      </rPr>
      <t>Participación:</t>
    </r>
    <r>
      <rPr>
        <sz val="11"/>
        <color rgb="FF000000"/>
        <rFont val="Times New Roman"/>
        <family val="1"/>
      </rPr>
      <t xml:space="preserve"> Articulación mesa Acuerdo participación niñas y adolescentes. Aportes lineamiento conmemoración Día de la Niña. Articulación intersectorial agenda ciudadana mujeres habitantes calle, documento agenda. Articulación estrategia prevención violencia participación política mujeres. Avance producto PP Acción Comunal. Avances construcción plan participación territorial POT. </t>
    </r>
    <r>
      <rPr>
        <u/>
        <sz val="11"/>
        <color rgb="FF000000"/>
        <rFont val="Times New Roman"/>
        <family val="1"/>
      </rPr>
      <t>Trabajo:</t>
    </r>
    <r>
      <rPr>
        <sz val="11"/>
        <color rgb="FF000000"/>
        <rFont val="Times New Roman"/>
        <family val="1"/>
      </rPr>
      <t xml:space="preserve"> Articulación S.Movilidad – Avantia. Avance producto Acuerdo Plazas Mercado. Retroalimentación documento identificación barreras género en sector transporte. </t>
    </r>
    <r>
      <rPr>
        <u/>
        <sz val="11"/>
        <color rgb="FF000000"/>
        <rFont val="Times New Roman"/>
        <family val="1"/>
      </rPr>
      <t>Salud:</t>
    </r>
    <r>
      <rPr>
        <sz val="11"/>
        <color rgb="FF000000"/>
        <rFont val="Times New Roman"/>
        <family val="1"/>
      </rPr>
      <t xml:space="preserve"> Articulación mesa prevención maternidades tempranas, prevención VIH. Reporte plan acción mesa prevención maternidades tempranas. Articulación Sello para revisión acciones afirmativas en plan de trabajo sector Integración Social.  </t>
    </r>
    <r>
      <rPr>
        <u/>
        <sz val="11"/>
        <color rgb="FF000000"/>
        <rFont val="Times New Roman"/>
        <family val="1"/>
      </rPr>
      <t>Educación:</t>
    </r>
    <r>
      <rPr>
        <sz val="11"/>
        <color rgb="FF000000"/>
        <rFont val="Times New Roman"/>
        <family val="1"/>
      </rPr>
      <t xml:space="preserve"> Revisión autodiagnóstico Sello para IES. Asistencia debate Concejo proyecto semilleros contra machismo en colegios. Articulación interna y con ESAP evento reconocimiento Sello para IES. Avance 2 productos PP Educativa. </t>
    </r>
    <r>
      <rPr>
        <u/>
        <sz val="11"/>
        <color rgb="FF000000"/>
        <rFont val="Times New Roman"/>
        <family val="1"/>
      </rPr>
      <t>Cultura:</t>
    </r>
    <r>
      <rPr>
        <sz val="11"/>
        <color rgb="FF000000"/>
        <rFont val="Times New Roman"/>
        <family val="1"/>
      </rPr>
      <t xml:space="preserve"> Articulación Bibliored y editorial Fuego Fatuo para participación en SOFA 2023, piezas comunicativas para SOFA. Revisión avances producto PP lectura, escritura y oralidad. </t>
    </r>
    <r>
      <rPr>
        <u/>
        <sz val="11"/>
        <color rgb="FF000000"/>
        <rFont val="Times New Roman"/>
        <family val="1"/>
      </rPr>
      <t>Hábitat:</t>
    </r>
    <r>
      <rPr>
        <sz val="11"/>
        <color rgb="FF000000"/>
        <rFont val="Times New Roman"/>
        <family val="1"/>
      </rPr>
      <t xml:space="preserve"> Articulación S.Movilidad semana seguridad vial. Entrega cartilla estándares calidad espacial CIOM a S.Planeación y SDMujer. Aportes a documento y proyecto decreto Plan Movilidad Sostenible. Bullets evento seguridad vial. Avance producto PP Espacio Público.</t>
    </r>
  </si>
  <si>
    <r>
      <t>Acumulado:</t>
    </r>
    <r>
      <rPr>
        <u/>
        <sz val="11"/>
        <color rgb="FF000000"/>
        <rFont val="Times New Roman"/>
        <family val="1"/>
      </rPr>
      <t xml:space="preserve">
Paz:</t>
    </r>
    <r>
      <rPr>
        <sz val="11"/>
        <color rgb="FF000000"/>
        <rFont val="Times New Roman"/>
        <family val="1"/>
      </rPr>
      <t xml:space="preserve"> Articulación intersectorial temas de paz en espacios e instancias sectoriales e intersectoriales. Reportes seguimiento Política Víctimas, PAD, Subcomité Memoria, Mesa Reincorporación y proyección PAD 2024. </t>
    </r>
    <r>
      <rPr>
        <u/>
        <sz val="11"/>
        <color rgb="FF000000"/>
        <rFont val="Times New Roman"/>
        <family val="1"/>
      </rPr>
      <t>Participación:</t>
    </r>
    <r>
      <rPr>
        <sz val="11"/>
        <color rgb="FF000000"/>
        <rFont val="Times New Roman"/>
        <family val="1"/>
      </rPr>
      <t xml:space="preserve"> Propuesta fortalecimiento CCM. Articulación agendas locales mujeres CCM, Acuerdo participación niñas y proceso mujeres habitantes calle. Avance producto PP Acción Comunal. </t>
    </r>
    <r>
      <rPr>
        <u/>
        <sz val="11"/>
        <color rgb="FF000000"/>
        <rFont val="Times New Roman"/>
        <family val="1"/>
      </rPr>
      <t>Trabajo:</t>
    </r>
    <r>
      <rPr>
        <sz val="11"/>
        <color rgb="FF000000"/>
        <rFont val="Times New Roman"/>
        <family val="1"/>
      </rPr>
      <t xml:space="preserve"> Articulación SDMovilidad y AVANTIA. Avances productos PPASP y Acuerdo Plazas Mercado. Retroalimentación documento barreras sector transporte. </t>
    </r>
    <r>
      <rPr>
        <u/>
        <sz val="11"/>
        <color rgb="FF000000"/>
        <rFont val="Times New Roman"/>
        <family val="1"/>
      </rPr>
      <t>Salud:</t>
    </r>
    <r>
      <rPr>
        <sz val="11"/>
        <color rgb="FF000000"/>
        <rFont val="Times New Roman"/>
        <family val="1"/>
      </rPr>
      <t xml:space="preserve"> Articulación interna e intersectorial temas de salud, IVE, VIH, salud mental, prevención maternidades tempranas, lactancia materna. Avance documento barreras acceso salud.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2 productos PP Educativa. Avances Sello para universidades. 3 Mesas prevención violencias IES. </t>
    </r>
    <r>
      <rPr>
        <u/>
        <sz val="11"/>
        <color rgb="FF000000"/>
        <rFont val="Times New Roman"/>
        <family val="1"/>
      </rPr>
      <t>Cultura:</t>
    </r>
    <r>
      <rPr>
        <sz val="11"/>
        <color rgb="FF000000"/>
        <rFont val="Times New Roman"/>
        <family val="1"/>
      </rPr>
      <t xml:space="preserve"> Articulación Smartfilms, Museo Quinta Bolívar, Bibliored, Fuego Fatuo y SOFA. Documento PP ASP. Avance documento PP Lectura. </t>
    </r>
    <r>
      <rPr>
        <u/>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y Plan Movilidad Sostenible. Cartilla Estándar Calidad Espacial CIOM. Avance producto PP Espacio Público. </t>
    </r>
    <r>
      <rPr>
        <u/>
        <sz val="11"/>
        <color rgb="FF000000"/>
        <rFont val="Times New Roman"/>
        <family val="1"/>
      </rPr>
      <t>Cultura-Salud</t>
    </r>
    <r>
      <rPr>
        <sz val="11"/>
        <color rgb="FF000000"/>
        <rFont val="Times New Roman"/>
        <family val="1"/>
      </rPr>
      <t xml:space="preserve">: Articulación GIZ derechos sexuales migrantes. </t>
    </r>
    <r>
      <rPr>
        <u/>
        <sz val="11"/>
        <color rgb="FF000000"/>
        <rFont val="Times New Roman"/>
        <family val="1"/>
      </rPr>
      <t>Participación-Hábitat</t>
    </r>
    <r>
      <rPr>
        <sz val="11"/>
        <color rgb="FF000000"/>
        <rFont val="Times New Roman"/>
        <family val="1"/>
      </rPr>
      <t xml:space="preserve">: Articulación sistema participación POT. </t>
    </r>
    <r>
      <rPr>
        <u/>
        <sz val="11"/>
        <color rgb="FF000000"/>
        <rFont val="Times New Roman"/>
        <family val="1"/>
      </rPr>
      <t>7Derechos</t>
    </r>
    <r>
      <rPr>
        <sz val="11"/>
        <color rgb="FF000000"/>
        <rFont val="Times New Roman"/>
        <family val="1"/>
      </rPr>
      <t>: Avances actualización 7 documentos técnicos. Revisión y retroalimentación acciones afirmativas Planes Trabajo Sello En Igualdad.</t>
    </r>
  </si>
  <si>
    <r>
      <t>Acumulado:</t>
    </r>
    <r>
      <rPr>
        <sz val="11"/>
        <color rgb="FF000000"/>
        <rFont val="Times New Roman"/>
        <family val="1"/>
      </rPr>
      <t xml:space="preserve"> Durante el periodo enero - septiembre 2023 se elaboraron 48 conceptos técnicos sobre:
(16) Proyectos de Acuerdo Distrital en temas relacionados con plazas de mercado; lactancia materna; dignidad menstrual; equidad de género en deporte, IVE, consumo sustancias psicoactivas, dignidad menstrual; machismo en colegios; salud personas adultas mayores, publicidad sexista; festival música electrónica al parque; emprendimiento joven rural.
(1) Proyecto de Decreto Distrital sobre proyectos integrales de proximidad.
(4) Proposiciones del Concejo sobre salud mental; parto humanizado; infancia rural; IVE.
(3) Proyectos de Ley sobre paridad en política; licencia menstrual laboral; mujeres rurales.
(14) Políticas públicas distritales en formulación sobre: comunicación comunitaria; TIC; peatón; seguridad, convivencia, paz y reconciliación; vendedoras informales; población raizal; economía circular; nuevos bogotanos y bogotanas; pueblos indígenas; racismo y discriminación racial; acción climática; servicio a ciudadanía.
(4) Respuestas a derechos de petición sobre trabajo doméstico; mujeres trans y personas no binarias, participación mujeres control social, implementación PPMyEG.
(1) Circular lenguaje incluyente DASCD; (1) estrategias Plan Decenal de Lactancia Materna; (1) Ecourbanismo y Construcción Sostenible POT. (1) Encuesta Multipropósito. (1) Plan Decenal Lactancia Materna. (1) documento metodología espacios ciudadanos Veeduría. </t>
    </r>
  </si>
  <si>
    <r>
      <t xml:space="preserve">Septiembre: </t>
    </r>
    <r>
      <rPr>
        <sz val="11"/>
        <color rgb="FF000000"/>
        <rFont val="Times New Roman"/>
        <family val="1"/>
      </rPr>
      <t>Durante el tercer trimestre se elaboraron (9) conceptos técnicos sobre:
Respuestas a derecho petición sobre: participación mujeres en procesos control social (1); implementación PPMyEG (1).
Proyectos de Acuerdo sobre: Emprendimiento Joven Rural (1); semilleros contra machismo en colegios (2); redes y rutas lactancia materna (1).
Proposición del Consejo sobre acciones implementadas Acuerdo 879-2023 IVE (1).
Política Pública de Servicio a la ciudadanía (1).
Documento metodología de espacios ciudadanos de la Veeduría Distrital (1).</t>
    </r>
    <r>
      <rPr>
        <b/>
        <sz val="11"/>
        <color rgb="FF000000"/>
        <rFont val="Times New Roman"/>
        <family val="1"/>
      </rPr>
      <t xml:space="preserve">
</t>
    </r>
  </si>
  <si>
    <r>
      <t>Septiembre</t>
    </r>
    <r>
      <rPr>
        <u/>
        <sz val="11"/>
        <color rgb="FF000000"/>
        <rFont val="Times New Roman"/>
        <family val="1"/>
      </rPr>
      <t xml:space="preserve">
Paz</t>
    </r>
    <r>
      <rPr>
        <sz val="11"/>
        <color rgb="FF000000"/>
        <rFont val="Times New Roman"/>
        <family val="1"/>
      </rPr>
      <t>: 1 sensibilización a ciudadanía D.Paz.</t>
    </r>
    <r>
      <rPr>
        <u/>
        <sz val="11"/>
        <color rgb="FF000000"/>
        <rFont val="Times New Roman"/>
        <family val="1"/>
      </rPr>
      <t xml:space="preserve">
Participación:</t>
    </r>
    <r>
      <rPr>
        <sz val="11"/>
        <color rgb="FF000000"/>
        <rFont val="Times New Roman"/>
        <family val="1"/>
      </rPr>
      <t xml:space="preserve"> 1 encuentro mujeres habitantes calle construcción agenda ciudadana.</t>
    </r>
    <r>
      <rPr>
        <u/>
        <sz val="11"/>
        <color rgb="FF000000"/>
        <rFont val="Times New Roman"/>
        <family val="1"/>
      </rPr>
      <t xml:space="preserve">
Trabajo:</t>
    </r>
    <r>
      <rPr>
        <sz val="11"/>
        <color rgb="FF000000"/>
        <rFont val="Times New Roman"/>
        <family val="1"/>
      </rPr>
      <t xml:space="preserve"> 1 sensibilización a ciudadanía D.Trabajo. Retroalimentación ABCs género y derechos.
Salud: 5 sensibilizaciones sobre IVE: (1) a personal salud pública SDS, (1) a talento humano Línea Púrpura, (1) personal Hospital Meissen, (1) a estudiantado universidad Juan N. Corpas, (1) conversatorio IVE semana andina prevención embarazo adolescente.</t>
    </r>
    <r>
      <rPr>
        <u/>
        <sz val="11"/>
        <color rgb="FF000000"/>
        <rFont val="Times New Roman"/>
        <family val="1"/>
      </rPr>
      <t xml:space="preserve">
Educación</t>
    </r>
    <r>
      <rPr>
        <sz val="11"/>
        <color rgb="FF000000"/>
        <rFont val="Times New Roman"/>
        <family val="1"/>
      </rPr>
      <t>: 1 sensibilización a ciudadanía D.Educación. 1 sensibilización talento humano SDMujer sobre D.Educación – mujeres en la ciencia. Espacio de información sobre Sello a 1 IES: U. Militar. 1 jornada revisión buenas prácticas Polítécnico Grancolombiano.</t>
    </r>
    <r>
      <rPr>
        <u/>
        <sz val="11"/>
        <color rgb="FF000000"/>
        <rFont val="Times New Roman"/>
        <family val="1"/>
      </rPr>
      <t xml:space="preserve">
Cultura:</t>
    </r>
    <r>
      <rPr>
        <sz val="11"/>
        <color rgb="FF000000"/>
        <rFont val="Times New Roman"/>
        <family val="1"/>
      </rPr>
      <t xml:space="preserve"> 1 sesión proceso Rompiendo el Molde con Museo Quinta Bolívar. 1 sensibilización D.Cultura a IES participantes Sello. </t>
    </r>
    <r>
      <rPr>
        <b/>
        <sz val="11"/>
        <color rgb="FF000000"/>
        <rFont val="Times New Roman"/>
        <family val="1"/>
      </rPr>
      <t xml:space="preserve">
</t>
    </r>
  </si>
  <si>
    <r>
      <t>Acumulado:</t>
    </r>
    <r>
      <rPr>
        <u/>
        <sz val="11"/>
        <color rgb="FF000000"/>
        <rFont val="Times New Roman"/>
        <family val="1"/>
      </rPr>
      <t xml:space="preserve">
Paz:</t>
    </r>
    <r>
      <rPr>
        <sz val="11"/>
        <color rgb="FF000000"/>
        <rFont val="Times New Roman"/>
        <family val="1"/>
      </rPr>
      <t xml:space="preserve"> 2 sensibilizaciones funcionariado: talento humano SDMujer. Unidad Búsqueda Personas Desaparecidas. 1 sensibilización a ciudadanía. Metodología taller narrativas biográficas. </t>
    </r>
    <r>
      <rPr>
        <u/>
        <sz val="11"/>
        <color rgb="FF000000"/>
        <rFont val="Times New Roman"/>
        <family val="1"/>
      </rPr>
      <t>Participación:</t>
    </r>
    <r>
      <rPr>
        <sz val="11"/>
        <color rgb="FF000000"/>
        <rFont val="Times New Roman"/>
        <family val="1"/>
      </rPr>
      <t xml:space="preserve"> Metodologías propuesta fortalecimiento CCM, sensibilización ciudadanía, construcción agendas ciudadanas mujeres habitantes de calle. 2 sensibilizaciones a ciudadanía. </t>
    </r>
    <r>
      <rPr>
        <u/>
        <sz val="11"/>
        <color rgb="FF000000"/>
        <rFont val="Times New Roman"/>
        <family val="1"/>
      </rPr>
      <t>Trabajo:</t>
    </r>
    <r>
      <rPr>
        <sz val="11"/>
        <color rgb="FF000000"/>
        <rFont val="Times New Roman"/>
        <family val="1"/>
      </rPr>
      <t xml:space="preserve"> 1 sensibilización a Bomberos. 1 sensibilización a ciudadanía. Retroalimentación ABCs derechos y género. Trabajo-Educación: 1 sensibilización 8M a talento humano SDMujer. </t>
    </r>
    <r>
      <rPr>
        <u/>
        <sz val="11"/>
        <color rgb="FF000000"/>
        <rFont val="Times New Roman"/>
        <family val="1"/>
      </rPr>
      <t>Salud:</t>
    </r>
    <r>
      <rPr>
        <sz val="11"/>
        <color rgb="FF000000"/>
        <rFont val="Times New Roman"/>
        <family val="1"/>
      </rPr>
      <t xml:space="preserve"> 10 sensibilizaciones funcionariado: DASCD, Integración, Educación, ICBF, Comité Lactancia, Servicios Salud para Mujeres, SDS, Hospital Meissen, Línea Púrpura y talento humano SDMujer. 3 sensibilizaciones a ciudadanía. 1 feria de servicios La Rolita. </t>
    </r>
    <r>
      <rPr>
        <u/>
        <sz val="11"/>
        <color rgb="FF000000"/>
        <rFont val="Times New Roman"/>
        <family val="1"/>
      </rPr>
      <t>Educación:</t>
    </r>
    <r>
      <rPr>
        <sz val="11"/>
        <color rgb="FF000000"/>
        <rFont val="Times New Roman"/>
        <family val="1"/>
      </rPr>
      <t xml:space="preserve"> 1 sensibilización funcionariado ICFES. 2 sensibilizaciones a IES participantes en Sello. Espacios de presentación Sello a 14 IES. 1 jornada revisión buenas prácticas 1 IES. 1 sensibilización a ciudadanía. 1 sensibilización a talento humano SDMujer. </t>
    </r>
    <r>
      <rPr>
        <u/>
        <sz val="11"/>
        <color rgb="FF000000"/>
        <rFont val="Times New Roman"/>
        <family val="1"/>
      </rPr>
      <t>Cultura:</t>
    </r>
    <r>
      <rPr>
        <sz val="11"/>
        <color rgb="FF000000"/>
        <rFont val="Times New Roman"/>
        <family val="1"/>
      </rPr>
      <t xml:space="preserve"> 8 sensibilizaciones funcionariado: Subred Sur Servicios Salud, talento humano SDMujer, equipo GIZ, servicios salud mujeres, SDHábitat, Alcaldía Puente Aranda, IDIPRON. 4 sensibilizaciones a empresas privadas. 1 sensibilización IES Sello. 6 sensibilizaciones a ciudadanía. </t>
    </r>
    <r>
      <rPr>
        <u/>
        <sz val="11"/>
        <color rgb="FF000000"/>
        <rFont val="Times New Roman"/>
        <family val="1"/>
      </rPr>
      <t>Educación-Cultura</t>
    </r>
    <r>
      <rPr>
        <sz val="11"/>
        <color rgb="FF000000"/>
        <rFont val="Times New Roman"/>
        <family val="1"/>
      </rPr>
      <t xml:space="preserve">: Articulación y propuesta Agencia Atenea para sensibilización ciudadanía. </t>
    </r>
    <r>
      <rPr>
        <u/>
        <sz val="11"/>
        <color rgb="FF000000"/>
        <rFont val="Times New Roman"/>
        <family val="1"/>
      </rPr>
      <t>Hábitat:</t>
    </r>
    <r>
      <rPr>
        <sz val="11"/>
        <color rgb="FF000000"/>
        <rFont val="Times New Roman"/>
        <family val="1"/>
      </rPr>
      <t xml:space="preserve"> 1 sensibilización a talento humano SDMujer. 1 sensibilización a ciudadanía. </t>
    </r>
    <r>
      <rPr>
        <u/>
        <sz val="11"/>
        <color rgb="FF000000"/>
        <rFont val="Times New Roman"/>
        <family val="1"/>
      </rPr>
      <t>7Derechos</t>
    </r>
    <r>
      <rPr>
        <sz val="11"/>
        <color rgb="FF000000"/>
        <rFont val="Times New Roman"/>
        <family val="1"/>
      </rPr>
      <t>: Reunión CCM para presentar propuesta fortalecimiento. 7 documentos técnicos incidencia CCM.</t>
    </r>
  </si>
  <si>
    <r>
      <t>Septiembre:
Semana por la Paz</t>
    </r>
    <r>
      <rPr>
        <sz val="11"/>
        <color rgb="FF000000"/>
        <rFont val="Times New Roman"/>
        <family val="1"/>
      </rPr>
      <t xml:space="preserve">: </t>
    </r>
    <r>
      <rPr>
        <u/>
        <sz val="11"/>
        <color rgb="FF000000"/>
        <rFont val="Times New Roman"/>
        <family val="1"/>
      </rPr>
      <t>Paz:</t>
    </r>
    <r>
      <rPr>
        <sz val="11"/>
        <color rgb="FF000000"/>
        <rFont val="Times New Roman"/>
        <family val="1"/>
      </rPr>
      <t xml:space="preserve"> Metodología, bullets, pieza comunicativa convocatoria. 1 evento conmemoración.</t>
    </r>
    <r>
      <rPr>
        <b/>
        <sz val="11"/>
        <color rgb="FF000000"/>
        <rFont val="Times New Roman"/>
        <family val="1"/>
      </rPr>
      <t xml:space="preserve">
28 Septiembr</t>
    </r>
    <r>
      <rPr>
        <sz val="11"/>
        <color rgb="FF000000"/>
        <rFont val="Times New Roman"/>
        <family val="1"/>
      </rPr>
      <t xml:space="preserve">e: </t>
    </r>
    <r>
      <rPr>
        <u/>
        <sz val="11"/>
        <color rgb="FF000000"/>
        <rFont val="Times New Roman"/>
        <family val="1"/>
      </rPr>
      <t>Salud:</t>
    </r>
    <r>
      <rPr>
        <sz val="11"/>
        <color rgb="FF000000"/>
        <rFont val="Times New Roman"/>
        <family val="1"/>
      </rPr>
      <t xml:space="preserve"> Documento de sentido. Piezas comunicativas. Bullets. Guion evento. 1 evento conmemoración. Reuniones preparatorias conmemoración con Mesa Salud y Vida Mujeres, Católicas por el derecho a decidir, Polítécnico Grancolombiano, Universidad Juan N. Corpas, Biblioteca Luis ángel Arango y Secretaría Salud.</t>
    </r>
  </si>
  <si>
    <r>
      <t>Acumulado:
8Marzo</t>
    </r>
    <r>
      <rPr>
        <sz val="11"/>
        <color rgb="FF000000"/>
        <rFont val="Times New Roman"/>
        <family val="1"/>
      </rPr>
      <t xml:space="preserve">: </t>
    </r>
    <r>
      <rPr>
        <u/>
        <sz val="11"/>
        <color rgb="FF000000"/>
        <rFont val="Times New Roman"/>
        <family val="1"/>
      </rPr>
      <t>7Derechos:</t>
    </r>
    <r>
      <rPr>
        <sz val="11"/>
        <color rgb="FF000000"/>
        <rFont val="Times New Roman"/>
        <family val="1"/>
      </rPr>
      <t xml:space="preserve"> Identificación logros Administración Distrital en garantía derechos a mujeres. Documento de sentido. Piezas comunicativas. Articulación interna y apoyo evento conmemoración distrital. Trabajo-Educación: Metodología y PPT sensibilización 8M.</t>
    </r>
    <r>
      <rPr>
        <b/>
        <sz val="11"/>
        <color rgb="FF000000"/>
        <rFont val="Times New Roman"/>
        <family val="1"/>
      </rPr>
      <t xml:space="preserve">
28 Mayo</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Articulación IDRD preparación evento. Bullets y conversatorio DASCD "Mujer, haz valer tus derechos”. Evento conmemoración - Feria Servicios Manzana Cuidado Engativá.</t>
    </r>
    <r>
      <rPr>
        <b/>
        <sz val="11"/>
        <color rgb="FF000000"/>
        <rFont val="Times New Roman"/>
        <family val="1"/>
      </rPr>
      <t xml:space="preserve">
21 Junio:</t>
    </r>
    <r>
      <rPr>
        <sz val="11"/>
        <color rgb="FF000000"/>
        <rFont val="Times New Roman"/>
        <family val="1"/>
      </rPr>
      <t xml:space="preserve"> </t>
    </r>
    <r>
      <rPr>
        <u/>
        <sz val="11"/>
        <color rgb="FF000000"/>
        <rFont val="Times New Roman"/>
        <family val="1"/>
      </rPr>
      <t>Educación:</t>
    </r>
    <r>
      <rPr>
        <sz val="11"/>
        <color rgb="FF000000"/>
        <rFont val="Times New Roman"/>
        <family val="1"/>
      </rPr>
      <t xml:space="preserve"> Documento de sentido. Piezas comunicativas. Metodología, convocatoria y bullets evento. Realización 1 evento conmemoración con IES.</t>
    </r>
    <r>
      <rPr>
        <b/>
        <sz val="11"/>
        <color rgb="FF000000"/>
        <rFont val="Times New Roman"/>
        <family val="1"/>
      </rPr>
      <t xml:space="preserve">
22 de Julio</t>
    </r>
    <r>
      <rPr>
        <sz val="11"/>
        <color rgb="FF000000"/>
        <rFont val="Times New Roman"/>
        <family val="1"/>
      </rPr>
      <t xml:space="preserve">: </t>
    </r>
    <r>
      <rPr>
        <u/>
        <sz val="11"/>
        <color rgb="FF000000"/>
        <rFont val="Times New Roman"/>
        <family val="1"/>
      </rPr>
      <t>Trabajo:</t>
    </r>
    <r>
      <rPr>
        <sz val="11"/>
        <color rgb="FF000000"/>
        <rFont val="Times New Roman"/>
        <family val="1"/>
      </rPr>
      <t xml:space="preserve"> Documento de sentido cuidar es trabajar.</t>
    </r>
    <r>
      <rPr>
        <b/>
        <sz val="11"/>
        <color rgb="FF000000"/>
        <rFont val="Times New Roman"/>
        <family val="1"/>
      </rPr>
      <t xml:space="preserve">
28 de Septiembre:</t>
    </r>
    <r>
      <rPr>
        <sz val="11"/>
        <color rgb="FF000000"/>
        <rFont val="Times New Roman"/>
        <family val="1"/>
      </rPr>
      <t xml:space="preserve"> </t>
    </r>
    <r>
      <rPr>
        <u/>
        <sz val="11"/>
        <color rgb="FF000000"/>
        <rFont val="Times New Roman"/>
        <family val="1"/>
      </rPr>
      <t xml:space="preserve">Salud: </t>
    </r>
    <r>
      <rPr>
        <sz val="11"/>
        <color rgb="FF000000"/>
        <rFont val="Times New Roman"/>
        <family val="1"/>
      </rPr>
      <t>Documento de sentido. Piezas comunicativas. Bullets. Agenda evento. 1 evento conmemoración. Reuniones preparatorias conmemoración con Mesa Salud y Vida Mujeres, Católicas por el derecho a decidir, Polítécnico Grancolombiano, Universidad Juan N. Corpas, Biblioteca Luis ángel Arango y Secretaría Salud.</t>
    </r>
    <r>
      <rPr>
        <b/>
        <sz val="11"/>
        <color rgb="FF000000"/>
        <rFont val="Times New Roman"/>
        <family val="1"/>
      </rPr>
      <t xml:space="preserve">
Semana por la Paz</t>
    </r>
    <r>
      <rPr>
        <sz val="11"/>
        <color rgb="FF000000"/>
        <rFont val="Times New Roman"/>
        <family val="1"/>
      </rPr>
      <t xml:space="preserve">: </t>
    </r>
    <r>
      <rPr>
        <u/>
        <sz val="11"/>
        <color rgb="FF000000"/>
        <rFont val="Times New Roman"/>
        <family val="1"/>
      </rPr>
      <t>Paz</t>
    </r>
    <r>
      <rPr>
        <sz val="11"/>
        <color rgb="FF000000"/>
        <rFont val="Times New Roman"/>
        <family val="1"/>
      </rPr>
      <t xml:space="preserve">: Metodología, bullets, pieza comunicativa convocatoria. 1 evento conmemoración. </t>
    </r>
  </si>
  <si>
    <t>Se realizó revisión, análisis y retroalimentación de los reportes de plan de acción del primer y segundo trimestre 2023 de la PPMYEG y PPASP. Se actualizaron matrices de consolidación de reporte de la PPMYEG y PPASP a corte de septiembre. Revisión y retroalimentación de los reportes a corte de agosto de los logros de transversalización de género de los 15 sectores de la Administración Distrital. Se elaboró matriz de localidades y registro de información de territorialización reportada por los sectores en la PPMYEG. Se realizó revisión, análisis y retroalimentación de los reportes de plan de trabajo de sello de las siguientes entidades: Sector Ambiente, IPES, Sector Movilidad, Jardín Botánico, Sector Educación, UAECOB, Sector Seguridad, Sector Mujeres, Sector Jurídica, Sector Cultura, IDRD, IDARTES, UAESP, IDIPRON, Sector Salud, Sector Planeación y Gestión Pública. En el primer semestre 2023 se realizó la revisión, consolidación e informe de los logros de transversalización de género 2022,  así como la retroalimentación de los planes de acción de la PPMYEG y PPASP a los reportes IV trimestre 2022 de los sectores responsables y para el segundo semestre 2023 se cuenta con la versión final del informe de balance de la PPMYEG vigencia 2022 e informe de PIOEG y ETG vigencia 2022.</t>
  </si>
  <si>
    <t>Se realizó acompañamiento técnico para la transversalización del enfoque de género en 15 sectores distritales mediante sensibilizaciones, documentos, bullets y conceptos técnicos a saber: concepto con recomendaciones para el lanzamiento de soluciones tecnológicas de la Política de Seguridad de la Información de la ACDTIC; concepto técnico sobre la caracterización del talento humano de la SDSCJ; primera versión del documento técnico y ruta metodológica de presupuestos sensibles al género liderada por la SDMujer. Se realizó acompañamiento técnico a 3 mesas, 1 comité y 2 comisiones. Sobre Sello En Igualdad: se realizó acompañamiento para la revisión del plan de trabajo de la SDIS y sus subdirecciones. Se realizó implementación de instrumentos de revisión de lenguaje escrito y visual a 2 entidades, se realizaron visitas de observación a 24 entidades. Se verificó la adhesión al pacto a 2 organizaciones privadas y se implementaron 6 talleres a 506 personas.</t>
  </si>
  <si>
    <t>A la fecha se han realizado las siguientes acciones por 7 de los ocho derechos priorizados Paz: Articulación interna e intersectorial temas de paz. Reportes seguimiento Política Víctimas, PAD, Subcomité Memoria y Mesa Reincorporación. Participación: Articulación interna e intersectorial temas participación. Propuestas fortalecimiento CCM y agendas mujeres habitantes calle. Articulación agendas mujeres CCM. Trabajo: Articulación SDMovilidad y AVANTIA, Documento sentido conmemoración 22 Julio. Avance productos Plazas Mercado, PPASP y cartilla proceso disciplinario Salud: Articulación temas de salud, IVE, derechos sexuales y reproductivos, salud mental, prevención maternidades tempranas, lactancia materna, VIH y Avance documento barreras acceso salud. Educación: Articulación interna e intersectorial temas educación superior y proyecto acción climática C40. Avances Sello universidades. 3 Mesas prevención violencias IES. Cultura: Articulación Smartfilms, Quinta Bolívar, Bibliored, Fuego Fatuo y SOFA. Documento PP ASP. Hábitat: Articulación interna e intersectorial reglamentación POT. Insumos Plan Maestro Servicios Cuidado y Sociales y Plan Movilidad. Cartilla Estándar Calidad Espacial CIOM. Educación-Cultura: Articulación Agencia Atenea. Cultura-Salud: Articulación GIZ. Participación-Hábitat: Articulación sistema participación POT. 7Derechos: Revisión y retroalimentación acciones afirmativas en 25 planes de trabajo Sello. Avances actualización 7 documentos técnicos, 7 documentos técnicos incidencia CCM, 48 conceptos técnicos sobre documentos técnicos y normativos relacionados con los derechos de las mujeres, 4 conmemoraciones, Avances a 4 producto de PP  y 60 sensibilizaciones.</t>
  </si>
  <si>
    <t>Se realizaron 6 jornadas de socialización de la PPMyEG y 7 mesas de trabajo para la implementación de esta política. Se desarrollaron 6 mesas de trabajo para la implementación de la PPASP y 7 jornadas de socialización de esta política. Así mismo se tuvo acompañamiento en la formulación de 7 políticas públicas (ruralidad, Servicios Públicos, Pueblos Indígenas, Comunidad Palenquera, Comunidad Raizal, Comunidades Negras, Afrocolombianas y Pueblo Rrom) en el marco del ciclo de políticas.</t>
  </si>
  <si>
    <t>A la fecha se han realizado 16 jornadas de socialización de la PPMyEG y 51 mesas de trabajo para la implementación de esta política. Se desarrollaron 77 mesas de trabajo para la implementación de la PPASP y 34 jornadas de socialización. Así mismo, se consolidaron 56 reportes de productos en responsabilidad de la SDMujer en políticas públicas distritales y se tuvo acompañamiento en la formulación de 17 políticas públicas en el marco del ciclo de políticas.</t>
  </si>
  <si>
    <t xml:space="preserve">Cargo: SUBSECRETARIA DEL CUIDADO Y POLÍTICAS DE IGUALDAD- GERENTA </t>
  </si>
  <si>
    <t>Nombre: ANGIE PAOLA MESA</t>
  </si>
  <si>
    <t>Nombre: LEIDY ALVAREZ,  HEIDY GUZMÁN</t>
  </si>
  <si>
    <t xml:space="preserve">Cargo:  Profesional Universitaria / contratista financiera DDDP. </t>
  </si>
  <si>
    <t xml:space="preserve">Transversalización: acompañamiento técnico para la transversalización del enfoque de género en 15 sectores distritales mediante sensibilizaciones, documentos, bullets y conceptos técnicos. Realización de la primera sesión de la CIM y ocho sesiones de la UTA. Revisión y actualización de los documentos que componen la metodología de indicadores con enfoque de género. Mesas de trabajo para el ajuste y validación final de actividades y metas del plan de trabajo. Participación y acompañamiento técnico a mesas, comités y comisiones del Distrito. Se desarrollaron dos talleres magistrales sobre TPIEG, se enviaron propuestas de marcación 2023 a 44 entidades y se realizó el acompañamiento en el uno a uno de las entidades. Reunión con la Universidad de Nebraska para  mostrar los avances del TPIEG en Bogotá. Concertación y monitoreo a los reportes de logros de transversalización de género para 15 sectores. 
Sello En Igualdad: Evento de premiación de las entidades públicas de acuerdo a los resultados de la medición del Sello, en el marco de la conmemoración del 8 de marzo (sello violeta: SDJ, sello plata: SDIS y sello bronce: SDG) y entrega de insignias de reconocimiento a 21 organizaciones privadas. Se socializaron y enviaron los diagnósticos institucionales y la propuesta de plan de trabajo a 25 entidades en la primera fase. Para la segunda fase se convocaron 35 entidades. Implementación de instrumentos de revisión de lenguaje escrito y visual a 29 entidades. Visitas de observación a 30 entidades. Para privados: aplicación de la herramienta de autodiagnóstico a 11 organizaciones privadas y socialización a 13 empresas. Se implementaron 21 talleres del portafolio a 1296 personas. Se realizó desayuno de trabajo con el sector privado en mayo y a la fecha hay 22 empresas e IES que firmaron el Pacto de Ciudad de Igualdad de Género.
Implementación 7 derechos de la PPMYEG: Revisión y retroalimentación acciones afirmativas en 25 planes de trabajo Sello. Avances actualización 7 documentos técnicos, 7 documentos técnicos incidencia CCM, 48 conceptos técnicos sobre documentos técnicos y normativos relacionados con los derechos de las mujeres, 4 conmemoraciones, Avances a 4 producto de PP  y 60 sensibilizaciones. Articulaciones internas e intersectoriales en temas de paz, participación, educación superior, proyecto acción climática y salud (IVE, derechos sexuales y reproductivos, salud mental, prevención maternidades tempranas, lactancia materna, VIH). Paz: reportes seguimiento Política Víctimas, PAD, Subcomité Memoria y Mesa Reincorporación. Participación: propuestas fortalecimiento CCM y agendas mujeres habitantes calle, articulación agendas mujeres CCM. Trabajo: Articulación SDMovilidad y AVANTIA, Documento sentido conmemoración 22 Julio. Avance productos Plazas Mercado, PPASP y cartilla proceso disciplinario Salud: Avance documento barreras acceso salud. Educación: Avances Sello universidades, 3 Mesas prevención violencias IES. Cultura: Articulación Smartfilms, Quinta Bolívar, Bibliored, Fuego Fatuo y SOFA. Documento PP ASP. Hábitat: Articulación interna e intersectorial reglamentación POT. Insumos Plan Maestro Servicios Cuidado y Sociales y Plan Movilidad. Cartilla Estándar Calidad Espacial CIOM. Articulación Agencia Atenea, GIZ y sistema participación POT. </t>
  </si>
  <si>
    <t xml:space="preserve">Ene-Sep: Transversalización: acompañamiento técnico para la transversalización del enfoque de género en 15 sectores distritales mediante sensibilizaciones, documentos, bullets y conceptos técnicos. Realización de la primera sesión de la CIM y ocho sesiones de la UTA. Revisión y actualización de los documentos que componen la metodología de indicadores con enfoque de género. Mesas de trabajo para el ajuste y validación final de actividades y metas del plan de trabajo. Participación y acompañamiento técnico a mesas, comités y comisiones del Distrito. Se desarrollaron dos talleres magistrales sobre TPIEG, se enviaron propuestas de marcación 2023 a 44 entidades y se realizó el acompañamiento en el uno a uno de las entidades. Reunión con la Universidad de Nebraska para  mostrar los avances del TPIEG en Bogotá. Concertación y monitoreo a los reportes de logros de transversalización de género para 15 sectores. 
Sello En Igualdad: Evento de premiación de las entidades públicas de acuerdo a los resultados de la medición del Sello, en el marco de la conmemoración del 8 de marzo (sello violeta: SDJ, sello plata: SDIS y sello bronce: SDG) y entrega de insignias de reconocimiento a 21 organizaciones privadas. Se socializaron y enviaron los diagnósticos institucionales y la propuesta de plan de trabajo a 25 entidades en la primera fase. Para la segunda fase se convocaron 35 entidades. Implementación de instrumentos de revisión de lenguaje escrito y visual a 29 entidades. Visitas de observación a 30 entidades. Para privados: aplicación de la herramienta de autodiagnóstico a 11 organizaciones privadas y socialización a 13 empresas. Se implementaron 21 talleres del portafolio a 1296 personas. Se realizó desayuno de trabajo con el sector privado en mayo y a la fecha hay 22 empresas e IES que firmaron el Pacto de Ciudad de Igualdad de Género.	
		</t>
  </si>
  <si>
    <r>
      <t xml:space="preserve">Se envía a los 15 sectores oficio de solicitud de delegaciones de la CIM y su UTA, la propuesta de plan de acción 2023 y cronograma de sesiones. </t>
    </r>
    <r>
      <rPr>
        <b/>
        <sz val="11"/>
        <color rgb="FF000000"/>
        <rFont val="Times New Roman"/>
        <family val="1"/>
      </rPr>
      <t xml:space="preserve">UTA: </t>
    </r>
    <r>
      <rPr>
        <sz val="11"/>
        <color rgb="FF000000"/>
        <rFont val="Times New Roman"/>
        <family val="1"/>
      </rPr>
      <t xml:space="preserve">Primera sesión: definición planes de acción CIM y UTA 2023. Segunda sesión: Presentación del balance de la propuesta de los planes de acción CIM - UTA 2023 y cronograma de entrega de reportes 2023 PPMyEG y PPASP. Aspectos generales de socialización de buenas prácticas de entidades y conmemoración del 8M. Tercera sesión: socialización de la matriz de buenas prácticas y logros de Transversalización de Género de los sectores 2023. Cuarta sesión: socialización de acciones sectoriales en el marco del 8M, la buena práctica del sector Ambiente, ajustes al plan de acción de PPMyEG y reportes de PP 2023. Quinta sesión: socialización de resultados primera fase de “En Igualdad” Sello Distrital de Igualdad de Género, balance de marcación TPIEG 2022 y compromisos sobre marcación 2023 (se realiza la primera sesión de la CIM). Sexta sesión: Socialización del instrumento de seguimiento y monitoreo del plan de acción, las decisiones y compromisos de la CIM y su UTA y socialización de buenas prácticas con enfoque de género (Gobierno, Seguridad y Salud). Septima sesión: Calendario de reportes de acciones (PPMYEG- PPASP- Planes de Trabajo sello en Igualdad-LOGROS), Consolidado y resultados de los logros de Transversalización de género 2023 y alertas frente al cumplimiento de estos y avances y resultados de la marcación del TPIEG 2023 (Preliminar). Octava sesión: Socialización de buenas prácticas con enfoque de género (Planeación, Gestión Pública y Desarrollo Económico), aprobación y entrega de reportes de los planes de trabajo del sello “En Igualdad”. Se reprogramó para el mes de octubre la novena sesión UTA- CIM para abordar los avances de PPMyEG y PPASP y sus instrumentos, el balance de marcación TPIEG 2023 y los lineamientos para los reportes de PP. Se cuenta con bullets y ppt de la sesión, las cuales están en proceso de aprobación </t>
    </r>
  </si>
  <si>
    <t xml:space="preserve">En el mes de septiembre se cuenta con la diagramación de los informes de balance de la vigencia 2022 de la PPMYEG y PPASP y del Informe de logros de transversalización de género 2022. Asi mismo, se realizó revisión, análisis y retroalimentación de los reportes de los planes de trabajo de Sello de las siguientes entidades: Sector Ambiente, IPES, Sector Movilidad, Jardín Botánico, Sector Educación, UAECOB, Sector Seguridad, Sector Mujeres, Sector Jurídica, Sector Cultura, IDRD, IDARTES, UAESP, IDIPRON, Sector Salud, Sector Planeación y Gestión Pública Se realizó revisión y retroalimentación de los reportes a corte de agosto de los logros de transversalización de género de los 15 sectores de la Administración Distrital. Y se actualizaron las matrices de consolidación de reporte de la PPMYEG y PPASP a corte de septiembre, conforme a los alcances de reporte recibidos por los sectores. </t>
  </si>
  <si>
    <t xml:space="preserve">En clave de la implementación de siete (7) de los ocho (8) derechos de la PPMyEG se realizaron las siguientes acciones por cada derecho así: Paz: Proyección PAD víctimas 2024. 1 sensibilización a ciudadanía. 1 conmemoración Semana por la Paz. Participación: Articulación intersectorial: Acuerdo participación niñas y adolescentes; agenda ciudadana mujeres habitantes calle y estrategia prevención violencia participación política mujeres. Avance producto PP Acción Comunal. 1 encuentro mujeres habitantes calle para la construcción de agenda ciudadana. Avances construcción plan participación territorial POT. Trabajo: Articulación SDMovilidad– Avantia. Avance producto Acuerdo Plazas Mercado. Retroalimentación documento identificación barreras sector transporte. 1 sensibilización a ciudadanía. Salud: Articulación mesa prevención maternidades tempranas y prevención VIH. 1 sensibilización a ciudadanía. 4 sensibilizaciones a funcionariado. 1 conmemoración 28Septiembre. Revisión acciones afirmativas plan trabajo Sello con la SDIS. Educación: Articulación estrategia Sello para IES. Avance 2 productos PP Educativa. 1 sensibilización a ciudadanía. 1 sensibilización talento humano SDMujer. Espacio de información sobre Sello a 1 IES. 1 jornada revisión buenas prácticas 1 IES. Cultura: Articulación intersectorial participación SOFA. Avance producto PP lectura, escritura y oralidad. 1 sensibilización a ciudadanía. 1 sensibilización IES Sello. Hábitat: Articulación SDMovilidad para la semana seguridad vial. Entrega cartilla estándares calidad espacial CIOM. Retroalimentación Plan Movilidad Sostenible y Avance producto PP Espacio Público.      </t>
  </si>
  <si>
    <r>
      <t xml:space="preserve">Se realizó acompañamiento técnico para la transversalización del enfoque de género en 15 sectores distritales mediante sensibilizaciones, documentos, bullets y conceptos técnicos a saber: concepto con recomendaciones para el lanzamiento de soluciones tecnológicas de la Política de Seguridad de la Información de la ACDTIC; concepto técnico sobre la caracterización del talento humano de la SDSCJ; primera versión del documento técnico y ruta metodológica de presupuestos sensibles al género liderada por la SDMujer. Se realizó acompañamiento técnico a 3 mesas, 1 comité y 2 comisiones. Sobre Sello En Igualdad: se realizó acompañamiento para la revisión del plan de trabajo de la SDIS y sus subdirecciones. Se realizó implementación de instrumentos de revisión de lenguaje escrito y visual a 2 entidades, se realizaron visitas de observación a 24 entidades. Se verificó la adhesión al pacto a 2 organizaciones privadas y se implementaron 6 talleres a 506 personas.
En relación con la implementación de 7 derechos de la PPMyEG se realizaron las siguientes acciones por cada derecho así: Paz: Proyección PAD víctimas 2024. 1 sensibilización a ciudadanía. 1 conmemoración Semana por la Paz. Participación: Articulación intersectorial: Acuerdo participación niñas y adolescentes; agenda ciudadana mujeres habitantes calle y estrategia prevención violencia participación política mujeres. Avance producto PP Acción Comunal. 1 encuentro mujeres habitantes calle para la construcción de agenda ciudadana. Avances construcción plan participación territorial POT. Trabajo: Articulación SDMovilidad– Avantia. Avance producto Acuerdo Plazas Mercado. Retroalimentación documento identificación barreras sector transporte. 1 sensibilización a ciudadanía. Salud: Articulación mesa prevención maternidades tempranas y prevención VIH. 1 sensibilización a ciudadanía. 4 sensibilizaciones a funcionariado. 1 conmemoración 28Septiembre. Revisión acciones afirmativas plan trabajo Sello con la SDIS. Educación: Articulación estrategia Sello para IES. Avance 2 productos PP Educativa. 1 sensibilización a ciudadanía. 1 sensibilización talento humano SDMujer. Espacio de información sobre Sello a 1 IES. 1 jornada revisión buenas prácticas 1 IES. Cultura: Articulación intersectorial participación SOFA. Avance producto PP lectura, escritura y oralidad. 1 sensibilización a ciudadanía. 1 sensibilización IES Sello. Hábitat: Articulación SDMovilidad para la semana seguridad vial. Entrega cartilla estándares calidad espacial CIOM. Retroalimentación Plan Movilidad Sostenible y Avance producto PP Espacio Público. </t>
    </r>
    <r>
      <rPr>
        <sz val="11"/>
        <color rgb="FF7030A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</si>
</sst>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u/>
      <sz val="11"/>
      <color rgb="FF000000"/>
      <name val="Times New Roman"/>
      <family val="1"/>
    </font>
    <font>
      <b/>
      <sz val="11"/>
      <color rgb="FF7030A0"/>
      <name val="Times New Roman"/>
      <family val="1"/>
    </font>
    <font>
      <sz val="9"/>
      <color indexed="81"/>
      <name val="Tahoma"/>
      <family val="2"/>
    </font>
    <font>
      <b/>
      <sz val="9"/>
      <color indexed="81"/>
      <name val="Tahoma"/>
      <family val="2"/>
    </font>
    <font>
      <sz val="11"/>
      <color rgb="FF000000"/>
      <name val="Times New Roman"/>
      <family val="1"/>
    </font>
    <font>
      <b/>
      <sz val="11"/>
      <color rgb="FF000000"/>
      <name val="Times New Roman"/>
      <family val="1"/>
    </font>
    <font>
      <b/>
      <sz val="11"/>
      <color rgb="FFFF0000"/>
      <name val="Times New Roman"/>
      <family val="1"/>
    </font>
    <font>
      <sz val="11"/>
      <color rgb="FF7030A0"/>
      <name val="Times New Roman"/>
      <family val="1"/>
    </font>
    <font>
      <sz val="10"/>
      <color rgb="FF000000"/>
      <name val="Tahoma"/>
      <family val="2"/>
    </font>
    <font>
      <b/>
      <sz val="10"/>
      <color rgb="FF000000"/>
      <name val="Tahoma"/>
      <family val="2"/>
    </font>
    <font>
      <b/>
      <sz val="11"/>
      <color rgb="FF000000"/>
      <name val="Tahoma"/>
      <family val="2"/>
    </font>
    <font>
      <sz val="11"/>
      <color rgb="FF000000"/>
      <name val="Tahoma"/>
      <family val="2"/>
    </font>
  </fonts>
  <fills count="2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6"/>
        <bgColor indexed="64"/>
      </patternFill>
    </fill>
    <fill>
      <patternFill patternType="solid">
        <fgColor rgb="FFFFFFFF"/>
        <bgColor rgb="FF000000"/>
      </patternFill>
    </fill>
    <fill>
      <patternFill patternType="solid">
        <fgColor theme="0"/>
        <bgColor rgb="FF000000"/>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right style="thin">
        <color rgb="FF000000"/>
      </right>
      <top/>
      <bottom/>
      <diagonal/>
    </border>
    <border>
      <left/>
      <right style="medium">
        <color rgb="FF000000"/>
      </right>
      <top/>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9" fontId="20" fillId="0" borderId="0" applyFont="0" applyFill="0" applyBorder="0" applyAlignment="0" applyProtection="0"/>
    <xf numFmtId="168" fontId="20" fillId="0" borderId="0" applyFont="0" applyFill="0" applyBorder="0" applyAlignment="0" applyProtection="0"/>
    <xf numFmtId="41" fontId="20" fillId="0" borderId="0" applyFont="0" applyFill="0" applyBorder="0" applyAlignment="0" applyProtection="0"/>
    <xf numFmtId="169" fontId="5"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4" fontId="1" fillId="0" borderId="0" applyFont="0" applyFill="0" applyBorder="0" applyAlignment="0" applyProtection="0"/>
    <xf numFmtId="165"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4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168"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79"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0" fontId="35" fillId="9" borderId="19" xfId="22" applyFont="1" applyFill="1" applyBorder="1" applyAlignment="1">
      <alignment horizontal="left" vertical="center" wrapText="1"/>
    </xf>
    <xf numFmtId="0" fontId="35" fillId="20" borderId="1" xfId="22" applyFont="1" applyFill="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0" fontId="35" fillId="0" borderId="1" xfId="22" applyFont="1" applyBorder="1" applyAlignment="1">
      <alignment horizontal="left" vertical="center" wrapText="1"/>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0" fontId="39" fillId="0" borderId="0" xfId="0" applyFont="1" applyAlignment="1">
      <alignment vertical="center"/>
    </xf>
    <xf numFmtId="0" fontId="36" fillId="0" borderId="18" xfId="22" applyFont="1" applyBorder="1" applyAlignment="1">
      <alignment horizontal="left" vertical="center" wrapText="1"/>
    </xf>
    <xf numFmtId="168" fontId="35" fillId="0" borderId="10" xfId="11" applyFont="1" applyFill="1" applyBorder="1" applyAlignment="1" applyProtection="1">
      <alignment horizontal="center"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9" fontId="11" fillId="19" borderId="1" xfId="28"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79"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8"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12" fillId="26" borderId="10" xfId="0" applyFont="1" applyFill="1" applyBorder="1" applyAlignment="1">
      <alignment horizontal="center" vertical="center" wrapText="1"/>
    </xf>
    <xf numFmtId="0" fontId="32" fillId="0" borderId="23" xfId="0" applyFont="1" applyBorder="1" applyAlignment="1">
      <alignment vertical="center" wrapText="1"/>
    </xf>
    <xf numFmtId="0" fontId="31" fillId="0" borderId="79" xfId="0" applyFont="1" applyBorder="1"/>
    <xf numFmtId="0" fontId="0" fillId="0" borderId="79" xfId="0" applyBorder="1"/>
    <xf numFmtId="0" fontId="17" fillId="0" borderId="1" xfId="0" applyFont="1" applyBorder="1" applyAlignment="1">
      <alignment vertical="center" wrapText="1"/>
    </xf>
    <xf numFmtId="0" fontId="0" fillId="0" borderId="83"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6" fillId="19" borderId="1" xfId="0" applyFont="1" applyFill="1" applyBorder="1" applyAlignment="1">
      <alignment vertical="center" wrapText="1"/>
    </xf>
    <xf numFmtId="0" fontId="32" fillId="0" borderId="1" xfId="28" applyNumberFormat="1" applyFont="1" applyFill="1" applyBorder="1" applyAlignment="1">
      <alignment vertical="center" wrapText="1"/>
    </xf>
    <xf numFmtId="9" fontId="35" fillId="0" borderId="1" xfId="22" applyNumberFormat="1" applyFont="1" applyBorder="1" applyAlignment="1">
      <alignment horizontal="center" vertical="center" wrapText="1"/>
    </xf>
    <xf numFmtId="173" fontId="20" fillId="0" borderId="1" xfId="10" quotePrefix="1" applyNumberFormat="1" applyFont="1" applyBorder="1" applyAlignment="1">
      <alignment vertical="center"/>
    </xf>
    <xf numFmtId="174" fontId="20" fillId="0" borderId="9" xfId="28" applyNumberFormat="1" applyFont="1" applyBorder="1" applyAlignment="1">
      <alignment vertical="center"/>
    </xf>
    <xf numFmtId="174" fontId="20" fillId="0" borderId="33" xfId="28" applyNumberFormat="1" applyFont="1" applyBorder="1" applyAlignment="1">
      <alignment vertical="center"/>
    </xf>
    <xf numFmtId="173" fontId="20" fillId="19" borderId="2" xfId="10" applyNumberFormat="1" applyFont="1" applyFill="1" applyBorder="1" applyAlignment="1">
      <alignment vertical="center"/>
    </xf>
    <xf numFmtId="173" fontId="20" fillId="19" borderId="19" xfId="10" applyNumberFormat="1" applyFont="1" applyFill="1" applyBorder="1" applyAlignment="1">
      <alignment vertical="center"/>
    </xf>
    <xf numFmtId="9" fontId="20" fillId="0" borderId="33" xfId="28" applyFont="1" applyFill="1" applyBorder="1" applyAlignment="1">
      <alignment vertical="center"/>
    </xf>
    <xf numFmtId="0" fontId="0" fillId="0" borderId="1" xfId="0" applyBorder="1"/>
    <xf numFmtId="0" fontId="35" fillId="0" borderId="1" xfId="22" applyFont="1" applyBorder="1" applyAlignment="1">
      <alignment horizontal="center" vertical="center" wrapText="1"/>
    </xf>
    <xf numFmtId="173" fontId="35" fillId="0" borderId="1" xfId="10" applyNumberFormat="1" applyFont="1" applyFill="1" applyBorder="1" applyAlignment="1" applyProtection="1">
      <alignment horizontal="center" vertical="center" wrapText="1"/>
    </xf>
    <xf numFmtId="1" fontId="36" fillId="9" borderId="1" xfId="30" applyNumberFormat="1" applyFont="1" applyFill="1" applyBorder="1" applyAlignment="1" applyProtection="1">
      <alignment horizontal="center" vertical="center" wrapText="1"/>
    </xf>
    <xf numFmtId="1" fontId="36" fillId="9" borderId="1" xfId="30" applyNumberFormat="1" applyFont="1" applyFill="1" applyBorder="1" applyAlignment="1">
      <alignment horizontal="center" vertical="center" wrapText="1"/>
    </xf>
    <xf numFmtId="174" fontId="35" fillId="9" borderId="1" xfId="28" applyNumberFormat="1" applyFont="1" applyFill="1" applyBorder="1" applyAlignment="1" applyProtection="1">
      <alignment vertical="center" wrapText="1"/>
    </xf>
    <xf numFmtId="1" fontId="35" fillId="9" borderId="1" xfId="30" applyNumberFormat="1" applyFont="1" applyFill="1" applyBorder="1" applyAlignment="1" applyProtection="1">
      <alignment horizontal="right" vertical="center" wrapText="1"/>
    </xf>
    <xf numFmtId="9" fontId="35" fillId="0" borderId="1" xfId="28" applyFont="1" applyFill="1" applyBorder="1" applyAlignment="1" applyProtection="1">
      <alignment horizontal="center" vertical="center" wrapText="1"/>
    </xf>
    <xf numFmtId="9" fontId="35" fillId="9" borderId="1" xfId="30" applyFont="1" applyFill="1" applyBorder="1" applyAlignment="1" applyProtection="1">
      <alignment horizontal="center" vertical="center" wrapText="1"/>
    </xf>
    <xf numFmtId="9" fontId="35" fillId="9" borderId="1" xfId="28" applyFont="1" applyFill="1" applyBorder="1" applyAlignment="1" applyProtection="1">
      <alignment horizontal="center" vertical="center" wrapText="1"/>
    </xf>
    <xf numFmtId="174" fontId="35" fillId="9" borderId="1" xfId="28" applyNumberFormat="1" applyFont="1" applyFill="1" applyBorder="1" applyAlignment="1" applyProtection="1">
      <alignment horizontal="center" vertical="center" wrapText="1"/>
    </xf>
    <xf numFmtId="9" fontId="38" fillId="0" borderId="1" xfId="29" applyFont="1" applyFill="1" applyBorder="1" applyAlignment="1" applyProtection="1">
      <alignment horizontal="center" vertical="center" wrapText="1"/>
      <protection locked="0"/>
    </xf>
    <xf numFmtId="9" fontId="32" fillId="0" borderId="1" xfId="28" applyFont="1" applyFill="1" applyBorder="1" applyAlignment="1">
      <alignment vertical="center"/>
    </xf>
    <xf numFmtId="9" fontId="32" fillId="0" borderId="1" xfId="28" applyFont="1" applyFill="1" applyBorder="1" applyAlignment="1">
      <alignment vertical="top" wrapText="1"/>
    </xf>
    <xf numFmtId="9" fontId="20" fillId="19" borderId="33" xfId="28" applyFont="1" applyFill="1" applyBorder="1" applyAlignment="1">
      <alignment vertical="center"/>
    </xf>
    <xf numFmtId="0" fontId="0" fillId="0" borderId="10" xfId="0" applyBorder="1"/>
    <xf numFmtId="0" fontId="36" fillId="27" borderId="1" xfId="0" applyFont="1" applyFill="1" applyBorder="1" applyAlignment="1">
      <alignment horizontal="left" vertical="center" wrapText="1"/>
    </xf>
    <xf numFmtId="0" fontId="36" fillId="0" borderId="5" xfId="0" applyFont="1" applyBorder="1" applyAlignment="1">
      <alignment vertical="center" wrapText="1"/>
    </xf>
    <xf numFmtId="0" fontId="12" fillId="9" borderId="10" xfId="22" applyFont="1" applyFill="1" applyBorder="1" applyAlignment="1">
      <alignment horizontal="left" vertical="center" wrapText="1"/>
    </xf>
    <xf numFmtId="0" fontId="11" fillId="9" borderId="10" xfId="30" applyNumberFormat="1" applyFont="1" applyFill="1" applyBorder="1" applyAlignment="1" applyProtection="1">
      <alignment horizontal="center" vertical="center" wrapText="1"/>
    </xf>
    <xf numFmtId="0" fontId="11" fillId="9" borderId="10" xfId="28" applyNumberFormat="1" applyFont="1" applyFill="1" applyBorder="1" applyAlignment="1" applyProtection="1">
      <alignment horizontal="center" vertical="center" wrapText="1"/>
    </xf>
    <xf numFmtId="174" fontId="12" fillId="9" borderId="10" xfId="28" applyNumberFormat="1" applyFont="1" applyFill="1" applyBorder="1" applyAlignment="1" applyProtection="1">
      <alignment vertical="center" wrapText="1"/>
    </xf>
    <xf numFmtId="173" fontId="12" fillId="9" borderId="10" xfId="10" applyNumberFormat="1" applyFont="1" applyFill="1" applyBorder="1" applyAlignment="1" applyProtection="1">
      <alignment vertical="center" wrapText="1"/>
    </xf>
    <xf numFmtId="9" fontId="11" fillId="19" borderId="1" xfId="29" applyFont="1" applyFill="1" applyBorder="1" applyAlignment="1" applyProtection="1">
      <alignment horizontal="center" vertical="center" wrapText="1"/>
      <protection locked="0"/>
    </xf>
    <xf numFmtId="9" fontId="12" fillId="0" borderId="19" xfId="22" applyNumberFormat="1" applyFont="1" applyBorder="1" applyAlignment="1">
      <alignment horizontal="center" vertical="center" wrapText="1"/>
    </xf>
    <xf numFmtId="0" fontId="35" fillId="9" borderId="10" xfId="22" applyFont="1" applyFill="1" applyBorder="1" applyAlignment="1">
      <alignment horizontal="left" vertical="center" wrapText="1"/>
    </xf>
    <xf numFmtId="9" fontId="36" fillId="9" borderId="10" xfId="30" applyFont="1" applyFill="1" applyBorder="1" applyAlignment="1" applyProtection="1">
      <alignment horizontal="center" vertical="center" wrapText="1"/>
    </xf>
    <xf numFmtId="9" fontId="36" fillId="9" borderId="10" xfId="28" applyFont="1" applyFill="1" applyBorder="1" applyAlignment="1" applyProtection="1">
      <alignment vertical="center" wrapText="1"/>
    </xf>
    <xf numFmtId="9" fontId="36" fillId="9" borderId="10" xfId="28" applyFont="1" applyFill="1" applyBorder="1" applyAlignment="1">
      <alignment vertical="center" wrapText="1"/>
    </xf>
    <xf numFmtId="174" fontId="35" fillId="9" borderId="10" xfId="28" applyNumberFormat="1" applyFont="1" applyFill="1" applyBorder="1" applyAlignment="1" applyProtection="1">
      <alignment vertical="center" wrapText="1"/>
    </xf>
    <xf numFmtId="9" fontId="35" fillId="0" borderId="10" xfId="28" applyFont="1" applyFill="1" applyBorder="1" applyAlignment="1" applyProtection="1">
      <alignment horizontal="center" vertical="center" wrapText="1"/>
    </xf>
    <xf numFmtId="9" fontId="36" fillId="9" borderId="19" xfId="28" applyFont="1" applyFill="1" applyBorder="1" applyAlignment="1" applyProtection="1">
      <alignment horizontal="center" vertical="center" wrapText="1"/>
      <protection locked="0"/>
    </xf>
    <xf numFmtId="9" fontId="35" fillId="0" borderId="19" xfId="22" applyNumberFormat="1" applyFont="1" applyBorder="1" applyAlignment="1">
      <alignment horizontal="center" vertical="center" wrapText="1"/>
    </xf>
    <xf numFmtId="0" fontId="36" fillId="0" borderId="0" xfId="0" applyFont="1" applyAlignment="1">
      <alignment vertical="center" wrapText="1"/>
    </xf>
    <xf numFmtId="0" fontId="36" fillId="0" borderId="0" xfId="0" applyFont="1" applyAlignment="1">
      <alignment horizontal="left" vertical="top" wrapText="1"/>
    </xf>
    <xf numFmtId="9" fontId="36" fillId="19" borderId="1" xfId="28" applyFont="1" applyFill="1" applyBorder="1" applyAlignment="1">
      <alignment vertical="center" wrapText="1"/>
    </xf>
    <xf numFmtId="9" fontId="36" fillId="0" borderId="1" xfId="22" applyNumberFormat="1" applyFont="1" applyBorder="1" applyAlignment="1">
      <alignment horizontal="left" vertical="top" wrapText="1"/>
    </xf>
    <xf numFmtId="9" fontId="36" fillId="0" borderId="9" xfId="22" applyNumberFormat="1" applyFont="1" applyBorder="1" applyAlignment="1">
      <alignment horizontal="left" vertical="top" wrapText="1"/>
    </xf>
    <xf numFmtId="9" fontId="35" fillId="0" borderId="1" xfId="22" applyNumberFormat="1" applyFont="1" applyBorder="1" applyAlignment="1">
      <alignment horizontal="left" vertical="top" wrapText="1"/>
    </xf>
    <xf numFmtId="9" fontId="11" fillId="0" borderId="1" xfId="22" applyNumberFormat="1" applyFont="1" applyBorder="1" applyAlignment="1">
      <alignment horizontal="left" vertical="top" wrapText="1"/>
    </xf>
    <xf numFmtId="9" fontId="11" fillId="0" borderId="9" xfId="22" applyNumberFormat="1" applyFont="1" applyBorder="1" applyAlignment="1">
      <alignment horizontal="left" vertical="top" wrapText="1"/>
    </xf>
    <xf numFmtId="9" fontId="36" fillId="0" borderId="1" xfId="22" applyNumberFormat="1" applyFont="1" applyBorder="1" applyAlignment="1">
      <alignment vertical="top" wrapText="1"/>
    </xf>
    <xf numFmtId="9" fontId="36" fillId="0" borderId="9" xfId="22" applyNumberFormat="1" applyFont="1" applyBorder="1" applyAlignment="1">
      <alignment vertical="top" wrapText="1"/>
    </xf>
    <xf numFmtId="9" fontId="35" fillId="0" borderId="1" xfId="22" applyNumberFormat="1" applyFont="1" applyBorder="1" applyAlignment="1">
      <alignment vertical="top" wrapText="1"/>
    </xf>
    <xf numFmtId="9" fontId="11" fillId="0" borderId="1" xfId="22" applyNumberFormat="1" applyFont="1" applyBorder="1" applyAlignment="1">
      <alignment vertical="top" wrapText="1"/>
    </xf>
    <xf numFmtId="9" fontId="11" fillId="0" borderId="9" xfId="22" applyNumberFormat="1" applyFont="1" applyBorder="1" applyAlignment="1">
      <alignment vertical="top"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0" fontId="27" fillId="0" borderId="31" xfId="0" applyFont="1" applyBorder="1" applyAlignment="1">
      <alignment vertical="center" wrapText="1"/>
    </xf>
    <xf numFmtId="2" fontId="11" fillId="0" borderId="19" xfId="22" applyNumberFormat="1" applyFont="1" applyBorder="1" applyAlignment="1">
      <alignment horizontal="center" vertical="center" wrapText="1"/>
    </xf>
    <xf numFmtId="9" fontId="35" fillId="0" borderId="9" xfId="22" applyNumberFormat="1" applyFont="1" applyBorder="1" applyAlignment="1">
      <alignment horizontal="left" vertical="top" wrapText="1"/>
    </xf>
    <xf numFmtId="9" fontId="36" fillId="0" borderId="19" xfId="22" applyNumberFormat="1" applyFont="1" applyBorder="1" applyAlignment="1">
      <alignment horizontal="left" vertical="top" wrapText="1"/>
    </xf>
    <xf numFmtId="9" fontId="36" fillId="0" borderId="33" xfId="22" applyNumberFormat="1" applyFont="1" applyBorder="1" applyAlignment="1">
      <alignment horizontal="left" vertical="top" wrapText="1"/>
    </xf>
    <xf numFmtId="2" fontId="11" fillId="0" borderId="8" xfId="22" applyNumberFormat="1" applyFont="1" applyBorder="1" applyAlignment="1">
      <alignment horizontal="left"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38"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14" xfId="30" applyFont="1" applyFill="1" applyBorder="1" applyAlignment="1" applyProtection="1">
      <alignment horizontal="center"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39"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2" fillId="19" borderId="36" xfId="30" applyFont="1" applyFill="1" applyBorder="1" applyAlignment="1">
      <alignment horizontal="left" vertical="top" wrapText="1"/>
    </xf>
    <xf numFmtId="9" fontId="32" fillId="19" borderId="22" xfId="30" applyFont="1" applyFill="1" applyBorder="1" applyAlignment="1" applyProtection="1">
      <alignment horizontal="left" vertical="top" wrapText="1"/>
    </xf>
    <xf numFmtId="9" fontId="32" fillId="19" borderId="23" xfId="30" applyFont="1" applyFill="1" applyBorder="1" applyAlignment="1" applyProtection="1">
      <alignment horizontal="left" vertical="top" wrapText="1"/>
    </xf>
    <xf numFmtId="9" fontId="32" fillId="19" borderId="38" xfId="30" applyFont="1" applyFill="1" applyBorder="1" applyAlignment="1" applyProtection="1">
      <alignment horizontal="left" vertical="top" wrapText="1"/>
    </xf>
    <xf numFmtId="9" fontId="32" fillId="19" borderId="0" xfId="30" applyFont="1" applyFill="1" applyBorder="1" applyAlignment="1" applyProtection="1">
      <alignment horizontal="left" vertical="top" wrapText="1"/>
    </xf>
    <xf numFmtId="9" fontId="32" fillId="19" borderId="24" xfId="30" applyFont="1" applyFill="1" applyBorder="1" applyAlignment="1" applyProtection="1">
      <alignment horizontal="left" vertical="top" wrapText="1"/>
    </xf>
    <xf numFmtId="9" fontId="11" fillId="0" borderId="23"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9" fontId="35" fillId="0" borderId="1" xfId="22" applyNumberFormat="1" applyFont="1" applyBorder="1" applyAlignment="1">
      <alignment horizontal="center" vertical="center" wrapText="1"/>
    </xf>
    <xf numFmtId="0" fontId="35" fillId="0" borderId="1" xfId="22" applyFont="1" applyBorder="1" applyAlignment="1">
      <alignment horizontal="center" vertical="center" wrapText="1"/>
    </xf>
    <xf numFmtId="2" fontId="36" fillId="0" borderId="1" xfId="22" applyNumberFormat="1" applyFont="1" applyBorder="1" applyAlignment="1">
      <alignment vertical="center" wrapText="1"/>
    </xf>
    <xf numFmtId="2" fontId="36" fillId="0" borderId="1" xfId="22" applyNumberFormat="1" applyFont="1" applyBorder="1" applyAlignment="1">
      <alignment horizontal="center" vertical="center" wrapText="1"/>
    </xf>
    <xf numFmtId="9" fontId="36" fillId="0" borderId="1" xfId="30" applyFont="1" applyFill="1" applyBorder="1" applyAlignment="1" applyProtection="1">
      <alignment horizontal="center" vertical="center" wrapText="1"/>
    </xf>
    <xf numFmtId="9" fontId="36" fillId="0" borderId="1" xfId="30" applyFont="1" applyBorder="1" applyAlignment="1">
      <alignment vertical="top" wrapText="1"/>
    </xf>
    <xf numFmtId="0" fontId="35" fillId="20" borderId="1" xfId="22" applyFont="1" applyFill="1" applyBorder="1" applyAlignment="1">
      <alignment horizontal="center" vertical="center" wrapText="1"/>
    </xf>
    <xf numFmtId="9" fontId="50" fillId="0" borderId="1" xfId="22" applyNumberFormat="1" applyFont="1" applyBorder="1" applyAlignment="1">
      <alignment horizontal="left" vertical="top" wrapText="1"/>
    </xf>
    <xf numFmtId="9" fontId="32" fillId="0" borderId="1" xfId="22" applyNumberFormat="1" applyFont="1" applyBorder="1" applyAlignment="1">
      <alignment horizontal="left" vertical="top" wrapText="1"/>
    </xf>
    <xf numFmtId="0" fontId="39" fillId="0" borderId="1" xfId="0" applyFont="1" applyBorder="1" applyAlignment="1">
      <alignment vertical="center" wrapText="1"/>
    </xf>
    <xf numFmtId="9" fontId="50" fillId="0" borderId="2" xfId="22" applyNumberFormat="1" applyFont="1" applyBorder="1" applyAlignment="1">
      <alignment horizontal="left" vertical="top" wrapText="1"/>
    </xf>
    <xf numFmtId="9" fontId="32" fillId="0" borderId="49" xfId="22" applyNumberFormat="1" applyFont="1" applyBorder="1" applyAlignment="1">
      <alignment horizontal="left" vertical="top" wrapText="1"/>
    </xf>
    <xf numFmtId="9" fontId="32" fillId="0" borderId="5" xfId="22" applyNumberFormat="1" applyFont="1" applyBorder="1" applyAlignment="1">
      <alignment horizontal="left" vertical="top" wrapText="1"/>
    </xf>
    <xf numFmtId="0" fontId="35" fillId="0" borderId="36" xfId="0" applyFont="1" applyBorder="1" applyAlignment="1">
      <alignment horizontal="left" wrapText="1"/>
    </xf>
    <xf numFmtId="0" fontId="35" fillId="0" borderId="22" xfId="0" applyFont="1" applyBorder="1" applyAlignment="1">
      <alignment horizontal="left" wrapText="1"/>
    </xf>
    <xf numFmtId="0" fontId="35" fillId="0" borderId="37" xfId="0" applyFont="1" applyBorder="1" applyAlignment="1">
      <alignment horizontal="left" wrapText="1"/>
    </xf>
    <xf numFmtId="0" fontId="35" fillId="27" borderId="84" xfId="0" applyFont="1" applyFill="1" applyBorder="1" applyAlignment="1">
      <alignment horizontal="left" vertical="top" wrapText="1"/>
    </xf>
    <xf numFmtId="0" fontId="35" fillId="27" borderId="81" xfId="0" applyFont="1" applyFill="1" applyBorder="1" applyAlignment="1">
      <alignment horizontal="left" vertical="top" wrapText="1"/>
    </xf>
    <xf numFmtId="0" fontId="35" fillId="27" borderId="85" xfId="0" applyFont="1" applyFill="1" applyBorder="1" applyAlignment="1">
      <alignment horizontal="left" vertical="top" wrapText="1"/>
    </xf>
    <xf numFmtId="0" fontId="35" fillId="27" borderId="88" xfId="0" applyFont="1" applyFill="1" applyBorder="1" applyAlignment="1">
      <alignment horizontal="left" vertical="top" wrapText="1"/>
    </xf>
    <xf numFmtId="0" fontId="35" fillId="27" borderId="89" xfId="0" applyFont="1" applyFill="1" applyBorder="1" applyAlignment="1">
      <alignment horizontal="left" vertical="top" wrapText="1"/>
    </xf>
    <xf numFmtId="0" fontId="35" fillId="27" borderId="90" xfId="0" applyFont="1" applyFill="1" applyBorder="1" applyAlignment="1">
      <alignment horizontal="left" vertical="top" wrapText="1"/>
    </xf>
    <xf numFmtId="2" fontId="36" fillId="0" borderId="8" xfId="22" applyNumberFormat="1" applyFont="1" applyBorder="1" applyAlignment="1">
      <alignment vertical="center" wrapText="1"/>
    </xf>
    <xf numFmtId="0" fontId="39" fillId="0" borderId="31" xfId="0" applyFont="1" applyBorder="1" applyAlignment="1">
      <alignment vertical="center" wrapText="1"/>
    </xf>
    <xf numFmtId="2" fontId="36" fillId="0" borderId="19" xfId="22" applyNumberFormat="1" applyFont="1" applyBorder="1" applyAlignment="1">
      <alignment horizontal="center" vertical="center" wrapText="1"/>
    </xf>
    <xf numFmtId="0" fontId="35" fillId="0" borderId="36" xfId="0" applyFont="1" applyBorder="1" applyAlignment="1">
      <alignment horizontal="left" vertical="top" wrapText="1"/>
    </xf>
    <xf numFmtId="0" fontId="35" fillId="0" borderId="22" xfId="0" applyFont="1" applyBorder="1" applyAlignment="1">
      <alignment horizontal="left" vertical="top" wrapText="1"/>
    </xf>
    <xf numFmtId="0" fontId="35" fillId="0" borderId="37" xfId="0" applyFont="1" applyBorder="1" applyAlignment="1">
      <alignment horizontal="left" vertical="top"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0" xfId="0" applyFont="1" applyBorder="1" applyAlignment="1">
      <alignment horizontal="left" vertical="center" wrapText="1"/>
    </xf>
    <xf numFmtId="0" fontId="36" fillId="0" borderId="38" xfId="0" applyFont="1" applyBorder="1" applyAlignment="1">
      <alignment horizontal="left" vertical="center" wrapText="1"/>
    </xf>
    <xf numFmtId="0" fontId="36" fillId="0" borderId="0" xfId="0" applyFont="1" applyAlignment="1">
      <alignment horizontal="left" vertical="center" wrapText="1"/>
    </xf>
    <xf numFmtId="0" fontId="36" fillId="0" borderId="87" xfId="0"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0" fontId="35" fillId="0" borderId="18" xfId="22" applyFont="1" applyBorder="1" applyAlignment="1">
      <alignment horizontal="center" vertical="center" wrapText="1"/>
    </xf>
    <xf numFmtId="0" fontId="35" fillId="0" borderId="39" xfId="22" applyFont="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35" xfId="22" applyFont="1" applyBorder="1" applyAlignment="1">
      <alignment horizontal="center" vertical="center" wrapText="1"/>
    </xf>
    <xf numFmtId="0" fontId="36" fillId="27" borderId="36" xfId="0" applyFont="1" applyFill="1" applyBorder="1" applyAlignment="1">
      <alignment vertical="top" wrapText="1"/>
    </xf>
    <xf numFmtId="0" fontId="46" fillId="27" borderId="22" xfId="0" applyFont="1" applyFill="1" applyBorder="1" applyAlignment="1">
      <alignment vertical="top" wrapText="1"/>
    </xf>
    <xf numFmtId="0" fontId="46" fillId="27" borderId="82" xfId="0" applyFont="1" applyFill="1" applyBorder="1" applyAlignment="1">
      <alignment vertical="top" wrapText="1"/>
    </xf>
    <xf numFmtId="0" fontId="46" fillId="27" borderId="38" xfId="0" applyFont="1" applyFill="1" applyBorder="1" applyAlignment="1">
      <alignment vertical="top" wrapText="1"/>
    </xf>
    <xf numFmtId="0" fontId="46" fillId="27" borderId="0" xfId="0" applyFont="1" applyFill="1" applyAlignment="1">
      <alignment vertical="top" wrapText="1"/>
    </xf>
    <xf numFmtId="0" fontId="46" fillId="27" borderId="86" xfId="0" applyFont="1" applyFill="1" applyBorder="1" applyAlignment="1">
      <alignment vertical="top" wrapText="1"/>
    </xf>
    <xf numFmtId="0" fontId="36" fillId="28" borderId="22" xfId="0" applyFont="1" applyFill="1" applyBorder="1" applyAlignment="1">
      <alignment vertical="top" wrapText="1"/>
    </xf>
    <xf numFmtId="0" fontId="36" fillId="28" borderId="82" xfId="0" applyFont="1" applyFill="1" applyBorder="1" applyAlignment="1">
      <alignment vertical="top" wrapText="1"/>
    </xf>
    <xf numFmtId="0" fontId="36" fillId="28" borderId="0" xfId="0" applyFont="1" applyFill="1" applyAlignment="1">
      <alignment vertical="top" wrapText="1"/>
    </xf>
    <xf numFmtId="0" fontId="36" fillId="28" borderId="86" xfId="0" applyFont="1" applyFill="1" applyBorder="1" applyAlignment="1">
      <alignment vertical="top"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82" xfId="0" applyFont="1" applyBorder="1" applyAlignment="1">
      <alignment vertical="center" wrapText="1"/>
    </xf>
    <xf numFmtId="0" fontId="36" fillId="0" borderId="38" xfId="0" applyFont="1" applyBorder="1" applyAlignment="1">
      <alignment vertical="center" wrapText="1"/>
    </xf>
    <xf numFmtId="0" fontId="36" fillId="0" borderId="0" xfId="0" applyFont="1" applyAlignment="1">
      <alignment vertical="center" wrapText="1"/>
    </xf>
    <xf numFmtId="0" fontId="36" fillId="0" borderId="86" xfId="0" applyFont="1" applyBorder="1" applyAlignment="1">
      <alignment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40"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41"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7" xfId="0" applyFont="1" applyBorder="1" applyAlignment="1">
      <alignment horizontal="center" vertical="center"/>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14" fontId="42" fillId="0" borderId="58" xfId="0" applyNumberFormat="1" applyFont="1" applyBorder="1" applyAlignment="1">
      <alignment horizontal="center" vertical="center"/>
    </xf>
    <xf numFmtId="9" fontId="36" fillId="0" borderId="36" xfId="30" applyFont="1" applyFill="1" applyBorder="1" applyAlignment="1" applyProtection="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20" xfId="30" applyFont="1" applyFill="1" applyBorder="1" applyAlignment="1" applyProtection="1">
      <alignment horizontal="center" vertical="center" wrapText="1"/>
    </xf>
    <xf numFmtId="9" fontId="36" fillId="0" borderId="3" xfId="30" applyFont="1" applyFill="1" applyBorder="1" applyAlignment="1" applyProtection="1">
      <alignment horizontal="center" vertical="center" wrapText="1"/>
    </xf>
    <xf numFmtId="9" fontId="36" fillId="0" borderId="25" xfId="30" applyFont="1" applyFill="1" applyBorder="1" applyAlignment="1" applyProtection="1">
      <alignment horizontal="center" vertical="center" wrapText="1"/>
    </xf>
    <xf numFmtId="0" fontId="12" fillId="19" borderId="1" xfId="0" applyFont="1" applyFill="1" applyBorder="1" applyAlignment="1">
      <alignment horizontal="left" vertical="top" wrapText="1"/>
    </xf>
    <xf numFmtId="0" fontId="11" fillId="19" borderId="1" xfId="0" applyFont="1" applyFill="1" applyBorder="1" applyAlignment="1">
      <alignment horizontal="left" vertical="top" wrapText="1"/>
    </xf>
    <xf numFmtId="0" fontId="35" fillId="19" borderId="1" xfId="0" applyFont="1" applyFill="1" applyBorder="1" applyAlignment="1">
      <alignment horizontal="left" vertical="top" wrapText="1"/>
    </xf>
    <xf numFmtId="0" fontId="36" fillId="19" borderId="1" xfId="0" applyFont="1" applyFill="1" applyBorder="1" applyAlignment="1">
      <alignment horizontal="left" vertical="top" wrapText="1"/>
    </xf>
    <xf numFmtId="0" fontId="51" fillId="19" borderId="1" xfId="0" applyFont="1" applyFill="1" applyBorder="1" applyAlignment="1">
      <alignment vertical="center" wrapText="1"/>
    </xf>
    <xf numFmtId="0" fontId="35" fillId="19" borderId="1" xfId="0" applyFont="1" applyFill="1" applyBorder="1" applyAlignment="1">
      <alignment vertical="center" wrapText="1"/>
    </xf>
    <xf numFmtId="0" fontId="51" fillId="19" borderId="1" xfId="0" applyFont="1" applyFill="1" applyBorder="1" applyAlignment="1">
      <alignment vertical="top" wrapText="1"/>
    </xf>
    <xf numFmtId="0" fontId="35" fillId="19" borderId="1" xfId="0" applyFont="1" applyFill="1" applyBorder="1" applyAlignment="1">
      <alignment vertical="top" wrapText="1"/>
    </xf>
    <xf numFmtId="0" fontId="34" fillId="9" borderId="10"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49"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4" fillId="9" borderId="35"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36"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0" xfId="0" applyFont="1" applyFill="1" applyAlignment="1">
      <alignment horizontal="center" vertical="center"/>
    </xf>
    <xf numFmtId="0" fontId="34" fillId="9" borderId="3" xfId="0" applyFont="1" applyFill="1" applyBorder="1" applyAlignment="1">
      <alignment horizontal="center" vertical="center"/>
    </xf>
    <xf numFmtId="14" fontId="43" fillId="19" borderId="1" xfId="0" applyNumberFormat="1" applyFont="1" applyFill="1" applyBorder="1" applyAlignment="1">
      <alignment horizontal="center" vertical="center"/>
    </xf>
    <xf numFmtId="0" fontId="43" fillId="19" borderId="1"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5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5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A38" zoomScale="60" zoomScaleNormal="60" workbookViewId="0">
      <selection activeCell="A42" sqref="A42:A43"/>
    </sheetView>
  </sheetViews>
  <sheetFormatPr baseColWidth="10" defaultColWidth="10.85546875" defaultRowHeight="15" x14ac:dyDescent="0.25"/>
  <cols>
    <col min="1" max="1" width="38.42578125" style="50" customWidth="1"/>
    <col min="2" max="2" width="21.42578125" style="50" customWidth="1"/>
    <col min="3" max="3" width="19.85546875" style="50" customWidth="1"/>
    <col min="4" max="4" width="20.7109375" style="50" customWidth="1"/>
    <col min="5" max="5" width="21.28515625" style="50" customWidth="1"/>
    <col min="6" max="6" width="20.7109375" style="50" customWidth="1"/>
    <col min="7" max="7" width="20.42578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7" width="18.140625" style="50" customWidth="1"/>
    <col min="28" max="28" width="22.7109375" style="50" customWidth="1"/>
    <col min="29" max="29" width="18.28515625" style="50" customWidth="1"/>
    <col min="30" max="30" width="15.285156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47"/>
      <c r="B1" s="450" t="s">
        <v>0</v>
      </c>
      <c r="C1" s="451"/>
      <c r="D1" s="451"/>
      <c r="E1" s="451"/>
      <c r="F1" s="451"/>
      <c r="G1" s="451"/>
      <c r="H1" s="451"/>
      <c r="I1" s="451"/>
      <c r="J1" s="451"/>
      <c r="K1" s="451"/>
      <c r="L1" s="451"/>
      <c r="M1" s="451"/>
      <c r="N1" s="451"/>
      <c r="O1" s="451"/>
      <c r="P1" s="451"/>
      <c r="Q1" s="451"/>
      <c r="R1" s="451"/>
      <c r="S1" s="451"/>
      <c r="T1" s="451"/>
      <c r="U1" s="451"/>
      <c r="V1" s="451"/>
      <c r="W1" s="451"/>
      <c r="X1" s="451"/>
      <c r="Y1" s="451"/>
      <c r="Z1" s="451"/>
      <c r="AA1" s="452"/>
      <c r="AB1" s="461" t="s">
        <v>1</v>
      </c>
      <c r="AC1" s="462"/>
      <c r="AD1" s="463"/>
    </row>
    <row r="2" spans="1:30" ht="30.75" customHeight="1" thickBot="1" x14ac:dyDescent="0.3">
      <c r="A2" s="448"/>
      <c r="B2" s="450" t="s">
        <v>2</v>
      </c>
      <c r="C2" s="451"/>
      <c r="D2" s="451"/>
      <c r="E2" s="451"/>
      <c r="F2" s="451"/>
      <c r="G2" s="451"/>
      <c r="H2" s="451"/>
      <c r="I2" s="451"/>
      <c r="J2" s="451"/>
      <c r="K2" s="451"/>
      <c r="L2" s="451"/>
      <c r="M2" s="451"/>
      <c r="N2" s="451"/>
      <c r="O2" s="451"/>
      <c r="P2" s="451"/>
      <c r="Q2" s="451"/>
      <c r="R2" s="451"/>
      <c r="S2" s="451"/>
      <c r="T2" s="451"/>
      <c r="U2" s="451"/>
      <c r="V2" s="451"/>
      <c r="W2" s="451"/>
      <c r="X2" s="451"/>
      <c r="Y2" s="451"/>
      <c r="Z2" s="451"/>
      <c r="AA2" s="452"/>
      <c r="AB2" s="464" t="s">
        <v>3</v>
      </c>
      <c r="AC2" s="465"/>
      <c r="AD2" s="466"/>
    </row>
    <row r="3" spans="1:30" ht="24" customHeight="1" x14ac:dyDescent="0.25">
      <c r="A3" s="448"/>
      <c r="B3" s="422" t="s">
        <v>4</v>
      </c>
      <c r="C3" s="423"/>
      <c r="D3" s="423"/>
      <c r="E3" s="423"/>
      <c r="F3" s="423"/>
      <c r="G3" s="423"/>
      <c r="H3" s="423"/>
      <c r="I3" s="423"/>
      <c r="J3" s="423"/>
      <c r="K3" s="423"/>
      <c r="L3" s="423"/>
      <c r="M3" s="423"/>
      <c r="N3" s="423"/>
      <c r="O3" s="423"/>
      <c r="P3" s="423"/>
      <c r="Q3" s="423"/>
      <c r="R3" s="423"/>
      <c r="S3" s="423"/>
      <c r="T3" s="423"/>
      <c r="U3" s="423"/>
      <c r="V3" s="423"/>
      <c r="W3" s="423"/>
      <c r="X3" s="423"/>
      <c r="Y3" s="423"/>
      <c r="Z3" s="423"/>
      <c r="AA3" s="424"/>
      <c r="AB3" s="464" t="s">
        <v>5</v>
      </c>
      <c r="AC3" s="465"/>
      <c r="AD3" s="466"/>
    </row>
    <row r="4" spans="1:30" ht="21.95" customHeight="1" thickBot="1" x14ac:dyDescent="0.3">
      <c r="A4" s="449"/>
      <c r="B4" s="467"/>
      <c r="C4" s="468"/>
      <c r="D4" s="468"/>
      <c r="E4" s="468"/>
      <c r="F4" s="468"/>
      <c r="G4" s="468"/>
      <c r="H4" s="468"/>
      <c r="I4" s="468"/>
      <c r="J4" s="468"/>
      <c r="K4" s="468"/>
      <c r="L4" s="468"/>
      <c r="M4" s="468"/>
      <c r="N4" s="468"/>
      <c r="O4" s="468"/>
      <c r="P4" s="468"/>
      <c r="Q4" s="468"/>
      <c r="R4" s="468"/>
      <c r="S4" s="468"/>
      <c r="T4" s="468"/>
      <c r="U4" s="468"/>
      <c r="V4" s="468"/>
      <c r="W4" s="468"/>
      <c r="X4" s="468"/>
      <c r="Y4" s="468"/>
      <c r="Z4" s="468"/>
      <c r="AA4" s="469"/>
      <c r="AB4" s="470" t="s">
        <v>6</v>
      </c>
      <c r="AC4" s="471"/>
      <c r="AD4" s="472"/>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1" t="s">
        <v>7</v>
      </c>
      <c r="B7" s="402"/>
      <c r="C7" s="473" t="s">
        <v>8</v>
      </c>
      <c r="D7" s="401" t="s">
        <v>9</v>
      </c>
      <c r="E7" s="415"/>
      <c r="F7" s="415"/>
      <c r="G7" s="415"/>
      <c r="H7" s="402"/>
      <c r="I7" s="409">
        <v>45201</v>
      </c>
      <c r="J7" s="410"/>
      <c r="K7" s="401" t="s">
        <v>10</v>
      </c>
      <c r="L7" s="402"/>
      <c r="M7" s="459" t="s">
        <v>11</v>
      </c>
      <c r="N7" s="460"/>
      <c r="O7" s="453"/>
      <c r="P7" s="454"/>
      <c r="Q7" s="54"/>
      <c r="R7" s="54"/>
      <c r="S7" s="54"/>
      <c r="T7" s="54"/>
      <c r="U7" s="54"/>
      <c r="V7" s="54"/>
      <c r="W7" s="54"/>
      <c r="X7" s="54"/>
      <c r="Y7" s="54"/>
      <c r="Z7" s="55"/>
      <c r="AA7" s="54"/>
      <c r="AB7" s="54"/>
      <c r="AC7" s="60"/>
      <c r="AD7" s="61"/>
    </row>
    <row r="8" spans="1:30" x14ac:dyDescent="0.25">
      <c r="A8" s="403"/>
      <c r="B8" s="404"/>
      <c r="C8" s="474"/>
      <c r="D8" s="403"/>
      <c r="E8" s="416"/>
      <c r="F8" s="416"/>
      <c r="G8" s="416"/>
      <c r="H8" s="404"/>
      <c r="I8" s="411"/>
      <c r="J8" s="412"/>
      <c r="K8" s="403"/>
      <c r="L8" s="404"/>
      <c r="M8" s="455" t="s">
        <v>12</v>
      </c>
      <c r="N8" s="456"/>
      <c r="O8" s="457"/>
      <c r="P8" s="458"/>
      <c r="Q8" s="54"/>
      <c r="R8" s="54"/>
      <c r="S8" s="54"/>
      <c r="T8" s="54"/>
      <c r="U8" s="54"/>
      <c r="V8" s="54"/>
      <c r="W8" s="54"/>
      <c r="X8" s="54"/>
      <c r="Y8" s="54"/>
      <c r="Z8" s="55"/>
      <c r="AA8" s="54"/>
      <c r="AB8" s="54"/>
      <c r="AC8" s="60"/>
      <c r="AD8" s="61"/>
    </row>
    <row r="9" spans="1:30" ht="15.75" thickBot="1" x14ac:dyDescent="0.3">
      <c r="A9" s="405"/>
      <c r="B9" s="406"/>
      <c r="C9" s="475"/>
      <c r="D9" s="405"/>
      <c r="E9" s="417"/>
      <c r="F9" s="417"/>
      <c r="G9" s="417"/>
      <c r="H9" s="406"/>
      <c r="I9" s="413"/>
      <c r="J9" s="414"/>
      <c r="K9" s="405"/>
      <c r="L9" s="406"/>
      <c r="M9" s="428" t="s">
        <v>13</v>
      </c>
      <c r="N9" s="429"/>
      <c r="O9" s="430" t="s">
        <v>14</v>
      </c>
      <c r="P9" s="431"/>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1" t="s">
        <v>15</v>
      </c>
      <c r="B11" s="402"/>
      <c r="C11" s="438" t="s">
        <v>16</v>
      </c>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40"/>
    </row>
    <row r="12" spans="1:30" ht="15" customHeight="1" x14ac:dyDescent="0.25">
      <c r="A12" s="403"/>
      <c r="B12" s="404"/>
      <c r="C12" s="441"/>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thickBot="1" x14ac:dyDescent="0.3">
      <c r="A13" s="405"/>
      <c r="B13" s="406"/>
      <c r="C13" s="444"/>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90" t="s">
        <v>17</v>
      </c>
      <c r="B15" s="391"/>
      <c r="C15" s="392" t="s">
        <v>18</v>
      </c>
      <c r="D15" s="393"/>
      <c r="E15" s="393"/>
      <c r="F15" s="393"/>
      <c r="G15" s="393"/>
      <c r="H15" s="393"/>
      <c r="I15" s="393"/>
      <c r="J15" s="393"/>
      <c r="K15" s="394"/>
      <c r="L15" s="380" t="s">
        <v>19</v>
      </c>
      <c r="M15" s="381"/>
      <c r="N15" s="381"/>
      <c r="O15" s="381"/>
      <c r="P15" s="381"/>
      <c r="Q15" s="382"/>
      <c r="R15" s="395" t="s">
        <v>20</v>
      </c>
      <c r="S15" s="396"/>
      <c r="T15" s="396"/>
      <c r="U15" s="396"/>
      <c r="V15" s="396"/>
      <c r="W15" s="396"/>
      <c r="X15" s="397"/>
      <c r="Y15" s="380" t="s">
        <v>21</v>
      </c>
      <c r="Z15" s="382"/>
      <c r="AA15" s="432" t="s">
        <v>22</v>
      </c>
      <c r="AB15" s="433"/>
      <c r="AC15" s="433"/>
      <c r="AD15" s="434"/>
    </row>
    <row r="16" spans="1:30" ht="9" customHeight="1" thickBot="1" x14ac:dyDescent="0.3">
      <c r="A16" s="59"/>
      <c r="B16" s="54"/>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73"/>
      <c r="AD16" s="74"/>
    </row>
    <row r="17" spans="1:41" s="76" customFormat="1" ht="37.5" customHeight="1" thickBot="1" x14ac:dyDescent="0.3">
      <c r="A17" s="390" t="s">
        <v>23</v>
      </c>
      <c r="B17" s="391"/>
      <c r="C17" s="398" t="s">
        <v>24</v>
      </c>
      <c r="D17" s="399"/>
      <c r="E17" s="399"/>
      <c r="F17" s="399"/>
      <c r="G17" s="399"/>
      <c r="H17" s="399"/>
      <c r="I17" s="399"/>
      <c r="J17" s="399"/>
      <c r="K17" s="399"/>
      <c r="L17" s="399"/>
      <c r="M17" s="399"/>
      <c r="N17" s="399"/>
      <c r="O17" s="399"/>
      <c r="P17" s="399"/>
      <c r="Q17" s="400"/>
      <c r="R17" s="380" t="s">
        <v>25</v>
      </c>
      <c r="S17" s="381"/>
      <c r="T17" s="381"/>
      <c r="U17" s="381"/>
      <c r="V17" s="382"/>
      <c r="W17" s="407">
        <v>15</v>
      </c>
      <c r="X17" s="408"/>
      <c r="Y17" s="381" t="s">
        <v>26</v>
      </c>
      <c r="Z17" s="381"/>
      <c r="AA17" s="381"/>
      <c r="AB17" s="382"/>
      <c r="AC17" s="436">
        <v>0.45</v>
      </c>
      <c r="AD17" s="43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0" t="s">
        <v>27</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2"/>
      <c r="AE19" s="83"/>
      <c r="AF19" s="83"/>
    </row>
    <row r="20" spans="1:41" ht="32.25" customHeight="1" thickBot="1" x14ac:dyDescent="0.3">
      <c r="A20" s="82"/>
      <c r="B20" s="60"/>
      <c r="C20" s="383" t="s">
        <v>28</v>
      </c>
      <c r="D20" s="384"/>
      <c r="E20" s="384"/>
      <c r="F20" s="384"/>
      <c r="G20" s="384"/>
      <c r="H20" s="384"/>
      <c r="I20" s="384"/>
      <c r="J20" s="384"/>
      <c r="K20" s="384"/>
      <c r="L20" s="384"/>
      <c r="M20" s="384"/>
      <c r="N20" s="384"/>
      <c r="O20" s="384"/>
      <c r="P20" s="385"/>
      <c r="Q20" s="386" t="s">
        <v>29</v>
      </c>
      <c r="R20" s="387"/>
      <c r="S20" s="387"/>
      <c r="T20" s="387"/>
      <c r="U20" s="387"/>
      <c r="V20" s="387"/>
      <c r="W20" s="387"/>
      <c r="X20" s="387"/>
      <c r="Y20" s="387"/>
      <c r="Z20" s="387"/>
      <c r="AA20" s="387"/>
      <c r="AB20" s="387"/>
      <c r="AC20" s="387"/>
      <c r="AD20" s="388"/>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8</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8</v>
      </c>
      <c r="Z21" s="161" t="s">
        <v>38</v>
      </c>
      <c r="AA21" s="161" t="s">
        <v>39</v>
      </c>
      <c r="AB21" s="161" t="s">
        <v>40</v>
      </c>
      <c r="AC21" s="161" t="s">
        <v>41</v>
      </c>
      <c r="AD21" s="162" t="s">
        <v>42</v>
      </c>
      <c r="AE21" s="3"/>
      <c r="AF21" s="3"/>
    </row>
    <row r="22" spans="1:41" ht="32.25" customHeight="1" x14ac:dyDescent="0.25">
      <c r="A22" s="347" t="s">
        <v>43</v>
      </c>
      <c r="B22" s="389"/>
      <c r="C22" s="215">
        <v>22878899</v>
      </c>
      <c r="D22" s="216"/>
      <c r="E22" s="180"/>
      <c r="F22" s="180"/>
      <c r="G22" s="180"/>
      <c r="H22" s="180"/>
      <c r="I22" s="180"/>
      <c r="J22" s="180"/>
      <c r="K22" s="180"/>
      <c r="L22" s="180"/>
      <c r="M22" s="180"/>
      <c r="N22" s="180"/>
      <c r="O22" s="180">
        <f>SUM(C22:N22)</f>
        <v>22878899</v>
      </c>
      <c r="P22" s="183"/>
      <c r="Q22" s="215">
        <v>1334419471</v>
      </c>
      <c r="R22" s="216">
        <v>75240000</v>
      </c>
      <c r="S22" s="216"/>
      <c r="T22" s="180"/>
      <c r="U22" s="180">
        <v>8351665</v>
      </c>
      <c r="V22" s="180"/>
      <c r="W22" s="180">
        <v>-5065171</v>
      </c>
      <c r="X22" s="180"/>
      <c r="Y22" s="180">
        <v>94739209</v>
      </c>
      <c r="Z22" s="180"/>
      <c r="AA22" s="180"/>
      <c r="AB22" s="180"/>
      <c r="AC22" s="180">
        <f>SUM(Q22:AB22)</f>
        <v>1507685174</v>
      </c>
      <c r="AD22" s="186"/>
      <c r="AE22" s="3"/>
      <c r="AF22" s="3"/>
    </row>
    <row r="23" spans="1:41" ht="32.25" customHeight="1" x14ac:dyDescent="0.25">
      <c r="A23" s="348" t="s">
        <v>44</v>
      </c>
      <c r="B23" s="371"/>
      <c r="C23" s="217"/>
      <c r="D23" s="218"/>
      <c r="E23" s="176"/>
      <c r="F23" s="176"/>
      <c r="G23" s="176"/>
      <c r="H23" s="176"/>
      <c r="I23" s="176"/>
      <c r="J23" s="176"/>
      <c r="K23" s="176"/>
      <c r="L23" s="176"/>
      <c r="M23" s="176"/>
      <c r="N23" s="176"/>
      <c r="O23" s="176">
        <f>SUM(C23:N23)</f>
        <v>0</v>
      </c>
      <c r="P23" s="194" t="str">
        <f>IFERROR(O23/(SUMIF(C23:N23,"&gt;0",C22:N22))," ")</f>
        <v xml:space="preserve"> </v>
      </c>
      <c r="Q23" s="217">
        <v>990509470</v>
      </c>
      <c r="R23" s="218">
        <v>419150001</v>
      </c>
      <c r="S23" s="218">
        <f>-15291731</f>
        <v>-15291731</v>
      </c>
      <c r="T23" s="176">
        <v>-27041001</v>
      </c>
      <c r="U23" s="176">
        <v>17633639</v>
      </c>
      <c r="V23" s="176"/>
      <c r="W23" s="176">
        <v>24000000</v>
      </c>
      <c r="X23" s="176"/>
      <c r="Y23" s="180">
        <v>95000000</v>
      </c>
      <c r="Z23" s="176"/>
      <c r="AA23" s="176"/>
      <c r="AB23" s="176"/>
      <c r="AC23" s="244">
        <f>SUM(Q23:AB23)</f>
        <v>1503960378</v>
      </c>
      <c r="AD23" s="281">
        <f>IFERROR(AC23/(SUMIF(Q23:AB23,"&gt;0",Q22:AB22))," ")</f>
        <v>0.99752946035138235</v>
      </c>
      <c r="AE23" s="3"/>
      <c r="AF23" s="3"/>
    </row>
    <row r="24" spans="1:41" ht="32.25" customHeight="1" x14ac:dyDescent="0.25">
      <c r="A24" s="348" t="s">
        <v>45</v>
      </c>
      <c r="B24" s="371"/>
      <c r="C24" s="177">
        <v>5133518</v>
      </c>
      <c r="D24" s="218">
        <f>4100000+1000000+1083214</f>
        <v>6183214</v>
      </c>
      <c r="E24" s="176"/>
      <c r="F24" s="176">
        <f>1562167+10000000</f>
        <v>11562167</v>
      </c>
      <c r="G24" s="176"/>
      <c r="H24" s="244">
        <v>-1562167</v>
      </c>
      <c r="I24" s="176"/>
      <c r="J24" s="176"/>
      <c r="K24" s="176"/>
      <c r="L24" s="176"/>
      <c r="M24" s="176"/>
      <c r="N24" s="176"/>
      <c r="O24" s="244">
        <f>SUM(C24:N24)</f>
        <v>21316732</v>
      </c>
      <c r="P24" s="283"/>
      <c r="Q24" s="217"/>
      <c r="R24" s="218">
        <v>45552771</v>
      </c>
      <c r="S24" s="218">
        <f>117169700+6840000</f>
        <v>124009700</v>
      </c>
      <c r="T24" s="218">
        <f t="shared" ref="T24:X24" si="0">117169700+6840000</f>
        <v>124009700</v>
      </c>
      <c r="U24" s="218">
        <f t="shared" si="0"/>
        <v>124009700</v>
      </c>
      <c r="V24" s="218">
        <f>117169700+6840000+8351665</f>
        <v>132361365</v>
      </c>
      <c r="W24" s="218">
        <f>117169700+6840000-5065171</f>
        <v>118944529</v>
      </c>
      <c r="X24" s="218">
        <f t="shared" si="0"/>
        <v>124009700</v>
      </c>
      <c r="Y24" s="218">
        <v>182268909</v>
      </c>
      <c r="Z24" s="218">
        <v>133129700</v>
      </c>
      <c r="AA24" s="218">
        <v>133129700</v>
      </c>
      <c r="AB24" s="176">
        <f>133129700+133129700</f>
        <v>266259400</v>
      </c>
      <c r="AC24" s="244">
        <f>SUM(Q24:AB24)</f>
        <v>1507685174</v>
      </c>
      <c r="AD24" s="184"/>
      <c r="AE24" s="3"/>
      <c r="AF24" s="3"/>
    </row>
    <row r="25" spans="1:41" ht="32.25" customHeight="1" thickBot="1" x14ac:dyDescent="0.3">
      <c r="A25" s="374" t="s">
        <v>46</v>
      </c>
      <c r="B25" s="375"/>
      <c r="C25" s="219">
        <v>5078090</v>
      </c>
      <c r="D25" s="220">
        <v>5100000</v>
      </c>
      <c r="E25" s="179">
        <v>1083214</v>
      </c>
      <c r="F25" s="179">
        <v>10055428</v>
      </c>
      <c r="G25" s="179"/>
      <c r="H25" s="179"/>
      <c r="I25" s="179"/>
      <c r="J25" s="179"/>
      <c r="K25" s="179"/>
      <c r="L25" s="179"/>
      <c r="M25" s="179"/>
      <c r="N25" s="179"/>
      <c r="O25" s="284">
        <f>SUM(C25:N25)</f>
        <v>21316732</v>
      </c>
      <c r="P25" s="300">
        <f>+O25/O24</f>
        <v>1</v>
      </c>
      <c r="Q25" s="219"/>
      <c r="R25" s="220">
        <v>17691205</v>
      </c>
      <c r="S25" s="220">
        <v>109538534</v>
      </c>
      <c r="T25" s="179">
        <v>124009700</v>
      </c>
      <c r="U25" s="179">
        <v>124009700</v>
      </c>
      <c r="V25" s="179">
        <v>124009700</v>
      </c>
      <c r="W25" s="179">
        <v>140750672</v>
      </c>
      <c r="X25" s="179">
        <v>117314700</v>
      </c>
      <c r="Y25" s="179">
        <v>175834700</v>
      </c>
      <c r="Z25" s="179"/>
      <c r="AA25" s="179"/>
      <c r="AB25" s="179"/>
      <c r="AC25" s="179">
        <f>SUM(Q25:AB25)</f>
        <v>933158911</v>
      </c>
      <c r="AD25" s="282">
        <f>IFERROR(AC25/(SUMIF(Q25:AB25,"&gt;0",Q24:AB24))," ")</f>
        <v>0.95692277326207309</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25">
      <c r="A28" s="365" t="s">
        <v>48</v>
      </c>
      <c r="B28" s="367" t="s">
        <v>49</v>
      </c>
      <c r="C28" s="368"/>
      <c r="D28" s="371" t="s">
        <v>50</v>
      </c>
      <c r="E28" s="372"/>
      <c r="F28" s="372"/>
      <c r="G28" s="372"/>
      <c r="H28" s="372"/>
      <c r="I28" s="372"/>
      <c r="J28" s="372"/>
      <c r="K28" s="372"/>
      <c r="L28" s="372"/>
      <c r="M28" s="372"/>
      <c r="N28" s="372"/>
      <c r="O28" s="373"/>
      <c r="P28" s="350" t="s">
        <v>41</v>
      </c>
      <c r="Q28" s="350" t="s">
        <v>51</v>
      </c>
      <c r="R28" s="350"/>
      <c r="S28" s="350"/>
      <c r="T28" s="350"/>
      <c r="U28" s="350"/>
      <c r="V28" s="350"/>
      <c r="W28" s="350"/>
      <c r="X28" s="350"/>
      <c r="Y28" s="350"/>
      <c r="Z28" s="350"/>
      <c r="AA28" s="350"/>
      <c r="AB28" s="350"/>
      <c r="AC28" s="350"/>
      <c r="AD28" s="352"/>
    </row>
    <row r="29" spans="1:41" ht="27" customHeight="1" x14ac:dyDescent="0.25">
      <c r="A29" s="366"/>
      <c r="B29" s="369"/>
      <c r="C29" s="370"/>
      <c r="D29" s="88" t="s">
        <v>30</v>
      </c>
      <c r="E29" s="88" t="s">
        <v>31</v>
      </c>
      <c r="F29" s="88" t="s">
        <v>32</v>
      </c>
      <c r="G29" s="88" t="s">
        <v>33</v>
      </c>
      <c r="H29" s="88" t="s">
        <v>34</v>
      </c>
      <c r="I29" s="88" t="s">
        <v>35</v>
      </c>
      <c r="J29" s="88" t="s">
        <v>36</v>
      </c>
      <c r="K29" s="88" t="s">
        <v>37</v>
      </c>
      <c r="L29" s="88" t="s">
        <v>8</v>
      </c>
      <c r="M29" s="88" t="s">
        <v>38</v>
      </c>
      <c r="N29" s="88" t="s">
        <v>39</v>
      </c>
      <c r="O29" s="88" t="s">
        <v>40</v>
      </c>
      <c r="P29" s="373"/>
      <c r="Q29" s="350"/>
      <c r="R29" s="350"/>
      <c r="S29" s="350"/>
      <c r="T29" s="350"/>
      <c r="U29" s="350"/>
      <c r="V29" s="350"/>
      <c r="W29" s="350"/>
      <c r="X29" s="350"/>
      <c r="Y29" s="350"/>
      <c r="Z29" s="350"/>
      <c r="AA29" s="350"/>
      <c r="AB29" s="350"/>
      <c r="AC29" s="350"/>
      <c r="AD29" s="352"/>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418" t="s">
        <v>52</v>
      </c>
      <c r="C30" s="419"/>
      <c r="D30" s="89"/>
      <c r="E30" s="89"/>
      <c r="F30" s="89"/>
      <c r="G30" s="89"/>
      <c r="H30" s="89"/>
      <c r="I30" s="89"/>
      <c r="J30" s="89"/>
      <c r="K30" s="89"/>
      <c r="L30" s="89"/>
      <c r="M30" s="89"/>
      <c r="N30" s="89"/>
      <c r="O30" s="89"/>
      <c r="P30" s="86">
        <f>SUM(D30:O30)</f>
        <v>0</v>
      </c>
      <c r="Q30" s="420"/>
      <c r="R30" s="420"/>
      <c r="S30" s="420"/>
      <c r="T30" s="420"/>
      <c r="U30" s="420"/>
      <c r="V30" s="420"/>
      <c r="W30" s="420"/>
      <c r="X30" s="420"/>
      <c r="Y30" s="420"/>
      <c r="Z30" s="420"/>
      <c r="AA30" s="420"/>
      <c r="AB30" s="420"/>
      <c r="AC30" s="420"/>
      <c r="AD30" s="421"/>
    </row>
    <row r="31" spans="1:41" ht="45" customHeight="1" x14ac:dyDescent="0.25">
      <c r="A31" s="422" t="s">
        <v>53</v>
      </c>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4"/>
    </row>
    <row r="32" spans="1:41" ht="23.25" customHeight="1" x14ac:dyDescent="0.25">
      <c r="A32" s="348" t="s">
        <v>54</v>
      </c>
      <c r="B32" s="350" t="s">
        <v>55</v>
      </c>
      <c r="C32" s="350" t="s">
        <v>49</v>
      </c>
      <c r="D32" s="350" t="s">
        <v>56</v>
      </c>
      <c r="E32" s="350"/>
      <c r="F32" s="350"/>
      <c r="G32" s="350"/>
      <c r="H32" s="350"/>
      <c r="I32" s="350"/>
      <c r="J32" s="350"/>
      <c r="K32" s="350"/>
      <c r="L32" s="350"/>
      <c r="M32" s="350"/>
      <c r="N32" s="350"/>
      <c r="O32" s="350"/>
      <c r="P32" s="350"/>
      <c r="Q32" s="350" t="s">
        <v>57</v>
      </c>
      <c r="R32" s="350"/>
      <c r="S32" s="350"/>
      <c r="T32" s="350"/>
      <c r="U32" s="350"/>
      <c r="V32" s="350"/>
      <c r="W32" s="350"/>
      <c r="X32" s="350"/>
      <c r="Y32" s="350"/>
      <c r="Z32" s="350"/>
      <c r="AA32" s="350"/>
      <c r="AB32" s="350"/>
      <c r="AC32" s="350"/>
      <c r="AD32" s="352"/>
      <c r="AG32" s="87"/>
      <c r="AH32" s="87"/>
      <c r="AI32" s="87"/>
      <c r="AJ32" s="87"/>
      <c r="AK32" s="87"/>
      <c r="AL32" s="87"/>
      <c r="AM32" s="87"/>
      <c r="AN32" s="87"/>
      <c r="AO32" s="87"/>
    </row>
    <row r="33" spans="1:41" ht="27" customHeight="1" x14ac:dyDescent="0.25">
      <c r="A33" s="348"/>
      <c r="B33" s="350"/>
      <c r="C33" s="425"/>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350" t="s">
        <v>58</v>
      </c>
      <c r="R33" s="350"/>
      <c r="S33" s="350"/>
      <c r="T33" s="350" t="s">
        <v>59</v>
      </c>
      <c r="U33" s="350"/>
      <c r="V33" s="350"/>
      <c r="W33" s="369" t="s">
        <v>60</v>
      </c>
      <c r="X33" s="426"/>
      <c r="Y33" s="426"/>
      <c r="Z33" s="370"/>
      <c r="AA33" s="369" t="s">
        <v>61</v>
      </c>
      <c r="AB33" s="426"/>
      <c r="AC33" s="426"/>
      <c r="AD33" s="427"/>
      <c r="AG33" s="87"/>
      <c r="AH33" s="87"/>
      <c r="AI33" s="87"/>
      <c r="AJ33" s="87"/>
      <c r="AK33" s="87"/>
      <c r="AL33" s="87"/>
      <c r="AM33" s="87"/>
      <c r="AN33" s="87"/>
      <c r="AO33" s="87"/>
    </row>
    <row r="34" spans="1:41" ht="110.25" customHeight="1" x14ac:dyDescent="0.25">
      <c r="A34" s="353" t="str">
        <f>A30</f>
        <v>1 - Acompañar técnicamente a 15 sectores de la Administración Distrital en la inclusión del enfoque de género en las políticas, planes,  programas y proyectos así como en su cultura organizacional e institucional</v>
      </c>
      <c r="B34" s="355">
        <v>0.45</v>
      </c>
      <c r="C34" s="90" t="s">
        <v>62</v>
      </c>
      <c r="D34" s="89">
        <v>15</v>
      </c>
      <c r="E34" s="89">
        <v>15</v>
      </c>
      <c r="F34" s="89">
        <v>15</v>
      </c>
      <c r="G34" s="89">
        <v>15</v>
      </c>
      <c r="H34" s="89">
        <v>15</v>
      </c>
      <c r="I34" s="89">
        <v>15</v>
      </c>
      <c r="J34" s="89">
        <v>15</v>
      </c>
      <c r="K34" s="89">
        <v>15</v>
      </c>
      <c r="L34" s="89">
        <v>15</v>
      </c>
      <c r="M34" s="89">
        <v>15</v>
      </c>
      <c r="N34" s="89">
        <v>15</v>
      </c>
      <c r="O34" s="89">
        <v>15</v>
      </c>
      <c r="P34" s="247">
        <v>15</v>
      </c>
      <c r="Q34" s="357" t="s">
        <v>607</v>
      </c>
      <c r="R34" s="358"/>
      <c r="S34" s="359"/>
      <c r="T34" s="357" t="s">
        <v>616</v>
      </c>
      <c r="U34" s="358"/>
      <c r="V34" s="359"/>
      <c r="W34" s="341"/>
      <c r="X34" s="342"/>
      <c r="Y34" s="342"/>
      <c r="Z34" s="363"/>
      <c r="AA34" s="341"/>
      <c r="AB34" s="342"/>
      <c r="AC34" s="342"/>
      <c r="AD34" s="343"/>
      <c r="AG34" s="87"/>
      <c r="AH34" s="87"/>
      <c r="AI34" s="87"/>
      <c r="AJ34" s="87"/>
      <c r="AK34" s="87"/>
      <c r="AL34" s="87"/>
      <c r="AM34" s="87"/>
      <c r="AN34" s="87"/>
      <c r="AO34" s="87"/>
    </row>
    <row r="35" spans="1:41" ht="110.25" customHeight="1" thickBot="1" x14ac:dyDescent="0.3">
      <c r="A35" s="354"/>
      <c r="B35" s="356"/>
      <c r="C35" s="304" t="s">
        <v>63</v>
      </c>
      <c r="D35" s="305">
        <v>15</v>
      </c>
      <c r="E35" s="305">
        <v>15</v>
      </c>
      <c r="F35" s="305">
        <v>15</v>
      </c>
      <c r="G35" s="305">
        <v>15</v>
      </c>
      <c r="H35" s="305">
        <v>15</v>
      </c>
      <c r="I35" s="306">
        <v>15</v>
      </c>
      <c r="J35" s="306">
        <v>15</v>
      </c>
      <c r="K35" s="306">
        <v>15</v>
      </c>
      <c r="L35" s="306">
        <v>15</v>
      </c>
      <c r="M35" s="307"/>
      <c r="N35" s="307"/>
      <c r="O35" s="307"/>
      <c r="P35" s="308">
        <v>15</v>
      </c>
      <c r="Q35" s="360"/>
      <c r="R35" s="361"/>
      <c r="S35" s="362"/>
      <c r="T35" s="360"/>
      <c r="U35" s="361"/>
      <c r="V35" s="362"/>
      <c r="W35" s="344"/>
      <c r="X35" s="345"/>
      <c r="Y35" s="345"/>
      <c r="Z35" s="364"/>
      <c r="AA35" s="344"/>
      <c r="AB35" s="345"/>
      <c r="AC35" s="345"/>
      <c r="AD35" s="346"/>
      <c r="AE35" s="49"/>
      <c r="AG35" s="87"/>
      <c r="AH35" s="87"/>
      <c r="AI35" s="87"/>
      <c r="AJ35" s="87"/>
      <c r="AK35" s="87"/>
      <c r="AL35" s="87"/>
      <c r="AM35" s="87"/>
      <c r="AN35" s="87"/>
      <c r="AO35" s="87"/>
    </row>
    <row r="36" spans="1:41" ht="26.25" customHeight="1" x14ac:dyDescent="0.25">
      <c r="A36" s="347" t="s">
        <v>64</v>
      </c>
      <c r="B36" s="349" t="s">
        <v>65</v>
      </c>
      <c r="C36" s="349" t="s">
        <v>66</v>
      </c>
      <c r="D36" s="349"/>
      <c r="E36" s="349"/>
      <c r="F36" s="349"/>
      <c r="G36" s="349"/>
      <c r="H36" s="349"/>
      <c r="I36" s="349"/>
      <c r="J36" s="349"/>
      <c r="K36" s="349"/>
      <c r="L36" s="349"/>
      <c r="M36" s="349"/>
      <c r="N36" s="349"/>
      <c r="O36" s="349"/>
      <c r="P36" s="349"/>
      <c r="Q36" s="349" t="s">
        <v>67</v>
      </c>
      <c r="R36" s="349"/>
      <c r="S36" s="349"/>
      <c r="T36" s="349"/>
      <c r="U36" s="349"/>
      <c r="V36" s="349"/>
      <c r="W36" s="349"/>
      <c r="X36" s="349"/>
      <c r="Y36" s="349"/>
      <c r="Z36" s="349"/>
      <c r="AA36" s="349"/>
      <c r="AB36" s="349"/>
      <c r="AC36" s="349"/>
      <c r="AD36" s="351"/>
      <c r="AG36" s="87"/>
      <c r="AH36" s="87"/>
      <c r="AI36" s="87"/>
      <c r="AJ36" s="87"/>
      <c r="AK36" s="87"/>
      <c r="AL36" s="87"/>
      <c r="AM36" s="87"/>
      <c r="AN36" s="87"/>
      <c r="AO36" s="87"/>
    </row>
    <row r="37" spans="1:41" ht="26.25" customHeight="1" x14ac:dyDescent="0.25">
      <c r="A37" s="348"/>
      <c r="B37" s="350"/>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350" t="s">
        <v>82</v>
      </c>
      <c r="R37" s="350"/>
      <c r="S37" s="350"/>
      <c r="T37" s="350"/>
      <c r="U37" s="350"/>
      <c r="V37" s="350"/>
      <c r="W37" s="350"/>
      <c r="X37" s="350"/>
      <c r="Y37" s="350"/>
      <c r="Z37" s="350"/>
      <c r="AA37" s="350"/>
      <c r="AB37" s="350"/>
      <c r="AC37" s="350"/>
      <c r="AD37" s="352"/>
      <c r="AG37" s="94"/>
      <c r="AH37" s="94"/>
      <c r="AI37" s="94"/>
      <c r="AJ37" s="94"/>
      <c r="AK37" s="94"/>
      <c r="AL37" s="94"/>
      <c r="AM37" s="94"/>
      <c r="AN37" s="94"/>
      <c r="AO37" s="94"/>
    </row>
    <row r="38" spans="1:41" ht="74.25" customHeight="1" x14ac:dyDescent="0.25">
      <c r="A38" s="332" t="s">
        <v>83</v>
      </c>
      <c r="B38" s="334">
        <v>3</v>
      </c>
      <c r="C38" s="102" t="s">
        <v>62</v>
      </c>
      <c r="D38" s="103">
        <v>0.05</v>
      </c>
      <c r="E38" s="309">
        <v>0.05</v>
      </c>
      <c r="F38" s="103">
        <v>0.05</v>
      </c>
      <c r="G38" s="103">
        <v>0.1</v>
      </c>
      <c r="H38" s="103">
        <v>0.1</v>
      </c>
      <c r="I38" s="103">
        <v>0.1</v>
      </c>
      <c r="J38" s="103">
        <v>0.1</v>
      </c>
      <c r="K38" s="103">
        <v>0.1</v>
      </c>
      <c r="L38" s="103">
        <v>0.1</v>
      </c>
      <c r="M38" s="103">
        <v>0.1</v>
      </c>
      <c r="N38" s="103">
        <v>0.1</v>
      </c>
      <c r="O38" s="103">
        <v>0.05</v>
      </c>
      <c r="P38" s="249">
        <f>SUM(D38:O38)</f>
        <v>0.99999999999999989</v>
      </c>
      <c r="Q38" s="324" t="s">
        <v>581</v>
      </c>
      <c r="R38" s="322"/>
      <c r="S38" s="322"/>
      <c r="T38" s="322"/>
      <c r="U38" s="322"/>
      <c r="V38" s="322"/>
      <c r="W38" s="322"/>
      <c r="X38" s="322"/>
      <c r="Y38" s="322"/>
      <c r="Z38" s="322"/>
      <c r="AA38" s="322"/>
      <c r="AB38" s="322"/>
      <c r="AC38" s="322"/>
      <c r="AD38" s="323"/>
      <c r="AE38" s="97"/>
      <c r="AG38" s="98"/>
      <c r="AH38" s="98"/>
      <c r="AI38" s="98"/>
      <c r="AJ38" s="98"/>
      <c r="AK38" s="98"/>
      <c r="AL38" s="98"/>
      <c r="AM38" s="98"/>
      <c r="AN38" s="98"/>
      <c r="AO38" s="98"/>
    </row>
    <row r="39" spans="1:41" ht="74.25" customHeight="1" x14ac:dyDescent="0.25">
      <c r="A39" s="332"/>
      <c r="B39" s="334"/>
      <c r="C39" s="99" t="s">
        <v>63</v>
      </c>
      <c r="D39" s="100">
        <v>0.05</v>
      </c>
      <c r="E39" s="100">
        <v>0.05</v>
      </c>
      <c r="F39" s="100">
        <v>0.05</v>
      </c>
      <c r="G39" s="100">
        <v>0.1</v>
      </c>
      <c r="H39" s="100">
        <v>0.1</v>
      </c>
      <c r="I39" s="100">
        <v>0.1</v>
      </c>
      <c r="J39" s="100">
        <v>0.1</v>
      </c>
      <c r="K39" s="100">
        <v>0.1</v>
      </c>
      <c r="L39" s="100">
        <v>0.1</v>
      </c>
      <c r="M39" s="100"/>
      <c r="N39" s="100"/>
      <c r="O39" s="100"/>
      <c r="P39" s="249">
        <f t="shared" ref="P39:P55" si="1">SUM(D39:O39)</f>
        <v>0.74999999999999989</v>
      </c>
      <c r="Q39" s="324" t="s">
        <v>582</v>
      </c>
      <c r="R39" s="322"/>
      <c r="S39" s="322"/>
      <c r="T39" s="322"/>
      <c r="U39" s="322"/>
      <c r="V39" s="322"/>
      <c r="W39" s="322"/>
      <c r="X39" s="322"/>
      <c r="Y39" s="322"/>
      <c r="Z39" s="322"/>
      <c r="AA39" s="322"/>
      <c r="AB39" s="322"/>
      <c r="AC39" s="322"/>
      <c r="AD39" s="323"/>
      <c r="AE39" s="97"/>
    </row>
    <row r="40" spans="1:41" ht="74.25" customHeight="1" x14ac:dyDescent="0.25">
      <c r="A40" s="332" t="s">
        <v>84</v>
      </c>
      <c r="B40" s="334">
        <v>2</v>
      </c>
      <c r="C40" s="102" t="s">
        <v>62</v>
      </c>
      <c r="D40" s="248">
        <v>0</v>
      </c>
      <c r="E40" s="248">
        <v>0.1</v>
      </c>
      <c r="F40" s="248">
        <v>0.09</v>
      </c>
      <c r="G40" s="248">
        <v>0.09</v>
      </c>
      <c r="H40" s="248">
        <v>0.09</v>
      </c>
      <c r="I40" s="248">
        <v>0.09</v>
      </c>
      <c r="J40" s="248">
        <v>0.09</v>
      </c>
      <c r="K40" s="248">
        <v>0.09</v>
      </c>
      <c r="L40" s="248">
        <v>0.09</v>
      </c>
      <c r="M40" s="248">
        <v>0.09</v>
      </c>
      <c r="N40" s="248">
        <v>0.09</v>
      </c>
      <c r="O40" s="248">
        <v>0.09</v>
      </c>
      <c r="P40" s="249">
        <f>SUM(D40:O40)</f>
        <v>0.99999999999999978</v>
      </c>
      <c r="Q40" s="324" t="s">
        <v>583</v>
      </c>
      <c r="R40" s="322"/>
      <c r="S40" s="322"/>
      <c r="T40" s="322"/>
      <c r="U40" s="322"/>
      <c r="V40" s="322"/>
      <c r="W40" s="322"/>
      <c r="X40" s="322"/>
      <c r="Y40" s="322"/>
      <c r="Z40" s="322"/>
      <c r="AA40" s="322"/>
      <c r="AB40" s="322"/>
      <c r="AC40" s="322"/>
      <c r="AD40" s="323"/>
      <c r="AE40" s="97"/>
    </row>
    <row r="41" spans="1:41" ht="74.25" customHeight="1" x14ac:dyDescent="0.25">
      <c r="A41" s="332"/>
      <c r="B41" s="334"/>
      <c r="C41" s="99" t="s">
        <v>63</v>
      </c>
      <c r="D41" s="100">
        <v>0</v>
      </c>
      <c r="E41" s="100">
        <v>0.1</v>
      </c>
      <c r="F41" s="100">
        <v>0.09</v>
      </c>
      <c r="G41" s="100">
        <v>0.09</v>
      </c>
      <c r="H41" s="100">
        <v>0.09</v>
      </c>
      <c r="I41" s="100">
        <v>0.09</v>
      </c>
      <c r="J41" s="100">
        <v>0.09</v>
      </c>
      <c r="K41" s="100">
        <v>0.09</v>
      </c>
      <c r="L41" s="100">
        <v>0.09</v>
      </c>
      <c r="M41" s="100"/>
      <c r="N41" s="100"/>
      <c r="O41" s="100"/>
      <c r="P41" s="249">
        <f t="shared" si="1"/>
        <v>0.72999999999999987</v>
      </c>
      <c r="Q41" s="324" t="s">
        <v>584</v>
      </c>
      <c r="R41" s="322"/>
      <c r="S41" s="322"/>
      <c r="T41" s="322"/>
      <c r="U41" s="322"/>
      <c r="V41" s="322"/>
      <c r="W41" s="322"/>
      <c r="X41" s="322"/>
      <c r="Y41" s="322"/>
      <c r="Z41" s="322"/>
      <c r="AA41" s="322"/>
      <c r="AB41" s="322"/>
      <c r="AC41" s="322"/>
      <c r="AD41" s="323"/>
      <c r="AE41" s="97"/>
    </row>
    <row r="42" spans="1:41" ht="74.25" customHeight="1" x14ac:dyDescent="0.25">
      <c r="A42" s="340" t="s">
        <v>85</v>
      </c>
      <c r="B42" s="334">
        <v>7</v>
      </c>
      <c r="C42" s="102" t="s">
        <v>62</v>
      </c>
      <c r="D42" s="103">
        <v>0</v>
      </c>
      <c r="E42" s="103">
        <v>0.05</v>
      </c>
      <c r="F42" s="103">
        <v>0.1</v>
      </c>
      <c r="G42" s="103">
        <v>0.1</v>
      </c>
      <c r="H42" s="103">
        <v>0.1</v>
      </c>
      <c r="I42" s="103">
        <v>0.1</v>
      </c>
      <c r="J42" s="103">
        <v>0.1</v>
      </c>
      <c r="K42" s="103">
        <v>0.1</v>
      </c>
      <c r="L42" s="103">
        <v>0.1</v>
      </c>
      <c r="M42" s="103">
        <v>0.1</v>
      </c>
      <c r="N42" s="103">
        <v>0.1</v>
      </c>
      <c r="O42" s="103">
        <v>0.05</v>
      </c>
      <c r="P42" s="249">
        <f t="shared" si="1"/>
        <v>0.99999999999999989</v>
      </c>
      <c r="Q42" s="322" t="s">
        <v>591</v>
      </c>
      <c r="R42" s="322"/>
      <c r="S42" s="322"/>
      <c r="T42" s="322"/>
      <c r="U42" s="322"/>
      <c r="V42" s="322"/>
      <c r="W42" s="322"/>
      <c r="X42" s="322"/>
      <c r="Y42" s="322"/>
      <c r="Z42" s="322"/>
      <c r="AA42" s="322"/>
      <c r="AB42" s="322"/>
      <c r="AC42" s="322"/>
      <c r="AD42" s="323"/>
      <c r="AE42" s="97"/>
    </row>
    <row r="43" spans="1:41" ht="74.25" customHeight="1" x14ac:dyDescent="0.25">
      <c r="A43" s="340"/>
      <c r="B43" s="334"/>
      <c r="C43" s="99" t="s">
        <v>63</v>
      </c>
      <c r="D43" s="100">
        <v>0</v>
      </c>
      <c r="E43" s="100">
        <v>0.05</v>
      </c>
      <c r="F43" s="100">
        <v>0.1</v>
      </c>
      <c r="G43" s="100">
        <v>0.1</v>
      </c>
      <c r="H43" s="100">
        <v>0.1</v>
      </c>
      <c r="I43" s="100">
        <v>0.1</v>
      </c>
      <c r="J43" s="100">
        <v>0.1</v>
      </c>
      <c r="K43" s="100">
        <v>0.1</v>
      </c>
      <c r="L43" s="100">
        <v>0.1</v>
      </c>
      <c r="M43" s="100"/>
      <c r="N43" s="100"/>
      <c r="O43" s="100"/>
      <c r="P43" s="249">
        <f t="shared" si="1"/>
        <v>0.74999999999999989</v>
      </c>
      <c r="Q43" s="322" t="s">
        <v>86</v>
      </c>
      <c r="R43" s="322"/>
      <c r="S43" s="322"/>
      <c r="T43" s="322"/>
      <c r="U43" s="322"/>
      <c r="V43" s="322"/>
      <c r="W43" s="322"/>
      <c r="X43" s="322"/>
      <c r="Y43" s="322"/>
      <c r="Z43" s="322"/>
      <c r="AA43" s="322"/>
      <c r="AB43" s="322"/>
      <c r="AC43" s="322"/>
      <c r="AD43" s="323"/>
      <c r="AE43" s="97"/>
    </row>
    <row r="44" spans="1:41" ht="74.25" customHeight="1" x14ac:dyDescent="0.25">
      <c r="A44" s="332" t="s">
        <v>87</v>
      </c>
      <c r="B44" s="334">
        <v>7</v>
      </c>
      <c r="C44" s="102" t="s">
        <v>62</v>
      </c>
      <c r="D44" s="103">
        <v>0</v>
      </c>
      <c r="E44" s="103">
        <v>0.06</v>
      </c>
      <c r="F44" s="103">
        <v>0.09</v>
      </c>
      <c r="G44" s="103">
        <v>0.1</v>
      </c>
      <c r="H44" s="103">
        <v>0.09</v>
      </c>
      <c r="I44" s="103">
        <v>0.09</v>
      </c>
      <c r="J44" s="103">
        <v>0.1</v>
      </c>
      <c r="K44" s="103">
        <v>0.09</v>
      </c>
      <c r="L44" s="103">
        <v>0.09</v>
      </c>
      <c r="M44" s="103">
        <v>0.09</v>
      </c>
      <c r="N44" s="103">
        <v>0.1</v>
      </c>
      <c r="O44" s="103">
        <v>0.1</v>
      </c>
      <c r="P44" s="249">
        <f t="shared" si="1"/>
        <v>0.99999999999999978</v>
      </c>
      <c r="Q44" s="324" t="s">
        <v>585</v>
      </c>
      <c r="R44" s="322"/>
      <c r="S44" s="322"/>
      <c r="T44" s="322"/>
      <c r="U44" s="322"/>
      <c r="V44" s="322"/>
      <c r="W44" s="322"/>
      <c r="X44" s="322"/>
      <c r="Y44" s="322"/>
      <c r="Z44" s="322"/>
      <c r="AA44" s="322"/>
      <c r="AB44" s="322"/>
      <c r="AC44" s="322"/>
      <c r="AD44" s="323"/>
      <c r="AE44" s="97"/>
    </row>
    <row r="45" spans="1:41" ht="74.25" customHeight="1" x14ac:dyDescent="0.25">
      <c r="A45" s="333"/>
      <c r="B45" s="334"/>
      <c r="C45" s="99" t="s">
        <v>63</v>
      </c>
      <c r="D45" s="100">
        <v>0</v>
      </c>
      <c r="E45" s="100">
        <v>0.06</v>
      </c>
      <c r="F45" s="100">
        <v>0.09</v>
      </c>
      <c r="G45" s="100">
        <v>0.1</v>
      </c>
      <c r="H45" s="100">
        <v>0.09</v>
      </c>
      <c r="I45" s="100">
        <v>0.09</v>
      </c>
      <c r="J45" s="100">
        <v>0.1</v>
      </c>
      <c r="K45" s="100">
        <v>0.09</v>
      </c>
      <c r="L45" s="100">
        <v>0.09</v>
      </c>
      <c r="M45" s="100"/>
      <c r="N45" s="100"/>
      <c r="O45" s="100"/>
      <c r="P45" s="249">
        <f t="shared" si="1"/>
        <v>0.70999999999999985</v>
      </c>
      <c r="Q45" s="324" t="s">
        <v>586</v>
      </c>
      <c r="R45" s="325"/>
      <c r="S45" s="325"/>
      <c r="T45" s="325"/>
      <c r="U45" s="325"/>
      <c r="V45" s="325"/>
      <c r="W45" s="325"/>
      <c r="X45" s="325"/>
      <c r="Y45" s="325"/>
      <c r="Z45" s="325"/>
      <c r="AA45" s="325"/>
      <c r="AB45" s="325"/>
      <c r="AC45" s="325"/>
      <c r="AD45" s="326"/>
      <c r="AE45" s="97"/>
    </row>
    <row r="46" spans="1:41" ht="74.25" customHeight="1" x14ac:dyDescent="0.25">
      <c r="A46" s="332" t="s">
        <v>88</v>
      </c>
      <c r="B46" s="334">
        <v>4</v>
      </c>
      <c r="C46" s="102" t="s">
        <v>62</v>
      </c>
      <c r="D46" s="103">
        <v>0</v>
      </c>
      <c r="E46" s="103">
        <v>0</v>
      </c>
      <c r="F46" s="103">
        <v>0.25</v>
      </c>
      <c r="G46" s="103">
        <v>0</v>
      </c>
      <c r="H46" s="103">
        <v>0</v>
      </c>
      <c r="I46" s="103">
        <v>0.25</v>
      </c>
      <c r="J46" s="103">
        <v>0</v>
      </c>
      <c r="K46" s="103">
        <v>0</v>
      </c>
      <c r="L46" s="103">
        <v>0.25</v>
      </c>
      <c r="M46" s="103">
        <v>0</v>
      </c>
      <c r="N46" s="103">
        <v>0</v>
      </c>
      <c r="O46" s="103">
        <v>0.25</v>
      </c>
      <c r="P46" s="249">
        <f t="shared" si="1"/>
        <v>1</v>
      </c>
      <c r="Q46" s="327" t="s">
        <v>89</v>
      </c>
      <c r="R46" s="327"/>
      <c r="S46" s="327"/>
      <c r="T46" s="327"/>
      <c r="U46" s="327"/>
      <c r="V46" s="327"/>
      <c r="W46" s="327"/>
      <c r="X46" s="327"/>
      <c r="Y46" s="327"/>
      <c r="Z46" s="327"/>
      <c r="AA46" s="327"/>
      <c r="AB46" s="327"/>
      <c r="AC46" s="327"/>
      <c r="AD46" s="328"/>
      <c r="AE46" s="97"/>
    </row>
    <row r="47" spans="1:41" ht="74.25" customHeight="1" x14ac:dyDescent="0.25">
      <c r="A47" s="333"/>
      <c r="B47" s="334"/>
      <c r="C47" s="99" t="s">
        <v>63</v>
      </c>
      <c r="D47" s="100">
        <v>0</v>
      </c>
      <c r="E47" s="100">
        <v>0</v>
      </c>
      <c r="F47" s="100">
        <v>0.25</v>
      </c>
      <c r="G47" s="100">
        <v>0</v>
      </c>
      <c r="H47" s="100">
        <v>0</v>
      </c>
      <c r="I47" s="100">
        <v>0.25</v>
      </c>
      <c r="J47" s="100">
        <v>0</v>
      </c>
      <c r="K47" s="100">
        <v>0</v>
      </c>
      <c r="L47" s="100">
        <v>0.25</v>
      </c>
      <c r="M47" s="100"/>
      <c r="N47" s="100"/>
      <c r="O47" s="100"/>
      <c r="P47" s="249">
        <f t="shared" si="1"/>
        <v>0.75</v>
      </c>
      <c r="Q47" s="329" t="s">
        <v>587</v>
      </c>
      <c r="R47" s="330"/>
      <c r="S47" s="330"/>
      <c r="T47" s="330"/>
      <c r="U47" s="330"/>
      <c r="V47" s="330"/>
      <c r="W47" s="330"/>
      <c r="X47" s="330"/>
      <c r="Y47" s="330"/>
      <c r="Z47" s="330"/>
      <c r="AA47" s="330"/>
      <c r="AB47" s="330"/>
      <c r="AC47" s="330"/>
      <c r="AD47" s="331"/>
      <c r="AE47" s="97"/>
    </row>
    <row r="48" spans="1:41" ht="74.25" customHeight="1" x14ac:dyDescent="0.25">
      <c r="A48" s="332" t="s">
        <v>90</v>
      </c>
      <c r="B48" s="334">
        <v>3</v>
      </c>
      <c r="C48" s="102" t="s">
        <v>62</v>
      </c>
      <c r="D48" s="103">
        <v>0</v>
      </c>
      <c r="E48" s="103">
        <v>0.05</v>
      </c>
      <c r="F48" s="103">
        <v>0.1</v>
      </c>
      <c r="G48" s="103">
        <v>0.1</v>
      </c>
      <c r="H48" s="103">
        <v>0.1</v>
      </c>
      <c r="I48" s="103">
        <v>0.1</v>
      </c>
      <c r="J48" s="103">
        <v>0.1</v>
      </c>
      <c r="K48" s="103">
        <v>0.1</v>
      </c>
      <c r="L48" s="103">
        <v>0.1</v>
      </c>
      <c r="M48" s="103">
        <v>0.1</v>
      </c>
      <c r="N48" s="103">
        <v>0.1</v>
      </c>
      <c r="O48" s="103">
        <v>0.05</v>
      </c>
      <c r="P48" s="249">
        <f t="shared" si="1"/>
        <v>0.99999999999999989</v>
      </c>
      <c r="Q48" s="322" t="s">
        <v>91</v>
      </c>
      <c r="R48" s="324"/>
      <c r="S48" s="324"/>
      <c r="T48" s="324"/>
      <c r="U48" s="324"/>
      <c r="V48" s="324"/>
      <c r="W48" s="324"/>
      <c r="X48" s="324"/>
      <c r="Y48" s="324"/>
      <c r="Z48" s="324"/>
      <c r="AA48" s="324"/>
      <c r="AB48" s="324"/>
      <c r="AC48" s="324"/>
      <c r="AD48" s="337"/>
      <c r="AE48" s="97"/>
    </row>
    <row r="49" spans="1:31" ht="74.25" customHeight="1" x14ac:dyDescent="0.25">
      <c r="A49" s="333"/>
      <c r="B49" s="334"/>
      <c r="C49" s="99" t="s">
        <v>63</v>
      </c>
      <c r="D49" s="100">
        <v>0</v>
      </c>
      <c r="E49" s="100">
        <v>0.05</v>
      </c>
      <c r="F49" s="100">
        <v>0.1</v>
      </c>
      <c r="G49" s="100">
        <v>0.1</v>
      </c>
      <c r="H49" s="100">
        <v>0.1</v>
      </c>
      <c r="I49" s="100">
        <v>0.1</v>
      </c>
      <c r="J49" s="100">
        <v>0.1</v>
      </c>
      <c r="K49" s="100">
        <v>0.1</v>
      </c>
      <c r="L49" s="100">
        <v>0.1</v>
      </c>
      <c r="M49" s="100"/>
      <c r="N49" s="100"/>
      <c r="O49" s="100"/>
      <c r="P49" s="249">
        <f t="shared" si="1"/>
        <v>0.74999999999999989</v>
      </c>
      <c r="Q49" s="324" t="s">
        <v>588</v>
      </c>
      <c r="R49" s="325"/>
      <c r="S49" s="325"/>
      <c r="T49" s="325"/>
      <c r="U49" s="325"/>
      <c r="V49" s="325"/>
      <c r="W49" s="325"/>
      <c r="X49" s="325"/>
      <c r="Y49" s="325"/>
      <c r="Z49" s="325"/>
      <c r="AA49" s="325"/>
      <c r="AB49" s="325"/>
      <c r="AC49" s="325"/>
      <c r="AD49" s="326"/>
      <c r="AE49" s="97"/>
    </row>
    <row r="50" spans="1:31" ht="74.25" customHeight="1" x14ac:dyDescent="0.25">
      <c r="A50" s="332" t="s">
        <v>92</v>
      </c>
      <c r="B50" s="334">
        <v>5</v>
      </c>
      <c r="C50" s="102" t="s">
        <v>62</v>
      </c>
      <c r="D50" s="206">
        <v>0</v>
      </c>
      <c r="E50" s="206">
        <v>0</v>
      </c>
      <c r="F50" s="206">
        <v>0.25</v>
      </c>
      <c r="G50" s="206">
        <v>0</v>
      </c>
      <c r="H50" s="206">
        <v>0</v>
      </c>
      <c r="I50" s="206">
        <v>0</v>
      </c>
      <c r="J50" s="206">
        <v>0.25</v>
      </c>
      <c r="K50" s="206">
        <v>0</v>
      </c>
      <c r="L50" s="206">
        <v>0</v>
      </c>
      <c r="M50" s="206">
        <v>0.25</v>
      </c>
      <c r="N50" s="206">
        <v>0</v>
      </c>
      <c r="O50" s="206">
        <v>0.25</v>
      </c>
      <c r="P50" s="249">
        <f t="shared" si="1"/>
        <v>1</v>
      </c>
      <c r="Q50" s="322" t="s">
        <v>93</v>
      </c>
      <c r="R50" s="322"/>
      <c r="S50" s="322"/>
      <c r="T50" s="322"/>
      <c r="U50" s="322"/>
      <c r="V50" s="322"/>
      <c r="W50" s="322"/>
      <c r="X50" s="322"/>
      <c r="Y50" s="322"/>
      <c r="Z50" s="322"/>
      <c r="AA50" s="322"/>
      <c r="AB50" s="322"/>
      <c r="AC50" s="322"/>
      <c r="AD50" s="323"/>
      <c r="AE50" s="97"/>
    </row>
    <row r="51" spans="1:31" ht="74.25" customHeight="1" x14ac:dyDescent="0.25">
      <c r="A51" s="333"/>
      <c r="B51" s="334"/>
      <c r="C51" s="99" t="s">
        <v>63</v>
      </c>
      <c r="D51" s="100">
        <v>0</v>
      </c>
      <c r="E51" s="100">
        <v>0</v>
      </c>
      <c r="F51" s="100">
        <v>0.25</v>
      </c>
      <c r="G51" s="100">
        <v>0</v>
      </c>
      <c r="H51" s="100">
        <v>0</v>
      </c>
      <c r="I51" s="100">
        <v>0</v>
      </c>
      <c r="J51" s="100">
        <v>0.25</v>
      </c>
      <c r="K51" s="100">
        <v>0</v>
      </c>
      <c r="L51" s="100">
        <v>0</v>
      </c>
      <c r="M51" s="100"/>
      <c r="N51" s="100"/>
      <c r="O51" s="100"/>
      <c r="P51" s="249">
        <f t="shared" si="1"/>
        <v>0.5</v>
      </c>
      <c r="Q51" s="324" t="s">
        <v>589</v>
      </c>
      <c r="R51" s="325"/>
      <c r="S51" s="325"/>
      <c r="T51" s="325"/>
      <c r="U51" s="325"/>
      <c r="V51" s="325"/>
      <c r="W51" s="325"/>
      <c r="X51" s="325"/>
      <c r="Y51" s="325"/>
      <c r="Z51" s="325"/>
      <c r="AA51" s="325"/>
      <c r="AB51" s="325"/>
      <c r="AC51" s="325"/>
      <c r="AD51" s="326"/>
      <c r="AE51" s="97"/>
    </row>
    <row r="52" spans="1:31" ht="102" customHeight="1" x14ac:dyDescent="0.25">
      <c r="A52" s="332" t="s">
        <v>94</v>
      </c>
      <c r="B52" s="334">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49">
        <f>SUM(D52:O52)</f>
        <v>0.99999999999999989</v>
      </c>
      <c r="Q52" s="322" t="s">
        <v>95</v>
      </c>
      <c r="R52" s="322"/>
      <c r="S52" s="322"/>
      <c r="T52" s="322"/>
      <c r="U52" s="322"/>
      <c r="V52" s="322"/>
      <c r="W52" s="322"/>
      <c r="X52" s="322"/>
      <c r="Y52" s="322"/>
      <c r="Z52" s="322"/>
      <c r="AA52" s="322"/>
      <c r="AB52" s="322"/>
      <c r="AC52" s="322"/>
      <c r="AD52" s="323"/>
    </row>
    <row r="53" spans="1:31" ht="74.25" customHeight="1" x14ac:dyDescent="0.25">
      <c r="A53" s="333"/>
      <c r="B53" s="334"/>
      <c r="C53" s="99" t="s">
        <v>63</v>
      </c>
      <c r="D53" s="100">
        <v>0.04</v>
      </c>
      <c r="E53" s="100">
        <v>0.08</v>
      </c>
      <c r="F53" s="100">
        <v>0.14000000000000001</v>
      </c>
      <c r="G53" s="100">
        <v>0.08</v>
      </c>
      <c r="H53" s="100">
        <v>0.08</v>
      </c>
      <c r="I53" s="100">
        <v>0.08</v>
      </c>
      <c r="J53" s="100">
        <v>0.08</v>
      </c>
      <c r="K53" s="100">
        <v>0.08</v>
      </c>
      <c r="L53" s="100">
        <v>0.08</v>
      </c>
      <c r="M53" s="100"/>
      <c r="N53" s="100"/>
      <c r="O53" s="100"/>
      <c r="P53" s="249">
        <f>SUM(D53:O53)</f>
        <v>0.73999999999999988</v>
      </c>
      <c r="Q53" s="324" t="s">
        <v>590</v>
      </c>
      <c r="R53" s="322"/>
      <c r="S53" s="322"/>
      <c r="T53" s="322"/>
      <c r="U53" s="322"/>
      <c r="V53" s="322"/>
      <c r="W53" s="322"/>
      <c r="X53" s="322"/>
      <c r="Y53" s="322"/>
      <c r="Z53" s="322"/>
      <c r="AA53" s="322"/>
      <c r="AB53" s="322"/>
      <c r="AC53" s="322"/>
      <c r="AD53" s="323"/>
    </row>
    <row r="54" spans="1:31" ht="118.5" customHeight="1" x14ac:dyDescent="0.25">
      <c r="A54" s="332" t="s">
        <v>96</v>
      </c>
      <c r="B54" s="334">
        <v>7</v>
      </c>
      <c r="C54" s="102" t="s">
        <v>62</v>
      </c>
      <c r="D54" s="103">
        <v>0.03</v>
      </c>
      <c r="E54" s="103">
        <v>0.08</v>
      </c>
      <c r="F54" s="103">
        <v>0.14000000000000001</v>
      </c>
      <c r="G54" s="103">
        <v>0.08</v>
      </c>
      <c r="H54" s="103">
        <v>0.08</v>
      </c>
      <c r="I54" s="103">
        <v>0.08</v>
      </c>
      <c r="J54" s="103">
        <v>0.08</v>
      </c>
      <c r="K54" s="103">
        <v>0.08</v>
      </c>
      <c r="L54" s="103">
        <v>0.08</v>
      </c>
      <c r="M54" s="103">
        <v>0.08</v>
      </c>
      <c r="N54" s="103">
        <v>0.14000000000000001</v>
      </c>
      <c r="O54" s="103">
        <v>0.05</v>
      </c>
      <c r="P54" s="249">
        <f t="shared" si="1"/>
        <v>1</v>
      </c>
      <c r="Q54" s="322" t="s">
        <v>592</v>
      </c>
      <c r="R54" s="322"/>
      <c r="S54" s="322"/>
      <c r="T54" s="322"/>
      <c r="U54" s="322"/>
      <c r="V54" s="322"/>
      <c r="W54" s="322"/>
      <c r="X54" s="322"/>
      <c r="Y54" s="322"/>
      <c r="Z54" s="322"/>
      <c r="AA54" s="322"/>
      <c r="AB54" s="322"/>
      <c r="AC54" s="322"/>
      <c r="AD54" s="323"/>
    </row>
    <row r="55" spans="1:31" ht="74.25" customHeight="1" thickBot="1" x14ac:dyDescent="0.3">
      <c r="A55" s="335"/>
      <c r="B55" s="336"/>
      <c r="C55" s="91" t="s">
        <v>63</v>
      </c>
      <c r="D55" s="105">
        <v>0.03</v>
      </c>
      <c r="E55" s="105">
        <v>0.08</v>
      </c>
      <c r="F55" s="105">
        <v>0.14000000000000001</v>
      </c>
      <c r="G55" s="105">
        <v>0.08</v>
      </c>
      <c r="H55" s="105">
        <v>0.08</v>
      </c>
      <c r="I55" s="105">
        <v>0.08</v>
      </c>
      <c r="J55" s="105">
        <v>0.08</v>
      </c>
      <c r="K55" s="105">
        <v>0.08</v>
      </c>
      <c r="L55" s="105">
        <v>0.08</v>
      </c>
      <c r="M55" s="105"/>
      <c r="N55" s="105"/>
      <c r="O55" s="105"/>
      <c r="P55" s="310">
        <f t="shared" si="1"/>
        <v>0.73</v>
      </c>
      <c r="Q55" s="338" t="s">
        <v>593</v>
      </c>
      <c r="R55" s="338"/>
      <c r="S55" s="338"/>
      <c r="T55" s="338"/>
      <c r="U55" s="338"/>
      <c r="V55" s="338"/>
      <c r="W55" s="338"/>
      <c r="X55" s="338"/>
      <c r="Y55" s="338"/>
      <c r="Z55" s="338"/>
      <c r="AA55" s="338"/>
      <c r="AB55" s="338"/>
      <c r="AC55" s="338"/>
      <c r="AD55" s="339"/>
    </row>
    <row r="56" spans="1:31" x14ac:dyDescent="0.25">
      <c r="A56" s="241" t="s">
        <v>97</v>
      </c>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row>
  </sheetData>
  <mergeCells count="106">
    <mergeCell ref="A1:A4"/>
    <mergeCell ref="B1:AA1"/>
    <mergeCell ref="O7:P7"/>
    <mergeCell ref="M8:N8"/>
    <mergeCell ref="O8:P8"/>
    <mergeCell ref="M7:N7"/>
    <mergeCell ref="AB1:AD1"/>
    <mergeCell ref="B2:AA2"/>
    <mergeCell ref="AB2:AD2"/>
    <mergeCell ref="B3:AA4"/>
    <mergeCell ref="AB3:AD3"/>
    <mergeCell ref="AB4:AD4"/>
    <mergeCell ref="C7:C9"/>
    <mergeCell ref="Y17:AB17"/>
    <mergeCell ref="I7:J9"/>
    <mergeCell ref="K7:L9"/>
    <mergeCell ref="D7:H9"/>
    <mergeCell ref="Y15:Z15"/>
    <mergeCell ref="B30:C30"/>
    <mergeCell ref="Q30:AD30"/>
    <mergeCell ref="A31:AD31"/>
    <mergeCell ref="A32:A33"/>
    <mergeCell ref="B32:B33"/>
    <mergeCell ref="C32:C33"/>
    <mergeCell ref="D32:P32"/>
    <mergeCell ref="Q32:AD32"/>
    <mergeCell ref="Q33:S33"/>
    <mergeCell ref="T33:V33"/>
    <mergeCell ref="W33:Z33"/>
    <mergeCell ref="AA33:AD33"/>
    <mergeCell ref="M9:N9"/>
    <mergeCell ref="O9:P9"/>
    <mergeCell ref="AA15:AD15"/>
    <mergeCell ref="C16:AB16"/>
    <mergeCell ref="AC17:AD17"/>
    <mergeCell ref="A11:B13"/>
    <mergeCell ref="C11:AD13"/>
    <mergeCell ref="A15:B15"/>
    <mergeCell ref="C15:K15"/>
    <mergeCell ref="L15:Q15"/>
    <mergeCell ref="R15:X15"/>
    <mergeCell ref="A17:B17"/>
    <mergeCell ref="C17:Q17"/>
    <mergeCell ref="A7:B9"/>
    <mergeCell ref="R17:V17"/>
    <mergeCell ref="W17:X17"/>
    <mergeCell ref="A28:A29"/>
    <mergeCell ref="B28:C29"/>
    <mergeCell ref="D28:O28"/>
    <mergeCell ref="P28:P29"/>
    <mergeCell ref="Q28:AD29"/>
    <mergeCell ref="A24:B24"/>
    <mergeCell ref="A25:B25"/>
    <mergeCell ref="A27:AD27"/>
    <mergeCell ref="A19:AD19"/>
    <mergeCell ref="C20:P20"/>
    <mergeCell ref="Q20:AD20"/>
    <mergeCell ref="A22:B22"/>
    <mergeCell ref="A23:B23"/>
    <mergeCell ref="AA34:AD35"/>
    <mergeCell ref="A36:A37"/>
    <mergeCell ref="B36:B37"/>
    <mergeCell ref="C36:P36"/>
    <mergeCell ref="Q36:AD36"/>
    <mergeCell ref="Q37:AD37"/>
    <mergeCell ref="A34:A35"/>
    <mergeCell ref="B34:B35"/>
    <mergeCell ref="Q34:S35"/>
    <mergeCell ref="T34:V35"/>
    <mergeCell ref="W34:Z35"/>
    <mergeCell ref="A46:A47"/>
    <mergeCell ref="B46:B47"/>
    <mergeCell ref="A48:A49"/>
    <mergeCell ref="A38:A39"/>
    <mergeCell ref="B38:B39"/>
    <mergeCell ref="A40:A41"/>
    <mergeCell ref="B40:B41"/>
    <mergeCell ref="A42:A43"/>
    <mergeCell ref="B42:B43"/>
    <mergeCell ref="A44:A45"/>
    <mergeCell ref="B44:B45"/>
    <mergeCell ref="B48:B49"/>
    <mergeCell ref="A50:A51"/>
    <mergeCell ref="B50:B51"/>
    <mergeCell ref="A54:A55"/>
    <mergeCell ref="B54:B55"/>
    <mergeCell ref="A52:A53"/>
    <mergeCell ref="B52:B53"/>
    <mergeCell ref="Q48:AD48"/>
    <mergeCell ref="Q49:AD49"/>
    <mergeCell ref="Q50:AD50"/>
    <mergeCell ref="Q51:AD51"/>
    <mergeCell ref="Q52:AD52"/>
    <mergeCell ref="Q53:AD53"/>
    <mergeCell ref="Q54:AD54"/>
    <mergeCell ref="Q55:AD55"/>
    <mergeCell ref="Q43:AD43"/>
    <mergeCell ref="Q44:AD44"/>
    <mergeCell ref="Q45:AD45"/>
    <mergeCell ref="Q46:AD46"/>
    <mergeCell ref="Q47:AD47"/>
    <mergeCell ref="Q38:AD38"/>
    <mergeCell ref="Q39:AD39"/>
    <mergeCell ref="Q40:AD40"/>
    <mergeCell ref="Q41:AD41"/>
    <mergeCell ref="Q42:AD42"/>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54:Q55 W34 Q38:Q40 Q42:Q52" xr:uid="{00000000-0002-0000-0000-000002000000}">
      <formula1>2000</formula1>
    </dataValidation>
  </dataValidations>
  <pageMargins left="0.25" right="0.25" top="0.75" bottom="0.75" header="0.3" footer="0.3"/>
  <pageSetup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1"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407</v>
      </c>
      <c r="B1" s="122" t="s">
        <v>408</v>
      </c>
      <c r="C1" s="122" t="s">
        <v>409</v>
      </c>
      <c r="D1" s="122" t="s">
        <v>410</v>
      </c>
      <c r="E1" s="122" t="s">
        <v>381</v>
      </c>
      <c r="F1" s="122" t="s">
        <v>411</v>
      </c>
      <c r="G1" s="122" t="s">
        <v>412</v>
      </c>
      <c r="H1" s="122" t="s">
        <v>306</v>
      </c>
      <c r="I1" s="122" t="s">
        <v>372</v>
      </c>
    </row>
    <row r="2" spans="1:9" s="123" customFormat="1" x14ac:dyDescent="0.25">
      <c r="A2" s="124" t="s">
        <v>413</v>
      </c>
      <c r="B2" s="117" t="s">
        <v>414</v>
      </c>
      <c r="C2" s="124" t="s">
        <v>415</v>
      </c>
      <c r="D2" s="125" t="s">
        <v>416</v>
      </c>
      <c r="E2" s="118" t="s">
        <v>417</v>
      </c>
      <c r="F2" s="126" t="s">
        <v>418</v>
      </c>
      <c r="G2" s="127" t="s">
        <v>419</v>
      </c>
      <c r="H2" s="127" t="s">
        <v>420</v>
      </c>
      <c r="I2" s="126" t="s">
        <v>421</v>
      </c>
    </row>
    <row r="3" spans="1:9" x14ac:dyDescent="0.25">
      <c r="A3" s="124" t="s">
        <v>422</v>
      </c>
      <c r="B3" s="117" t="s">
        <v>423</v>
      </c>
      <c r="C3" s="124" t="s">
        <v>424</v>
      </c>
      <c r="D3" s="128" t="s">
        <v>425</v>
      </c>
      <c r="E3" s="118" t="s">
        <v>426</v>
      </c>
      <c r="F3" s="126" t="s">
        <v>427</v>
      </c>
      <c r="G3" s="127" t="s">
        <v>428</v>
      </c>
      <c r="H3" s="127" t="s">
        <v>315</v>
      </c>
      <c r="I3" s="126" t="s">
        <v>429</v>
      </c>
    </row>
    <row r="4" spans="1:9" x14ac:dyDescent="0.25">
      <c r="A4" s="124" t="s">
        <v>430</v>
      </c>
      <c r="B4" s="117" t="s">
        <v>431</v>
      </c>
      <c r="C4" s="124" t="s">
        <v>432</v>
      </c>
      <c r="D4" s="128" t="s">
        <v>433</v>
      </c>
      <c r="E4" s="118" t="s">
        <v>434</v>
      </c>
      <c r="F4" s="126" t="s">
        <v>435</v>
      </c>
      <c r="G4" s="127" t="s">
        <v>436</v>
      </c>
      <c r="H4" s="127" t="s">
        <v>310</v>
      </c>
      <c r="I4" s="126" t="s">
        <v>437</v>
      </c>
    </row>
    <row r="5" spans="1:9" x14ac:dyDescent="0.25">
      <c r="A5" s="124" t="s">
        <v>438</v>
      </c>
      <c r="B5" s="117" t="s">
        <v>439</v>
      </c>
      <c r="C5" s="124" t="s">
        <v>440</v>
      </c>
      <c r="D5" s="128" t="s">
        <v>441</v>
      </c>
      <c r="E5" s="118" t="s">
        <v>442</v>
      </c>
      <c r="F5" s="126" t="s">
        <v>443</v>
      </c>
      <c r="G5" s="127" t="s">
        <v>444</v>
      </c>
      <c r="H5" s="127" t="s">
        <v>311</v>
      </c>
      <c r="I5" s="126" t="s">
        <v>445</v>
      </c>
    </row>
    <row r="6" spans="1:9" ht="30" x14ac:dyDescent="0.25">
      <c r="A6" s="124" t="s">
        <v>446</v>
      </c>
      <c r="B6" s="117" t="s">
        <v>447</v>
      </c>
      <c r="C6" s="124" t="s">
        <v>448</v>
      </c>
      <c r="D6" s="128" t="s">
        <v>449</v>
      </c>
      <c r="E6" s="118" t="s">
        <v>450</v>
      </c>
      <c r="G6" s="127" t="s">
        <v>451</v>
      </c>
      <c r="H6" s="127" t="s">
        <v>312</v>
      </c>
      <c r="I6" s="126" t="s">
        <v>452</v>
      </c>
    </row>
    <row r="7" spans="1:9" ht="30" x14ac:dyDescent="0.25">
      <c r="B7" s="117" t="s">
        <v>453</v>
      </c>
      <c r="C7" s="124" t="s">
        <v>454</v>
      </c>
      <c r="D7" s="128" t="s">
        <v>455</v>
      </c>
      <c r="E7" s="126" t="s">
        <v>456</v>
      </c>
      <c r="G7" s="118" t="s">
        <v>321</v>
      </c>
      <c r="H7" s="127" t="s">
        <v>313</v>
      </c>
      <c r="I7" s="126" t="s">
        <v>457</v>
      </c>
    </row>
    <row r="8" spans="1:9" ht="30" x14ac:dyDescent="0.25">
      <c r="A8" s="129"/>
      <c r="B8" s="117" t="s">
        <v>458</v>
      </c>
      <c r="C8" s="124" t="s">
        <v>459</v>
      </c>
      <c r="D8" s="128" t="s">
        <v>460</v>
      </c>
      <c r="E8" s="126" t="s">
        <v>461</v>
      </c>
      <c r="I8" s="126" t="s">
        <v>462</v>
      </c>
    </row>
    <row r="9" spans="1:9" ht="32.25" customHeight="1" x14ac:dyDescent="0.25">
      <c r="A9" s="129"/>
      <c r="B9" s="117" t="s">
        <v>463</v>
      </c>
      <c r="C9" s="124" t="s">
        <v>464</v>
      </c>
      <c r="D9" s="128" t="s">
        <v>465</v>
      </c>
      <c r="E9" s="126" t="s">
        <v>466</v>
      </c>
      <c r="I9" s="126" t="s">
        <v>467</v>
      </c>
    </row>
    <row r="10" spans="1:9" x14ac:dyDescent="0.25">
      <c r="A10" s="129"/>
      <c r="B10" s="117" t="s">
        <v>468</v>
      </c>
      <c r="C10" s="124" t="s">
        <v>469</v>
      </c>
      <c r="D10" s="128" t="s">
        <v>470</v>
      </c>
      <c r="E10" s="126" t="s">
        <v>471</v>
      </c>
      <c r="I10" s="126" t="s">
        <v>472</v>
      </c>
    </row>
    <row r="11" spans="1:9" x14ac:dyDescent="0.25">
      <c r="A11" s="129"/>
      <c r="B11" s="117" t="s">
        <v>473</v>
      </c>
      <c r="C11" s="124" t="s">
        <v>474</v>
      </c>
      <c r="D11" s="128" t="s">
        <v>475</v>
      </c>
      <c r="E11" s="126" t="s">
        <v>476</v>
      </c>
      <c r="I11" s="126" t="s">
        <v>477</v>
      </c>
    </row>
    <row r="12" spans="1:9" ht="30" x14ac:dyDescent="0.25">
      <c r="A12" s="129"/>
      <c r="B12" s="117" t="s">
        <v>478</v>
      </c>
      <c r="C12" s="124" t="s">
        <v>479</v>
      </c>
      <c r="D12" s="128" t="s">
        <v>480</v>
      </c>
      <c r="E12" s="126" t="s">
        <v>481</v>
      </c>
      <c r="I12" s="126" t="s">
        <v>482</v>
      </c>
    </row>
    <row r="13" spans="1:9" x14ac:dyDescent="0.25">
      <c r="A13" s="129"/>
      <c r="B13" s="222" t="s">
        <v>483</v>
      </c>
      <c r="D13" s="128" t="s">
        <v>484</v>
      </c>
      <c r="E13" s="126" t="s">
        <v>485</v>
      </c>
      <c r="I13" s="126" t="s">
        <v>486</v>
      </c>
    </row>
    <row r="14" spans="1:9" x14ac:dyDescent="0.25">
      <c r="A14" s="129"/>
      <c r="B14" s="117" t="s">
        <v>487</v>
      </c>
      <c r="C14" s="129"/>
      <c r="D14" s="128" t="s">
        <v>488</v>
      </c>
      <c r="E14" s="126" t="s">
        <v>489</v>
      </c>
    </row>
    <row r="15" spans="1:9" x14ac:dyDescent="0.25">
      <c r="A15" s="129"/>
      <c r="B15" s="117" t="s">
        <v>490</v>
      </c>
      <c r="C15" s="129"/>
      <c r="D15" s="128" t="s">
        <v>491</v>
      </c>
      <c r="E15" s="126" t="s">
        <v>492</v>
      </c>
    </row>
    <row r="16" spans="1:9" x14ac:dyDescent="0.25">
      <c r="A16" s="129"/>
      <c r="B16" s="117" t="s">
        <v>493</v>
      </c>
      <c r="C16" s="129"/>
      <c r="D16" s="128" t="s">
        <v>494</v>
      </c>
      <c r="E16" s="130"/>
    </row>
    <row r="17" spans="1:5" x14ac:dyDescent="0.25">
      <c r="A17" s="129"/>
      <c r="B17" s="117" t="s">
        <v>495</v>
      </c>
      <c r="C17" s="129"/>
      <c r="D17" s="128" t="s">
        <v>496</v>
      </c>
      <c r="E17" s="130"/>
    </row>
    <row r="18" spans="1:5" x14ac:dyDescent="0.25">
      <c r="A18" s="129"/>
      <c r="B18" s="117" t="s">
        <v>497</v>
      </c>
      <c r="C18" s="129"/>
      <c r="D18" s="128" t="s">
        <v>498</v>
      </c>
      <c r="E18" s="130"/>
    </row>
    <row r="19" spans="1:5" x14ac:dyDescent="0.25">
      <c r="A19" s="129"/>
      <c r="B19" s="117" t="s">
        <v>499</v>
      </c>
      <c r="C19" s="129"/>
      <c r="D19" s="128" t="s">
        <v>500</v>
      </c>
      <c r="E19" s="130"/>
    </row>
    <row r="20" spans="1:5" x14ac:dyDescent="0.25">
      <c r="A20" s="129"/>
      <c r="B20" s="117" t="s">
        <v>501</v>
      </c>
      <c r="C20" s="129"/>
      <c r="D20" s="128" t="s">
        <v>502</v>
      </c>
      <c r="E20" s="130"/>
    </row>
    <row r="21" spans="1:5" x14ac:dyDescent="0.25">
      <c r="B21" s="117" t="s">
        <v>503</v>
      </c>
      <c r="D21" s="128" t="s">
        <v>504</v>
      </c>
      <c r="E21" s="130"/>
    </row>
    <row r="22" spans="1:5" x14ac:dyDescent="0.25">
      <c r="B22" s="117" t="s">
        <v>505</v>
      </c>
      <c r="D22" s="128" t="s">
        <v>506</v>
      </c>
      <c r="E22" s="130"/>
    </row>
    <row r="23" spans="1:5" x14ac:dyDescent="0.25">
      <c r="B23" s="117" t="s">
        <v>507</v>
      </c>
      <c r="D23" s="128" t="s">
        <v>508</v>
      </c>
      <c r="E23" s="130"/>
    </row>
    <row r="24" spans="1:5" x14ac:dyDescent="0.25">
      <c r="D24" s="131" t="s">
        <v>509</v>
      </c>
      <c r="E24" s="131" t="s">
        <v>510</v>
      </c>
    </row>
    <row r="25" spans="1:5" x14ac:dyDescent="0.25">
      <c r="D25" s="132" t="s">
        <v>511</v>
      </c>
      <c r="E25" s="126" t="s">
        <v>512</v>
      </c>
    </row>
    <row r="26" spans="1:5" x14ac:dyDescent="0.25">
      <c r="D26" s="132" t="s">
        <v>513</v>
      </c>
      <c r="E26" s="126" t="s">
        <v>514</v>
      </c>
    </row>
    <row r="27" spans="1:5" x14ac:dyDescent="0.25">
      <c r="D27" s="737" t="s">
        <v>515</v>
      </c>
      <c r="E27" s="126" t="s">
        <v>516</v>
      </c>
    </row>
    <row r="28" spans="1:5" x14ac:dyDescent="0.25">
      <c r="D28" s="738"/>
      <c r="E28" s="126" t="s">
        <v>517</v>
      </c>
    </row>
    <row r="29" spans="1:5" x14ac:dyDescent="0.25">
      <c r="D29" s="738"/>
      <c r="E29" s="126" t="s">
        <v>518</v>
      </c>
    </row>
    <row r="30" spans="1:5" x14ac:dyDescent="0.25">
      <c r="D30" s="739"/>
      <c r="E30" s="126" t="s">
        <v>519</v>
      </c>
    </row>
    <row r="31" spans="1:5" x14ac:dyDescent="0.25">
      <c r="D31" s="132" t="s">
        <v>520</v>
      </c>
      <c r="E31" s="126" t="s">
        <v>521</v>
      </c>
    </row>
    <row r="32" spans="1:5" x14ac:dyDescent="0.25">
      <c r="D32" s="132" t="s">
        <v>522</v>
      </c>
      <c r="E32" s="126" t="s">
        <v>523</v>
      </c>
    </row>
    <row r="33" spans="4:5" x14ac:dyDescent="0.25">
      <c r="D33" s="132" t="s">
        <v>524</v>
      </c>
      <c r="E33" s="126" t="s">
        <v>525</v>
      </c>
    </row>
    <row r="34" spans="4:5" x14ac:dyDescent="0.25">
      <c r="D34" s="132" t="s">
        <v>526</v>
      </c>
      <c r="E34" s="126" t="s">
        <v>527</v>
      </c>
    </row>
    <row r="35" spans="4:5" x14ac:dyDescent="0.25">
      <c r="D35" s="132" t="s">
        <v>528</v>
      </c>
      <c r="E35" s="126" t="s">
        <v>529</v>
      </c>
    </row>
    <row r="36" spans="4:5" x14ac:dyDescent="0.25">
      <c r="D36" s="132" t="s">
        <v>530</v>
      </c>
      <c r="E36" s="126" t="s">
        <v>531</v>
      </c>
    </row>
    <row r="37" spans="4:5" x14ac:dyDescent="0.25">
      <c r="D37" s="132" t="s">
        <v>532</v>
      </c>
      <c r="E37" s="126" t="s">
        <v>533</v>
      </c>
    </row>
    <row r="38" spans="4:5" x14ac:dyDescent="0.25">
      <c r="D38" s="132" t="s">
        <v>534</v>
      </c>
      <c r="E38" s="126" t="s">
        <v>535</v>
      </c>
    </row>
    <row r="39" spans="4:5" x14ac:dyDescent="0.25">
      <c r="D39" s="133" t="s">
        <v>536</v>
      </c>
      <c r="E39" s="126" t="s">
        <v>537</v>
      </c>
    </row>
    <row r="40" spans="4:5" x14ac:dyDescent="0.25">
      <c r="D40" s="133" t="s">
        <v>538</v>
      </c>
      <c r="E40" s="126" t="s">
        <v>539</v>
      </c>
    </row>
    <row r="41" spans="4:5" x14ac:dyDescent="0.25">
      <c r="D41" s="132" t="s">
        <v>540</v>
      </c>
      <c r="E41" s="126" t="s">
        <v>541</v>
      </c>
    </row>
    <row r="42" spans="4:5" x14ac:dyDescent="0.25">
      <c r="D42" s="132" t="s">
        <v>542</v>
      </c>
      <c r="E42" s="126" t="s">
        <v>543</v>
      </c>
    </row>
    <row r="43" spans="4:5" x14ac:dyDescent="0.25">
      <c r="D43" s="133" t="s">
        <v>544</v>
      </c>
      <c r="E43" s="126" t="s">
        <v>545</v>
      </c>
    </row>
    <row r="44" spans="4:5" x14ac:dyDescent="0.25">
      <c r="D44" s="134" t="s">
        <v>546</v>
      </c>
      <c r="E44" s="126" t="s">
        <v>547</v>
      </c>
    </row>
    <row r="45" spans="4:5" x14ac:dyDescent="0.25">
      <c r="D45" s="128" t="s">
        <v>548</v>
      </c>
      <c r="E45" s="126" t="s">
        <v>549</v>
      </c>
    </row>
    <row r="46" spans="4:5" x14ac:dyDescent="0.25">
      <c r="D46" s="128" t="s">
        <v>550</v>
      </c>
      <c r="E46" s="126" t="s">
        <v>551</v>
      </c>
    </row>
    <row r="47" spans="4:5" x14ac:dyDescent="0.25">
      <c r="D47" s="128" t="s">
        <v>552</v>
      </c>
      <c r="E47" s="126" t="s">
        <v>553</v>
      </c>
    </row>
    <row r="48" spans="4:5" x14ac:dyDescent="0.25">
      <c r="D48" s="128" t="s">
        <v>554</v>
      </c>
      <c r="E48" s="126" t="s">
        <v>555</v>
      </c>
    </row>
    <row r="49" spans="4:4" x14ac:dyDescent="0.25">
      <c r="D49" s="131" t="s">
        <v>556</v>
      </c>
    </row>
    <row r="50" spans="4:4" x14ac:dyDescent="0.25">
      <c r="D50" s="128" t="s">
        <v>557</v>
      </c>
    </row>
    <row r="51" spans="4:4" x14ac:dyDescent="0.25">
      <c r="D51" s="128" t="s">
        <v>558</v>
      </c>
    </row>
    <row r="52" spans="4:4" x14ac:dyDescent="0.25">
      <c r="D52" s="131" t="s">
        <v>559</v>
      </c>
    </row>
    <row r="53" spans="4:4" x14ac:dyDescent="0.25">
      <c r="D53" s="134" t="s">
        <v>560</v>
      </c>
    </row>
    <row r="54" spans="4:4" x14ac:dyDescent="0.25">
      <c r="D54" s="134" t="s">
        <v>561</v>
      </c>
    </row>
    <row r="55" spans="4:4" x14ac:dyDescent="0.25">
      <c r="D55" s="134" t="s">
        <v>562</v>
      </c>
    </row>
    <row r="56" spans="4:4" x14ac:dyDescent="0.25">
      <c r="D56" s="134" t="s">
        <v>563</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564</v>
      </c>
      <c r="C1" s="744" t="s">
        <v>565</v>
      </c>
      <c r="D1" s="744"/>
      <c r="E1" s="744"/>
      <c r="F1" s="744"/>
      <c r="G1" s="745" t="s">
        <v>566</v>
      </c>
      <c r="H1" s="746"/>
      <c r="I1" s="746"/>
      <c r="J1" s="747"/>
      <c r="K1" s="743" t="s">
        <v>567</v>
      </c>
      <c r="L1" s="743"/>
      <c r="M1" s="743"/>
      <c r="N1" s="743"/>
    </row>
    <row r="2" spans="1:14" x14ac:dyDescent="0.25">
      <c r="C2" s="4"/>
      <c r="D2" s="4"/>
      <c r="E2" s="4"/>
      <c r="F2" s="4" t="s">
        <v>568</v>
      </c>
      <c r="G2" s="30"/>
      <c r="H2" s="4"/>
      <c r="I2" s="4"/>
      <c r="J2" s="31" t="s">
        <v>568</v>
      </c>
      <c r="K2" s="4"/>
      <c r="L2" s="4"/>
      <c r="M2" s="4"/>
      <c r="N2" s="4" t="s">
        <v>568</v>
      </c>
    </row>
    <row r="3" spans="1:14" x14ac:dyDescent="0.25">
      <c r="A3" s="741" t="s">
        <v>569</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4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41"/>
      <c r="B5" s="5">
        <v>3</v>
      </c>
      <c r="C5" s="6">
        <v>0.05</v>
      </c>
      <c r="D5" s="6">
        <v>0.05</v>
      </c>
      <c r="E5" s="6">
        <v>0.1</v>
      </c>
      <c r="F5" s="7">
        <f>(C5+D5+E5)</f>
        <v>0.2</v>
      </c>
      <c r="G5" s="32">
        <v>0.1</v>
      </c>
      <c r="H5" s="6">
        <v>0.1</v>
      </c>
      <c r="I5" s="6">
        <v>0.1</v>
      </c>
      <c r="J5" s="33">
        <f>(G5+H5+I5)</f>
        <v>0.30000000000000004</v>
      </c>
      <c r="K5" s="24"/>
      <c r="L5" s="5"/>
      <c r="M5" s="5"/>
      <c r="N5" s="5"/>
    </row>
    <row r="6" spans="1:14" x14ac:dyDescent="0.25">
      <c r="A6" s="741"/>
      <c r="B6" s="5">
        <v>4</v>
      </c>
      <c r="C6" s="6">
        <v>0.1</v>
      </c>
      <c r="D6" s="6">
        <v>0.1</v>
      </c>
      <c r="E6" s="6">
        <v>0.2</v>
      </c>
      <c r="F6" s="7">
        <f>(C6+D6+E6)</f>
        <v>0.4</v>
      </c>
      <c r="G6" s="32">
        <v>0</v>
      </c>
      <c r="H6" s="6">
        <v>0</v>
      </c>
      <c r="I6" s="6">
        <v>0.1</v>
      </c>
      <c r="J6" s="33">
        <f>(G6+H6+I6)</f>
        <v>0.1</v>
      </c>
      <c r="K6" s="24"/>
      <c r="L6" s="5"/>
      <c r="M6" s="5"/>
      <c r="N6" s="5"/>
    </row>
    <row r="7" spans="1:14" x14ac:dyDescent="0.25">
      <c r="A7" s="741"/>
      <c r="B7" s="5">
        <v>5</v>
      </c>
      <c r="C7" s="6">
        <v>0</v>
      </c>
      <c r="D7" s="6">
        <v>0</v>
      </c>
      <c r="E7" s="6">
        <v>0</v>
      </c>
      <c r="F7" s="7">
        <f>(C7+D7+E7)</f>
        <v>0</v>
      </c>
      <c r="G7" s="32">
        <v>0</v>
      </c>
      <c r="H7" s="6">
        <v>0</v>
      </c>
      <c r="I7" s="6">
        <v>0</v>
      </c>
      <c r="J7" s="33">
        <f>(G7+H7+I7)</f>
        <v>0</v>
      </c>
      <c r="K7" s="24"/>
      <c r="L7" s="5"/>
      <c r="M7" s="5"/>
      <c r="N7" s="5"/>
    </row>
    <row r="8" spans="1:14" x14ac:dyDescent="0.25">
      <c r="A8" s="741" t="s">
        <v>570</v>
      </c>
      <c r="B8" s="9">
        <v>6</v>
      </c>
      <c r="C8" s="10">
        <v>0.1</v>
      </c>
      <c r="D8" s="10">
        <v>0.1</v>
      </c>
      <c r="E8" s="10">
        <v>0.1</v>
      </c>
      <c r="F8" s="11">
        <f>C8+D8+E8</f>
        <v>0.30000000000000004</v>
      </c>
      <c r="G8" s="34"/>
      <c r="H8" s="9"/>
      <c r="I8" s="9"/>
      <c r="J8" s="35"/>
      <c r="K8" s="25"/>
      <c r="L8" s="9"/>
      <c r="M8" s="9"/>
      <c r="N8" s="9"/>
    </row>
    <row r="9" spans="1:14" x14ac:dyDescent="0.25">
      <c r="A9" s="741"/>
      <c r="B9" s="9">
        <v>7</v>
      </c>
      <c r="C9" s="9"/>
      <c r="D9" s="9"/>
      <c r="E9" s="9"/>
      <c r="F9" s="19"/>
      <c r="G9" s="36"/>
      <c r="H9" s="9"/>
      <c r="I9" s="9"/>
      <c r="J9" s="35"/>
      <c r="K9" s="25"/>
      <c r="L9" s="9"/>
      <c r="M9" s="9"/>
      <c r="N9" s="9"/>
    </row>
    <row r="10" spans="1:14" x14ac:dyDescent="0.25">
      <c r="A10" s="741"/>
      <c r="B10" s="9">
        <v>8</v>
      </c>
      <c r="C10" s="9"/>
      <c r="D10" s="9"/>
      <c r="E10" s="9"/>
      <c r="F10" s="19"/>
      <c r="G10" s="36"/>
      <c r="H10" s="9"/>
      <c r="I10" s="9"/>
      <c r="J10" s="35"/>
      <c r="K10" s="25"/>
      <c r="L10" s="9"/>
      <c r="M10" s="9"/>
      <c r="N10" s="9"/>
    </row>
    <row r="11" spans="1:14" x14ac:dyDescent="0.25">
      <c r="A11" s="741"/>
      <c r="B11" s="9">
        <v>9</v>
      </c>
      <c r="C11" s="9"/>
      <c r="D11" s="9"/>
      <c r="E11" s="9"/>
      <c r="F11" s="19"/>
      <c r="G11" s="36"/>
      <c r="H11" s="9"/>
      <c r="I11" s="9"/>
      <c r="J11" s="35"/>
      <c r="K11" s="25"/>
      <c r="L11" s="9"/>
      <c r="M11" s="9"/>
      <c r="N11" s="9"/>
    </row>
    <row r="12" spans="1:14" x14ac:dyDescent="0.25">
      <c r="A12" s="741" t="s">
        <v>571</v>
      </c>
      <c r="B12" s="14">
        <v>10</v>
      </c>
      <c r="C12" s="14"/>
      <c r="D12" s="14"/>
      <c r="E12" s="14"/>
      <c r="F12" s="20"/>
      <c r="G12" s="37"/>
      <c r="H12" s="14"/>
      <c r="I12" s="14"/>
      <c r="J12" s="38"/>
      <c r="K12" s="26"/>
      <c r="L12" s="14"/>
      <c r="M12" s="14"/>
      <c r="N12" s="14"/>
    </row>
    <row r="13" spans="1:14" x14ac:dyDescent="0.25">
      <c r="A13" s="741"/>
      <c r="B13" s="14">
        <v>11</v>
      </c>
      <c r="C13" s="14"/>
      <c r="D13" s="14"/>
      <c r="E13" s="14"/>
      <c r="F13" s="20"/>
      <c r="G13" s="37"/>
      <c r="H13" s="14"/>
      <c r="I13" s="14"/>
      <c r="J13" s="38"/>
      <c r="K13" s="26"/>
      <c r="L13" s="14"/>
      <c r="M13" s="14"/>
      <c r="N13" s="14"/>
    </row>
    <row r="14" spans="1:14" x14ac:dyDescent="0.25">
      <c r="A14" s="741"/>
      <c r="B14" s="14">
        <v>12</v>
      </c>
      <c r="C14" s="14"/>
      <c r="D14" s="14"/>
      <c r="E14" s="14"/>
      <c r="F14" s="20"/>
      <c r="G14" s="37"/>
      <c r="H14" s="14"/>
      <c r="I14" s="14"/>
      <c r="J14" s="38"/>
      <c r="K14" s="26"/>
      <c r="L14" s="14"/>
      <c r="M14" s="14"/>
      <c r="N14" s="14"/>
    </row>
    <row r="15" spans="1:14" x14ac:dyDescent="0.25">
      <c r="A15" s="741"/>
      <c r="B15" s="14">
        <v>13</v>
      </c>
      <c r="C15" s="14"/>
      <c r="D15" s="14"/>
      <c r="E15" s="14"/>
      <c r="F15" s="20"/>
      <c r="G15" s="37"/>
      <c r="H15" s="14"/>
      <c r="I15" s="14"/>
      <c r="J15" s="38"/>
      <c r="K15" s="26"/>
      <c r="L15" s="14"/>
      <c r="M15" s="14"/>
      <c r="N15" s="14"/>
    </row>
    <row r="16" spans="1:14" x14ac:dyDescent="0.25">
      <c r="A16" s="741" t="s">
        <v>572</v>
      </c>
      <c r="B16" s="15">
        <v>14</v>
      </c>
      <c r="C16" s="15"/>
      <c r="D16" s="15"/>
      <c r="E16" s="15"/>
      <c r="F16" s="21"/>
      <c r="G16" s="39"/>
      <c r="H16" s="15"/>
      <c r="I16" s="15"/>
      <c r="J16" s="40"/>
      <c r="K16" s="27"/>
      <c r="L16" s="15"/>
      <c r="M16" s="15"/>
      <c r="N16" s="15"/>
    </row>
    <row r="17" spans="1:14" x14ac:dyDescent="0.25">
      <c r="A17" s="741"/>
      <c r="B17" s="15">
        <v>15</v>
      </c>
      <c r="C17" s="15"/>
      <c r="D17" s="15"/>
      <c r="E17" s="15"/>
      <c r="F17" s="21"/>
      <c r="G17" s="39"/>
      <c r="H17" s="15"/>
      <c r="I17" s="15"/>
      <c r="J17" s="40"/>
      <c r="K17" s="27"/>
      <c r="L17" s="15"/>
      <c r="M17" s="15"/>
      <c r="N17" s="15"/>
    </row>
    <row r="18" spans="1:14" x14ac:dyDescent="0.25">
      <c r="A18" s="741"/>
      <c r="B18" s="15">
        <v>16</v>
      </c>
      <c r="C18" s="15"/>
      <c r="D18" s="15"/>
      <c r="E18" s="15"/>
      <c r="F18" s="21"/>
      <c r="G18" s="39"/>
      <c r="H18" s="15"/>
      <c r="I18" s="15"/>
      <c r="J18" s="40"/>
      <c r="K18" s="27"/>
      <c r="L18" s="15"/>
      <c r="M18" s="15"/>
      <c r="N18" s="15"/>
    </row>
    <row r="19" spans="1:14" x14ac:dyDescent="0.25">
      <c r="A19" s="741" t="s">
        <v>573</v>
      </c>
      <c r="B19" s="18">
        <v>17</v>
      </c>
      <c r="C19" s="18"/>
      <c r="D19" s="18"/>
      <c r="E19" s="18"/>
      <c r="F19" s="22"/>
      <c r="G19" s="41"/>
      <c r="H19" s="18"/>
      <c r="I19" s="18"/>
      <c r="J19" s="42"/>
      <c r="K19" s="28"/>
      <c r="L19" s="18"/>
      <c r="M19" s="18"/>
      <c r="N19" s="18"/>
    </row>
    <row r="20" spans="1:14" x14ac:dyDescent="0.25">
      <c r="A20" s="741"/>
      <c r="B20" s="18">
        <v>18</v>
      </c>
      <c r="C20" s="18"/>
      <c r="D20" s="18"/>
      <c r="E20" s="18"/>
      <c r="F20" s="22"/>
      <c r="G20" s="41"/>
      <c r="H20" s="18"/>
      <c r="I20" s="18"/>
      <c r="J20" s="42"/>
      <c r="K20" s="28"/>
      <c r="L20" s="18"/>
      <c r="M20" s="18"/>
      <c r="N20" s="18"/>
    </row>
    <row r="21" spans="1:14" x14ac:dyDescent="0.25">
      <c r="A21" s="741"/>
      <c r="B21" s="18">
        <v>19</v>
      </c>
      <c r="C21" s="18"/>
      <c r="D21" s="18"/>
      <c r="E21" s="18"/>
      <c r="F21" s="22"/>
      <c r="G21" s="41"/>
      <c r="H21" s="18"/>
      <c r="I21" s="18"/>
      <c r="J21" s="42"/>
      <c r="K21" s="28"/>
      <c r="L21" s="18"/>
      <c r="M21" s="18"/>
      <c r="N21" s="18"/>
    </row>
    <row r="22" spans="1:14" x14ac:dyDescent="0.25">
      <c r="A22" s="741"/>
      <c r="B22" s="18">
        <v>20</v>
      </c>
      <c r="C22" s="18"/>
      <c r="D22" s="18"/>
      <c r="E22" s="18"/>
      <c r="F22" s="22"/>
      <c r="G22" s="41"/>
      <c r="H22" s="18"/>
      <c r="I22" s="18"/>
      <c r="J22" s="42"/>
      <c r="K22" s="28"/>
      <c r="L22" s="18"/>
      <c r="M22" s="18"/>
      <c r="N22" s="18"/>
    </row>
    <row r="23" spans="1:14" x14ac:dyDescent="0.25">
      <c r="A23" s="741" t="s">
        <v>574</v>
      </c>
      <c r="B23" s="13">
        <v>21</v>
      </c>
      <c r="C23" s="13"/>
      <c r="D23" s="13"/>
      <c r="E23" s="13"/>
      <c r="F23" s="23"/>
      <c r="G23" s="43"/>
      <c r="H23" s="13"/>
      <c r="I23" s="13"/>
      <c r="J23" s="44"/>
      <c r="K23" s="29"/>
      <c r="L23" s="13"/>
      <c r="M23" s="13"/>
      <c r="N23" s="13"/>
    </row>
    <row r="24" spans="1:14" x14ac:dyDescent="0.25">
      <c r="A24" s="741"/>
      <c r="B24" s="13">
        <v>22</v>
      </c>
      <c r="C24" s="13"/>
      <c r="D24" s="13"/>
      <c r="E24" s="13"/>
      <c r="F24" s="23"/>
      <c r="G24" s="43"/>
      <c r="H24" s="13"/>
      <c r="I24" s="13"/>
      <c r="J24" s="44"/>
      <c r="K24" s="29"/>
      <c r="L24" s="13"/>
      <c r="M24" s="13"/>
      <c r="N24" s="13"/>
    </row>
    <row r="25" spans="1:14" x14ac:dyDescent="0.25">
      <c r="A25" s="741"/>
      <c r="B25" s="13">
        <v>23</v>
      </c>
      <c r="C25" s="13"/>
      <c r="D25" s="13"/>
      <c r="E25" s="13"/>
      <c r="F25" s="23"/>
      <c r="G25" s="43"/>
      <c r="H25" s="13"/>
      <c r="I25" s="13"/>
      <c r="J25" s="44"/>
      <c r="K25" s="29"/>
      <c r="L25" s="13"/>
      <c r="M25" s="13"/>
      <c r="N25" s="13"/>
    </row>
    <row r="26" spans="1:14" x14ac:dyDescent="0.25">
      <c r="A26" s="741"/>
      <c r="B26" s="13">
        <v>24</v>
      </c>
      <c r="C26" s="13"/>
      <c r="D26" s="13"/>
      <c r="E26" s="13"/>
      <c r="F26" s="23"/>
      <c r="G26" s="43"/>
      <c r="H26" s="13"/>
      <c r="I26" s="13"/>
      <c r="J26" s="44"/>
      <c r="K26" s="29"/>
      <c r="L26" s="13"/>
      <c r="M26" s="13"/>
      <c r="N26" s="13"/>
    </row>
    <row r="27" spans="1:14" x14ac:dyDescent="0.25">
      <c r="A27" s="741" t="s">
        <v>575</v>
      </c>
      <c r="B27" s="9">
        <v>25</v>
      </c>
      <c r="C27" s="9"/>
      <c r="D27" s="9"/>
      <c r="E27" s="9"/>
      <c r="F27" s="9"/>
      <c r="G27" s="9"/>
      <c r="H27" s="9"/>
      <c r="I27" s="9"/>
      <c r="J27" s="9"/>
      <c r="K27" s="9"/>
      <c r="L27" s="9"/>
      <c r="M27" s="9"/>
      <c r="N27" s="9"/>
    </row>
    <row r="28" spans="1:14" x14ac:dyDescent="0.25">
      <c r="A28" s="741"/>
      <c r="B28" s="9">
        <v>26</v>
      </c>
      <c r="C28" s="9"/>
      <c r="D28" s="9"/>
      <c r="E28" s="9"/>
      <c r="F28" s="9"/>
      <c r="G28" s="9"/>
      <c r="H28" s="9"/>
      <c r="I28" s="9"/>
      <c r="J28" s="9"/>
      <c r="K28" s="9"/>
      <c r="L28" s="9"/>
      <c r="M28" s="9"/>
      <c r="N28" s="9"/>
    </row>
    <row r="29" spans="1:14" x14ac:dyDescent="0.25">
      <c r="A29" s="741"/>
      <c r="B29" s="9">
        <v>27</v>
      </c>
      <c r="C29" s="9"/>
      <c r="D29" s="9"/>
      <c r="E29" s="9"/>
      <c r="F29" s="9"/>
      <c r="G29" s="9"/>
      <c r="H29" s="9"/>
      <c r="I29" s="9"/>
      <c r="J29" s="9"/>
      <c r="K29" s="9"/>
      <c r="L29" s="9"/>
      <c r="M29" s="9"/>
      <c r="N29" s="9"/>
    </row>
    <row r="30" spans="1:14" x14ac:dyDescent="0.25">
      <c r="A30" s="741"/>
      <c r="B30" s="9">
        <v>28</v>
      </c>
      <c r="C30" s="9"/>
      <c r="D30" s="9"/>
      <c r="E30" s="9"/>
      <c r="F30" s="9"/>
      <c r="G30" s="9"/>
      <c r="H30" s="9"/>
      <c r="I30" s="9"/>
      <c r="J30" s="9"/>
      <c r="K30" s="9"/>
      <c r="L30" s="9"/>
      <c r="M30" s="9"/>
      <c r="N30" s="9"/>
    </row>
    <row r="31" spans="1:14" x14ac:dyDescent="0.25">
      <c r="A31" s="741"/>
      <c r="B31" s="9">
        <v>29</v>
      </c>
      <c r="C31" s="9"/>
      <c r="D31" s="9"/>
      <c r="E31" s="9"/>
      <c r="F31" s="9"/>
      <c r="G31" s="9"/>
      <c r="H31" s="9"/>
      <c r="I31" s="9"/>
      <c r="J31" s="9"/>
      <c r="K31" s="9"/>
      <c r="L31" s="9"/>
      <c r="M31" s="9"/>
      <c r="N31" s="9"/>
    </row>
    <row r="32" spans="1:14" x14ac:dyDescent="0.25">
      <c r="A32" s="741" t="s">
        <v>576</v>
      </c>
      <c r="B32" s="16">
        <v>30</v>
      </c>
      <c r="C32" s="16"/>
      <c r="D32" s="16"/>
      <c r="E32" s="16"/>
      <c r="F32" s="16"/>
      <c r="G32" s="16"/>
      <c r="H32" s="16"/>
      <c r="I32" s="16"/>
      <c r="J32" s="16"/>
      <c r="K32" s="16"/>
      <c r="L32" s="16"/>
      <c r="M32" s="16"/>
      <c r="N32" s="16"/>
    </row>
    <row r="33" spans="1:14" x14ac:dyDescent="0.25">
      <c r="A33" s="741"/>
      <c r="B33" s="16">
        <v>31</v>
      </c>
      <c r="C33" s="16"/>
      <c r="D33" s="16"/>
      <c r="E33" s="16"/>
      <c r="F33" s="16"/>
      <c r="G33" s="16"/>
      <c r="H33" s="16"/>
      <c r="I33" s="16"/>
      <c r="J33" s="16"/>
      <c r="K33" s="16"/>
      <c r="L33" s="16"/>
      <c r="M33" s="16"/>
      <c r="N33" s="16"/>
    </row>
    <row r="34" spans="1:14" x14ac:dyDescent="0.25">
      <c r="A34" s="741"/>
      <c r="B34" s="16">
        <v>32</v>
      </c>
      <c r="C34" s="16"/>
      <c r="D34" s="16"/>
      <c r="E34" s="16"/>
      <c r="F34" s="16"/>
      <c r="G34" s="16"/>
      <c r="H34" s="16"/>
      <c r="I34" s="16"/>
      <c r="J34" s="16"/>
      <c r="K34" s="16"/>
      <c r="L34" s="16"/>
      <c r="M34" s="16"/>
      <c r="N34" s="16"/>
    </row>
    <row r="35" spans="1:14" x14ac:dyDescent="0.25">
      <c r="A35" s="741" t="s">
        <v>577</v>
      </c>
      <c r="B35" s="17">
        <v>33</v>
      </c>
      <c r="C35" s="14"/>
      <c r="D35" s="14"/>
      <c r="E35" s="14"/>
      <c r="F35" s="14"/>
      <c r="G35" s="14"/>
      <c r="H35" s="14"/>
      <c r="I35" s="14"/>
      <c r="J35" s="14"/>
      <c r="K35" s="14"/>
      <c r="L35" s="14"/>
      <c r="M35" s="14"/>
      <c r="N35" s="14"/>
    </row>
    <row r="36" spans="1:14" x14ac:dyDescent="0.25">
      <c r="A36" s="741"/>
      <c r="B36" s="14">
        <v>34</v>
      </c>
      <c r="C36" s="14"/>
      <c r="D36" s="14"/>
      <c r="E36" s="14"/>
      <c r="F36" s="14"/>
      <c r="G36" s="14"/>
      <c r="H36" s="14"/>
      <c r="I36" s="14"/>
      <c r="J36" s="14"/>
      <c r="K36" s="14"/>
      <c r="L36" s="14"/>
      <c r="M36" s="14"/>
      <c r="N36" s="14"/>
    </row>
    <row r="37" spans="1:14" x14ac:dyDescent="0.25">
      <c r="A37" s="741"/>
      <c r="B37" s="45">
        <v>35</v>
      </c>
      <c r="C37" s="14"/>
      <c r="D37" s="14"/>
      <c r="E37" s="14"/>
      <c r="F37" s="14"/>
      <c r="G37" s="14"/>
      <c r="H37" s="14"/>
      <c r="I37" s="14"/>
      <c r="J37" s="14"/>
      <c r="K37" s="14"/>
      <c r="L37" s="14"/>
      <c r="M37" s="14"/>
      <c r="N37" s="14"/>
    </row>
    <row r="38" spans="1:14" x14ac:dyDescent="0.25">
      <c r="A38" s="741" t="s">
        <v>578</v>
      </c>
      <c r="B38" s="8">
        <v>36</v>
      </c>
      <c r="C38" s="8"/>
      <c r="D38" s="8"/>
      <c r="E38" s="8"/>
      <c r="F38" s="8"/>
      <c r="G38" s="8"/>
      <c r="H38" s="8"/>
      <c r="I38" s="8"/>
      <c r="J38" s="8"/>
      <c r="K38" s="8"/>
      <c r="L38" s="8"/>
      <c r="M38" s="8"/>
      <c r="N38" s="8"/>
    </row>
    <row r="39" spans="1:14" x14ac:dyDescent="0.25">
      <c r="A39" s="741"/>
      <c r="B39" s="8">
        <v>37</v>
      </c>
      <c r="C39" s="8"/>
      <c r="D39" s="8"/>
      <c r="E39" s="8"/>
      <c r="F39" s="8"/>
      <c r="G39" s="8"/>
      <c r="H39" s="8"/>
      <c r="I39" s="8"/>
      <c r="J39" s="8"/>
      <c r="K39" s="8"/>
      <c r="L39" s="8"/>
      <c r="M39" s="8"/>
      <c r="N39" s="8"/>
    </row>
    <row r="40" spans="1:14" x14ac:dyDescent="0.25">
      <c r="A40" s="741"/>
      <c r="B40" s="8">
        <v>38</v>
      </c>
      <c r="C40" s="8"/>
      <c r="D40" s="8"/>
      <c r="E40" s="8"/>
      <c r="F40" s="8"/>
      <c r="G40" s="8"/>
      <c r="H40" s="8"/>
      <c r="I40" s="8"/>
      <c r="J40" s="8"/>
      <c r="K40" s="8"/>
      <c r="L40" s="8"/>
      <c r="M40" s="8"/>
      <c r="N40" s="8"/>
    </row>
    <row r="41" spans="1:14" x14ac:dyDescent="0.25">
      <c r="A41" s="742" t="s">
        <v>579</v>
      </c>
      <c r="B41" s="46">
        <v>39</v>
      </c>
      <c r="C41" s="47"/>
      <c r="D41" s="47"/>
      <c r="E41" s="47"/>
      <c r="F41" s="47"/>
      <c r="G41" s="47"/>
      <c r="H41" s="47"/>
      <c r="I41" s="47"/>
      <c r="J41" s="47"/>
      <c r="K41" s="47"/>
      <c r="L41" s="47"/>
      <c r="M41" s="47"/>
      <c r="N41" s="47"/>
    </row>
    <row r="42" spans="1:14" x14ac:dyDescent="0.25">
      <c r="A42" s="742"/>
      <c r="B42" s="47">
        <v>40</v>
      </c>
      <c r="C42" s="47"/>
      <c r="D42" s="47"/>
      <c r="E42" s="47"/>
      <c r="F42" s="47"/>
      <c r="G42" s="47"/>
      <c r="H42" s="47"/>
      <c r="I42" s="47"/>
      <c r="J42" s="47"/>
      <c r="K42" s="47"/>
      <c r="L42" s="47"/>
      <c r="M42" s="47"/>
      <c r="N42" s="47"/>
    </row>
    <row r="43" spans="1:14" x14ac:dyDescent="0.25">
      <c r="A43" s="742"/>
      <c r="B43" s="47">
        <v>41</v>
      </c>
      <c r="C43" s="47"/>
      <c r="D43" s="47"/>
      <c r="E43" s="47"/>
      <c r="F43" s="47"/>
      <c r="G43" s="47"/>
      <c r="H43" s="47"/>
      <c r="I43" s="47"/>
      <c r="J43" s="47"/>
      <c r="K43" s="47"/>
      <c r="L43" s="47"/>
      <c r="M43" s="47"/>
      <c r="N43" s="47"/>
    </row>
    <row r="44" spans="1:14" x14ac:dyDescent="0.25">
      <c r="A44" s="742"/>
      <c r="B44" s="48">
        <v>42</v>
      </c>
      <c r="C44" s="47"/>
      <c r="D44" s="47"/>
      <c r="E44" s="47"/>
      <c r="F44" s="47"/>
      <c r="G44" s="47"/>
      <c r="H44" s="47"/>
      <c r="I44" s="47"/>
      <c r="J44" s="47"/>
      <c r="K44" s="47"/>
      <c r="L44" s="47"/>
      <c r="M44" s="47"/>
      <c r="N44" s="47"/>
    </row>
    <row r="45" spans="1:14" x14ac:dyDescent="0.25">
      <c r="A45" s="740" t="s">
        <v>580</v>
      </c>
      <c r="B45" s="12">
        <v>43</v>
      </c>
      <c r="C45" s="12"/>
      <c r="D45" s="12"/>
      <c r="E45" s="12"/>
      <c r="F45" s="12"/>
      <c r="G45" s="12"/>
      <c r="H45" s="12"/>
      <c r="I45" s="12"/>
      <c r="J45" s="12"/>
      <c r="K45" s="12"/>
      <c r="L45" s="12"/>
      <c r="M45" s="12"/>
      <c r="N45" s="12"/>
    </row>
    <row r="46" spans="1:14" x14ac:dyDescent="0.25">
      <c r="A46" s="740"/>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abSelected="1" topLeftCell="A34" zoomScale="60" zoomScaleNormal="60" workbookViewId="0">
      <selection activeCell="A40" sqref="A40:A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47"/>
      <c r="B1" s="450" t="s">
        <v>0</v>
      </c>
      <c r="C1" s="451"/>
      <c r="D1" s="451"/>
      <c r="E1" s="451"/>
      <c r="F1" s="451"/>
      <c r="G1" s="451"/>
      <c r="H1" s="451"/>
      <c r="I1" s="451"/>
      <c r="J1" s="451"/>
      <c r="K1" s="451"/>
      <c r="L1" s="451"/>
      <c r="M1" s="451"/>
      <c r="N1" s="451"/>
      <c r="O1" s="451"/>
      <c r="P1" s="451"/>
      <c r="Q1" s="451"/>
      <c r="R1" s="451"/>
      <c r="S1" s="451"/>
      <c r="T1" s="451"/>
      <c r="U1" s="451"/>
      <c r="V1" s="451"/>
      <c r="W1" s="451"/>
      <c r="X1" s="451"/>
      <c r="Y1" s="451"/>
      <c r="Z1" s="451"/>
      <c r="AA1" s="452"/>
      <c r="AB1" s="461" t="s">
        <v>1</v>
      </c>
      <c r="AC1" s="462"/>
      <c r="AD1" s="463"/>
    </row>
    <row r="2" spans="1:30" ht="30.75" customHeight="1" thickBot="1" x14ac:dyDescent="0.3">
      <c r="A2" s="448"/>
      <c r="B2" s="450" t="s">
        <v>2</v>
      </c>
      <c r="C2" s="451"/>
      <c r="D2" s="451"/>
      <c r="E2" s="451"/>
      <c r="F2" s="451"/>
      <c r="G2" s="451"/>
      <c r="H2" s="451"/>
      <c r="I2" s="451"/>
      <c r="J2" s="451"/>
      <c r="K2" s="451"/>
      <c r="L2" s="451"/>
      <c r="M2" s="451"/>
      <c r="N2" s="451"/>
      <c r="O2" s="451"/>
      <c r="P2" s="451"/>
      <c r="Q2" s="451"/>
      <c r="R2" s="451"/>
      <c r="S2" s="451"/>
      <c r="T2" s="451"/>
      <c r="U2" s="451"/>
      <c r="V2" s="451"/>
      <c r="W2" s="451"/>
      <c r="X2" s="451"/>
      <c r="Y2" s="451"/>
      <c r="Z2" s="451"/>
      <c r="AA2" s="452"/>
      <c r="AB2" s="464" t="s">
        <v>3</v>
      </c>
      <c r="AC2" s="465"/>
      <c r="AD2" s="466"/>
    </row>
    <row r="3" spans="1:30" ht="24" customHeight="1" x14ac:dyDescent="0.25">
      <c r="A3" s="448"/>
      <c r="B3" s="422" t="s">
        <v>4</v>
      </c>
      <c r="C3" s="423"/>
      <c r="D3" s="423"/>
      <c r="E3" s="423"/>
      <c r="F3" s="423"/>
      <c r="G3" s="423"/>
      <c r="H3" s="423"/>
      <c r="I3" s="423"/>
      <c r="J3" s="423"/>
      <c r="K3" s="423"/>
      <c r="L3" s="423"/>
      <c r="M3" s="423"/>
      <c r="N3" s="423"/>
      <c r="O3" s="423"/>
      <c r="P3" s="423"/>
      <c r="Q3" s="423"/>
      <c r="R3" s="423"/>
      <c r="S3" s="423"/>
      <c r="T3" s="423"/>
      <c r="U3" s="423"/>
      <c r="V3" s="423"/>
      <c r="W3" s="423"/>
      <c r="X3" s="423"/>
      <c r="Y3" s="423"/>
      <c r="Z3" s="423"/>
      <c r="AA3" s="424"/>
      <c r="AB3" s="464" t="s">
        <v>5</v>
      </c>
      <c r="AC3" s="465"/>
      <c r="AD3" s="466"/>
    </row>
    <row r="4" spans="1:30" ht="21.95" customHeight="1" thickBot="1" x14ac:dyDescent="0.3">
      <c r="A4" s="449"/>
      <c r="B4" s="467"/>
      <c r="C4" s="468"/>
      <c r="D4" s="468"/>
      <c r="E4" s="468"/>
      <c r="F4" s="468"/>
      <c r="G4" s="468"/>
      <c r="H4" s="468"/>
      <c r="I4" s="468"/>
      <c r="J4" s="468"/>
      <c r="K4" s="468"/>
      <c r="L4" s="468"/>
      <c r="M4" s="468"/>
      <c r="N4" s="468"/>
      <c r="O4" s="468"/>
      <c r="P4" s="468"/>
      <c r="Q4" s="468"/>
      <c r="R4" s="468"/>
      <c r="S4" s="468"/>
      <c r="T4" s="468"/>
      <c r="U4" s="468"/>
      <c r="V4" s="468"/>
      <c r="W4" s="468"/>
      <c r="X4" s="468"/>
      <c r="Y4" s="468"/>
      <c r="Z4" s="468"/>
      <c r="AA4" s="469"/>
      <c r="AB4" s="470" t="s">
        <v>6</v>
      </c>
      <c r="AC4" s="471"/>
      <c r="AD4" s="472"/>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1" t="s">
        <v>7</v>
      </c>
      <c r="B7" s="402"/>
      <c r="C7" s="473" t="s">
        <v>8</v>
      </c>
      <c r="D7" s="401" t="s">
        <v>9</v>
      </c>
      <c r="E7" s="415"/>
      <c r="F7" s="415"/>
      <c r="G7" s="415"/>
      <c r="H7" s="402"/>
      <c r="I7" s="409">
        <v>45201</v>
      </c>
      <c r="J7" s="410"/>
      <c r="K7" s="401" t="s">
        <v>10</v>
      </c>
      <c r="L7" s="402"/>
      <c r="M7" s="459" t="s">
        <v>11</v>
      </c>
      <c r="N7" s="460"/>
      <c r="O7" s="453"/>
      <c r="P7" s="454"/>
      <c r="Q7" s="54"/>
      <c r="R7" s="54"/>
      <c r="S7" s="54"/>
      <c r="T7" s="54"/>
      <c r="U7" s="54"/>
      <c r="V7" s="54"/>
      <c r="W7" s="54"/>
      <c r="X7" s="54"/>
      <c r="Y7" s="54"/>
      <c r="Z7" s="55"/>
      <c r="AA7" s="54"/>
      <c r="AB7" s="54"/>
      <c r="AC7" s="60"/>
      <c r="AD7" s="61"/>
    </row>
    <row r="8" spans="1:30" x14ac:dyDescent="0.25">
      <c r="A8" s="403"/>
      <c r="B8" s="404"/>
      <c r="C8" s="474"/>
      <c r="D8" s="403"/>
      <c r="E8" s="416"/>
      <c r="F8" s="416"/>
      <c r="G8" s="416"/>
      <c r="H8" s="404"/>
      <c r="I8" s="411"/>
      <c r="J8" s="412"/>
      <c r="K8" s="403"/>
      <c r="L8" s="404"/>
      <c r="M8" s="455" t="s">
        <v>12</v>
      </c>
      <c r="N8" s="456"/>
      <c r="O8" s="457"/>
      <c r="P8" s="458"/>
      <c r="Q8" s="54"/>
      <c r="R8" s="54"/>
      <c r="S8" s="54"/>
      <c r="T8" s="54"/>
      <c r="U8" s="54"/>
      <c r="V8" s="54"/>
      <c r="W8" s="54"/>
      <c r="X8" s="54"/>
      <c r="Y8" s="54"/>
      <c r="Z8" s="55"/>
      <c r="AA8" s="54"/>
      <c r="AB8" s="54"/>
      <c r="AC8" s="60"/>
      <c r="AD8" s="61"/>
    </row>
    <row r="9" spans="1:30" ht="15.75" thickBot="1" x14ac:dyDescent="0.3">
      <c r="A9" s="405"/>
      <c r="B9" s="406"/>
      <c r="C9" s="475"/>
      <c r="D9" s="405"/>
      <c r="E9" s="417"/>
      <c r="F9" s="417"/>
      <c r="G9" s="417"/>
      <c r="H9" s="406"/>
      <c r="I9" s="413"/>
      <c r="J9" s="414"/>
      <c r="K9" s="405"/>
      <c r="L9" s="406"/>
      <c r="M9" s="428" t="s">
        <v>13</v>
      </c>
      <c r="N9" s="429"/>
      <c r="O9" s="430" t="s">
        <v>14</v>
      </c>
      <c r="P9" s="431"/>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1" t="s">
        <v>15</v>
      </c>
      <c r="B11" s="402"/>
      <c r="C11" s="438" t="s">
        <v>16</v>
      </c>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40"/>
    </row>
    <row r="12" spans="1:30" ht="15" customHeight="1" x14ac:dyDescent="0.25">
      <c r="A12" s="403"/>
      <c r="B12" s="404"/>
      <c r="C12" s="441"/>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thickBot="1" x14ac:dyDescent="0.3">
      <c r="A13" s="405"/>
      <c r="B13" s="406"/>
      <c r="C13" s="444"/>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90" t="s">
        <v>17</v>
      </c>
      <c r="B15" s="391"/>
      <c r="C15" s="392" t="s">
        <v>18</v>
      </c>
      <c r="D15" s="393"/>
      <c r="E15" s="393"/>
      <c r="F15" s="393"/>
      <c r="G15" s="393"/>
      <c r="H15" s="393"/>
      <c r="I15" s="393"/>
      <c r="J15" s="393"/>
      <c r="K15" s="394"/>
      <c r="L15" s="380" t="s">
        <v>19</v>
      </c>
      <c r="M15" s="381"/>
      <c r="N15" s="381"/>
      <c r="O15" s="381"/>
      <c r="P15" s="381"/>
      <c r="Q15" s="382"/>
      <c r="R15" s="395" t="s">
        <v>20</v>
      </c>
      <c r="S15" s="396"/>
      <c r="T15" s="396"/>
      <c r="U15" s="396"/>
      <c r="V15" s="396"/>
      <c r="W15" s="396"/>
      <c r="X15" s="397"/>
      <c r="Y15" s="380" t="s">
        <v>21</v>
      </c>
      <c r="Z15" s="382"/>
      <c r="AA15" s="432" t="s">
        <v>22</v>
      </c>
      <c r="AB15" s="433"/>
      <c r="AC15" s="433"/>
      <c r="AD15" s="434"/>
    </row>
    <row r="16" spans="1:30" ht="9" customHeight="1" thickBot="1" x14ac:dyDescent="0.3">
      <c r="A16" s="59"/>
      <c r="B16" s="54"/>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73"/>
      <c r="AD16" s="74"/>
    </row>
    <row r="17" spans="1:41" s="76" customFormat="1" ht="37.5" customHeight="1" thickBot="1" x14ac:dyDescent="0.3">
      <c r="A17" s="390" t="s">
        <v>23</v>
      </c>
      <c r="B17" s="391"/>
      <c r="C17" s="398" t="s">
        <v>98</v>
      </c>
      <c r="D17" s="399"/>
      <c r="E17" s="399"/>
      <c r="F17" s="399"/>
      <c r="G17" s="399"/>
      <c r="H17" s="399"/>
      <c r="I17" s="399"/>
      <c r="J17" s="399"/>
      <c r="K17" s="399"/>
      <c r="L17" s="399"/>
      <c r="M17" s="399"/>
      <c r="N17" s="399"/>
      <c r="O17" s="399"/>
      <c r="P17" s="399"/>
      <c r="Q17" s="400"/>
      <c r="R17" s="380" t="s">
        <v>25</v>
      </c>
      <c r="S17" s="381"/>
      <c r="T17" s="381"/>
      <c r="U17" s="381"/>
      <c r="V17" s="382"/>
      <c r="W17" s="407">
        <v>2</v>
      </c>
      <c r="X17" s="408"/>
      <c r="Y17" s="381" t="s">
        <v>26</v>
      </c>
      <c r="Z17" s="381"/>
      <c r="AA17" s="381"/>
      <c r="AB17" s="382"/>
      <c r="AC17" s="436">
        <v>0.15</v>
      </c>
      <c r="AD17" s="43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0" t="s">
        <v>27</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2"/>
      <c r="AE19" s="83"/>
      <c r="AF19" s="83"/>
    </row>
    <row r="20" spans="1:41" ht="32.25" customHeight="1" thickBot="1" x14ac:dyDescent="0.3">
      <c r="A20" s="82"/>
      <c r="B20" s="60"/>
      <c r="C20" s="383" t="s">
        <v>28</v>
      </c>
      <c r="D20" s="384"/>
      <c r="E20" s="384"/>
      <c r="F20" s="384"/>
      <c r="G20" s="384"/>
      <c r="H20" s="384"/>
      <c r="I20" s="384"/>
      <c r="J20" s="384"/>
      <c r="K20" s="384"/>
      <c r="L20" s="384"/>
      <c r="M20" s="384"/>
      <c r="N20" s="384"/>
      <c r="O20" s="384"/>
      <c r="P20" s="385"/>
      <c r="Q20" s="386" t="s">
        <v>29</v>
      </c>
      <c r="R20" s="387"/>
      <c r="S20" s="387"/>
      <c r="T20" s="387"/>
      <c r="U20" s="387"/>
      <c r="V20" s="387"/>
      <c r="W20" s="387"/>
      <c r="X20" s="387"/>
      <c r="Y20" s="387"/>
      <c r="Z20" s="387"/>
      <c r="AA20" s="387"/>
      <c r="AB20" s="387"/>
      <c r="AC20" s="387"/>
      <c r="AD20" s="388"/>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8</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8</v>
      </c>
      <c r="Z21" s="161" t="s">
        <v>38</v>
      </c>
      <c r="AA21" s="161" t="s">
        <v>39</v>
      </c>
      <c r="AB21" s="161" t="s">
        <v>40</v>
      </c>
      <c r="AC21" s="161" t="s">
        <v>41</v>
      </c>
      <c r="AD21" s="162" t="s">
        <v>42</v>
      </c>
      <c r="AE21" s="3"/>
      <c r="AF21" s="3"/>
    </row>
    <row r="22" spans="1:41" ht="32.25" customHeight="1" x14ac:dyDescent="0.25">
      <c r="A22" s="347" t="s">
        <v>43</v>
      </c>
      <c r="B22" s="389"/>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v>18036670</v>
      </c>
      <c r="X22" s="180">
        <v>-260791</v>
      </c>
      <c r="Y22" s="180"/>
      <c r="Z22" s="180"/>
      <c r="AA22" s="180"/>
      <c r="AB22" s="180"/>
      <c r="AC22" s="180">
        <f>SUM(Q22:AB22)</f>
        <v>335632779</v>
      </c>
      <c r="AD22" s="186"/>
      <c r="AE22" s="3"/>
      <c r="AF22" s="3"/>
    </row>
    <row r="23" spans="1:41" ht="32.25" customHeight="1" x14ac:dyDescent="0.25">
      <c r="A23" s="348" t="s">
        <v>44</v>
      </c>
      <c r="B23" s="371"/>
      <c r="C23" s="177"/>
      <c r="D23" s="176"/>
      <c r="E23" s="176"/>
      <c r="F23" s="176"/>
      <c r="G23" s="176"/>
      <c r="H23" s="176"/>
      <c r="I23" s="176"/>
      <c r="J23" s="176"/>
      <c r="K23" s="176"/>
      <c r="L23" s="176"/>
      <c r="M23" s="176"/>
      <c r="N23" s="176"/>
      <c r="O23" s="176">
        <f>SUM(C23:N23)</f>
        <v>0</v>
      </c>
      <c r="P23" s="194" t="str">
        <f>IFERROR(O23/(SUMIF(C23:N23,"&gt;0",C22:N22))," ")</f>
        <v xml:space="preserve"> </v>
      </c>
      <c r="Q23" s="177">
        <v>218952500</v>
      </c>
      <c r="R23" s="176">
        <v>96900000</v>
      </c>
      <c r="S23" s="176">
        <v>-6125083</v>
      </c>
      <c r="T23" s="176">
        <v>-6650000</v>
      </c>
      <c r="U23" s="176">
        <v>4830567</v>
      </c>
      <c r="V23" s="176"/>
      <c r="W23" s="176">
        <v>24000000</v>
      </c>
      <c r="X23" s="176"/>
      <c r="Y23" s="176"/>
      <c r="Z23" s="176"/>
      <c r="AA23" s="176"/>
      <c r="AB23" s="176"/>
      <c r="AC23" s="244">
        <f>SUM(Q23:AB23)</f>
        <v>331907984</v>
      </c>
      <c r="AD23" s="281">
        <f>IFERROR(AC23/(SUMIF(Q23:AB23,"&gt;0",Q22:AB22))," ")</f>
        <v>0.98813437839849094</v>
      </c>
      <c r="AE23" s="3"/>
      <c r="AF23" s="3"/>
    </row>
    <row r="24" spans="1:41" ht="32.25" customHeight="1" x14ac:dyDescent="0.25">
      <c r="A24" s="348" t="s">
        <v>45</v>
      </c>
      <c r="B24" s="371"/>
      <c r="C24" s="177">
        <v>5133518</v>
      </c>
      <c r="D24" s="176">
        <f>1000000+314120</f>
        <v>1314120</v>
      </c>
      <c r="E24" s="176">
        <v>2574687</v>
      </c>
      <c r="F24" s="176">
        <v>10000000</v>
      </c>
      <c r="G24" s="176"/>
      <c r="H24" s="176"/>
      <c r="I24" s="176"/>
      <c r="J24" s="176">
        <v>1650000</v>
      </c>
      <c r="K24" s="176"/>
      <c r="L24" s="176"/>
      <c r="M24" s="176"/>
      <c r="N24" s="176"/>
      <c r="O24" s="244">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24462500+2850000+18036670</f>
        <v>45349170</v>
      </c>
      <c r="X24" s="176">
        <f t="shared" si="0"/>
        <v>27312500</v>
      </c>
      <c r="Y24" s="176">
        <f t="shared" si="0"/>
        <v>27312500</v>
      </c>
      <c r="Z24" s="176">
        <f t="shared" si="0"/>
        <v>27312500</v>
      </c>
      <c r="AA24" s="176">
        <f t="shared" si="0"/>
        <v>27312500</v>
      </c>
      <c r="AB24" s="176">
        <f>48925000+5700000-260791</f>
        <v>54364209</v>
      </c>
      <c r="AC24" s="244">
        <f>SUM(Q24:AB24)</f>
        <v>335632779</v>
      </c>
      <c r="AD24" s="184"/>
      <c r="AE24" s="3"/>
      <c r="AF24" s="3"/>
    </row>
    <row r="25" spans="1:41" ht="32.25" customHeight="1" thickBot="1" x14ac:dyDescent="0.3">
      <c r="A25" s="374" t="s">
        <v>46</v>
      </c>
      <c r="B25" s="375"/>
      <c r="C25" s="178">
        <v>7599885</v>
      </c>
      <c r="D25" s="179">
        <v>1000000</v>
      </c>
      <c r="E25" s="179">
        <v>422440</v>
      </c>
      <c r="F25" s="179">
        <v>10000000</v>
      </c>
      <c r="G25" s="179"/>
      <c r="H25" s="179"/>
      <c r="I25" s="179"/>
      <c r="J25" s="179"/>
      <c r="K25" s="179"/>
      <c r="L25" s="179"/>
      <c r="M25" s="179"/>
      <c r="N25" s="179"/>
      <c r="O25" s="179">
        <f>SUM(C25:N25)</f>
        <v>19022325</v>
      </c>
      <c r="P25" s="285">
        <f>+O25/O24</f>
        <v>0.92018314340549501</v>
      </c>
      <c r="Q25" s="178"/>
      <c r="R25" s="179">
        <v>6439917</v>
      </c>
      <c r="S25" s="179">
        <v>23512500</v>
      </c>
      <c r="T25" s="179">
        <v>27122500</v>
      </c>
      <c r="U25" s="179">
        <v>27502500</v>
      </c>
      <c r="V25" s="179">
        <v>27312500</v>
      </c>
      <c r="W25" s="179">
        <v>32143067</v>
      </c>
      <c r="X25" s="179">
        <v>27312500</v>
      </c>
      <c r="Y25" s="179">
        <v>27312500</v>
      </c>
      <c r="Z25" s="179"/>
      <c r="AA25" s="179"/>
      <c r="AB25" s="179"/>
      <c r="AC25" s="179">
        <f>SUM(Q25:AB25)</f>
        <v>198657984</v>
      </c>
      <c r="AD25" s="282">
        <f>IFERROR(AC25/(SUMIF(Q25:AB25,"&gt;0",Q24:AB24))," ")</f>
        <v>0.876521597325704</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25">
      <c r="A28" s="365" t="s">
        <v>48</v>
      </c>
      <c r="B28" s="367" t="s">
        <v>49</v>
      </c>
      <c r="C28" s="368"/>
      <c r="D28" s="371" t="s">
        <v>50</v>
      </c>
      <c r="E28" s="372"/>
      <c r="F28" s="372"/>
      <c r="G28" s="372"/>
      <c r="H28" s="372"/>
      <c r="I28" s="372"/>
      <c r="J28" s="372"/>
      <c r="K28" s="372"/>
      <c r="L28" s="372"/>
      <c r="M28" s="372"/>
      <c r="N28" s="372"/>
      <c r="O28" s="373"/>
      <c r="P28" s="350" t="s">
        <v>41</v>
      </c>
      <c r="Q28" s="350" t="s">
        <v>51</v>
      </c>
      <c r="R28" s="350"/>
      <c r="S28" s="350"/>
      <c r="T28" s="350"/>
      <c r="U28" s="350"/>
      <c r="V28" s="350"/>
      <c r="W28" s="350"/>
      <c r="X28" s="350"/>
      <c r="Y28" s="350"/>
      <c r="Z28" s="350"/>
      <c r="AA28" s="350"/>
      <c r="AB28" s="350"/>
      <c r="AC28" s="350"/>
      <c r="AD28" s="352"/>
    </row>
    <row r="29" spans="1:41" ht="27" customHeight="1" x14ac:dyDescent="0.25">
      <c r="A29" s="366"/>
      <c r="B29" s="369"/>
      <c r="C29" s="370"/>
      <c r="D29" s="88" t="s">
        <v>30</v>
      </c>
      <c r="E29" s="88" t="s">
        <v>31</v>
      </c>
      <c r="F29" s="88" t="s">
        <v>32</v>
      </c>
      <c r="G29" s="88" t="s">
        <v>33</v>
      </c>
      <c r="H29" s="88" t="s">
        <v>34</v>
      </c>
      <c r="I29" s="88" t="s">
        <v>35</v>
      </c>
      <c r="J29" s="88" t="s">
        <v>36</v>
      </c>
      <c r="K29" s="88" t="s">
        <v>37</v>
      </c>
      <c r="L29" s="88" t="s">
        <v>8</v>
      </c>
      <c r="M29" s="88" t="s">
        <v>38</v>
      </c>
      <c r="N29" s="88" t="s">
        <v>39</v>
      </c>
      <c r="O29" s="88" t="s">
        <v>40</v>
      </c>
      <c r="P29" s="373"/>
      <c r="Q29" s="350"/>
      <c r="R29" s="350"/>
      <c r="S29" s="350"/>
      <c r="T29" s="350"/>
      <c r="U29" s="350"/>
      <c r="V29" s="350"/>
      <c r="W29" s="350"/>
      <c r="X29" s="350"/>
      <c r="Y29" s="350"/>
      <c r="Z29" s="350"/>
      <c r="AA29" s="350"/>
      <c r="AB29" s="350"/>
      <c r="AC29" s="350"/>
      <c r="AD29" s="352"/>
    </row>
    <row r="30" spans="1:41" ht="54.75" customHeight="1" thickBot="1" x14ac:dyDescent="0.3">
      <c r="A30" s="85" t="str">
        <f>C17</f>
        <v>4 - Realizar el seguimiento de 2 Políticas Públicas lideradas por la Secretaría Distrital de la Mujer</v>
      </c>
      <c r="B30" s="418" t="s">
        <v>52</v>
      </c>
      <c r="C30" s="419"/>
      <c r="D30" s="89"/>
      <c r="E30" s="89"/>
      <c r="F30" s="89"/>
      <c r="G30" s="89"/>
      <c r="H30" s="89"/>
      <c r="I30" s="89"/>
      <c r="J30" s="89"/>
      <c r="K30" s="89"/>
      <c r="L30" s="89"/>
      <c r="M30" s="89"/>
      <c r="N30" s="89"/>
      <c r="O30" s="89"/>
      <c r="P30" s="86">
        <f>SUM(D30:O30)</f>
        <v>0</v>
      </c>
      <c r="Q30" s="420"/>
      <c r="R30" s="420"/>
      <c r="S30" s="420"/>
      <c r="T30" s="420"/>
      <c r="U30" s="420"/>
      <c r="V30" s="420"/>
      <c r="W30" s="420"/>
      <c r="X30" s="420"/>
      <c r="Y30" s="420"/>
      <c r="Z30" s="420"/>
      <c r="AA30" s="420"/>
      <c r="AB30" s="420"/>
      <c r="AC30" s="420"/>
      <c r="AD30" s="421"/>
    </row>
    <row r="31" spans="1:41" ht="45" customHeight="1" x14ac:dyDescent="0.25">
      <c r="A31" s="422" t="s">
        <v>53</v>
      </c>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4"/>
    </row>
    <row r="32" spans="1:41" ht="23.25" customHeight="1" x14ac:dyDescent="0.25">
      <c r="A32" s="350" t="s">
        <v>54</v>
      </c>
      <c r="B32" s="350" t="s">
        <v>55</v>
      </c>
      <c r="C32" s="350" t="s">
        <v>49</v>
      </c>
      <c r="D32" s="350" t="s">
        <v>56</v>
      </c>
      <c r="E32" s="350"/>
      <c r="F32" s="350"/>
      <c r="G32" s="350"/>
      <c r="H32" s="350"/>
      <c r="I32" s="350"/>
      <c r="J32" s="350"/>
      <c r="K32" s="350"/>
      <c r="L32" s="350"/>
      <c r="M32" s="350"/>
      <c r="N32" s="350"/>
      <c r="O32" s="350"/>
      <c r="P32" s="350"/>
      <c r="Q32" s="350" t="s">
        <v>57</v>
      </c>
      <c r="R32" s="350"/>
      <c r="S32" s="350"/>
      <c r="T32" s="350"/>
      <c r="U32" s="350"/>
      <c r="V32" s="350"/>
      <c r="W32" s="350"/>
      <c r="X32" s="350"/>
      <c r="Y32" s="350"/>
      <c r="Z32" s="350"/>
      <c r="AA32" s="350"/>
      <c r="AB32" s="350"/>
      <c r="AC32" s="350"/>
      <c r="AD32" s="350"/>
      <c r="AG32" s="87"/>
      <c r="AH32" s="87"/>
      <c r="AI32" s="87"/>
      <c r="AJ32" s="87"/>
      <c r="AK32" s="87"/>
      <c r="AL32" s="87"/>
      <c r="AM32" s="87"/>
      <c r="AN32" s="87"/>
      <c r="AO32" s="87"/>
    </row>
    <row r="33" spans="1:41" ht="27" customHeight="1" x14ac:dyDescent="0.25">
      <c r="A33" s="350"/>
      <c r="B33" s="350"/>
      <c r="C33" s="425"/>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350" t="s">
        <v>58</v>
      </c>
      <c r="R33" s="350"/>
      <c r="S33" s="350"/>
      <c r="T33" s="350" t="s">
        <v>59</v>
      </c>
      <c r="U33" s="350"/>
      <c r="V33" s="350"/>
      <c r="W33" s="350" t="s">
        <v>60</v>
      </c>
      <c r="X33" s="350"/>
      <c r="Y33" s="350"/>
      <c r="Z33" s="350"/>
      <c r="AA33" s="350" t="s">
        <v>61</v>
      </c>
      <c r="AB33" s="350"/>
      <c r="AC33" s="350"/>
      <c r="AD33" s="350"/>
      <c r="AG33" s="87"/>
      <c r="AH33" s="87"/>
      <c r="AI33" s="87"/>
      <c r="AJ33" s="87"/>
      <c r="AK33" s="87"/>
      <c r="AL33" s="87"/>
      <c r="AM33" s="87"/>
      <c r="AN33" s="87"/>
      <c r="AO33" s="87"/>
    </row>
    <row r="34" spans="1:41" ht="126" customHeight="1" x14ac:dyDescent="0.25">
      <c r="A34" s="477" t="str">
        <f>A30</f>
        <v>4 - Realizar el seguimiento de 2 Políticas Públicas lideradas por la Secretaría Distrital de la Mujer</v>
      </c>
      <c r="B34" s="476">
        <v>0.15</v>
      </c>
      <c r="C34" s="238" t="s">
        <v>62</v>
      </c>
      <c r="D34" s="287">
        <v>2</v>
      </c>
      <c r="E34" s="287">
        <v>2</v>
      </c>
      <c r="F34" s="287">
        <v>2</v>
      </c>
      <c r="G34" s="287">
        <v>2</v>
      </c>
      <c r="H34" s="287">
        <v>2</v>
      </c>
      <c r="I34" s="287">
        <v>2</v>
      </c>
      <c r="J34" s="287">
        <v>2</v>
      </c>
      <c r="K34" s="287">
        <v>2</v>
      </c>
      <c r="L34" s="287">
        <v>2</v>
      </c>
      <c r="M34" s="287">
        <v>2</v>
      </c>
      <c r="N34" s="287">
        <v>2</v>
      </c>
      <c r="O34" s="287">
        <v>2</v>
      </c>
      <c r="P34" s="288">
        <v>2</v>
      </c>
      <c r="Q34" s="481" t="s">
        <v>618</v>
      </c>
      <c r="R34" s="481"/>
      <c r="S34" s="481"/>
      <c r="T34" s="481" t="s">
        <v>606</v>
      </c>
      <c r="U34" s="481"/>
      <c r="V34" s="481"/>
      <c r="W34" s="480"/>
      <c r="X34" s="480"/>
      <c r="Y34" s="480"/>
      <c r="Z34" s="480"/>
      <c r="AA34" s="480" t="s">
        <v>99</v>
      </c>
      <c r="AB34" s="480"/>
      <c r="AC34" s="480"/>
      <c r="AD34" s="480"/>
      <c r="AG34" s="87"/>
      <c r="AH34" s="87"/>
      <c r="AI34" s="87"/>
      <c r="AJ34" s="87"/>
      <c r="AK34" s="87"/>
      <c r="AL34" s="87"/>
      <c r="AM34" s="87"/>
      <c r="AN34" s="87"/>
      <c r="AO34" s="87"/>
    </row>
    <row r="35" spans="1:41" ht="126" customHeight="1" x14ac:dyDescent="0.25">
      <c r="A35" s="477"/>
      <c r="B35" s="477"/>
      <c r="C35" s="236" t="s">
        <v>63</v>
      </c>
      <c r="D35" s="289">
        <v>2</v>
      </c>
      <c r="E35" s="289">
        <v>2</v>
      </c>
      <c r="F35" s="289">
        <v>2</v>
      </c>
      <c r="G35" s="289">
        <v>2</v>
      </c>
      <c r="H35" s="289">
        <v>2</v>
      </c>
      <c r="I35" s="290">
        <v>2</v>
      </c>
      <c r="J35" s="290">
        <v>2</v>
      </c>
      <c r="K35" s="290">
        <v>2</v>
      </c>
      <c r="L35" s="290">
        <v>2</v>
      </c>
      <c r="M35" s="291"/>
      <c r="N35" s="291"/>
      <c r="O35" s="291"/>
      <c r="P35" s="292">
        <v>2</v>
      </c>
      <c r="Q35" s="481"/>
      <c r="R35" s="481"/>
      <c r="S35" s="481"/>
      <c r="T35" s="481"/>
      <c r="U35" s="481"/>
      <c r="V35" s="481"/>
      <c r="W35" s="480"/>
      <c r="X35" s="480"/>
      <c r="Y35" s="480"/>
      <c r="Z35" s="480"/>
      <c r="AA35" s="480"/>
      <c r="AB35" s="480"/>
      <c r="AC35" s="480"/>
      <c r="AD35" s="480"/>
      <c r="AE35" s="49"/>
      <c r="AG35" s="87"/>
      <c r="AH35" s="87"/>
      <c r="AI35" s="87"/>
      <c r="AJ35" s="87"/>
      <c r="AK35" s="87"/>
      <c r="AL35" s="87"/>
      <c r="AM35" s="87"/>
      <c r="AN35" s="87"/>
      <c r="AO35" s="87"/>
    </row>
    <row r="36" spans="1:41" ht="26.25" customHeight="1" x14ac:dyDescent="0.25">
      <c r="A36" s="482" t="s">
        <v>64</v>
      </c>
      <c r="B36" s="482" t="s">
        <v>65</v>
      </c>
      <c r="C36" s="482" t="s">
        <v>66</v>
      </c>
      <c r="D36" s="482"/>
      <c r="E36" s="482"/>
      <c r="F36" s="482"/>
      <c r="G36" s="482"/>
      <c r="H36" s="482"/>
      <c r="I36" s="482"/>
      <c r="J36" s="482"/>
      <c r="K36" s="482"/>
      <c r="L36" s="482"/>
      <c r="M36" s="482"/>
      <c r="N36" s="482"/>
      <c r="O36" s="482"/>
      <c r="P36" s="482"/>
      <c r="Q36" s="482" t="s">
        <v>67</v>
      </c>
      <c r="R36" s="482"/>
      <c r="S36" s="482"/>
      <c r="T36" s="482"/>
      <c r="U36" s="482"/>
      <c r="V36" s="482"/>
      <c r="W36" s="482"/>
      <c r="X36" s="482"/>
      <c r="Y36" s="482"/>
      <c r="Z36" s="482"/>
      <c r="AA36" s="482"/>
      <c r="AB36" s="482"/>
      <c r="AC36" s="482"/>
      <c r="AD36" s="482"/>
      <c r="AG36" s="87"/>
      <c r="AH36" s="87"/>
      <c r="AI36" s="87"/>
      <c r="AJ36" s="87"/>
      <c r="AK36" s="87"/>
      <c r="AL36" s="87"/>
      <c r="AM36" s="87"/>
      <c r="AN36" s="87"/>
      <c r="AO36" s="87"/>
    </row>
    <row r="37" spans="1:41" ht="26.25" customHeight="1" x14ac:dyDescent="0.25">
      <c r="A37" s="482"/>
      <c r="B37" s="482"/>
      <c r="C37" s="235" t="s">
        <v>68</v>
      </c>
      <c r="D37" s="235" t="s">
        <v>69</v>
      </c>
      <c r="E37" s="235" t="s">
        <v>70</v>
      </c>
      <c r="F37" s="235" t="s">
        <v>71</v>
      </c>
      <c r="G37" s="235" t="s">
        <v>72</v>
      </c>
      <c r="H37" s="235" t="s">
        <v>73</v>
      </c>
      <c r="I37" s="235" t="s">
        <v>74</v>
      </c>
      <c r="J37" s="235" t="s">
        <v>75</v>
      </c>
      <c r="K37" s="235" t="s">
        <v>76</v>
      </c>
      <c r="L37" s="235" t="s">
        <v>77</v>
      </c>
      <c r="M37" s="235" t="s">
        <v>78</v>
      </c>
      <c r="N37" s="235" t="s">
        <v>79</v>
      </c>
      <c r="O37" s="235" t="s">
        <v>80</v>
      </c>
      <c r="P37" s="235" t="s">
        <v>81</v>
      </c>
      <c r="Q37" s="482" t="s">
        <v>82</v>
      </c>
      <c r="R37" s="482"/>
      <c r="S37" s="482"/>
      <c r="T37" s="482"/>
      <c r="U37" s="482"/>
      <c r="V37" s="482"/>
      <c r="W37" s="482"/>
      <c r="X37" s="482"/>
      <c r="Y37" s="482"/>
      <c r="Z37" s="482"/>
      <c r="AA37" s="482"/>
      <c r="AB37" s="482"/>
      <c r="AC37" s="482"/>
      <c r="AD37" s="482"/>
      <c r="AG37" s="94"/>
      <c r="AH37" s="94"/>
      <c r="AI37" s="94"/>
      <c r="AJ37" s="94"/>
      <c r="AK37" s="94"/>
      <c r="AL37" s="94"/>
      <c r="AM37" s="94"/>
      <c r="AN37" s="94"/>
      <c r="AO37" s="94"/>
    </row>
    <row r="38" spans="1:41" ht="79.5" customHeight="1" x14ac:dyDescent="0.25">
      <c r="A38" s="478" t="s">
        <v>100</v>
      </c>
      <c r="B38" s="479">
        <v>8</v>
      </c>
      <c r="C38" s="238" t="s">
        <v>62</v>
      </c>
      <c r="D38" s="239">
        <v>0.05</v>
      </c>
      <c r="E38" s="239">
        <v>0.08</v>
      </c>
      <c r="F38" s="239">
        <v>0.08</v>
      </c>
      <c r="G38" s="239">
        <v>0.09</v>
      </c>
      <c r="H38" s="239">
        <v>0.08</v>
      </c>
      <c r="I38" s="239">
        <v>0.08</v>
      </c>
      <c r="J38" s="239">
        <v>0.09</v>
      </c>
      <c r="K38" s="239">
        <v>0.09</v>
      </c>
      <c r="L38" s="239">
        <v>0.09</v>
      </c>
      <c r="M38" s="239">
        <v>0.09</v>
      </c>
      <c r="N38" s="239">
        <v>0.09</v>
      </c>
      <c r="O38" s="239">
        <v>0.09</v>
      </c>
      <c r="P38" s="279">
        <f>SUM(D38:O38)</f>
        <v>0.99999999999999989</v>
      </c>
      <c r="Q38" s="483" t="s">
        <v>101</v>
      </c>
      <c r="R38" s="322"/>
      <c r="S38" s="322"/>
      <c r="T38" s="322"/>
      <c r="U38" s="322"/>
      <c r="V38" s="322"/>
      <c r="W38" s="322"/>
      <c r="X38" s="322"/>
      <c r="Y38" s="322"/>
      <c r="Z38" s="322"/>
      <c r="AA38" s="322"/>
      <c r="AB38" s="322"/>
      <c r="AC38" s="322"/>
      <c r="AD38" s="322"/>
      <c r="AE38" s="97"/>
      <c r="AG38" s="98"/>
      <c r="AH38" s="98"/>
      <c r="AI38" s="98"/>
      <c r="AJ38" s="98"/>
      <c r="AK38" s="98"/>
      <c r="AL38" s="98"/>
      <c r="AM38" s="98"/>
      <c r="AN38" s="98"/>
      <c r="AO38" s="98"/>
    </row>
    <row r="39" spans="1:41" ht="79.5" customHeight="1" x14ac:dyDescent="0.25">
      <c r="A39" s="478"/>
      <c r="B39" s="479"/>
      <c r="C39" s="236" t="s">
        <v>63</v>
      </c>
      <c r="D39" s="237">
        <v>0.05</v>
      </c>
      <c r="E39" s="237">
        <v>0.08</v>
      </c>
      <c r="F39" s="237">
        <v>0.08</v>
      </c>
      <c r="G39" s="237">
        <v>0.09</v>
      </c>
      <c r="H39" s="237">
        <v>0.08</v>
      </c>
      <c r="I39" s="237">
        <v>0.08</v>
      </c>
      <c r="J39" s="237">
        <v>0.09</v>
      </c>
      <c r="K39" s="237">
        <v>0.09</v>
      </c>
      <c r="L39" s="237">
        <v>0.09</v>
      </c>
      <c r="M39" s="237"/>
      <c r="N39" s="237"/>
      <c r="O39" s="237"/>
      <c r="P39" s="279">
        <f>SUM(D39:O39)</f>
        <v>0.73</v>
      </c>
      <c r="Q39" s="483" t="s">
        <v>102</v>
      </c>
      <c r="R39" s="322"/>
      <c r="S39" s="322"/>
      <c r="T39" s="322"/>
      <c r="U39" s="322"/>
      <c r="V39" s="322"/>
      <c r="W39" s="322"/>
      <c r="X39" s="322"/>
      <c r="Y39" s="322"/>
      <c r="Z39" s="322"/>
      <c r="AA39" s="322"/>
      <c r="AB39" s="322"/>
      <c r="AC39" s="322"/>
      <c r="AD39" s="322"/>
      <c r="AE39" s="97"/>
    </row>
    <row r="40" spans="1:41" ht="79.5" customHeight="1" x14ac:dyDescent="0.25">
      <c r="A40" s="478" t="s">
        <v>103</v>
      </c>
      <c r="B40" s="479">
        <v>7</v>
      </c>
      <c r="C40" s="238" t="s">
        <v>62</v>
      </c>
      <c r="D40" s="239">
        <v>0.05</v>
      </c>
      <c r="E40" s="239">
        <v>0.08</v>
      </c>
      <c r="F40" s="239">
        <v>0.08</v>
      </c>
      <c r="G40" s="239">
        <v>0.09</v>
      </c>
      <c r="H40" s="239">
        <v>0.08</v>
      </c>
      <c r="I40" s="239">
        <v>0.08</v>
      </c>
      <c r="J40" s="239">
        <v>0.09</v>
      </c>
      <c r="K40" s="239">
        <v>0.09</v>
      </c>
      <c r="L40" s="239">
        <v>0.09</v>
      </c>
      <c r="M40" s="239">
        <v>0.09</v>
      </c>
      <c r="N40" s="239">
        <v>0.09</v>
      </c>
      <c r="O40" s="239">
        <v>0.09</v>
      </c>
      <c r="P40" s="279">
        <f>SUM(D40:O40)</f>
        <v>0.99999999999999989</v>
      </c>
      <c r="Q40" s="483" t="s">
        <v>104</v>
      </c>
      <c r="R40" s="484"/>
      <c r="S40" s="484"/>
      <c r="T40" s="484"/>
      <c r="U40" s="484"/>
      <c r="V40" s="484"/>
      <c r="W40" s="484"/>
      <c r="X40" s="484"/>
      <c r="Y40" s="484"/>
      <c r="Z40" s="484"/>
      <c r="AA40" s="484"/>
      <c r="AB40" s="484"/>
      <c r="AC40" s="484"/>
      <c r="AD40" s="484"/>
      <c r="AE40" s="97"/>
    </row>
    <row r="41" spans="1:41" ht="79.5" customHeight="1" x14ac:dyDescent="0.25">
      <c r="A41" s="485"/>
      <c r="B41" s="479"/>
      <c r="C41" s="236" t="s">
        <v>63</v>
      </c>
      <c r="D41" s="237">
        <v>0.05</v>
      </c>
      <c r="E41" s="237">
        <v>0.08</v>
      </c>
      <c r="F41" s="237">
        <v>0.08</v>
      </c>
      <c r="G41" s="237">
        <v>0.09</v>
      </c>
      <c r="H41" s="237">
        <v>0.08</v>
      </c>
      <c r="I41" s="237">
        <v>0.08</v>
      </c>
      <c r="J41" s="237">
        <v>0.09</v>
      </c>
      <c r="K41" s="237">
        <v>0.09</v>
      </c>
      <c r="L41" s="237">
        <v>0.09</v>
      </c>
      <c r="M41" s="237"/>
      <c r="N41" s="237"/>
      <c r="O41" s="237"/>
      <c r="P41" s="279">
        <f>SUM(D41:O41)</f>
        <v>0.73</v>
      </c>
      <c r="Q41" s="486" t="s">
        <v>105</v>
      </c>
      <c r="R41" s="487"/>
      <c r="S41" s="487"/>
      <c r="T41" s="487"/>
      <c r="U41" s="487"/>
      <c r="V41" s="487"/>
      <c r="W41" s="487"/>
      <c r="X41" s="487"/>
      <c r="Y41" s="487"/>
      <c r="Z41" s="487"/>
      <c r="AA41" s="487"/>
      <c r="AB41" s="487"/>
      <c r="AC41" s="487"/>
      <c r="AD41" s="488"/>
      <c r="AE41" s="97"/>
    </row>
    <row r="42" spans="1:41" ht="28.5" customHeight="1" x14ac:dyDescent="0.25">
      <c r="A42" s="241" t="s">
        <v>97</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row>
    <row r="43" spans="1:41" ht="66.75" customHeight="1" x14ac:dyDescent="0.25"/>
  </sheetData>
  <mergeCells count="78">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Q40:AD40"/>
    <mergeCell ref="A40:A41"/>
    <mergeCell ref="B40:B41"/>
    <mergeCell ref="A32:A33"/>
    <mergeCell ref="B32:B33"/>
    <mergeCell ref="C32:C33"/>
    <mergeCell ref="D32:P32"/>
    <mergeCell ref="Q32:AD32"/>
    <mergeCell ref="Q33:S33"/>
    <mergeCell ref="T33:V33"/>
    <mergeCell ref="W33:Z33"/>
    <mergeCell ref="AA33:AD33"/>
    <mergeCell ref="A36:A37"/>
    <mergeCell ref="B36:B37"/>
    <mergeCell ref="C36:P36"/>
    <mergeCell ref="Q41:AD41"/>
    <mergeCell ref="B34:B35"/>
    <mergeCell ref="A38:A39"/>
    <mergeCell ref="B38:B39"/>
    <mergeCell ref="W34:Z35"/>
    <mergeCell ref="AA34:AD35"/>
    <mergeCell ref="A34:A35"/>
    <mergeCell ref="Q34:S35"/>
    <mergeCell ref="T34:V35"/>
    <mergeCell ref="Q36:AD36"/>
    <mergeCell ref="Q37:AD37"/>
    <mergeCell ref="Q38:AD38"/>
    <mergeCell ref="Q39:AD39"/>
  </mergeCells>
  <dataValidations count="3">
    <dataValidation type="textLength" operator="lessThanOrEqual" allowBlank="1" showInputMessage="1" showErrorMessage="1" errorTitle="Máximo 2.000 caracteres" error="Máximo 2.000 caracteres" sqref="AA34 Q38:Q41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A40" zoomScale="60" zoomScaleNormal="60" workbookViewId="0">
      <selection activeCell="A40" sqref="A40:A41"/>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41" customWidth="1"/>
    <col min="7" max="14" width="20.7109375" style="50" customWidth="1"/>
    <col min="15" max="15" width="16.140625" style="50" customWidth="1"/>
    <col min="16" max="16" width="18.140625" style="50" customWidth="1"/>
    <col min="17" max="18" width="20.42578125" style="50" customWidth="1"/>
    <col min="19" max="19" width="28.7109375" style="50" customWidth="1"/>
    <col min="20" max="20" width="22.42578125" style="50" customWidth="1"/>
    <col min="21" max="21" width="24.85546875" style="50" customWidth="1"/>
    <col min="22" max="22" width="20"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47"/>
      <c r="B1" s="450" t="s">
        <v>0</v>
      </c>
      <c r="C1" s="451"/>
      <c r="D1" s="451"/>
      <c r="E1" s="451"/>
      <c r="F1" s="451"/>
      <c r="G1" s="451"/>
      <c r="H1" s="451"/>
      <c r="I1" s="451"/>
      <c r="J1" s="451"/>
      <c r="K1" s="451"/>
      <c r="L1" s="451"/>
      <c r="M1" s="451"/>
      <c r="N1" s="451"/>
      <c r="O1" s="451"/>
      <c r="P1" s="451"/>
      <c r="Q1" s="451"/>
      <c r="R1" s="451"/>
      <c r="S1" s="451"/>
      <c r="T1" s="451"/>
      <c r="U1" s="451"/>
      <c r="V1" s="451"/>
      <c r="W1" s="451"/>
      <c r="X1" s="451"/>
      <c r="Y1" s="451"/>
      <c r="Z1" s="451"/>
      <c r="AA1" s="452"/>
      <c r="AB1" s="461" t="s">
        <v>1</v>
      </c>
      <c r="AC1" s="462"/>
      <c r="AD1" s="463"/>
    </row>
    <row r="2" spans="1:30" ht="30.75" customHeight="1" thickBot="1" x14ac:dyDescent="0.3">
      <c r="A2" s="448"/>
      <c r="B2" s="450" t="s">
        <v>2</v>
      </c>
      <c r="C2" s="451"/>
      <c r="D2" s="451"/>
      <c r="E2" s="451"/>
      <c r="F2" s="451"/>
      <c r="G2" s="451"/>
      <c r="H2" s="451"/>
      <c r="I2" s="451"/>
      <c r="J2" s="451"/>
      <c r="K2" s="451"/>
      <c r="L2" s="451"/>
      <c r="M2" s="451"/>
      <c r="N2" s="451"/>
      <c r="O2" s="451"/>
      <c r="P2" s="451"/>
      <c r="Q2" s="451"/>
      <c r="R2" s="451"/>
      <c r="S2" s="451"/>
      <c r="T2" s="451"/>
      <c r="U2" s="451"/>
      <c r="V2" s="451"/>
      <c r="W2" s="451"/>
      <c r="X2" s="451"/>
      <c r="Y2" s="451"/>
      <c r="Z2" s="451"/>
      <c r="AA2" s="452"/>
      <c r="AB2" s="464" t="s">
        <v>3</v>
      </c>
      <c r="AC2" s="465"/>
      <c r="AD2" s="466"/>
    </row>
    <row r="3" spans="1:30" ht="24" customHeight="1" x14ac:dyDescent="0.25">
      <c r="A3" s="448"/>
      <c r="B3" s="422" t="s">
        <v>4</v>
      </c>
      <c r="C3" s="423"/>
      <c r="D3" s="423"/>
      <c r="E3" s="423"/>
      <c r="F3" s="423"/>
      <c r="G3" s="423"/>
      <c r="H3" s="423"/>
      <c r="I3" s="423"/>
      <c r="J3" s="423"/>
      <c r="K3" s="423"/>
      <c r="L3" s="423"/>
      <c r="M3" s="423"/>
      <c r="N3" s="423"/>
      <c r="O3" s="423"/>
      <c r="P3" s="423"/>
      <c r="Q3" s="423"/>
      <c r="R3" s="423"/>
      <c r="S3" s="423"/>
      <c r="T3" s="423"/>
      <c r="U3" s="423"/>
      <c r="V3" s="423"/>
      <c r="W3" s="423"/>
      <c r="X3" s="423"/>
      <c r="Y3" s="423"/>
      <c r="Z3" s="423"/>
      <c r="AA3" s="424"/>
      <c r="AB3" s="464" t="s">
        <v>5</v>
      </c>
      <c r="AC3" s="465"/>
      <c r="AD3" s="466"/>
    </row>
    <row r="4" spans="1:30" ht="21.95" customHeight="1" thickBot="1" x14ac:dyDescent="0.3">
      <c r="A4" s="449"/>
      <c r="B4" s="467"/>
      <c r="C4" s="468"/>
      <c r="D4" s="468"/>
      <c r="E4" s="468"/>
      <c r="F4" s="468"/>
      <c r="G4" s="468"/>
      <c r="H4" s="468"/>
      <c r="I4" s="468"/>
      <c r="J4" s="468"/>
      <c r="K4" s="468"/>
      <c r="L4" s="468"/>
      <c r="M4" s="468"/>
      <c r="N4" s="468"/>
      <c r="O4" s="468"/>
      <c r="P4" s="468"/>
      <c r="Q4" s="468"/>
      <c r="R4" s="468"/>
      <c r="S4" s="468"/>
      <c r="T4" s="468"/>
      <c r="U4" s="468"/>
      <c r="V4" s="468"/>
      <c r="W4" s="468"/>
      <c r="X4" s="468"/>
      <c r="Y4" s="468"/>
      <c r="Z4" s="468"/>
      <c r="AA4" s="469"/>
      <c r="AB4" s="470" t="s">
        <v>6</v>
      </c>
      <c r="AC4" s="471"/>
      <c r="AD4" s="472"/>
    </row>
    <row r="5" spans="1:30" ht="9" customHeight="1" thickBot="1" x14ac:dyDescent="0.3">
      <c r="A5" s="51"/>
      <c r="B5" s="204"/>
      <c r="C5" s="205"/>
      <c r="D5" s="54"/>
      <c r="E5" s="54"/>
      <c r="F5" s="260"/>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60"/>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1" t="s">
        <v>7</v>
      </c>
      <c r="B7" s="402"/>
      <c r="C7" s="473" t="s">
        <v>8</v>
      </c>
      <c r="D7" s="401" t="s">
        <v>9</v>
      </c>
      <c r="E7" s="415"/>
      <c r="F7" s="415"/>
      <c r="G7" s="415"/>
      <c r="H7" s="402"/>
      <c r="I7" s="409">
        <v>45201</v>
      </c>
      <c r="J7" s="410"/>
      <c r="K7" s="401" t="s">
        <v>10</v>
      </c>
      <c r="L7" s="402"/>
      <c r="M7" s="459" t="s">
        <v>11</v>
      </c>
      <c r="N7" s="460"/>
      <c r="O7" s="453"/>
      <c r="P7" s="454"/>
      <c r="Q7" s="54"/>
      <c r="R7" s="54"/>
      <c r="S7" s="54"/>
      <c r="T7" s="54"/>
      <c r="U7" s="54"/>
      <c r="V7" s="54"/>
      <c r="W7" s="54"/>
      <c r="X7" s="54"/>
      <c r="Y7" s="54"/>
      <c r="Z7" s="55"/>
      <c r="AA7" s="54"/>
      <c r="AB7" s="54"/>
      <c r="AC7" s="60"/>
      <c r="AD7" s="61"/>
    </row>
    <row r="8" spans="1:30" x14ac:dyDescent="0.25">
      <c r="A8" s="403"/>
      <c r="B8" s="404"/>
      <c r="C8" s="474"/>
      <c r="D8" s="403"/>
      <c r="E8" s="416"/>
      <c r="F8" s="416"/>
      <c r="G8" s="416"/>
      <c r="H8" s="404"/>
      <c r="I8" s="411"/>
      <c r="J8" s="412"/>
      <c r="K8" s="403"/>
      <c r="L8" s="404"/>
      <c r="M8" s="455" t="s">
        <v>12</v>
      </c>
      <c r="N8" s="456"/>
      <c r="O8" s="457"/>
      <c r="P8" s="458"/>
      <c r="Q8" s="54"/>
      <c r="R8" s="54"/>
      <c r="S8" s="54"/>
      <c r="T8" s="54"/>
      <c r="U8" s="54"/>
      <c r="V8" s="54"/>
      <c r="W8" s="54"/>
      <c r="X8" s="54"/>
      <c r="Y8" s="54"/>
      <c r="Z8" s="55"/>
      <c r="AA8" s="54"/>
      <c r="AB8" s="54"/>
      <c r="AC8" s="60"/>
      <c r="AD8" s="61"/>
    </row>
    <row r="9" spans="1:30" ht="15.75" thickBot="1" x14ac:dyDescent="0.3">
      <c r="A9" s="405"/>
      <c r="B9" s="406"/>
      <c r="C9" s="475"/>
      <c r="D9" s="405"/>
      <c r="E9" s="417"/>
      <c r="F9" s="417"/>
      <c r="G9" s="417"/>
      <c r="H9" s="406"/>
      <c r="I9" s="413"/>
      <c r="J9" s="414"/>
      <c r="K9" s="405"/>
      <c r="L9" s="406"/>
      <c r="M9" s="428" t="s">
        <v>13</v>
      </c>
      <c r="N9" s="429"/>
      <c r="O9" s="430" t="s">
        <v>14</v>
      </c>
      <c r="P9" s="431"/>
      <c r="Q9" s="54"/>
      <c r="R9" s="54"/>
      <c r="S9" s="54"/>
      <c r="T9" s="54"/>
      <c r="U9" s="54"/>
      <c r="V9" s="54"/>
      <c r="W9" s="54"/>
      <c r="X9" s="54"/>
      <c r="Y9" s="54"/>
      <c r="Z9" s="55"/>
      <c r="AA9" s="54"/>
      <c r="AB9" s="54"/>
      <c r="AC9" s="60"/>
      <c r="AD9" s="61"/>
    </row>
    <row r="10" spans="1:30" ht="15" customHeight="1" thickBot="1" x14ac:dyDescent="0.3">
      <c r="A10" s="171"/>
      <c r="B10" s="172"/>
      <c r="C10" s="172"/>
      <c r="D10" s="65"/>
      <c r="E10" s="65"/>
      <c r="F10" s="261"/>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1" t="s">
        <v>15</v>
      </c>
      <c r="B11" s="402"/>
      <c r="C11" s="438" t="s">
        <v>16</v>
      </c>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40"/>
    </row>
    <row r="12" spans="1:30" ht="15" customHeight="1" x14ac:dyDescent="0.25">
      <c r="A12" s="403"/>
      <c r="B12" s="404"/>
      <c r="C12" s="441"/>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thickBot="1" x14ac:dyDescent="0.3">
      <c r="A13" s="405"/>
      <c r="B13" s="406"/>
      <c r="C13" s="444"/>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9" customHeight="1" thickBot="1" x14ac:dyDescent="0.3">
      <c r="A14" s="67"/>
      <c r="B14" s="68"/>
      <c r="C14" s="69"/>
      <c r="D14" s="69"/>
      <c r="E14" s="69"/>
      <c r="F14" s="262"/>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90" t="s">
        <v>17</v>
      </c>
      <c r="B15" s="391"/>
      <c r="C15" s="392" t="s">
        <v>18</v>
      </c>
      <c r="D15" s="393"/>
      <c r="E15" s="393"/>
      <c r="F15" s="393"/>
      <c r="G15" s="393"/>
      <c r="H15" s="393"/>
      <c r="I15" s="393"/>
      <c r="J15" s="393"/>
      <c r="K15" s="394"/>
      <c r="L15" s="380" t="s">
        <v>19</v>
      </c>
      <c r="M15" s="381"/>
      <c r="N15" s="381"/>
      <c r="O15" s="381"/>
      <c r="P15" s="381"/>
      <c r="Q15" s="382"/>
      <c r="R15" s="395" t="s">
        <v>20</v>
      </c>
      <c r="S15" s="396"/>
      <c r="T15" s="396"/>
      <c r="U15" s="396"/>
      <c r="V15" s="396"/>
      <c r="W15" s="396"/>
      <c r="X15" s="397"/>
      <c r="Y15" s="380" t="s">
        <v>21</v>
      </c>
      <c r="Z15" s="382"/>
      <c r="AA15" s="432" t="s">
        <v>22</v>
      </c>
      <c r="AB15" s="433"/>
      <c r="AC15" s="433"/>
      <c r="AD15" s="434"/>
    </row>
    <row r="16" spans="1:30" ht="9" customHeight="1" thickBot="1" x14ac:dyDescent="0.3">
      <c r="A16" s="59"/>
      <c r="B16" s="54"/>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73"/>
      <c r="AD16" s="74"/>
    </row>
    <row r="17" spans="1:41" s="76" customFormat="1" ht="37.5" customHeight="1" thickBot="1" x14ac:dyDescent="0.3">
      <c r="A17" s="390" t="s">
        <v>23</v>
      </c>
      <c r="B17" s="391"/>
      <c r="C17" s="398" t="s">
        <v>106</v>
      </c>
      <c r="D17" s="399"/>
      <c r="E17" s="399"/>
      <c r="F17" s="399"/>
      <c r="G17" s="399"/>
      <c r="H17" s="399"/>
      <c r="I17" s="399"/>
      <c r="J17" s="399"/>
      <c r="K17" s="399"/>
      <c r="L17" s="399"/>
      <c r="M17" s="399"/>
      <c r="N17" s="399"/>
      <c r="O17" s="399"/>
      <c r="P17" s="399"/>
      <c r="Q17" s="400"/>
      <c r="R17" s="380" t="s">
        <v>25</v>
      </c>
      <c r="S17" s="381"/>
      <c r="T17" s="381"/>
      <c r="U17" s="381"/>
      <c r="V17" s="382"/>
      <c r="W17" s="555">
        <v>1</v>
      </c>
      <c r="X17" s="556"/>
      <c r="Y17" s="381" t="s">
        <v>26</v>
      </c>
      <c r="Z17" s="381"/>
      <c r="AA17" s="381"/>
      <c r="AB17" s="382"/>
      <c r="AC17" s="436">
        <v>0.2</v>
      </c>
      <c r="AD17" s="437"/>
    </row>
    <row r="18" spans="1:41" ht="16.5" customHeight="1" thickBot="1" x14ac:dyDescent="0.3">
      <c r="A18" s="77"/>
      <c r="B18" s="78"/>
      <c r="C18" s="78"/>
      <c r="D18" s="78"/>
      <c r="E18" s="78"/>
      <c r="F18" s="263"/>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0" t="s">
        <v>27</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2"/>
      <c r="AE19" s="83"/>
      <c r="AF19" s="83"/>
    </row>
    <row r="20" spans="1:41" ht="32.25" customHeight="1" thickBot="1" x14ac:dyDescent="0.3">
      <c r="A20" s="82"/>
      <c r="B20" s="60"/>
      <c r="C20" s="383" t="s">
        <v>28</v>
      </c>
      <c r="D20" s="384"/>
      <c r="E20" s="384"/>
      <c r="F20" s="384"/>
      <c r="G20" s="384"/>
      <c r="H20" s="384"/>
      <c r="I20" s="384"/>
      <c r="J20" s="384"/>
      <c r="K20" s="384"/>
      <c r="L20" s="384"/>
      <c r="M20" s="384"/>
      <c r="N20" s="384"/>
      <c r="O20" s="384"/>
      <c r="P20" s="385"/>
      <c r="Q20" s="386" t="s">
        <v>29</v>
      </c>
      <c r="R20" s="387"/>
      <c r="S20" s="387"/>
      <c r="T20" s="387"/>
      <c r="U20" s="387"/>
      <c r="V20" s="387"/>
      <c r="W20" s="387"/>
      <c r="X20" s="387"/>
      <c r="Y20" s="387"/>
      <c r="Z20" s="387"/>
      <c r="AA20" s="387"/>
      <c r="AB20" s="387"/>
      <c r="AC20" s="387"/>
      <c r="AD20" s="388"/>
      <c r="AE20" s="83"/>
      <c r="AF20" s="83"/>
    </row>
    <row r="21" spans="1:41" ht="32.25" customHeight="1" thickBot="1" x14ac:dyDescent="0.3">
      <c r="A21" s="59"/>
      <c r="B21" s="54"/>
      <c r="C21" s="160" t="s">
        <v>30</v>
      </c>
      <c r="D21" s="161" t="s">
        <v>31</v>
      </c>
      <c r="E21" s="161" t="s">
        <v>32</v>
      </c>
      <c r="F21" s="264" t="s">
        <v>33</v>
      </c>
      <c r="G21" s="161" t="s">
        <v>34</v>
      </c>
      <c r="H21" s="161" t="s">
        <v>35</v>
      </c>
      <c r="I21" s="161" t="s">
        <v>36</v>
      </c>
      <c r="J21" s="161" t="s">
        <v>37</v>
      </c>
      <c r="K21" s="161" t="s">
        <v>8</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8</v>
      </c>
      <c r="Z21" s="161" t="s">
        <v>38</v>
      </c>
      <c r="AA21" s="161" t="s">
        <v>39</v>
      </c>
      <c r="AB21" s="161" t="s">
        <v>40</v>
      </c>
      <c r="AC21" s="161" t="s">
        <v>41</v>
      </c>
      <c r="AD21" s="162" t="s">
        <v>42</v>
      </c>
      <c r="AE21" s="3"/>
      <c r="AF21" s="3"/>
    </row>
    <row r="22" spans="1:41" ht="32.25" customHeight="1" x14ac:dyDescent="0.25">
      <c r="A22" s="347" t="s">
        <v>43</v>
      </c>
      <c r="B22" s="389"/>
      <c r="C22" s="245">
        <v>4417174</v>
      </c>
      <c r="D22" s="180"/>
      <c r="E22" s="180"/>
      <c r="F22" s="265"/>
      <c r="G22" s="180"/>
      <c r="H22" s="180"/>
      <c r="I22" s="180"/>
      <c r="J22" s="180"/>
      <c r="K22" s="180"/>
      <c r="L22" s="180"/>
      <c r="M22" s="180"/>
      <c r="N22" s="180"/>
      <c r="O22" s="246">
        <f>SUM(C22:N22)</f>
        <v>4417174</v>
      </c>
      <c r="P22" s="183"/>
      <c r="Q22" s="182">
        <v>76410000</v>
      </c>
      <c r="R22" s="180">
        <v>515515000</v>
      </c>
      <c r="S22" s="180"/>
      <c r="T22" s="180"/>
      <c r="U22" s="180">
        <v>3674732</v>
      </c>
      <c r="V22" s="180"/>
      <c r="W22" s="180">
        <v>-12531706</v>
      </c>
      <c r="X22" s="180"/>
      <c r="Y22" s="180">
        <v>260791</v>
      </c>
      <c r="Z22" s="180"/>
      <c r="AA22" s="180"/>
      <c r="AB22" s="180"/>
      <c r="AC22" s="180">
        <f>SUM(Q22:AB22)</f>
        <v>583328817</v>
      </c>
      <c r="AD22" s="186"/>
      <c r="AE22" s="3"/>
      <c r="AF22" s="3"/>
    </row>
    <row r="23" spans="1:41" ht="32.25" customHeight="1" x14ac:dyDescent="0.25">
      <c r="A23" s="348" t="s">
        <v>44</v>
      </c>
      <c r="B23" s="371"/>
      <c r="C23" s="177"/>
      <c r="D23" s="176"/>
      <c r="E23" s="176"/>
      <c r="F23" s="266"/>
      <c r="G23" s="176"/>
      <c r="H23" s="176"/>
      <c r="I23" s="176"/>
      <c r="J23" s="176"/>
      <c r="K23" s="176"/>
      <c r="L23" s="176"/>
      <c r="M23" s="176"/>
      <c r="N23" s="176"/>
      <c r="O23" s="244">
        <f>SUM(C23:N23)</f>
        <v>0</v>
      </c>
      <c r="P23" s="194" t="str">
        <f>IFERROR(O23/(SUMIF(C23:N23,"&gt;0",C22:N22))," ")</f>
        <v xml:space="preserve"> </v>
      </c>
      <c r="Q23" s="177">
        <v>76410000</v>
      </c>
      <c r="R23" s="176">
        <v>515515000</v>
      </c>
      <c r="S23" s="176">
        <v>-3009750</v>
      </c>
      <c r="T23" s="280">
        <v>-25217833</v>
      </c>
      <c r="U23" s="176">
        <v>9986400</v>
      </c>
      <c r="V23" s="176"/>
      <c r="W23" s="176">
        <v>6000000</v>
      </c>
      <c r="X23" s="176"/>
      <c r="Y23" s="176"/>
      <c r="Z23" s="176"/>
      <c r="AA23" s="176"/>
      <c r="AB23" s="176"/>
      <c r="AC23" s="244">
        <f>SUM(Q23:AB23)</f>
        <v>579683817</v>
      </c>
      <c r="AD23" s="184">
        <f>IFERROR(AC23/(SUMIF(Q23:AB23,"&gt;0",Q22:AB22))," ")</f>
        <v>0.99419585906087737</v>
      </c>
      <c r="AE23" s="3"/>
      <c r="AF23" s="3"/>
    </row>
    <row r="24" spans="1:41" ht="32.25" customHeight="1" x14ac:dyDescent="0.25">
      <c r="A24" s="348" t="s">
        <v>45</v>
      </c>
      <c r="B24" s="371"/>
      <c r="C24" s="177">
        <v>812468</v>
      </c>
      <c r="D24" s="176">
        <f>1000000+104706</f>
        <v>1104706</v>
      </c>
      <c r="E24" s="176"/>
      <c r="F24" s="266">
        <v>2500000</v>
      </c>
      <c r="G24" s="176"/>
      <c r="H24" s="176"/>
      <c r="I24" s="176"/>
      <c r="J24" s="176"/>
      <c r="K24" s="176"/>
      <c r="L24" s="176"/>
      <c r="M24" s="176"/>
      <c r="N24" s="176"/>
      <c r="O24" s="244">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6367500+46865000-12531706</f>
        <v>40700794</v>
      </c>
      <c r="X24" s="176">
        <f t="shared" si="0"/>
        <v>53232500</v>
      </c>
      <c r="Y24" s="176">
        <f t="shared" si="0"/>
        <v>53232500</v>
      </c>
      <c r="Z24" s="176">
        <f t="shared" si="0"/>
        <v>53232500</v>
      </c>
      <c r="AA24" s="176">
        <f t="shared" si="0"/>
        <v>53232500</v>
      </c>
      <c r="AB24" s="176">
        <f>12735000+93730000+260791</f>
        <v>106725791</v>
      </c>
      <c r="AC24" s="244">
        <f>SUM(Q24:AB24)</f>
        <v>583328817</v>
      </c>
      <c r="AD24" s="184"/>
      <c r="AE24" s="3"/>
      <c r="AF24" s="3"/>
    </row>
    <row r="25" spans="1:41" ht="32.25" customHeight="1" thickBot="1" x14ac:dyDescent="0.3">
      <c r="A25" s="374" t="s">
        <v>46</v>
      </c>
      <c r="B25" s="375"/>
      <c r="C25" s="178">
        <v>866628</v>
      </c>
      <c r="D25" s="179">
        <v>1000000</v>
      </c>
      <c r="E25" s="179">
        <v>50546</v>
      </c>
      <c r="F25" s="267">
        <v>2500000</v>
      </c>
      <c r="G25" s="179"/>
      <c r="H25" s="179"/>
      <c r="I25" s="179"/>
      <c r="J25" s="179"/>
      <c r="K25" s="179"/>
      <c r="L25" s="179"/>
      <c r="M25" s="179"/>
      <c r="N25" s="179"/>
      <c r="O25" s="179">
        <f>SUM(C25:N25)</f>
        <v>4417174</v>
      </c>
      <c r="P25" s="285">
        <f>+O25/O24</f>
        <v>1</v>
      </c>
      <c r="Q25" s="178"/>
      <c r="R25" s="179">
        <v>3357750</v>
      </c>
      <c r="S25" s="179">
        <v>28014667</v>
      </c>
      <c r="T25" s="179">
        <v>53232500</v>
      </c>
      <c r="U25" s="179">
        <v>53232500</v>
      </c>
      <c r="V25" s="179">
        <v>53232500</v>
      </c>
      <c r="W25" s="179">
        <v>63218900</v>
      </c>
      <c r="X25" s="179">
        <v>53232500</v>
      </c>
      <c r="Y25" s="179">
        <v>53232500</v>
      </c>
      <c r="Z25" s="179"/>
      <c r="AA25" s="179"/>
      <c r="AB25" s="179"/>
      <c r="AC25" s="179">
        <f>SUM(Q25:AB25)</f>
        <v>360753817</v>
      </c>
      <c r="AD25" s="185">
        <f>IFERROR(AC25/(SUMIF(Q25:AB25,"&gt;0",Q24:AB24))," ")</f>
        <v>0.97464673083872766</v>
      </c>
      <c r="AE25" s="3"/>
      <c r="AF25" s="3"/>
    </row>
    <row r="26" spans="1:41" ht="32.25" customHeight="1" thickBot="1" x14ac:dyDescent="0.3">
      <c r="A26" s="59"/>
      <c r="B26" s="54"/>
      <c r="C26" s="80"/>
      <c r="D26" s="80"/>
      <c r="E26" s="80"/>
      <c r="F26" s="268"/>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25">
      <c r="A28" s="365" t="s">
        <v>48</v>
      </c>
      <c r="B28" s="367" t="s">
        <v>49</v>
      </c>
      <c r="C28" s="368"/>
      <c r="D28" s="371" t="s">
        <v>50</v>
      </c>
      <c r="E28" s="372"/>
      <c r="F28" s="372"/>
      <c r="G28" s="372"/>
      <c r="H28" s="372"/>
      <c r="I28" s="372"/>
      <c r="J28" s="372"/>
      <c r="K28" s="372"/>
      <c r="L28" s="372"/>
      <c r="M28" s="372"/>
      <c r="N28" s="372"/>
      <c r="O28" s="373"/>
      <c r="P28" s="350" t="s">
        <v>41</v>
      </c>
      <c r="Q28" s="350" t="s">
        <v>51</v>
      </c>
      <c r="R28" s="350"/>
      <c r="S28" s="350"/>
      <c r="T28" s="350"/>
      <c r="U28" s="350"/>
      <c r="V28" s="350"/>
      <c r="W28" s="350"/>
      <c r="X28" s="350"/>
      <c r="Y28" s="350"/>
      <c r="Z28" s="350"/>
      <c r="AA28" s="350"/>
      <c r="AB28" s="350"/>
      <c r="AC28" s="350"/>
      <c r="AD28" s="352"/>
    </row>
    <row r="29" spans="1:41" ht="27" customHeight="1" x14ac:dyDescent="0.25">
      <c r="A29" s="366"/>
      <c r="B29" s="369"/>
      <c r="C29" s="370"/>
      <c r="D29" s="88" t="s">
        <v>30</v>
      </c>
      <c r="E29" s="88" t="s">
        <v>31</v>
      </c>
      <c r="F29" s="235" t="s">
        <v>32</v>
      </c>
      <c r="G29" s="88" t="s">
        <v>33</v>
      </c>
      <c r="H29" s="88" t="s">
        <v>34</v>
      </c>
      <c r="I29" s="88" t="s">
        <v>35</v>
      </c>
      <c r="J29" s="88" t="s">
        <v>36</v>
      </c>
      <c r="K29" s="88" t="s">
        <v>37</v>
      </c>
      <c r="L29" s="88" t="s">
        <v>8</v>
      </c>
      <c r="M29" s="88" t="s">
        <v>38</v>
      </c>
      <c r="N29" s="88" t="s">
        <v>39</v>
      </c>
      <c r="O29" s="88" t="s">
        <v>40</v>
      </c>
      <c r="P29" s="373"/>
      <c r="Q29" s="350"/>
      <c r="R29" s="350"/>
      <c r="S29" s="350"/>
      <c r="T29" s="350"/>
      <c r="U29" s="350"/>
      <c r="V29" s="350"/>
      <c r="W29" s="350"/>
      <c r="X29" s="350"/>
      <c r="Y29" s="350"/>
      <c r="Z29" s="350"/>
      <c r="AA29" s="350"/>
      <c r="AB29" s="350"/>
      <c r="AC29" s="350"/>
      <c r="AD29" s="352"/>
    </row>
    <row r="30" spans="1:41" ht="84" customHeight="1" thickBot="1" x14ac:dyDescent="0.3">
      <c r="A30" s="242" t="str">
        <f>C17</f>
        <v>5 - Acompañar el 100% la incorporación del enfoque de género y  la implementación de siete derechos de la PPMyEG</v>
      </c>
      <c r="B30" s="541" t="s">
        <v>52</v>
      </c>
      <c r="C30" s="542"/>
      <c r="D30" s="233"/>
      <c r="E30" s="233"/>
      <c r="F30" s="233"/>
      <c r="G30" s="233"/>
      <c r="H30" s="233"/>
      <c r="I30" s="233"/>
      <c r="J30" s="233"/>
      <c r="K30" s="233"/>
      <c r="L30" s="233"/>
      <c r="M30" s="233"/>
      <c r="N30" s="233"/>
      <c r="O30" s="233"/>
      <c r="P30" s="243">
        <f>SUM(D30:O30)</f>
        <v>0</v>
      </c>
      <c r="Q30" s="543"/>
      <c r="R30" s="543"/>
      <c r="S30" s="543"/>
      <c r="T30" s="543"/>
      <c r="U30" s="543"/>
      <c r="V30" s="543"/>
      <c r="W30" s="543"/>
      <c r="X30" s="543"/>
      <c r="Y30" s="543"/>
      <c r="Z30" s="543"/>
      <c r="AA30" s="543"/>
      <c r="AB30" s="543"/>
      <c r="AC30" s="543"/>
      <c r="AD30" s="544"/>
    </row>
    <row r="31" spans="1:41" ht="45" customHeight="1" x14ac:dyDescent="0.25">
      <c r="A31" s="545" t="s">
        <v>53</v>
      </c>
      <c r="B31" s="546"/>
      <c r="C31" s="546"/>
      <c r="D31" s="546"/>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7"/>
    </row>
    <row r="32" spans="1:41" ht="23.25" customHeight="1" x14ac:dyDescent="0.25">
      <c r="A32" s="511" t="s">
        <v>54</v>
      </c>
      <c r="B32" s="482" t="s">
        <v>55</v>
      </c>
      <c r="C32" s="482" t="s">
        <v>49</v>
      </c>
      <c r="D32" s="482" t="s">
        <v>56</v>
      </c>
      <c r="E32" s="482"/>
      <c r="F32" s="482"/>
      <c r="G32" s="482"/>
      <c r="H32" s="482"/>
      <c r="I32" s="482"/>
      <c r="J32" s="482"/>
      <c r="K32" s="482"/>
      <c r="L32" s="482"/>
      <c r="M32" s="482"/>
      <c r="N32" s="482"/>
      <c r="O32" s="482"/>
      <c r="P32" s="482"/>
      <c r="Q32" s="549" t="s">
        <v>57</v>
      </c>
      <c r="R32" s="549"/>
      <c r="S32" s="549"/>
      <c r="T32" s="549"/>
      <c r="U32" s="549"/>
      <c r="V32" s="549"/>
      <c r="W32" s="549"/>
      <c r="X32" s="549"/>
      <c r="Y32" s="549"/>
      <c r="Z32" s="549"/>
      <c r="AA32" s="549"/>
      <c r="AB32" s="549"/>
      <c r="AC32" s="549"/>
      <c r="AD32" s="550"/>
      <c r="AG32" s="87"/>
      <c r="AH32" s="87"/>
      <c r="AI32" s="87"/>
      <c r="AJ32" s="87"/>
      <c r="AK32" s="87"/>
      <c r="AL32" s="87"/>
      <c r="AM32" s="87"/>
      <c r="AN32" s="87"/>
      <c r="AO32" s="87"/>
    </row>
    <row r="33" spans="1:41" ht="27" customHeight="1" x14ac:dyDescent="0.25">
      <c r="A33" s="511"/>
      <c r="B33" s="482"/>
      <c r="C33" s="548"/>
      <c r="D33" s="235" t="s">
        <v>30</v>
      </c>
      <c r="E33" s="235" t="s">
        <v>31</v>
      </c>
      <c r="F33" s="235" t="s">
        <v>32</v>
      </c>
      <c r="G33" s="235" t="s">
        <v>33</v>
      </c>
      <c r="H33" s="235" t="s">
        <v>34</v>
      </c>
      <c r="I33" s="235" t="s">
        <v>35</v>
      </c>
      <c r="J33" s="235" t="s">
        <v>36</v>
      </c>
      <c r="K33" s="235" t="s">
        <v>37</v>
      </c>
      <c r="L33" s="235" t="s">
        <v>8</v>
      </c>
      <c r="M33" s="235" t="s">
        <v>38</v>
      </c>
      <c r="N33" s="235" t="s">
        <v>39</v>
      </c>
      <c r="O33" s="235" t="s">
        <v>40</v>
      </c>
      <c r="P33" s="235" t="s">
        <v>41</v>
      </c>
      <c r="Q33" s="482" t="s">
        <v>58</v>
      </c>
      <c r="R33" s="482"/>
      <c r="S33" s="482"/>
      <c r="T33" s="482" t="s">
        <v>59</v>
      </c>
      <c r="U33" s="482"/>
      <c r="V33" s="482"/>
      <c r="W33" s="551" t="s">
        <v>60</v>
      </c>
      <c r="X33" s="552"/>
      <c r="Y33" s="552"/>
      <c r="Z33" s="553"/>
      <c r="AA33" s="551" t="s">
        <v>61</v>
      </c>
      <c r="AB33" s="552"/>
      <c r="AC33" s="552"/>
      <c r="AD33" s="554"/>
      <c r="AG33" s="87"/>
      <c r="AH33" s="87"/>
      <c r="AI33" s="87"/>
      <c r="AJ33" s="87"/>
      <c r="AK33" s="87"/>
      <c r="AL33" s="87"/>
      <c r="AM33" s="87"/>
      <c r="AN33" s="87"/>
      <c r="AO33" s="87"/>
    </row>
    <row r="34" spans="1:41" ht="149.25" customHeight="1" x14ac:dyDescent="0.25">
      <c r="A34" s="521" t="str">
        <f>A30</f>
        <v>5 - Acompañar el 100% la incorporación del enfoque de género y  la implementación de siete derechos de la PPMyEG</v>
      </c>
      <c r="B34" s="523">
        <v>0.2</v>
      </c>
      <c r="C34" s="232" t="s">
        <v>62</v>
      </c>
      <c r="D34" s="231">
        <v>1</v>
      </c>
      <c r="E34" s="231">
        <v>1</v>
      </c>
      <c r="F34" s="231">
        <v>1</v>
      </c>
      <c r="G34" s="231">
        <v>1</v>
      </c>
      <c r="H34" s="231">
        <v>1</v>
      </c>
      <c r="I34" s="231">
        <v>1</v>
      </c>
      <c r="J34" s="231">
        <v>1</v>
      </c>
      <c r="K34" s="231">
        <v>1</v>
      </c>
      <c r="L34" s="231">
        <v>1</v>
      </c>
      <c r="M34" s="231">
        <v>1</v>
      </c>
      <c r="N34" s="231">
        <v>1</v>
      </c>
      <c r="O34" s="231">
        <v>1</v>
      </c>
      <c r="P34" s="231">
        <v>1</v>
      </c>
      <c r="Q34" s="525" t="s">
        <v>619</v>
      </c>
      <c r="R34" s="526"/>
      <c r="S34" s="527"/>
      <c r="T34" s="531" t="s">
        <v>608</v>
      </c>
      <c r="U34" s="531"/>
      <c r="V34" s="532"/>
      <c r="W34" s="535"/>
      <c r="X34" s="536"/>
      <c r="Y34" s="536"/>
      <c r="Z34" s="537"/>
      <c r="AA34" s="504"/>
      <c r="AB34" s="505"/>
      <c r="AC34" s="505"/>
      <c r="AD34" s="506"/>
      <c r="AG34" s="87"/>
      <c r="AH34" s="87"/>
      <c r="AI34" s="87"/>
      <c r="AJ34" s="87"/>
      <c r="AK34" s="87"/>
      <c r="AL34" s="87"/>
      <c r="AM34" s="87"/>
      <c r="AN34" s="87"/>
      <c r="AO34" s="87"/>
    </row>
    <row r="35" spans="1:41" ht="178.5" customHeight="1" thickBot="1" x14ac:dyDescent="0.3">
      <c r="A35" s="522"/>
      <c r="B35" s="524"/>
      <c r="C35" s="311" t="s">
        <v>63</v>
      </c>
      <c r="D35" s="312">
        <v>1</v>
      </c>
      <c r="E35" s="312">
        <v>1</v>
      </c>
      <c r="F35" s="312">
        <v>1</v>
      </c>
      <c r="G35" s="313">
        <v>1</v>
      </c>
      <c r="H35" s="313">
        <v>1</v>
      </c>
      <c r="I35" s="313">
        <v>1</v>
      </c>
      <c r="J35" s="313">
        <v>1</v>
      </c>
      <c r="K35" s="313">
        <v>1</v>
      </c>
      <c r="L35" s="314">
        <v>1</v>
      </c>
      <c r="M35" s="315"/>
      <c r="N35" s="315"/>
      <c r="O35" s="315"/>
      <c r="P35" s="316">
        <v>1</v>
      </c>
      <c r="Q35" s="528"/>
      <c r="R35" s="529"/>
      <c r="S35" s="530"/>
      <c r="T35" s="533"/>
      <c r="U35" s="533"/>
      <c r="V35" s="534"/>
      <c r="W35" s="538"/>
      <c r="X35" s="539"/>
      <c r="Y35" s="539"/>
      <c r="Z35" s="540"/>
      <c r="AA35" s="507"/>
      <c r="AB35" s="508"/>
      <c r="AC35" s="508"/>
      <c r="AD35" s="509"/>
      <c r="AE35" s="49"/>
      <c r="AG35" s="87"/>
      <c r="AH35" s="87"/>
      <c r="AI35" s="87"/>
      <c r="AJ35" s="87"/>
      <c r="AK35" s="87"/>
      <c r="AL35" s="87"/>
      <c r="AM35" s="87"/>
      <c r="AN35" s="87"/>
      <c r="AO35" s="87"/>
    </row>
    <row r="36" spans="1:41" ht="26.25" customHeight="1" x14ac:dyDescent="0.25">
      <c r="A36" s="510" t="s">
        <v>64</v>
      </c>
      <c r="B36" s="512" t="s">
        <v>65</v>
      </c>
      <c r="C36" s="514" t="s">
        <v>66</v>
      </c>
      <c r="D36" s="514"/>
      <c r="E36" s="514"/>
      <c r="F36" s="514"/>
      <c r="G36" s="514"/>
      <c r="H36" s="514"/>
      <c r="I36" s="514"/>
      <c r="J36" s="514"/>
      <c r="K36" s="514"/>
      <c r="L36" s="514"/>
      <c r="M36" s="514"/>
      <c r="N36" s="514"/>
      <c r="O36" s="514"/>
      <c r="P36" s="514"/>
      <c r="Q36" s="515" t="s">
        <v>67</v>
      </c>
      <c r="R36" s="516"/>
      <c r="S36" s="516"/>
      <c r="T36" s="516"/>
      <c r="U36" s="516"/>
      <c r="V36" s="516"/>
      <c r="W36" s="516"/>
      <c r="X36" s="516"/>
      <c r="Y36" s="516"/>
      <c r="Z36" s="516"/>
      <c r="AA36" s="516"/>
      <c r="AB36" s="516"/>
      <c r="AC36" s="516"/>
      <c r="AD36" s="517"/>
      <c r="AG36" s="87"/>
      <c r="AH36" s="87"/>
      <c r="AI36" s="87"/>
      <c r="AJ36" s="87"/>
      <c r="AK36" s="87"/>
      <c r="AL36" s="87"/>
      <c r="AM36" s="87"/>
      <c r="AN36" s="87"/>
      <c r="AO36" s="87"/>
    </row>
    <row r="37" spans="1:41" ht="26.25" customHeight="1" x14ac:dyDescent="0.25">
      <c r="A37" s="511"/>
      <c r="B37" s="513"/>
      <c r="C37" s="235" t="s">
        <v>68</v>
      </c>
      <c r="D37" s="235" t="s">
        <v>69</v>
      </c>
      <c r="E37" s="235" t="s">
        <v>70</v>
      </c>
      <c r="F37" s="235" t="s">
        <v>71</v>
      </c>
      <c r="G37" s="235" t="s">
        <v>72</v>
      </c>
      <c r="H37" s="235" t="s">
        <v>73</v>
      </c>
      <c r="I37" s="235" t="s">
        <v>74</v>
      </c>
      <c r="J37" s="235" t="s">
        <v>75</v>
      </c>
      <c r="K37" s="235" t="s">
        <v>76</v>
      </c>
      <c r="L37" s="235" t="s">
        <v>77</v>
      </c>
      <c r="M37" s="235" t="s">
        <v>78</v>
      </c>
      <c r="N37" s="235" t="s">
        <v>79</v>
      </c>
      <c r="O37" s="235" t="s">
        <v>80</v>
      </c>
      <c r="P37" s="235" t="s">
        <v>81</v>
      </c>
      <c r="Q37" s="518" t="s">
        <v>82</v>
      </c>
      <c r="R37" s="519"/>
      <c r="S37" s="519"/>
      <c r="T37" s="519"/>
      <c r="U37" s="519"/>
      <c r="V37" s="519"/>
      <c r="W37" s="519"/>
      <c r="X37" s="519"/>
      <c r="Y37" s="519"/>
      <c r="Z37" s="519"/>
      <c r="AA37" s="519"/>
      <c r="AB37" s="519"/>
      <c r="AC37" s="519"/>
      <c r="AD37" s="520"/>
      <c r="AG37" s="94"/>
      <c r="AH37" s="94"/>
      <c r="AI37" s="94"/>
      <c r="AJ37" s="94"/>
      <c r="AK37" s="94"/>
      <c r="AL37" s="94"/>
      <c r="AM37" s="94"/>
      <c r="AN37" s="94"/>
      <c r="AO37" s="94"/>
    </row>
    <row r="38" spans="1:41" ht="125.25" customHeight="1" x14ac:dyDescent="0.25">
      <c r="A38" s="498" t="s">
        <v>107</v>
      </c>
      <c r="B38" s="479">
        <v>7</v>
      </c>
      <c r="C38" s="238" t="s">
        <v>62</v>
      </c>
      <c r="D38" s="239">
        <v>0.05</v>
      </c>
      <c r="E38" s="239">
        <v>0.09</v>
      </c>
      <c r="F38" s="239">
        <v>0.09</v>
      </c>
      <c r="G38" s="239">
        <v>0.09</v>
      </c>
      <c r="H38" s="239">
        <v>0.09</v>
      </c>
      <c r="I38" s="239">
        <v>0.09</v>
      </c>
      <c r="J38" s="239">
        <v>0.09</v>
      </c>
      <c r="K38" s="239">
        <v>0.09</v>
      </c>
      <c r="L38" s="239">
        <v>0.09</v>
      </c>
      <c r="M38" s="239">
        <v>0.09</v>
      </c>
      <c r="N38" s="239">
        <v>0.09</v>
      </c>
      <c r="O38" s="239">
        <v>0.05</v>
      </c>
      <c r="P38" s="279">
        <f t="shared" ref="P38:P45" si="1">SUM(D38:O38)</f>
        <v>0.99999999999999989</v>
      </c>
      <c r="Q38" s="489" t="s">
        <v>598</v>
      </c>
      <c r="R38" s="490"/>
      <c r="S38" s="490"/>
      <c r="T38" s="490"/>
      <c r="U38" s="490"/>
      <c r="V38" s="490"/>
      <c r="W38" s="490"/>
      <c r="X38" s="490"/>
      <c r="Y38" s="490"/>
      <c r="Z38" s="490"/>
      <c r="AA38" s="490"/>
      <c r="AB38" s="490"/>
      <c r="AC38" s="490"/>
      <c r="AD38" s="491"/>
      <c r="AE38" s="97"/>
      <c r="AG38" s="98"/>
      <c r="AH38" s="98"/>
      <c r="AI38" s="98"/>
      <c r="AJ38" s="98"/>
      <c r="AK38" s="98"/>
      <c r="AL38" s="98"/>
      <c r="AM38" s="98"/>
      <c r="AN38" s="98"/>
      <c r="AO38" s="98"/>
    </row>
    <row r="39" spans="1:41" ht="125.25" customHeight="1" x14ac:dyDescent="0.25">
      <c r="A39" s="498"/>
      <c r="B39" s="479"/>
      <c r="C39" s="236" t="s">
        <v>63</v>
      </c>
      <c r="D39" s="237">
        <v>0.05</v>
      </c>
      <c r="E39" s="237">
        <v>0.09</v>
      </c>
      <c r="F39" s="237">
        <v>0.09</v>
      </c>
      <c r="G39" s="237">
        <v>0.09</v>
      </c>
      <c r="H39" s="237">
        <v>0.09</v>
      </c>
      <c r="I39" s="237">
        <v>0.09</v>
      </c>
      <c r="J39" s="237">
        <v>0.09</v>
      </c>
      <c r="K39" s="237">
        <v>0.09</v>
      </c>
      <c r="L39" s="237">
        <v>0.09</v>
      </c>
      <c r="M39" s="237"/>
      <c r="N39" s="237"/>
      <c r="O39" s="237"/>
      <c r="P39" s="279">
        <f t="shared" si="1"/>
        <v>0.76999999999999991</v>
      </c>
      <c r="Q39" s="501" t="s">
        <v>599</v>
      </c>
      <c r="R39" s="502"/>
      <c r="S39" s="502"/>
      <c r="T39" s="502"/>
      <c r="U39" s="502"/>
      <c r="V39" s="502"/>
      <c r="W39" s="502"/>
      <c r="X39" s="502"/>
      <c r="Y39" s="502"/>
      <c r="Z39" s="502"/>
      <c r="AA39" s="502"/>
      <c r="AB39" s="502"/>
      <c r="AC39" s="502"/>
      <c r="AD39" s="503"/>
      <c r="AE39" s="97"/>
    </row>
    <row r="40" spans="1:41" ht="125.25" customHeight="1" x14ac:dyDescent="0.25">
      <c r="A40" s="498" t="s">
        <v>108</v>
      </c>
      <c r="B40" s="479">
        <v>3</v>
      </c>
      <c r="C40" s="238" t="s">
        <v>62</v>
      </c>
      <c r="D40" s="240">
        <v>0</v>
      </c>
      <c r="E40" s="240">
        <v>0</v>
      </c>
      <c r="F40" s="240">
        <v>0.25</v>
      </c>
      <c r="G40" s="240">
        <v>0</v>
      </c>
      <c r="H40" s="240">
        <v>0</v>
      </c>
      <c r="I40" s="240">
        <v>0.25</v>
      </c>
      <c r="J40" s="240">
        <v>0</v>
      </c>
      <c r="K40" s="240">
        <v>0</v>
      </c>
      <c r="L40" s="240">
        <v>0.25</v>
      </c>
      <c r="M40" s="240">
        <v>0</v>
      </c>
      <c r="N40" s="240">
        <v>0</v>
      </c>
      <c r="O40" s="240">
        <v>0.25</v>
      </c>
      <c r="P40" s="279">
        <f t="shared" si="1"/>
        <v>1</v>
      </c>
      <c r="Q40" s="501" t="s">
        <v>601</v>
      </c>
      <c r="R40" s="502"/>
      <c r="S40" s="502"/>
      <c r="T40" s="502"/>
      <c r="U40" s="502"/>
      <c r="V40" s="502"/>
      <c r="W40" s="502"/>
      <c r="X40" s="502"/>
      <c r="Y40" s="502"/>
      <c r="Z40" s="502"/>
      <c r="AA40" s="502"/>
      <c r="AB40" s="502"/>
      <c r="AC40" s="502"/>
      <c r="AD40" s="503"/>
      <c r="AE40" s="97"/>
    </row>
    <row r="41" spans="1:41" ht="125.25" customHeight="1" x14ac:dyDescent="0.25">
      <c r="A41" s="498"/>
      <c r="B41" s="479"/>
      <c r="C41" s="236" t="s">
        <v>63</v>
      </c>
      <c r="D41" s="237">
        <v>0</v>
      </c>
      <c r="E41" s="237">
        <v>0</v>
      </c>
      <c r="F41" s="237">
        <v>0.25</v>
      </c>
      <c r="G41" s="237">
        <v>0</v>
      </c>
      <c r="H41" s="237">
        <v>0</v>
      </c>
      <c r="I41" s="237">
        <v>0.25</v>
      </c>
      <c r="J41" s="237">
        <v>0</v>
      </c>
      <c r="K41" s="237">
        <v>0</v>
      </c>
      <c r="L41" s="237">
        <v>0.25</v>
      </c>
      <c r="M41" s="237"/>
      <c r="N41" s="237"/>
      <c r="O41" s="237"/>
      <c r="P41" s="279">
        <f t="shared" si="1"/>
        <v>0.75</v>
      </c>
      <c r="Q41" s="501" t="s">
        <v>600</v>
      </c>
      <c r="R41" s="502"/>
      <c r="S41" s="502"/>
      <c r="T41" s="502"/>
      <c r="U41" s="502"/>
      <c r="V41" s="502"/>
      <c r="W41" s="502"/>
      <c r="X41" s="502"/>
      <c r="Y41" s="502"/>
      <c r="Z41" s="502"/>
      <c r="AA41" s="502"/>
      <c r="AB41" s="502"/>
      <c r="AC41" s="502"/>
      <c r="AD41" s="503"/>
      <c r="AE41" s="97"/>
    </row>
    <row r="42" spans="1:41" ht="125.25" customHeight="1" x14ac:dyDescent="0.2">
      <c r="A42" s="498" t="s">
        <v>109</v>
      </c>
      <c r="B42" s="479">
        <v>5</v>
      </c>
      <c r="C42" s="238" t="s">
        <v>62</v>
      </c>
      <c r="D42" s="240">
        <v>0</v>
      </c>
      <c r="E42" s="240">
        <v>0.1</v>
      </c>
      <c r="F42" s="240">
        <v>0.1</v>
      </c>
      <c r="G42" s="240">
        <v>0.1</v>
      </c>
      <c r="H42" s="240">
        <v>0.1</v>
      </c>
      <c r="I42" s="240">
        <v>0.1</v>
      </c>
      <c r="J42" s="240">
        <v>0.1</v>
      </c>
      <c r="K42" s="240">
        <v>0.1</v>
      </c>
      <c r="L42" s="240">
        <v>0.1</v>
      </c>
      <c r="M42" s="240">
        <v>0.1</v>
      </c>
      <c r="N42" s="240">
        <v>0.1</v>
      </c>
      <c r="O42" s="240">
        <v>0</v>
      </c>
      <c r="P42" s="279">
        <f t="shared" si="1"/>
        <v>0.99999999999999989</v>
      </c>
      <c r="Q42" s="489" t="s">
        <v>602</v>
      </c>
      <c r="R42" s="490"/>
      <c r="S42" s="490"/>
      <c r="T42" s="490"/>
      <c r="U42" s="490"/>
      <c r="V42" s="490"/>
      <c r="W42" s="490"/>
      <c r="X42" s="490"/>
      <c r="Y42" s="490"/>
      <c r="Z42" s="490"/>
      <c r="AA42" s="490"/>
      <c r="AB42" s="490"/>
      <c r="AC42" s="490"/>
      <c r="AD42" s="491"/>
      <c r="AE42" s="97"/>
    </row>
    <row r="43" spans="1:41" ht="125.25" customHeight="1" x14ac:dyDescent="0.25">
      <c r="A43" s="498"/>
      <c r="B43" s="479"/>
      <c r="C43" s="236" t="s">
        <v>63</v>
      </c>
      <c r="D43" s="237">
        <v>0</v>
      </c>
      <c r="E43" s="237">
        <v>0.1</v>
      </c>
      <c r="F43" s="237">
        <v>0.1</v>
      </c>
      <c r="G43" s="237">
        <v>0.1</v>
      </c>
      <c r="H43" s="237">
        <v>0.1</v>
      </c>
      <c r="I43" s="237">
        <v>0.1</v>
      </c>
      <c r="J43" s="237">
        <v>0.1</v>
      </c>
      <c r="K43" s="237">
        <v>0.1</v>
      </c>
      <c r="L43" s="237">
        <v>0.1</v>
      </c>
      <c r="M43" s="237"/>
      <c r="N43" s="237"/>
      <c r="O43" s="237"/>
      <c r="P43" s="279">
        <f t="shared" si="1"/>
        <v>0.79999999999999993</v>
      </c>
      <c r="Q43" s="489" t="s">
        <v>603</v>
      </c>
      <c r="R43" s="490"/>
      <c r="S43" s="490"/>
      <c r="T43" s="490"/>
      <c r="U43" s="490"/>
      <c r="V43" s="490"/>
      <c r="W43" s="490"/>
      <c r="X43" s="490"/>
      <c r="Y43" s="490"/>
      <c r="Z43" s="490"/>
      <c r="AA43" s="490"/>
      <c r="AB43" s="490"/>
      <c r="AC43" s="490"/>
      <c r="AD43" s="491"/>
      <c r="AE43" s="97"/>
    </row>
    <row r="44" spans="1:41" ht="125.25" customHeight="1" x14ac:dyDescent="0.25">
      <c r="A44" s="498" t="s">
        <v>110</v>
      </c>
      <c r="B44" s="479">
        <v>5</v>
      </c>
      <c r="C44" s="238" t="s">
        <v>62</v>
      </c>
      <c r="D44" s="239">
        <v>0</v>
      </c>
      <c r="E44" s="239">
        <v>0</v>
      </c>
      <c r="F44" s="239">
        <v>0.12</v>
      </c>
      <c r="G44" s="239">
        <v>0.12</v>
      </c>
      <c r="H44" s="239">
        <v>0.13</v>
      </c>
      <c r="I44" s="239">
        <v>0.13</v>
      </c>
      <c r="J44" s="239">
        <v>0.12</v>
      </c>
      <c r="K44" s="239">
        <v>0</v>
      </c>
      <c r="L44" s="239">
        <v>0.13</v>
      </c>
      <c r="M44" s="239">
        <v>0</v>
      </c>
      <c r="N44" s="239">
        <v>0.12</v>
      </c>
      <c r="O44" s="239">
        <v>0.13</v>
      </c>
      <c r="P44" s="279">
        <f t="shared" si="1"/>
        <v>1</v>
      </c>
      <c r="Q44" s="492" t="s">
        <v>604</v>
      </c>
      <c r="R44" s="493"/>
      <c r="S44" s="493"/>
      <c r="T44" s="493"/>
      <c r="U44" s="493"/>
      <c r="V44" s="493"/>
      <c r="W44" s="493"/>
      <c r="X44" s="493"/>
      <c r="Y44" s="493"/>
      <c r="Z44" s="493"/>
      <c r="AA44" s="493"/>
      <c r="AB44" s="493"/>
      <c r="AC44" s="493"/>
      <c r="AD44" s="494"/>
      <c r="AE44" s="97"/>
    </row>
    <row r="45" spans="1:41" ht="125.25" customHeight="1" thickBot="1" x14ac:dyDescent="0.3">
      <c r="A45" s="499"/>
      <c r="B45" s="500"/>
      <c r="C45" s="234" t="s">
        <v>63</v>
      </c>
      <c r="D45" s="317">
        <v>0</v>
      </c>
      <c r="E45" s="317">
        <v>0</v>
      </c>
      <c r="F45" s="317">
        <v>0.12</v>
      </c>
      <c r="G45" s="317">
        <v>0.12</v>
      </c>
      <c r="H45" s="317">
        <v>0.13</v>
      </c>
      <c r="I45" s="317">
        <v>0.13</v>
      </c>
      <c r="J45" s="317">
        <v>0.12</v>
      </c>
      <c r="K45" s="317">
        <v>0</v>
      </c>
      <c r="L45" s="317">
        <v>0.13</v>
      </c>
      <c r="M45" s="317"/>
      <c r="N45" s="317"/>
      <c r="O45" s="317"/>
      <c r="P45" s="318">
        <f t="shared" si="1"/>
        <v>0.75</v>
      </c>
      <c r="Q45" s="495" t="s">
        <v>605</v>
      </c>
      <c r="R45" s="496"/>
      <c r="S45" s="496"/>
      <c r="T45" s="496"/>
      <c r="U45" s="496"/>
      <c r="V45" s="496"/>
      <c r="W45" s="496"/>
      <c r="X45" s="496"/>
      <c r="Y45" s="496"/>
      <c r="Z45" s="496"/>
      <c r="AA45" s="496"/>
      <c r="AB45" s="496"/>
      <c r="AC45" s="496"/>
      <c r="AD45" s="497"/>
      <c r="AE45" s="97"/>
    </row>
    <row r="46" spans="1:41" x14ac:dyDescent="0.25">
      <c r="A46" s="241" t="s">
        <v>97</v>
      </c>
      <c r="B46" s="241"/>
      <c r="C46" s="241"/>
      <c r="D46" s="241"/>
      <c r="E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row>
  </sheetData>
  <mergeCells count="86">
    <mergeCell ref="AB2:AD2"/>
    <mergeCell ref="B3:AA4"/>
    <mergeCell ref="AB3:AD3"/>
    <mergeCell ref="AB4:AD4"/>
    <mergeCell ref="C7:C9"/>
    <mergeCell ref="O7:P7"/>
    <mergeCell ref="M8:N8"/>
    <mergeCell ref="O8:P8"/>
    <mergeCell ref="M9:N9"/>
    <mergeCell ref="B2:AA2"/>
    <mergeCell ref="D7:H9"/>
    <mergeCell ref="C16:AB16"/>
    <mergeCell ref="A17:B17"/>
    <mergeCell ref="C17:Q17"/>
    <mergeCell ref="R17:V17"/>
    <mergeCell ref="W17:X17"/>
    <mergeCell ref="Y17:AB17"/>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Q42:AD42"/>
    <mergeCell ref="Q43:AD43"/>
    <mergeCell ref="Q44:AD44"/>
    <mergeCell ref="Q45:AD45"/>
    <mergeCell ref="A38:A39"/>
    <mergeCell ref="B38:B39"/>
    <mergeCell ref="A44:A45"/>
    <mergeCell ref="B44:B45"/>
    <mergeCell ref="A42:A43"/>
    <mergeCell ref="B42:B43"/>
    <mergeCell ref="A40:A41"/>
    <mergeCell ref="B40:B41"/>
    <mergeCell ref="Q38:AD38"/>
    <mergeCell ref="Q39:AD39"/>
    <mergeCell ref="Q40:AD40"/>
    <mergeCell ref="Q41:AD41"/>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28"/>
      <c r="B1" s="643" t="s">
        <v>0</v>
      </c>
      <c r="C1" s="644"/>
      <c r="D1" s="644"/>
      <c r="E1" s="644"/>
      <c r="F1" s="644"/>
      <c r="G1" s="644"/>
      <c r="H1" s="644"/>
      <c r="I1" s="644"/>
      <c r="J1" s="644"/>
      <c r="K1" s="644"/>
      <c r="L1" s="644"/>
      <c r="M1" s="644"/>
      <c r="N1" s="644"/>
      <c r="O1" s="644"/>
      <c r="P1" s="644"/>
      <c r="Q1" s="644"/>
      <c r="R1" s="644"/>
      <c r="S1" s="644"/>
      <c r="T1" s="644"/>
      <c r="U1" s="644"/>
      <c r="V1" s="644"/>
      <c r="W1" s="644"/>
      <c r="X1" s="644"/>
      <c r="Y1" s="645"/>
      <c r="Z1" s="640" t="s">
        <v>111</v>
      </c>
      <c r="AA1" s="641"/>
      <c r="AB1" s="642"/>
    </row>
    <row r="2" spans="1:28" ht="30.75" customHeight="1" x14ac:dyDescent="0.25">
      <c r="A2" s="629"/>
      <c r="B2" s="615" t="s">
        <v>2</v>
      </c>
      <c r="C2" s="616"/>
      <c r="D2" s="616"/>
      <c r="E2" s="616"/>
      <c r="F2" s="616"/>
      <c r="G2" s="616"/>
      <c r="H2" s="616"/>
      <c r="I2" s="616"/>
      <c r="J2" s="616"/>
      <c r="K2" s="616"/>
      <c r="L2" s="616"/>
      <c r="M2" s="616"/>
      <c r="N2" s="616"/>
      <c r="O2" s="616"/>
      <c r="P2" s="616"/>
      <c r="Q2" s="616"/>
      <c r="R2" s="616"/>
      <c r="S2" s="616"/>
      <c r="T2" s="616"/>
      <c r="U2" s="616"/>
      <c r="V2" s="616"/>
      <c r="W2" s="616"/>
      <c r="X2" s="616"/>
      <c r="Y2" s="617"/>
      <c r="Z2" s="631" t="s">
        <v>112</v>
      </c>
      <c r="AA2" s="632"/>
      <c r="AB2" s="633"/>
    </row>
    <row r="3" spans="1:28" ht="24" customHeight="1" x14ac:dyDescent="0.25">
      <c r="A3" s="629"/>
      <c r="B3" s="441" t="s">
        <v>4</v>
      </c>
      <c r="C3" s="442"/>
      <c r="D3" s="442"/>
      <c r="E3" s="442"/>
      <c r="F3" s="442"/>
      <c r="G3" s="442"/>
      <c r="H3" s="442"/>
      <c r="I3" s="442"/>
      <c r="J3" s="442"/>
      <c r="K3" s="442"/>
      <c r="L3" s="442"/>
      <c r="M3" s="442"/>
      <c r="N3" s="442"/>
      <c r="O3" s="442"/>
      <c r="P3" s="442"/>
      <c r="Q3" s="442"/>
      <c r="R3" s="442"/>
      <c r="S3" s="442"/>
      <c r="T3" s="442"/>
      <c r="U3" s="442"/>
      <c r="V3" s="442"/>
      <c r="W3" s="442"/>
      <c r="X3" s="442"/>
      <c r="Y3" s="443"/>
      <c r="Z3" s="631" t="s">
        <v>113</v>
      </c>
      <c r="AA3" s="632"/>
      <c r="AB3" s="633"/>
    </row>
    <row r="4" spans="1:28" ht="15.75" customHeight="1" thickBot="1" x14ac:dyDescent="0.3">
      <c r="A4" s="630"/>
      <c r="B4" s="444"/>
      <c r="C4" s="445"/>
      <c r="D4" s="445"/>
      <c r="E4" s="445"/>
      <c r="F4" s="445"/>
      <c r="G4" s="445"/>
      <c r="H4" s="445"/>
      <c r="I4" s="445"/>
      <c r="J4" s="445"/>
      <c r="K4" s="445"/>
      <c r="L4" s="445"/>
      <c r="M4" s="445"/>
      <c r="N4" s="445"/>
      <c r="O4" s="445"/>
      <c r="P4" s="445"/>
      <c r="Q4" s="445"/>
      <c r="R4" s="445"/>
      <c r="S4" s="445"/>
      <c r="T4" s="445"/>
      <c r="U4" s="445"/>
      <c r="V4" s="445"/>
      <c r="W4" s="445"/>
      <c r="X4" s="445"/>
      <c r="Y4" s="446"/>
      <c r="Z4" s="634" t="s">
        <v>6</v>
      </c>
      <c r="AA4" s="635"/>
      <c r="AB4" s="636"/>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01" t="s">
        <v>15</v>
      </c>
      <c r="B7" s="402"/>
      <c r="C7" s="438"/>
      <c r="D7" s="439"/>
      <c r="E7" s="439"/>
      <c r="F7" s="439"/>
      <c r="G7" s="439"/>
      <c r="H7" s="439"/>
      <c r="I7" s="439"/>
      <c r="J7" s="439"/>
      <c r="K7" s="440"/>
      <c r="L7" s="62"/>
      <c r="M7" s="63"/>
      <c r="N7" s="63"/>
      <c r="O7" s="63"/>
      <c r="P7" s="63"/>
      <c r="Q7" s="64"/>
      <c r="R7" s="637" t="s">
        <v>9</v>
      </c>
      <c r="S7" s="638"/>
      <c r="T7" s="639"/>
      <c r="U7" s="646" t="s">
        <v>114</v>
      </c>
      <c r="V7" s="410"/>
      <c r="W7" s="637" t="s">
        <v>10</v>
      </c>
      <c r="X7" s="639"/>
      <c r="Y7" s="459" t="s">
        <v>11</v>
      </c>
      <c r="Z7" s="460"/>
      <c r="AA7" s="453"/>
      <c r="AB7" s="454"/>
    </row>
    <row r="8" spans="1:28" ht="15" customHeight="1" x14ac:dyDescent="0.25">
      <c r="A8" s="403"/>
      <c r="B8" s="404"/>
      <c r="C8" s="441"/>
      <c r="D8" s="442"/>
      <c r="E8" s="442"/>
      <c r="F8" s="442"/>
      <c r="G8" s="442"/>
      <c r="H8" s="442"/>
      <c r="I8" s="442"/>
      <c r="J8" s="442"/>
      <c r="K8" s="443"/>
      <c r="L8" s="62"/>
      <c r="M8" s="63"/>
      <c r="N8" s="63"/>
      <c r="O8" s="63"/>
      <c r="P8" s="63"/>
      <c r="Q8" s="64"/>
      <c r="R8" s="386"/>
      <c r="S8" s="387"/>
      <c r="T8" s="388"/>
      <c r="U8" s="411"/>
      <c r="V8" s="412"/>
      <c r="W8" s="386"/>
      <c r="X8" s="388"/>
      <c r="Y8" s="455" t="s">
        <v>12</v>
      </c>
      <c r="Z8" s="456"/>
      <c r="AA8" s="457"/>
      <c r="AB8" s="458"/>
    </row>
    <row r="9" spans="1:28" ht="15" customHeight="1" thickBot="1" x14ac:dyDescent="0.3">
      <c r="A9" s="405"/>
      <c r="B9" s="406"/>
      <c r="C9" s="444"/>
      <c r="D9" s="445"/>
      <c r="E9" s="445"/>
      <c r="F9" s="445"/>
      <c r="G9" s="445"/>
      <c r="H9" s="445"/>
      <c r="I9" s="445"/>
      <c r="J9" s="445"/>
      <c r="K9" s="446"/>
      <c r="L9" s="62"/>
      <c r="M9" s="63"/>
      <c r="N9" s="63"/>
      <c r="O9" s="63"/>
      <c r="P9" s="63"/>
      <c r="Q9" s="64"/>
      <c r="R9" s="383"/>
      <c r="S9" s="384"/>
      <c r="T9" s="385"/>
      <c r="U9" s="413"/>
      <c r="V9" s="414"/>
      <c r="W9" s="383"/>
      <c r="X9" s="385"/>
      <c r="Y9" s="428" t="s">
        <v>13</v>
      </c>
      <c r="Z9" s="429"/>
      <c r="AA9" s="430"/>
      <c r="AB9" s="43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90" t="s">
        <v>17</v>
      </c>
      <c r="B11" s="391"/>
      <c r="C11" s="392"/>
      <c r="D11" s="393"/>
      <c r="E11" s="393"/>
      <c r="F11" s="393"/>
      <c r="G11" s="393"/>
      <c r="H11" s="393"/>
      <c r="I11" s="393"/>
      <c r="J11" s="393"/>
      <c r="K11" s="394"/>
      <c r="L11" s="72"/>
      <c r="M11" s="380" t="s">
        <v>19</v>
      </c>
      <c r="N11" s="381"/>
      <c r="O11" s="381"/>
      <c r="P11" s="381"/>
      <c r="Q11" s="382"/>
      <c r="R11" s="395"/>
      <c r="S11" s="396"/>
      <c r="T11" s="396"/>
      <c r="U11" s="396"/>
      <c r="V11" s="397"/>
      <c r="W11" s="380" t="s">
        <v>21</v>
      </c>
      <c r="X11" s="382"/>
      <c r="Y11" s="432"/>
      <c r="Z11" s="433"/>
      <c r="AA11" s="433"/>
      <c r="AB11" s="434"/>
    </row>
    <row r="12" spans="1:28" ht="9" customHeight="1" thickBot="1" x14ac:dyDescent="0.3">
      <c r="A12" s="59"/>
      <c r="B12" s="54"/>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73"/>
      <c r="AB12" s="74"/>
    </row>
    <row r="13" spans="1:28" s="76" customFormat="1" ht="37.5" customHeight="1" thickBot="1" x14ac:dyDescent="0.3">
      <c r="A13" s="390" t="s">
        <v>23</v>
      </c>
      <c r="B13" s="391"/>
      <c r="C13" s="398"/>
      <c r="D13" s="399"/>
      <c r="E13" s="399"/>
      <c r="F13" s="399"/>
      <c r="G13" s="399"/>
      <c r="H13" s="399"/>
      <c r="I13" s="399"/>
      <c r="J13" s="399"/>
      <c r="K13" s="399"/>
      <c r="L13" s="399"/>
      <c r="M13" s="399"/>
      <c r="N13" s="399"/>
      <c r="O13" s="399"/>
      <c r="P13" s="399"/>
      <c r="Q13" s="400"/>
      <c r="R13" s="54"/>
      <c r="S13" s="603" t="s">
        <v>115</v>
      </c>
      <c r="T13" s="603"/>
      <c r="U13" s="75"/>
      <c r="V13" s="602" t="s">
        <v>26</v>
      </c>
      <c r="W13" s="603"/>
      <c r="X13" s="603"/>
      <c r="Y13" s="603"/>
      <c r="Z13" s="54"/>
      <c r="AA13" s="436"/>
      <c r="AB13" s="43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01" t="s">
        <v>7</v>
      </c>
      <c r="B15" s="402"/>
      <c r="C15" s="626" t="s">
        <v>116</v>
      </c>
      <c r="D15" s="80"/>
      <c r="E15" s="80"/>
      <c r="F15" s="80"/>
      <c r="G15" s="80"/>
      <c r="H15" s="80"/>
      <c r="I15" s="80"/>
      <c r="J15" s="70"/>
      <c r="K15" s="81"/>
      <c r="L15" s="70"/>
      <c r="M15" s="60"/>
      <c r="N15" s="60"/>
      <c r="O15" s="60"/>
      <c r="P15" s="60"/>
      <c r="Q15" s="604" t="s">
        <v>27</v>
      </c>
      <c r="R15" s="605"/>
      <c r="S15" s="605"/>
      <c r="T15" s="605"/>
      <c r="U15" s="605"/>
      <c r="V15" s="605"/>
      <c r="W15" s="605"/>
      <c r="X15" s="605"/>
      <c r="Y15" s="605"/>
      <c r="Z15" s="605"/>
      <c r="AA15" s="605"/>
      <c r="AB15" s="606"/>
    </row>
    <row r="16" spans="1:28" ht="35.25" customHeight="1" thickBot="1" x14ac:dyDescent="0.3">
      <c r="A16" s="405"/>
      <c r="B16" s="406"/>
      <c r="C16" s="627"/>
      <c r="D16" s="80"/>
      <c r="E16" s="80"/>
      <c r="F16" s="80"/>
      <c r="G16" s="80"/>
      <c r="H16" s="80"/>
      <c r="I16" s="80"/>
      <c r="J16" s="70"/>
      <c r="K16" s="70"/>
      <c r="L16" s="70"/>
      <c r="M16" s="60"/>
      <c r="N16" s="60"/>
      <c r="O16" s="60"/>
      <c r="P16" s="60"/>
      <c r="Q16" s="647" t="s">
        <v>117</v>
      </c>
      <c r="R16" s="591"/>
      <c r="S16" s="591"/>
      <c r="T16" s="591"/>
      <c r="U16" s="591"/>
      <c r="V16" s="648"/>
      <c r="W16" s="590" t="s">
        <v>118</v>
      </c>
      <c r="X16" s="591"/>
      <c r="Y16" s="591"/>
      <c r="Z16" s="591"/>
      <c r="AA16" s="591"/>
      <c r="AB16" s="592"/>
    </row>
    <row r="17" spans="1:39" ht="27" customHeight="1" x14ac:dyDescent="0.25">
      <c r="A17" s="82"/>
      <c r="B17" s="60"/>
      <c r="C17" s="60"/>
      <c r="D17" s="80"/>
      <c r="E17" s="80"/>
      <c r="F17" s="80"/>
      <c r="G17" s="80"/>
      <c r="H17" s="80"/>
      <c r="I17" s="80"/>
      <c r="J17" s="80"/>
      <c r="K17" s="80"/>
      <c r="L17" s="80"/>
      <c r="M17" s="60"/>
      <c r="N17" s="60"/>
      <c r="O17" s="60"/>
      <c r="P17" s="60"/>
      <c r="Q17" s="565" t="s">
        <v>119</v>
      </c>
      <c r="R17" s="566"/>
      <c r="S17" s="567"/>
      <c r="T17" s="593" t="s">
        <v>120</v>
      </c>
      <c r="U17" s="594"/>
      <c r="V17" s="595"/>
      <c r="W17" s="598" t="s">
        <v>119</v>
      </c>
      <c r="X17" s="567"/>
      <c r="Y17" s="598" t="s">
        <v>121</v>
      </c>
      <c r="Z17" s="567"/>
      <c r="AA17" s="593" t="s">
        <v>122</v>
      </c>
      <c r="AB17" s="610"/>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593"/>
      <c r="U18" s="594"/>
      <c r="V18" s="595"/>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599"/>
      <c r="R19" s="588"/>
      <c r="S19" s="589"/>
      <c r="T19" s="587"/>
      <c r="U19" s="588"/>
      <c r="V19" s="589"/>
      <c r="W19" s="607"/>
      <c r="X19" s="608"/>
      <c r="Y19" s="596"/>
      <c r="Z19" s="597"/>
      <c r="AA19" s="611"/>
      <c r="AB19" s="61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76" t="s">
        <v>47</v>
      </c>
      <c r="B21" s="377"/>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9"/>
    </row>
    <row r="22" spans="1:39" ht="15" customHeight="1" x14ac:dyDescent="0.25">
      <c r="A22" s="365" t="s">
        <v>48</v>
      </c>
      <c r="B22" s="367" t="s">
        <v>49</v>
      </c>
      <c r="C22" s="368"/>
      <c r="D22" s="371" t="s">
        <v>123</v>
      </c>
      <c r="E22" s="372"/>
      <c r="F22" s="372"/>
      <c r="G22" s="372"/>
      <c r="H22" s="372"/>
      <c r="I22" s="372"/>
      <c r="J22" s="372"/>
      <c r="K22" s="372"/>
      <c r="L22" s="372"/>
      <c r="M22" s="372"/>
      <c r="N22" s="372"/>
      <c r="O22" s="373"/>
      <c r="P22" s="350" t="s">
        <v>41</v>
      </c>
      <c r="Q22" s="350" t="s">
        <v>51</v>
      </c>
      <c r="R22" s="350"/>
      <c r="S22" s="350"/>
      <c r="T22" s="350"/>
      <c r="U22" s="350"/>
      <c r="V22" s="350"/>
      <c r="W22" s="350"/>
      <c r="X22" s="350"/>
      <c r="Y22" s="350"/>
      <c r="Z22" s="350"/>
      <c r="AA22" s="350"/>
      <c r="AB22" s="352"/>
    </row>
    <row r="23" spans="1:39" ht="27" customHeight="1" x14ac:dyDescent="0.25">
      <c r="A23" s="366"/>
      <c r="B23" s="369"/>
      <c r="C23" s="370"/>
      <c r="D23" s="88" t="s">
        <v>30</v>
      </c>
      <c r="E23" s="88" t="s">
        <v>31</v>
      </c>
      <c r="F23" s="88" t="s">
        <v>32</v>
      </c>
      <c r="G23" s="88" t="s">
        <v>33</v>
      </c>
      <c r="H23" s="88" t="s">
        <v>34</v>
      </c>
      <c r="I23" s="88" t="s">
        <v>35</v>
      </c>
      <c r="J23" s="88" t="s">
        <v>36</v>
      </c>
      <c r="K23" s="88" t="s">
        <v>37</v>
      </c>
      <c r="L23" s="88" t="s">
        <v>8</v>
      </c>
      <c r="M23" s="88" t="s">
        <v>38</v>
      </c>
      <c r="N23" s="88" t="s">
        <v>39</v>
      </c>
      <c r="O23" s="88" t="s">
        <v>40</v>
      </c>
      <c r="P23" s="373"/>
      <c r="Q23" s="350"/>
      <c r="R23" s="350"/>
      <c r="S23" s="350"/>
      <c r="T23" s="350"/>
      <c r="U23" s="350"/>
      <c r="V23" s="350"/>
      <c r="W23" s="350"/>
      <c r="X23" s="350"/>
      <c r="Y23" s="350"/>
      <c r="Z23" s="350"/>
      <c r="AA23" s="350"/>
      <c r="AB23" s="352"/>
    </row>
    <row r="24" spans="1:39" ht="42" customHeight="1" thickBot="1" x14ac:dyDescent="0.3">
      <c r="A24" s="85"/>
      <c r="B24" s="418"/>
      <c r="C24" s="419"/>
      <c r="D24" s="89"/>
      <c r="E24" s="89"/>
      <c r="F24" s="89"/>
      <c r="G24" s="89"/>
      <c r="H24" s="89"/>
      <c r="I24" s="89"/>
      <c r="J24" s="89"/>
      <c r="K24" s="89"/>
      <c r="L24" s="89"/>
      <c r="M24" s="89"/>
      <c r="N24" s="89"/>
      <c r="O24" s="89"/>
      <c r="P24" s="86">
        <f>SUM(D24:O24)</f>
        <v>0</v>
      </c>
      <c r="Q24" s="420" t="s">
        <v>124</v>
      </c>
      <c r="R24" s="420"/>
      <c r="S24" s="420"/>
      <c r="T24" s="420"/>
      <c r="U24" s="420"/>
      <c r="V24" s="420"/>
      <c r="W24" s="420"/>
      <c r="X24" s="420"/>
      <c r="Y24" s="420"/>
      <c r="Z24" s="420"/>
      <c r="AA24" s="420"/>
      <c r="AB24" s="421"/>
    </row>
    <row r="25" spans="1:39" ht="21.95" customHeight="1" x14ac:dyDescent="0.25">
      <c r="A25" s="422" t="s">
        <v>53</v>
      </c>
      <c r="B25" s="423"/>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4"/>
    </row>
    <row r="26" spans="1:39" ht="23.25" customHeight="1" x14ac:dyDescent="0.25">
      <c r="A26" s="348" t="s">
        <v>54</v>
      </c>
      <c r="B26" s="350" t="s">
        <v>55</v>
      </c>
      <c r="C26" s="350" t="s">
        <v>49</v>
      </c>
      <c r="D26" s="350" t="s">
        <v>56</v>
      </c>
      <c r="E26" s="350"/>
      <c r="F26" s="350"/>
      <c r="G26" s="350"/>
      <c r="H26" s="350"/>
      <c r="I26" s="350"/>
      <c r="J26" s="350"/>
      <c r="K26" s="350"/>
      <c r="L26" s="350"/>
      <c r="M26" s="350"/>
      <c r="N26" s="350"/>
      <c r="O26" s="350"/>
      <c r="P26" s="350"/>
      <c r="Q26" s="350" t="s">
        <v>57</v>
      </c>
      <c r="R26" s="350"/>
      <c r="S26" s="350"/>
      <c r="T26" s="350"/>
      <c r="U26" s="350"/>
      <c r="V26" s="350"/>
      <c r="W26" s="350"/>
      <c r="X26" s="350"/>
      <c r="Y26" s="350"/>
      <c r="Z26" s="350"/>
      <c r="AA26" s="350"/>
      <c r="AB26" s="352"/>
      <c r="AE26" s="87"/>
      <c r="AF26" s="87"/>
      <c r="AG26" s="87"/>
      <c r="AH26" s="87"/>
      <c r="AI26" s="87"/>
      <c r="AJ26" s="87"/>
      <c r="AK26" s="87"/>
      <c r="AL26" s="87"/>
      <c r="AM26" s="87"/>
    </row>
    <row r="27" spans="1:39" ht="23.25" customHeight="1" x14ac:dyDescent="0.25">
      <c r="A27" s="348"/>
      <c r="B27" s="350"/>
      <c r="C27" s="425"/>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369" t="s">
        <v>125</v>
      </c>
      <c r="R27" s="426"/>
      <c r="S27" s="426"/>
      <c r="T27" s="370"/>
      <c r="U27" s="369" t="s">
        <v>60</v>
      </c>
      <c r="V27" s="426"/>
      <c r="W27" s="426"/>
      <c r="X27" s="370"/>
      <c r="Y27" s="369" t="s">
        <v>61</v>
      </c>
      <c r="Z27" s="426"/>
      <c r="AA27" s="426"/>
      <c r="AB27" s="427"/>
      <c r="AE27" s="87"/>
      <c r="AF27" s="87"/>
      <c r="AG27" s="87"/>
      <c r="AH27" s="87"/>
      <c r="AI27" s="87"/>
      <c r="AJ27" s="87"/>
      <c r="AK27" s="87"/>
      <c r="AL27" s="87"/>
      <c r="AM27" s="87"/>
    </row>
    <row r="28" spans="1:39" ht="33" customHeight="1" x14ac:dyDescent="0.25">
      <c r="A28" s="353"/>
      <c r="B28" s="575"/>
      <c r="C28" s="90" t="s">
        <v>62</v>
      </c>
      <c r="D28" s="89"/>
      <c r="E28" s="89"/>
      <c r="F28" s="89"/>
      <c r="G28" s="89"/>
      <c r="H28" s="89"/>
      <c r="I28" s="89"/>
      <c r="J28" s="89"/>
      <c r="K28" s="89"/>
      <c r="L28" s="89"/>
      <c r="M28" s="89"/>
      <c r="N28" s="89"/>
      <c r="O28" s="89"/>
      <c r="P28" s="163">
        <f>SUM(D28:O28)</f>
        <v>0</v>
      </c>
      <c r="Q28" s="569" t="s">
        <v>126</v>
      </c>
      <c r="R28" s="570"/>
      <c r="S28" s="570"/>
      <c r="T28" s="571"/>
      <c r="U28" s="569" t="s">
        <v>127</v>
      </c>
      <c r="V28" s="570"/>
      <c r="W28" s="570"/>
      <c r="X28" s="571"/>
      <c r="Y28" s="569" t="s">
        <v>128</v>
      </c>
      <c r="Z28" s="570"/>
      <c r="AA28" s="570"/>
      <c r="AB28" s="613"/>
      <c r="AE28" s="87"/>
      <c r="AF28" s="87"/>
      <c r="AG28" s="87"/>
      <c r="AH28" s="87"/>
      <c r="AI28" s="87"/>
      <c r="AJ28" s="87"/>
      <c r="AK28" s="87"/>
      <c r="AL28" s="87"/>
      <c r="AM28" s="87"/>
    </row>
    <row r="29" spans="1:39" ht="33.950000000000003" customHeight="1" thickBot="1" x14ac:dyDescent="0.3">
      <c r="A29" s="568"/>
      <c r="B29" s="576"/>
      <c r="C29" s="91" t="s">
        <v>63</v>
      </c>
      <c r="D29" s="92"/>
      <c r="E29" s="92"/>
      <c r="F29" s="92"/>
      <c r="G29" s="93"/>
      <c r="H29" s="93"/>
      <c r="I29" s="93"/>
      <c r="J29" s="93"/>
      <c r="K29" s="93"/>
      <c r="L29" s="93"/>
      <c r="M29" s="93"/>
      <c r="N29" s="93"/>
      <c r="O29" s="93"/>
      <c r="P29" s="164">
        <f>SUM(D29:O29)</f>
        <v>0</v>
      </c>
      <c r="Q29" s="572"/>
      <c r="R29" s="573"/>
      <c r="S29" s="573"/>
      <c r="T29" s="574"/>
      <c r="U29" s="572"/>
      <c r="V29" s="573"/>
      <c r="W29" s="573"/>
      <c r="X29" s="574"/>
      <c r="Y29" s="572"/>
      <c r="Z29" s="573"/>
      <c r="AA29" s="573"/>
      <c r="AB29" s="614"/>
      <c r="AC29" s="49"/>
      <c r="AE29" s="87"/>
      <c r="AF29" s="87"/>
      <c r="AG29" s="87"/>
      <c r="AH29" s="87"/>
      <c r="AI29" s="87"/>
      <c r="AJ29" s="87"/>
      <c r="AK29" s="87"/>
      <c r="AL29" s="87"/>
      <c r="AM29" s="87"/>
    </row>
    <row r="30" spans="1:39" ht="26.25" customHeight="1" x14ac:dyDescent="0.25">
      <c r="A30" s="347" t="s">
        <v>64</v>
      </c>
      <c r="B30" s="561" t="s">
        <v>65</v>
      </c>
      <c r="C30" s="349" t="s">
        <v>66</v>
      </c>
      <c r="D30" s="349"/>
      <c r="E30" s="349"/>
      <c r="F30" s="349"/>
      <c r="G30" s="349"/>
      <c r="H30" s="349"/>
      <c r="I30" s="349"/>
      <c r="J30" s="349"/>
      <c r="K30" s="349"/>
      <c r="L30" s="349"/>
      <c r="M30" s="349"/>
      <c r="N30" s="349"/>
      <c r="O30" s="349"/>
      <c r="P30" s="349"/>
      <c r="Q30" s="389" t="s">
        <v>67</v>
      </c>
      <c r="R30" s="624"/>
      <c r="S30" s="624"/>
      <c r="T30" s="624"/>
      <c r="U30" s="624"/>
      <c r="V30" s="624"/>
      <c r="W30" s="624"/>
      <c r="X30" s="624"/>
      <c r="Y30" s="624"/>
      <c r="Z30" s="624"/>
      <c r="AA30" s="624"/>
      <c r="AB30" s="625"/>
      <c r="AE30" s="87"/>
      <c r="AF30" s="87"/>
      <c r="AG30" s="87"/>
      <c r="AH30" s="87"/>
      <c r="AI30" s="87"/>
      <c r="AJ30" s="87"/>
      <c r="AK30" s="87"/>
      <c r="AL30" s="87"/>
      <c r="AM30" s="87"/>
    </row>
    <row r="31" spans="1:39" ht="26.25" customHeight="1" x14ac:dyDescent="0.25">
      <c r="A31" s="348"/>
      <c r="B31" s="562"/>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371" t="s">
        <v>82</v>
      </c>
      <c r="R31" s="372"/>
      <c r="S31" s="372"/>
      <c r="T31" s="372"/>
      <c r="U31" s="372"/>
      <c r="V31" s="372"/>
      <c r="W31" s="372"/>
      <c r="X31" s="372"/>
      <c r="Y31" s="372"/>
      <c r="Z31" s="372"/>
      <c r="AA31" s="372"/>
      <c r="AB31" s="609"/>
      <c r="AE31" s="94"/>
      <c r="AF31" s="94"/>
      <c r="AG31" s="94"/>
      <c r="AH31" s="94"/>
      <c r="AI31" s="94"/>
      <c r="AJ31" s="94"/>
      <c r="AK31" s="94"/>
      <c r="AL31" s="94"/>
      <c r="AM31" s="94"/>
    </row>
    <row r="32" spans="1:39" ht="28.5" customHeight="1" x14ac:dyDescent="0.25">
      <c r="A32" s="564"/>
      <c r="B32" s="559"/>
      <c r="C32" s="90" t="s">
        <v>62</v>
      </c>
      <c r="D32" s="95"/>
      <c r="E32" s="95"/>
      <c r="F32" s="95"/>
      <c r="G32" s="95"/>
      <c r="H32" s="95"/>
      <c r="I32" s="95"/>
      <c r="J32" s="95"/>
      <c r="K32" s="95"/>
      <c r="L32" s="95"/>
      <c r="M32" s="95"/>
      <c r="N32" s="95"/>
      <c r="O32" s="95"/>
      <c r="P32" s="96">
        <f t="shared" ref="P32:P39" si="0">SUM(D32:O32)</f>
        <v>0</v>
      </c>
      <c r="Q32" s="618" t="s">
        <v>129</v>
      </c>
      <c r="R32" s="619"/>
      <c r="S32" s="619"/>
      <c r="T32" s="619"/>
      <c r="U32" s="619"/>
      <c r="V32" s="619"/>
      <c r="W32" s="619"/>
      <c r="X32" s="619"/>
      <c r="Y32" s="619"/>
      <c r="Z32" s="619"/>
      <c r="AA32" s="619"/>
      <c r="AB32" s="620"/>
      <c r="AC32" s="97"/>
      <c r="AE32" s="98"/>
      <c r="AF32" s="98"/>
      <c r="AG32" s="98"/>
      <c r="AH32" s="98"/>
      <c r="AI32" s="98"/>
      <c r="AJ32" s="98"/>
      <c r="AK32" s="98"/>
      <c r="AL32" s="98"/>
      <c r="AM32" s="98"/>
    </row>
    <row r="33" spans="1:29" ht="28.5" customHeight="1" x14ac:dyDescent="0.25">
      <c r="A33" s="332"/>
      <c r="B33" s="560"/>
      <c r="C33" s="99" t="s">
        <v>63</v>
      </c>
      <c r="D33" s="100"/>
      <c r="E33" s="100"/>
      <c r="F33" s="100"/>
      <c r="G33" s="100"/>
      <c r="H33" s="100"/>
      <c r="I33" s="100"/>
      <c r="J33" s="100"/>
      <c r="K33" s="100"/>
      <c r="L33" s="100"/>
      <c r="M33" s="100"/>
      <c r="N33" s="100"/>
      <c r="O33" s="100"/>
      <c r="P33" s="101">
        <f t="shared" si="0"/>
        <v>0</v>
      </c>
      <c r="Q33" s="621"/>
      <c r="R33" s="622"/>
      <c r="S33" s="622"/>
      <c r="T33" s="622"/>
      <c r="U33" s="622"/>
      <c r="V33" s="622"/>
      <c r="W33" s="622"/>
      <c r="X33" s="622"/>
      <c r="Y33" s="622"/>
      <c r="Z33" s="622"/>
      <c r="AA33" s="622"/>
      <c r="AB33" s="623"/>
      <c r="AC33" s="97"/>
    </row>
    <row r="34" spans="1:29" ht="28.5" customHeight="1" x14ac:dyDescent="0.25">
      <c r="A34" s="332"/>
      <c r="B34" s="563"/>
      <c r="C34" s="102" t="s">
        <v>62</v>
      </c>
      <c r="D34" s="103"/>
      <c r="E34" s="103"/>
      <c r="F34" s="103"/>
      <c r="G34" s="103"/>
      <c r="H34" s="103"/>
      <c r="I34" s="103"/>
      <c r="J34" s="103"/>
      <c r="K34" s="103"/>
      <c r="L34" s="103"/>
      <c r="M34" s="103"/>
      <c r="N34" s="103"/>
      <c r="O34" s="103"/>
      <c r="P34" s="101">
        <f t="shared" si="0"/>
        <v>0</v>
      </c>
      <c r="Q34" s="578"/>
      <c r="R34" s="579"/>
      <c r="S34" s="579"/>
      <c r="T34" s="579"/>
      <c r="U34" s="579"/>
      <c r="V34" s="579"/>
      <c r="W34" s="579"/>
      <c r="X34" s="579"/>
      <c r="Y34" s="579"/>
      <c r="Z34" s="579"/>
      <c r="AA34" s="579"/>
      <c r="AB34" s="580"/>
      <c r="AC34" s="97"/>
    </row>
    <row r="35" spans="1:29" ht="28.5" customHeight="1" x14ac:dyDescent="0.25">
      <c r="A35" s="332"/>
      <c r="B35" s="560"/>
      <c r="C35" s="99" t="s">
        <v>63</v>
      </c>
      <c r="D35" s="100"/>
      <c r="E35" s="100"/>
      <c r="F35" s="100"/>
      <c r="G35" s="100"/>
      <c r="H35" s="100"/>
      <c r="I35" s="100"/>
      <c r="J35" s="100"/>
      <c r="K35" s="100"/>
      <c r="L35" s="104"/>
      <c r="M35" s="104"/>
      <c r="N35" s="104"/>
      <c r="O35" s="104"/>
      <c r="P35" s="101">
        <f t="shared" si="0"/>
        <v>0</v>
      </c>
      <c r="Q35" s="584"/>
      <c r="R35" s="585"/>
      <c r="S35" s="585"/>
      <c r="T35" s="585"/>
      <c r="U35" s="585"/>
      <c r="V35" s="585"/>
      <c r="W35" s="585"/>
      <c r="X35" s="585"/>
      <c r="Y35" s="585"/>
      <c r="Z35" s="585"/>
      <c r="AA35" s="585"/>
      <c r="AB35" s="586"/>
      <c r="AC35" s="97"/>
    </row>
    <row r="36" spans="1:29" ht="28.5" customHeight="1" x14ac:dyDescent="0.25">
      <c r="A36" s="557"/>
      <c r="B36" s="563"/>
      <c r="C36" s="102" t="s">
        <v>62</v>
      </c>
      <c r="D36" s="103"/>
      <c r="E36" s="103"/>
      <c r="F36" s="103"/>
      <c r="G36" s="103"/>
      <c r="H36" s="103"/>
      <c r="I36" s="103"/>
      <c r="J36" s="103"/>
      <c r="K36" s="103"/>
      <c r="L36" s="103"/>
      <c r="M36" s="103"/>
      <c r="N36" s="103"/>
      <c r="O36" s="103"/>
      <c r="P36" s="101">
        <f t="shared" si="0"/>
        <v>0</v>
      </c>
      <c r="Q36" s="578"/>
      <c r="R36" s="579"/>
      <c r="S36" s="579"/>
      <c r="T36" s="579"/>
      <c r="U36" s="579"/>
      <c r="V36" s="579"/>
      <c r="W36" s="579"/>
      <c r="X36" s="579"/>
      <c r="Y36" s="579"/>
      <c r="Z36" s="579"/>
      <c r="AA36" s="579"/>
      <c r="AB36" s="580"/>
      <c r="AC36" s="97"/>
    </row>
    <row r="37" spans="1:29" ht="28.5" customHeight="1" x14ac:dyDescent="0.25">
      <c r="A37" s="558"/>
      <c r="B37" s="560"/>
      <c r="C37" s="99" t="s">
        <v>63</v>
      </c>
      <c r="D37" s="100"/>
      <c r="E37" s="100"/>
      <c r="F37" s="100"/>
      <c r="G37" s="100"/>
      <c r="H37" s="100"/>
      <c r="I37" s="100"/>
      <c r="J37" s="100"/>
      <c r="K37" s="100"/>
      <c r="L37" s="104"/>
      <c r="M37" s="104"/>
      <c r="N37" s="104"/>
      <c r="O37" s="104"/>
      <c r="P37" s="101">
        <f t="shared" si="0"/>
        <v>0</v>
      </c>
      <c r="Q37" s="584"/>
      <c r="R37" s="585"/>
      <c r="S37" s="585"/>
      <c r="T37" s="585"/>
      <c r="U37" s="585"/>
      <c r="V37" s="585"/>
      <c r="W37" s="585"/>
      <c r="X37" s="585"/>
      <c r="Y37" s="585"/>
      <c r="Z37" s="585"/>
      <c r="AA37" s="585"/>
      <c r="AB37" s="586"/>
      <c r="AC37" s="97"/>
    </row>
    <row r="38" spans="1:29" ht="28.5" customHeight="1" x14ac:dyDescent="0.25">
      <c r="A38" s="600"/>
      <c r="B38" s="563"/>
      <c r="C38" s="102" t="s">
        <v>62</v>
      </c>
      <c r="D38" s="103"/>
      <c r="E38" s="103"/>
      <c r="F38" s="103"/>
      <c r="G38" s="103"/>
      <c r="H38" s="103"/>
      <c r="I38" s="103"/>
      <c r="J38" s="103"/>
      <c r="K38" s="103"/>
      <c r="L38" s="103"/>
      <c r="M38" s="103"/>
      <c r="N38" s="103"/>
      <c r="O38" s="103"/>
      <c r="P38" s="101">
        <f t="shared" si="0"/>
        <v>0</v>
      </c>
      <c r="Q38" s="578"/>
      <c r="R38" s="579"/>
      <c r="S38" s="579"/>
      <c r="T38" s="579"/>
      <c r="U38" s="579"/>
      <c r="V38" s="579"/>
      <c r="W38" s="579"/>
      <c r="X38" s="579"/>
      <c r="Y38" s="579"/>
      <c r="Z38" s="579"/>
      <c r="AA38" s="579"/>
      <c r="AB38" s="580"/>
      <c r="AC38" s="97"/>
    </row>
    <row r="39" spans="1:29" ht="28.5" customHeight="1" thickBot="1" x14ac:dyDescent="0.3">
      <c r="A39" s="601"/>
      <c r="B39" s="577"/>
      <c r="C39" s="91" t="s">
        <v>63</v>
      </c>
      <c r="D39" s="105"/>
      <c r="E39" s="105"/>
      <c r="F39" s="105"/>
      <c r="G39" s="105"/>
      <c r="H39" s="105"/>
      <c r="I39" s="105"/>
      <c r="J39" s="105"/>
      <c r="K39" s="105"/>
      <c r="L39" s="106"/>
      <c r="M39" s="106"/>
      <c r="N39" s="106"/>
      <c r="O39" s="106"/>
      <c r="P39" s="107">
        <f t="shared" si="0"/>
        <v>0</v>
      </c>
      <c r="Q39" s="581"/>
      <c r="R39" s="582"/>
      <c r="S39" s="582"/>
      <c r="T39" s="582"/>
      <c r="U39" s="582"/>
      <c r="V39" s="582"/>
      <c r="W39" s="582"/>
      <c r="X39" s="582"/>
      <c r="Y39" s="582"/>
      <c r="Z39" s="582"/>
      <c r="AA39" s="582"/>
      <c r="AB39" s="583"/>
      <c r="AC39" s="97"/>
    </row>
    <row r="40" spans="1:29" x14ac:dyDescent="0.25">
      <c r="A40" s="50" t="s">
        <v>97</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O36" zoomScale="60" zoomScaleNormal="60" workbookViewId="0">
      <selection activeCell="AC24" sqref="AC2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47"/>
      <c r="B1" s="450" t="s">
        <v>0</v>
      </c>
      <c r="C1" s="451"/>
      <c r="D1" s="451"/>
      <c r="E1" s="451"/>
      <c r="F1" s="451"/>
      <c r="G1" s="451"/>
      <c r="H1" s="451"/>
      <c r="I1" s="451"/>
      <c r="J1" s="451"/>
      <c r="K1" s="451"/>
      <c r="L1" s="451"/>
      <c r="M1" s="451"/>
      <c r="N1" s="451"/>
      <c r="O1" s="451"/>
      <c r="P1" s="451"/>
      <c r="Q1" s="451"/>
      <c r="R1" s="451"/>
      <c r="S1" s="451"/>
      <c r="T1" s="451"/>
      <c r="U1" s="451"/>
      <c r="V1" s="451"/>
      <c r="W1" s="451"/>
      <c r="X1" s="451"/>
      <c r="Y1" s="451"/>
      <c r="Z1" s="451"/>
      <c r="AA1" s="452"/>
      <c r="AB1" s="461" t="s">
        <v>1</v>
      </c>
      <c r="AC1" s="462"/>
      <c r="AD1" s="463"/>
    </row>
    <row r="2" spans="1:30" ht="30.75" customHeight="1" thickBot="1" x14ac:dyDescent="0.3">
      <c r="A2" s="448"/>
      <c r="B2" s="450" t="s">
        <v>2</v>
      </c>
      <c r="C2" s="451"/>
      <c r="D2" s="451"/>
      <c r="E2" s="451"/>
      <c r="F2" s="451"/>
      <c r="G2" s="451"/>
      <c r="H2" s="451"/>
      <c r="I2" s="451"/>
      <c r="J2" s="451"/>
      <c r="K2" s="451"/>
      <c r="L2" s="451"/>
      <c r="M2" s="451"/>
      <c r="N2" s="451"/>
      <c r="O2" s="451"/>
      <c r="P2" s="451"/>
      <c r="Q2" s="451"/>
      <c r="R2" s="451"/>
      <c r="S2" s="451"/>
      <c r="T2" s="451"/>
      <c r="U2" s="451"/>
      <c r="V2" s="451"/>
      <c r="W2" s="451"/>
      <c r="X2" s="451"/>
      <c r="Y2" s="451"/>
      <c r="Z2" s="451"/>
      <c r="AA2" s="452"/>
      <c r="AB2" s="464" t="s">
        <v>3</v>
      </c>
      <c r="AC2" s="465"/>
      <c r="AD2" s="466"/>
    </row>
    <row r="3" spans="1:30" ht="24" customHeight="1" x14ac:dyDescent="0.25">
      <c r="A3" s="448"/>
      <c r="B3" s="422" t="s">
        <v>4</v>
      </c>
      <c r="C3" s="423"/>
      <c r="D3" s="423"/>
      <c r="E3" s="423"/>
      <c r="F3" s="423"/>
      <c r="G3" s="423"/>
      <c r="H3" s="423"/>
      <c r="I3" s="423"/>
      <c r="J3" s="423"/>
      <c r="K3" s="423"/>
      <c r="L3" s="423"/>
      <c r="M3" s="423"/>
      <c r="N3" s="423"/>
      <c r="O3" s="423"/>
      <c r="P3" s="423"/>
      <c r="Q3" s="423"/>
      <c r="R3" s="423"/>
      <c r="S3" s="423"/>
      <c r="T3" s="423"/>
      <c r="U3" s="423"/>
      <c r="V3" s="423"/>
      <c r="W3" s="423"/>
      <c r="X3" s="423"/>
      <c r="Y3" s="423"/>
      <c r="Z3" s="423"/>
      <c r="AA3" s="424"/>
      <c r="AB3" s="464" t="s">
        <v>5</v>
      </c>
      <c r="AC3" s="465"/>
      <c r="AD3" s="466"/>
    </row>
    <row r="4" spans="1:30" ht="21.95" customHeight="1" thickBot="1" x14ac:dyDescent="0.3">
      <c r="A4" s="449"/>
      <c r="B4" s="467"/>
      <c r="C4" s="468"/>
      <c r="D4" s="468"/>
      <c r="E4" s="468"/>
      <c r="F4" s="468"/>
      <c r="G4" s="468"/>
      <c r="H4" s="468"/>
      <c r="I4" s="468"/>
      <c r="J4" s="468"/>
      <c r="K4" s="468"/>
      <c r="L4" s="468"/>
      <c r="M4" s="468"/>
      <c r="N4" s="468"/>
      <c r="O4" s="468"/>
      <c r="P4" s="468"/>
      <c r="Q4" s="468"/>
      <c r="R4" s="468"/>
      <c r="S4" s="468"/>
      <c r="T4" s="468"/>
      <c r="U4" s="468"/>
      <c r="V4" s="468"/>
      <c r="W4" s="468"/>
      <c r="X4" s="468"/>
      <c r="Y4" s="468"/>
      <c r="Z4" s="468"/>
      <c r="AA4" s="469"/>
      <c r="AB4" s="470" t="s">
        <v>6</v>
      </c>
      <c r="AC4" s="471"/>
      <c r="AD4" s="472"/>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01" t="s">
        <v>7</v>
      </c>
      <c r="B7" s="402"/>
      <c r="C7" s="649" t="s">
        <v>8</v>
      </c>
      <c r="D7" s="401" t="s">
        <v>9</v>
      </c>
      <c r="E7" s="415"/>
      <c r="F7" s="415"/>
      <c r="G7" s="415"/>
      <c r="H7" s="402"/>
      <c r="I7" s="409">
        <v>45201</v>
      </c>
      <c r="J7" s="410"/>
      <c r="K7" s="401" t="s">
        <v>10</v>
      </c>
      <c r="L7" s="402"/>
      <c r="M7" s="459" t="s">
        <v>11</v>
      </c>
      <c r="N7" s="460"/>
      <c r="O7" s="453"/>
      <c r="P7" s="454"/>
      <c r="Q7" s="54"/>
      <c r="R7" s="54"/>
      <c r="S7" s="54"/>
      <c r="T7" s="54"/>
      <c r="U7" s="54"/>
      <c r="V7" s="54"/>
      <c r="W7" s="54"/>
      <c r="X7" s="54"/>
      <c r="Y7" s="54"/>
      <c r="Z7" s="55"/>
      <c r="AA7" s="54"/>
      <c r="AB7" s="54"/>
      <c r="AC7" s="60"/>
      <c r="AD7" s="61"/>
    </row>
    <row r="8" spans="1:30" x14ac:dyDescent="0.25">
      <c r="A8" s="403"/>
      <c r="B8" s="404"/>
      <c r="C8" s="474"/>
      <c r="D8" s="403"/>
      <c r="E8" s="416"/>
      <c r="F8" s="416"/>
      <c r="G8" s="416"/>
      <c r="H8" s="404"/>
      <c r="I8" s="411"/>
      <c r="J8" s="412"/>
      <c r="K8" s="403"/>
      <c r="L8" s="404"/>
      <c r="M8" s="455" t="s">
        <v>12</v>
      </c>
      <c r="N8" s="456"/>
      <c r="O8" s="457"/>
      <c r="P8" s="458"/>
      <c r="Q8" s="54"/>
      <c r="R8" s="54"/>
      <c r="S8" s="54"/>
      <c r="T8" s="54"/>
      <c r="U8" s="54"/>
      <c r="V8" s="54"/>
      <c r="W8" s="54"/>
      <c r="X8" s="54"/>
      <c r="Y8" s="54"/>
      <c r="Z8" s="55"/>
      <c r="AA8" s="54"/>
      <c r="AB8" s="54"/>
      <c r="AC8" s="60"/>
      <c r="AD8" s="61"/>
    </row>
    <row r="9" spans="1:30" ht="15.75" thickBot="1" x14ac:dyDescent="0.3">
      <c r="A9" s="405"/>
      <c r="B9" s="406"/>
      <c r="C9" s="475"/>
      <c r="D9" s="405"/>
      <c r="E9" s="417"/>
      <c r="F9" s="417"/>
      <c r="G9" s="417"/>
      <c r="H9" s="406"/>
      <c r="I9" s="413"/>
      <c r="J9" s="414"/>
      <c r="K9" s="405"/>
      <c r="L9" s="406"/>
      <c r="M9" s="428" t="s">
        <v>13</v>
      </c>
      <c r="N9" s="429"/>
      <c r="O9" s="430" t="s">
        <v>14</v>
      </c>
      <c r="P9" s="431"/>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01" t="s">
        <v>15</v>
      </c>
      <c r="B11" s="402"/>
      <c r="C11" s="438" t="s">
        <v>16</v>
      </c>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40"/>
    </row>
    <row r="12" spans="1:30" ht="15" customHeight="1" x14ac:dyDescent="0.25">
      <c r="A12" s="403"/>
      <c r="B12" s="404"/>
      <c r="C12" s="441"/>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thickBot="1" x14ac:dyDescent="0.3">
      <c r="A13" s="405"/>
      <c r="B13" s="406"/>
      <c r="C13" s="444"/>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90" t="s">
        <v>17</v>
      </c>
      <c r="B15" s="391"/>
      <c r="C15" s="392" t="s">
        <v>18</v>
      </c>
      <c r="D15" s="393"/>
      <c r="E15" s="393"/>
      <c r="F15" s="393"/>
      <c r="G15" s="393"/>
      <c r="H15" s="393"/>
      <c r="I15" s="393"/>
      <c r="J15" s="393"/>
      <c r="K15" s="394"/>
      <c r="L15" s="380" t="s">
        <v>19</v>
      </c>
      <c r="M15" s="381"/>
      <c r="N15" s="381"/>
      <c r="O15" s="381"/>
      <c r="P15" s="381"/>
      <c r="Q15" s="382"/>
      <c r="R15" s="395" t="s">
        <v>20</v>
      </c>
      <c r="S15" s="396"/>
      <c r="T15" s="396"/>
      <c r="U15" s="396"/>
      <c r="V15" s="396"/>
      <c r="W15" s="396"/>
      <c r="X15" s="397"/>
      <c r="Y15" s="380" t="s">
        <v>21</v>
      </c>
      <c r="Z15" s="382"/>
      <c r="AA15" s="432" t="s">
        <v>22</v>
      </c>
      <c r="AB15" s="433"/>
      <c r="AC15" s="433"/>
      <c r="AD15" s="434"/>
    </row>
    <row r="16" spans="1:30" ht="9" customHeight="1" thickBot="1" x14ac:dyDescent="0.3">
      <c r="A16" s="59"/>
      <c r="B16" s="54"/>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73"/>
      <c r="AD16" s="74"/>
    </row>
    <row r="17" spans="1:41" s="76" customFormat="1" ht="37.5" customHeight="1" thickBot="1" x14ac:dyDescent="0.3">
      <c r="A17" s="390" t="s">
        <v>23</v>
      </c>
      <c r="B17" s="391"/>
      <c r="C17" s="398" t="s">
        <v>130</v>
      </c>
      <c r="D17" s="399"/>
      <c r="E17" s="399"/>
      <c r="F17" s="399"/>
      <c r="G17" s="399"/>
      <c r="H17" s="399"/>
      <c r="I17" s="399"/>
      <c r="J17" s="399"/>
      <c r="K17" s="399"/>
      <c r="L17" s="399"/>
      <c r="M17" s="399"/>
      <c r="N17" s="399"/>
      <c r="O17" s="399"/>
      <c r="P17" s="399"/>
      <c r="Q17" s="400"/>
      <c r="R17" s="380" t="s">
        <v>25</v>
      </c>
      <c r="S17" s="381"/>
      <c r="T17" s="381"/>
      <c r="U17" s="381"/>
      <c r="V17" s="382"/>
      <c r="W17" s="555">
        <v>1</v>
      </c>
      <c r="X17" s="556"/>
      <c r="Y17" s="381" t="s">
        <v>26</v>
      </c>
      <c r="Z17" s="381"/>
      <c r="AA17" s="381"/>
      <c r="AB17" s="382"/>
      <c r="AC17" s="436">
        <v>0.2</v>
      </c>
      <c r="AD17" s="43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0" t="s">
        <v>27</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2"/>
      <c r="AE19" s="83"/>
      <c r="AF19" s="83"/>
    </row>
    <row r="20" spans="1:41" ht="32.25" customHeight="1" thickBot="1" x14ac:dyDescent="0.3">
      <c r="A20" s="82"/>
      <c r="B20" s="60"/>
      <c r="C20" s="383" t="s">
        <v>28</v>
      </c>
      <c r="D20" s="384"/>
      <c r="E20" s="384"/>
      <c r="F20" s="384"/>
      <c r="G20" s="384"/>
      <c r="H20" s="384"/>
      <c r="I20" s="384"/>
      <c r="J20" s="384"/>
      <c r="K20" s="384"/>
      <c r="L20" s="384"/>
      <c r="M20" s="384"/>
      <c r="N20" s="384"/>
      <c r="O20" s="384"/>
      <c r="P20" s="385"/>
      <c r="Q20" s="386" t="s">
        <v>29</v>
      </c>
      <c r="R20" s="387"/>
      <c r="S20" s="387"/>
      <c r="T20" s="387"/>
      <c r="U20" s="387"/>
      <c r="V20" s="387"/>
      <c r="W20" s="387"/>
      <c r="X20" s="387"/>
      <c r="Y20" s="387"/>
      <c r="Z20" s="387"/>
      <c r="AA20" s="387"/>
      <c r="AB20" s="387"/>
      <c r="AC20" s="387"/>
      <c r="AD20" s="388"/>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8</v>
      </c>
      <c r="L21" s="161" t="s">
        <v>38</v>
      </c>
      <c r="M21" s="161" t="s">
        <v>39</v>
      </c>
      <c r="N21" s="161" t="s">
        <v>40</v>
      </c>
      <c r="O21" s="161" t="s">
        <v>41</v>
      </c>
      <c r="P21" s="162" t="s">
        <v>42</v>
      </c>
      <c r="Q21" s="160" t="s">
        <v>30</v>
      </c>
      <c r="R21" s="161" t="s">
        <v>31</v>
      </c>
      <c r="S21" s="161" t="s">
        <v>32</v>
      </c>
      <c r="T21" s="161" t="s">
        <v>33</v>
      </c>
      <c r="U21" s="161" t="s">
        <v>34</v>
      </c>
      <c r="V21" s="161" t="s">
        <v>35</v>
      </c>
      <c r="W21" s="161" t="s">
        <v>36</v>
      </c>
      <c r="X21" s="161" t="s">
        <v>37</v>
      </c>
      <c r="Y21" s="161" t="s">
        <v>8</v>
      </c>
      <c r="Z21" s="161" t="s">
        <v>38</v>
      </c>
      <c r="AA21" s="161" t="s">
        <v>39</v>
      </c>
      <c r="AB21" s="161" t="s">
        <v>40</v>
      </c>
      <c r="AC21" s="161" t="s">
        <v>41</v>
      </c>
      <c r="AD21" s="162" t="s">
        <v>42</v>
      </c>
      <c r="AE21" s="3"/>
      <c r="AF21" s="3"/>
    </row>
    <row r="22" spans="1:41" ht="32.25" customHeight="1" x14ac:dyDescent="0.25">
      <c r="A22" s="347" t="s">
        <v>43</v>
      </c>
      <c r="B22" s="389"/>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v>-439793</v>
      </c>
      <c r="X22" s="180"/>
      <c r="Y22" s="180">
        <v>-94739209</v>
      </c>
      <c r="Z22" s="180"/>
      <c r="AA22" s="180"/>
      <c r="AB22" s="180"/>
      <c r="AC22" s="180">
        <f>SUM(Q22:AB22)</f>
        <v>436480230</v>
      </c>
      <c r="AD22" s="186"/>
      <c r="AE22" s="3"/>
      <c r="AF22" s="3"/>
    </row>
    <row r="23" spans="1:41" ht="32.25" customHeight="1" x14ac:dyDescent="0.25">
      <c r="A23" s="348" t="s">
        <v>44</v>
      </c>
      <c r="B23" s="371"/>
      <c r="C23" s="177"/>
      <c r="D23" s="176"/>
      <c r="E23" s="176"/>
      <c r="F23" s="176"/>
      <c r="G23" s="176"/>
      <c r="H23" s="176"/>
      <c r="I23" s="176"/>
      <c r="J23" s="176"/>
      <c r="K23" s="176"/>
      <c r="L23" s="176"/>
      <c r="M23" s="176"/>
      <c r="N23" s="176"/>
      <c r="O23" s="176">
        <f>SUM(C23:N23)</f>
        <v>0</v>
      </c>
      <c r="P23" s="194" t="str">
        <f>IFERROR(O23/(SUMIF(C23:N23,"&gt;0",C22:N22))," ")</f>
        <v xml:space="preserve"> </v>
      </c>
      <c r="Q23" s="177">
        <v>369956700</v>
      </c>
      <c r="R23" s="176">
        <v>159030000</v>
      </c>
      <c r="S23" s="176">
        <v>-5203670</v>
      </c>
      <c r="T23" s="176">
        <v>-9158000</v>
      </c>
      <c r="U23" s="176">
        <v>7210200</v>
      </c>
      <c r="V23" s="176"/>
      <c r="W23" s="176">
        <v>6000000</v>
      </c>
      <c r="X23" s="176"/>
      <c r="Y23" s="176">
        <v>-95000000</v>
      </c>
      <c r="Z23" s="176"/>
      <c r="AA23" s="176"/>
      <c r="AB23" s="176"/>
      <c r="AC23" s="244">
        <f>SUM(Q23:AB23)</f>
        <v>432835230</v>
      </c>
      <c r="AD23" s="184">
        <f>IFERROR(AC23/(SUMIF(Q23:AB23,"&gt;0",Q22:AB22))," ")</f>
        <v>0.81479554064285664</v>
      </c>
      <c r="AE23" s="3"/>
      <c r="AF23" s="3"/>
    </row>
    <row r="24" spans="1:41" ht="32.25" customHeight="1" x14ac:dyDescent="0.25">
      <c r="A24" s="348" t="s">
        <v>45</v>
      </c>
      <c r="B24" s="371"/>
      <c r="C24" s="177">
        <v>812468</v>
      </c>
      <c r="D24" s="176">
        <f>1000000+104706</f>
        <v>1104706</v>
      </c>
      <c r="E24" s="176"/>
      <c r="F24" s="176">
        <v>2500000</v>
      </c>
      <c r="G24" s="176"/>
      <c r="H24" s="176"/>
      <c r="I24" s="176"/>
      <c r="J24" s="176"/>
      <c r="K24" s="176"/>
      <c r="L24" s="176"/>
      <c r="M24" s="176"/>
      <c r="N24" s="176"/>
      <c r="O24" s="244">
        <f>SUM(C24:N24)</f>
        <v>4417174</v>
      </c>
      <c r="P24" s="181"/>
      <c r="Q24" s="177"/>
      <c r="R24" s="176">
        <v>22394800</v>
      </c>
      <c r="S24" s="176">
        <f>38733300+7410000</f>
        <v>46143300</v>
      </c>
      <c r="T24" s="176">
        <f t="shared" ref="T24:X24" si="0">38733300+7410000</f>
        <v>46143300</v>
      </c>
      <c r="U24" s="176">
        <f t="shared" si="0"/>
        <v>46143300</v>
      </c>
      <c r="V24" s="176">
        <f>38733300+7410000+2672532</f>
        <v>48815832</v>
      </c>
      <c r="W24" s="176">
        <f>38733300+7410000-439793</f>
        <v>45703507</v>
      </c>
      <c r="X24" s="176">
        <f t="shared" si="0"/>
        <v>46143300</v>
      </c>
      <c r="Y24" s="176">
        <v>-13100309</v>
      </c>
      <c r="Z24" s="176">
        <v>37023300</v>
      </c>
      <c r="AA24" s="244">
        <v>37023300</v>
      </c>
      <c r="AB24" s="176">
        <f>37023300+37023300</f>
        <v>74046600</v>
      </c>
      <c r="AC24" s="244">
        <f>SUM(Q24:AB24)</f>
        <v>436480230</v>
      </c>
      <c r="AD24" s="184"/>
      <c r="AE24" s="3"/>
      <c r="AF24" s="3"/>
    </row>
    <row r="25" spans="1:41" ht="32.25" customHeight="1" thickBot="1" x14ac:dyDescent="0.3">
      <c r="A25" s="374" t="s">
        <v>46</v>
      </c>
      <c r="B25" s="375"/>
      <c r="C25" s="178">
        <v>866628</v>
      </c>
      <c r="D25" s="179">
        <v>1000000</v>
      </c>
      <c r="E25" s="179">
        <v>50546</v>
      </c>
      <c r="F25" s="179">
        <v>2500000</v>
      </c>
      <c r="G25" s="179"/>
      <c r="H25" s="179"/>
      <c r="I25" s="179"/>
      <c r="J25" s="179"/>
      <c r="K25" s="179"/>
      <c r="L25" s="179"/>
      <c r="M25" s="179"/>
      <c r="N25" s="179"/>
      <c r="O25" s="179">
        <f>SUM(C25:N25)</f>
        <v>4417174</v>
      </c>
      <c r="P25" s="285">
        <f>+O25/O24</f>
        <v>1</v>
      </c>
      <c r="Q25" s="178"/>
      <c r="R25" s="179">
        <v>14911130</v>
      </c>
      <c r="S25" s="179">
        <v>39265300</v>
      </c>
      <c r="T25" s="179">
        <v>46143300</v>
      </c>
      <c r="U25" s="179">
        <v>46143300</v>
      </c>
      <c r="V25" s="179">
        <v>46143300</v>
      </c>
      <c r="W25" s="179">
        <v>53353500</v>
      </c>
      <c r="X25" s="179">
        <v>46143300</v>
      </c>
      <c r="Y25" s="179">
        <v>-12376700</v>
      </c>
      <c r="Z25" s="179"/>
      <c r="AA25" s="179"/>
      <c r="AB25" s="179"/>
      <c r="AC25" s="179">
        <f>SUM(Q25:AB25)</f>
        <v>279726430</v>
      </c>
      <c r="AD25" s="185">
        <f>IFERROR(AC25/(SUMIF(Q25:AB25,"&gt;0",Q24:AB24))," ")</f>
        <v>0.92782148307727108</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25">
      <c r="A28" s="365" t="s">
        <v>48</v>
      </c>
      <c r="B28" s="367" t="s">
        <v>49</v>
      </c>
      <c r="C28" s="368"/>
      <c r="D28" s="371" t="s">
        <v>50</v>
      </c>
      <c r="E28" s="372"/>
      <c r="F28" s="372"/>
      <c r="G28" s="372"/>
      <c r="H28" s="372"/>
      <c r="I28" s="372"/>
      <c r="J28" s="372"/>
      <c r="K28" s="372"/>
      <c r="L28" s="372"/>
      <c r="M28" s="372"/>
      <c r="N28" s="372"/>
      <c r="O28" s="373"/>
      <c r="P28" s="350" t="s">
        <v>41</v>
      </c>
      <c r="Q28" s="350" t="s">
        <v>51</v>
      </c>
      <c r="R28" s="350"/>
      <c r="S28" s="350"/>
      <c r="T28" s="350"/>
      <c r="U28" s="350"/>
      <c r="V28" s="350"/>
      <c r="W28" s="350"/>
      <c r="X28" s="350"/>
      <c r="Y28" s="350"/>
      <c r="Z28" s="350"/>
      <c r="AA28" s="350"/>
      <c r="AB28" s="350"/>
      <c r="AC28" s="350"/>
      <c r="AD28" s="352"/>
    </row>
    <row r="29" spans="1:41" ht="27" customHeight="1" x14ac:dyDescent="0.25">
      <c r="A29" s="366"/>
      <c r="B29" s="369"/>
      <c r="C29" s="370"/>
      <c r="D29" s="88" t="s">
        <v>30</v>
      </c>
      <c r="E29" s="88" t="s">
        <v>31</v>
      </c>
      <c r="F29" s="88" t="s">
        <v>32</v>
      </c>
      <c r="G29" s="88" t="s">
        <v>33</v>
      </c>
      <c r="H29" s="88" t="s">
        <v>34</v>
      </c>
      <c r="I29" s="88" t="s">
        <v>35</v>
      </c>
      <c r="J29" s="88" t="s">
        <v>36</v>
      </c>
      <c r="K29" s="88" t="s">
        <v>37</v>
      </c>
      <c r="L29" s="88" t="s">
        <v>8</v>
      </c>
      <c r="M29" s="88" t="s">
        <v>38</v>
      </c>
      <c r="N29" s="88" t="s">
        <v>39</v>
      </c>
      <c r="O29" s="88" t="s">
        <v>40</v>
      </c>
      <c r="P29" s="373"/>
      <c r="Q29" s="350"/>
      <c r="R29" s="350"/>
      <c r="S29" s="350"/>
      <c r="T29" s="350"/>
      <c r="U29" s="350"/>
      <c r="V29" s="350"/>
      <c r="W29" s="350"/>
      <c r="X29" s="350"/>
      <c r="Y29" s="350"/>
      <c r="Z29" s="350"/>
      <c r="AA29" s="350"/>
      <c r="AB29" s="350"/>
      <c r="AC29" s="350"/>
      <c r="AD29" s="352"/>
    </row>
    <row r="30" spans="1:41" ht="82.5" customHeight="1" thickBot="1" x14ac:dyDescent="0.3">
      <c r="A30" s="242" t="str">
        <f>C17</f>
        <v>6 - Acompañar el 100 por ciento  la implementación de las  Políticas Públicas de PPMYEG y PPASP y de los productos que la SDMujer es responsable</v>
      </c>
      <c r="B30" s="541"/>
      <c r="C30" s="542"/>
      <c r="D30" s="233"/>
      <c r="E30" s="233"/>
      <c r="F30" s="233"/>
      <c r="G30" s="233"/>
      <c r="H30" s="233"/>
      <c r="I30" s="233"/>
      <c r="J30" s="233"/>
      <c r="K30" s="233"/>
      <c r="L30" s="233"/>
      <c r="M30" s="233"/>
      <c r="N30" s="233"/>
      <c r="O30" s="233"/>
      <c r="P30" s="243">
        <f>SUM(D30:O30)</f>
        <v>0</v>
      </c>
      <c r="Q30" s="543"/>
      <c r="R30" s="543"/>
      <c r="S30" s="543"/>
      <c r="T30" s="543"/>
      <c r="U30" s="543"/>
      <c r="V30" s="543"/>
      <c r="W30" s="543"/>
      <c r="X30" s="543"/>
      <c r="Y30" s="543"/>
      <c r="Z30" s="543"/>
      <c r="AA30" s="543"/>
      <c r="AB30" s="543"/>
      <c r="AC30" s="543"/>
      <c r="AD30" s="544"/>
    </row>
    <row r="31" spans="1:41" ht="45" customHeight="1" x14ac:dyDescent="0.25">
      <c r="A31" s="545" t="s">
        <v>53</v>
      </c>
      <c r="B31" s="546"/>
      <c r="C31" s="546"/>
      <c r="D31" s="546"/>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7"/>
    </row>
    <row r="32" spans="1:41" ht="23.25" customHeight="1" x14ac:dyDescent="0.25">
      <c r="A32" s="482" t="s">
        <v>54</v>
      </c>
      <c r="B32" s="482" t="s">
        <v>55</v>
      </c>
      <c r="C32" s="482" t="s">
        <v>49</v>
      </c>
      <c r="D32" s="482" t="s">
        <v>56</v>
      </c>
      <c r="E32" s="482"/>
      <c r="F32" s="482"/>
      <c r="G32" s="482"/>
      <c r="H32" s="482"/>
      <c r="I32" s="482"/>
      <c r="J32" s="482"/>
      <c r="K32" s="482"/>
      <c r="L32" s="482"/>
      <c r="M32" s="482"/>
      <c r="N32" s="482"/>
      <c r="O32" s="482"/>
      <c r="P32" s="482"/>
      <c r="Q32" s="482" t="s">
        <v>57</v>
      </c>
      <c r="R32" s="482"/>
      <c r="S32" s="482"/>
      <c r="T32" s="482"/>
      <c r="U32" s="482"/>
      <c r="V32" s="482"/>
      <c r="W32" s="482"/>
      <c r="X32" s="482"/>
      <c r="Y32" s="482"/>
      <c r="Z32" s="482"/>
      <c r="AA32" s="482"/>
      <c r="AB32" s="482"/>
      <c r="AC32" s="482"/>
      <c r="AD32" s="482"/>
      <c r="AG32" s="87"/>
      <c r="AH32" s="87"/>
      <c r="AI32" s="87"/>
      <c r="AJ32" s="87"/>
      <c r="AK32" s="87"/>
      <c r="AL32" s="87"/>
      <c r="AM32" s="87"/>
      <c r="AN32" s="87"/>
      <c r="AO32" s="87"/>
    </row>
    <row r="33" spans="1:41" ht="27" customHeight="1" x14ac:dyDescent="0.25">
      <c r="A33" s="482"/>
      <c r="B33" s="482"/>
      <c r="C33" s="548"/>
      <c r="D33" s="235" t="s">
        <v>30</v>
      </c>
      <c r="E33" s="235" t="s">
        <v>31</v>
      </c>
      <c r="F33" s="235" t="s">
        <v>32</v>
      </c>
      <c r="G33" s="235" t="s">
        <v>33</v>
      </c>
      <c r="H33" s="235" t="s">
        <v>34</v>
      </c>
      <c r="I33" s="235" t="s">
        <v>35</v>
      </c>
      <c r="J33" s="235" t="s">
        <v>36</v>
      </c>
      <c r="K33" s="235" t="s">
        <v>37</v>
      </c>
      <c r="L33" s="235" t="s">
        <v>8</v>
      </c>
      <c r="M33" s="235" t="s">
        <v>38</v>
      </c>
      <c r="N33" s="235" t="s">
        <v>39</v>
      </c>
      <c r="O33" s="235" t="s">
        <v>40</v>
      </c>
      <c r="P33" s="235" t="s">
        <v>41</v>
      </c>
      <c r="Q33" s="482" t="s">
        <v>58</v>
      </c>
      <c r="R33" s="482"/>
      <c r="S33" s="482"/>
      <c r="T33" s="482" t="s">
        <v>59</v>
      </c>
      <c r="U33" s="482"/>
      <c r="V33" s="482"/>
      <c r="W33" s="482" t="s">
        <v>60</v>
      </c>
      <c r="X33" s="482"/>
      <c r="Y33" s="482"/>
      <c r="Z33" s="482"/>
      <c r="AA33" s="482" t="s">
        <v>61</v>
      </c>
      <c r="AB33" s="482"/>
      <c r="AC33" s="482"/>
      <c r="AD33" s="482"/>
      <c r="AG33" s="87"/>
      <c r="AH33" s="87"/>
      <c r="AI33" s="87"/>
      <c r="AJ33" s="87"/>
      <c r="AK33" s="87"/>
      <c r="AL33" s="87"/>
      <c r="AM33" s="87"/>
      <c r="AN33" s="87"/>
      <c r="AO33" s="87"/>
    </row>
    <row r="34" spans="1:41" ht="45" customHeight="1" x14ac:dyDescent="0.25">
      <c r="A34" s="477" t="str">
        <f>A30</f>
        <v>6 - Acompañar el 100 por ciento  la implementación de las  Políticas Públicas de PPMYEG y PPASP y de los productos que la SDMujer es responsable</v>
      </c>
      <c r="B34" s="476">
        <v>0.2</v>
      </c>
      <c r="C34" s="238" t="s">
        <v>62</v>
      </c>
      <c r="D34" s="293">
        <v>1</v>
      </c>
      <c r="E34" s="293">
        <v>1</v>
      </c>
      <c r="F34" s="293">
        <v>1</v>
      </c>
      <c r="G34" s="293">
        <v>1</v>
      </c>
      <c r="H34" s="293">
        <v>1</v>
      </c>
      <c r="I34" s="293">
        <v>1</v>
      </c>
      <c r="J34" s="293">
        <v>1</v>
      </c>
      <c r="K34" s="293">
        <v>1</v>
      </c>
      <c r="L34" s="293">
        <v>1</v>
      </c>
      <c r="M34" s="293">
        <v>1</v>
      </c>
      <c r="N34" s="293">
        <v>1</v>
      </c>
      <c r="O34" s="293">
        <v>1</v>
      </c>
      <c r="P34" s="293">
        <v>1</v>
      </c>
      <c r="Q34" s="650" t="s">
        <v>609</v>
      </c>
      <c r="R34" s="651"/>
      <c r="S34" s="652"/>
      <c r="T34" s="650" t="s">
        <v>610</v>
      </c>
      <c r="U34" s="651"/>
      <c r="V34" s="652"/>
      <c r="W34" s="480" t="s">
        <v>131</v>
      </c>
      <c r="X34" s="480"/>
      <c r="Y34" s="480"/>
      <c r="Z34" s="480"/>
      <c r="AA34" s="480" t="s">
        <v>132</v>
      </c>
      <c r="AB34" s="480"/>
      <c r="AC34" s="480"/>
      <c r="AD34" s="480"/>
      <c r="AG34" s="87"/>
      <c r="AH34" s="87"/>
      <c r="AI34" s="87"/>
      <c r="AJ34" s="87"/>
      <c r="AK34" s="87"/>
      <c r="AL34" s="87"/>
      <c r="AM34" s="87"/>
      <c r="AN34" s="87"/>
      <c r="AO34" s="87"/>
    </row>
    <row r="35" spans="1:41" ht="141" customHeight="1" x14ac:dyDescent="0.25">
      <c r="A35" s="477"/>
      <c r="B35" s="477"/>
      <c r="C35" s="236" t="s">
        <v>63</v>
      </c>
      <c r="D35" s="294">
        <v>1</v>
      </c>
      <c r="E35" s="294">
        <v>1</v>
      </c>
      <c r="F35" s="294">
        <v>1</v>
      </c>
      <c r="G35" s="295">
        <v>1</v>
      </c>
      <c r="H35" s="295">
        <v>1</v>
      </c>
      <c r="I35" s="295">
        <v>1</v>
      </c>
      <c r="J35" s="295">
        <v>1</v>
      </c>
      <c r="K35" s="295">
        <v>1</v>
      </c>
      <c r="L35" s="295">
        <v>1</v>
      </c>
      <c r="M35" s="296"/>
      <c r="N35" s="296"/>
      <c r="O35" s="291"/>
      <c r="P35" s="296">
        <v>1</v>
      </c>
      <c r="Q35" s="653"/>
      <c r="R35" s="654"/>
      <c r="S35" s="655"/>
      <c r="T35" s="653"/>
      <c r="U35" s="654"/>
      <c r="V35" s="655"/>
      <c r="W35" s="480"/>
      <c r="X35" s="480"/>
      <c r="Y35" s="480"/>
      <c r="Z35" s="480"/>
      <c r="AA35" s="480"/>
      <c r="AB35" s="480"/>
      <c r="AC35" s="480"/>
      <c r="AD35" s="480"/>
      <c r="AE35" s="49"/>
      <c r="AG35" s="87"/>
      <c r="AH35" s="87"/>
      <c r="AI35" s="87"/>
      <c r="AJ35" s="87"/>
      <c r="AK35" s="87"/>
      <c r="AL35" s="87"/>
      <c r="AM35" s="87"/>
      <c r="AN35" s="87"/>
      <c r="AO35" s="87"/>
    </row>
    <row r="36" spans="1:41" ht="26.25" customHeight="1" x14ac:dyDescent="0.25">
      <c r="A36" s="482" t="s">
        <v>64</v>
      </c>
      <c r="B36" s="482" t="s">
        <v>65</v>
      </c>
      <c r="C36" s="482" t="s">
        <v>66</v>
      </c>
      <c r="D36" s="482"/>
      <c r="E36" s="482"/>
      <c r="F36" s="482"/>
      <c r="G36" s="482"/>
      <c r="H36" s="482"/>
      <c r="I36" s="482"/>
      <c r="J36" s="482"/>
      <c r="K36" s="482"/>
      <c r="L36" s="482"/>
      <c r="M36" s="482"/>
      <c r="N36" s="482"/>
      <c r="O36" s="482"/>
      <c r="P36" s="482"/>
      <c r="Q36" s="482" t="s">
        <v>67</v>
      </c>
      <c r="R36" s="482"/>
      <c r="S36" s="482"/>
      <c r="T36" s="482"/>
      <c r="U36" s="482"/>
      <c r="V36" s="482"/>
      <c r="W36" s="482"/>
      <c r="X36" s="482"/>
      <c r="Y36" s="482"/>
      <c r="Z36" s="482"/>
      <c r="AA36" s="482"/>
      <c r="AB36" s="482"/>
      <c r="AC36" s="482"/>
      <c r="AD36" s="482"/>
      <c r="AG36" s="87"/>
      <c r="AH36" s="87"/>
      <c r="AI36" s="87"/>
      <c r="AJ36" s="87"/>
      <c r="AK36" s="87"/>
      <c r="AL36" s="87"/>
      <c r="AM36" s="87"/>
      <c r="AN36" s="87"/>
      <c r="AO36" s="87"/>
    </row>
    <row r="37" spans="1:41" ht="26.25" customHeight="1" x14ac:dyDescent="0.25">
      <c r="A37" s="482"/>
      <c r="B37" s="482"/>
      <c r="C37" s="235" t="s">
        <v>68</v>
      </c>
      <c r="D37" s="235" t="s">
        <v>69</v>
      </c>
      <c r="E37" s="235" t="s">
        <v>70</v>
      </c>
      <c r="F37" s="235" t="s">
        <v>71</v>
      </c>
      <c r="G37" s="235" t="s">
        <v>72</v>
      </c>
      <c r="H37" s="235" t="s">
        <v>73</v>
      </c>
      <c r="I37" s="235" t="s">
        <v>74</v>
      </c>
      <c r="J37" s="235" t="s">
        <v>75</v>
      </c>
      <c r="K37" s="235" t="s">
        <v>76</v>
      </c>
      <c r="L37" s="235" t="s">
        <v>77</v>
      </c>
      <c r="M37" s="235" t="s">
        <v>78</v>
      </c>
      <c r="N37" s="235" t="s">
        <v>79</v>
      </c>
      <c r="O37" s="235" t="s">
        <v>80</v>
      </c>
      <c r="P37" s="235" t="s">
        <v>81</v>
      </c>
      <c r="Q37" s="482" t="s">
        <v>82</v>
      </c>
      <c r="R37" s="482"/>
      <c r="S37" s="482"/>
      <c r="T37" s="482"/>
      <c r="U37" s="482"/>
      <c r="V37" s="482"/>
      <c r="W37" s="482"/>
      <c r="X37" s="482"/>
      <c r="Y37" s="482"/>
      <c r="Z37" s="482"/>
      <c r="AA37" s="482"/>
      <c r="AB37" s="482"/>
      <c r="AC37" s="482"/>
      <c r="AD37" s="482"/>
      <c r="AG37" s="94"/>
      <c r="AH37" s="94"/>
      <c r="AI37" s="94"/>
      <c r="AJ37" s="94"/>
      <c r="AK37" s="94"/>
      <c r="AL37" s="94"/>
      <c r="AM37" s="94"/>
      <c r="AN37" s="94"/>
      <c r="AO37" s="94"/>
    </row>
    <row r="38" spans="1:41" ht="79.5" customHeight="1" x14ac:dyDescent="0.25">
      <c r="A38" s="478" t="s">
        <v>133</v>
      </c>
      <c r="B38" s="479">
        <v>7</v>
      </c>
      <c r="C38" s="238" t="s">
        <v>62</v>
      </c>
      <c r="D38" s="297">
        <v>0.03</v>
      </c>
      <c r="E38" s="297">
        <v>0.09</v>
      </c>
      <c r="F38" s="297">
        <v>0.08</v>
      </c>
      <c r="G38" s="297">
        <v>0.09</v>
      </c>
      <c r="H38" s="297">
        <v>0.08</v>
      </c>
      <c r="I38" s="297">
        <v>0.08</v>
      </c>
      <c r="J38" s="297">
        <v>0.09</v>
      </c>
      <c r="K38" s="297">
        <v>0.08</v>
      </c>
      <c r="L38" s="297">
        <v>0.1</v>
      </c>
      <c r="M38" s="297">
        <v>0.09</v>
      </c>
      <c r="N38" s="297">
        <v>0.08</v>
      </c>
      <c r="O38" s="297">
        <v>0.11</v>
      </c>
      <c r="P38" s="279">
        <f t="shared" ref="P38:P43" si="1">SUM(D38:O38)</f>
        <v>0.99999999999999989</v>
      </c>
      <c r="Q38" s="662" t="s">
        <v>134</v>
      </c>
      <c r="R38" s="663"/>
      <c r="S38" s="663"/>
      <c r="T38" s="663"/>
      <c r="U38" s="663"/>
      <c r="V38" s="663"/>
      <c r="W38" s="663"/>
      <c r="X38" s="663"/>
      <c r="Y38" s="663"/>
      <c r="Z38" s="663"/>
      <c r="AA38" s="663"/>
      <c r="AB38" s="663"/>
      <c r="AC38" s="663"/>
      <c r="AD38" s="663"/>
      <c r="AE38" s="97"/>
      <c r="AG38" s="98"/>
      <c r="AH38" s="98"/>
      <c r="AI38" s="98"/>
      <c r="AJ38" s="98"/>
      <c r="AK38" s="98"/>
      <c r="AL38" s="98"/>
      <c r="AM38" s="98"/>
      <c r="AN38" s="98"/>
      <c r="AO38" s="98"/>
    </row>
    <row r="39" spans="1:41" ht="79.5" customHeight="1" x14ac:dyDescent="0.25">
      <c r="A39" s="478"/>
      <c r="B39" s="479"/>
      <c r="C39" s="236" t="s">
        <v>63</v>
      </c>
      <c r="D39" s="237">
        <v>0.03</v>
      </c>
      <c r="E39" s="237">
        <v>0.09</v>
      </c>
      <c r="F39" s="237">
        <v>0.08</v>
      </c>
      <c r="G39" s="237">
        <v>0.09</v>
      </c>
      <c r="H39" s="237">
        <v>0.08</v>
      </c>
      <c r="I39" s="237">
        <v>0.08</v>
      </c>
      <c r="J39" s="237">
        <v>0.09</v>
      </c>
      <c r="K39" s="237">
        <v>0.08</v>
      </c>
      <c r="L39" s="237">
        <v>0.1</v>
      </c>
      <c r="M39" s="237"/>
      <c r="N39" s="237"/>
      <c r="O39" s="237"/>
      <c r="P39" s="279">
        <f t="shared" si="1"/>
        <v>0.72</v>
      </c>
      <c r="Q39" s="656" t="s">
        <v>594</v>
      </c>
      <c r="R39" s="657"/>
      <c r="S39" s="657"/>
      <c r="T39" s="657"/>
      <c r="U39" s="657"/>
      <c r="V39" s="657"/>
      <c r="W39" s="657"/>
      <c r="X39" s="657"/>
      <c r="Y39" s="657"/>
      <c r="Z39" s="657"/>
      <c r="AA39" s="657"/>
      <c r="AB39" s="657"/>
      <c r="AC39" s="657"/>
      <c r="AD39" s="657"/>
      <c r="AE39" s="97"/>
    </row>
    <row r="40" spans="1:41" ht="79.5" customHeight="1" x14ac:dyDescent="0.25">
      <c r="A40" s="478" t="s">
        <v>135</v>
      </c>
      <c r="B40" s="479">
        <v>7</v>
      </c>
      <c r="C40" s="238" t="s">
        <v>62</v>
      </c>
      <c r="D40" s="297">
        <v>0.03</v>
      </c>
      <c r="E40" s="297">
        <v>0.09</v>
      </c>
      <c r="F40" s="297">
        <v>0.08</v>
      </c>
      <c r="G40" s="297">
        <v>0.09</v>
      </c>
      <c r="H40" s="297">
        <v>0.08</v>
      </c>
      <c r="I40" s="297">
        <v>0.08</v>
      </c>
      <c r="J40" s="297">
        <v>0.09</v>
      </c>
      <c r="K40" s="297">
        <v>0.08</v>
      </c>
      <c r="L40" s="297">
        <v>0.1</v>
      </c>
      <c r="M40" s="297">
        <v>0.09</v>
      </c>
      <c r="N40" s="297">
        <v>0.08</v>
      </c>
      <c r="O40" s="297">
        <v>0.11</v>
      </c>
      <c r="P40" s="279">
        <f t="shared" si="1"/>
        <v>0.99999999999999989</v>
      </c>
      <c r="Q40" s="658" t="s">
        <v>596</v>
      </c>
      <c r="R40" s="659"/>
      <c r="S40" s="659"/>
      <c r="T40" s="659"/>
      <c r="U40" s="659"/>
      <c r="V40" s="659"/>
      <c r="W40" s="659"/>
      <c r="X40" s="659"/>
      <c r="Y40" s="659"/>
      <c r="Z40" s="659"/>
      <c r="AA40" s="659"/>
      <c r="AB40" s="659"/>
      <c r="AC40" s="659"/>
      <c r="AD40" s="659"/>
      <c r="AE40" s="97"/>
    </row>
    <row r="41" spans="1:41" ht="79.5" customHeight="1" x14ac:dyDescent="0.25">
      <c r="A41" s="478"/>
      <c r="B41" s="479"/>
      <c r="C41" s="236" t="s">
        <v>63</v>
      </c>
      <c r="D41" s="237">
        <v>0.03</v>
      </c>
      <c r="E41" s="237">
        <v>0.09</v>
      </c>
      <c r="F41" s="237">
        <v>0.08</v>
      </c>
      <c r="G41" s="237">
        <v>0.09</v>
      </c>
      <c r="H41" s="237">
        <v>0.08</v>
      </c>
      <c r="I41" s="237">
        <v>0.08</v>
      </c>
      <c r="J41" s="237">
        <v>0.09</v>
      </c>
      <c r="K41" s="237">
        <v>0.09</v>
      </c>
      <c r="L41" s="237">
        <v>0.1</v>
      </c>
      <c r="M41" s="237"/>
      <c r="N41" s="237"/>
      <c r="O41" s="237"/>
      <c r="P41" s="279">
        <f t="shared" si="1"/>
        <v>0.73</v>
      </c>
      <c r="Q41" s="656" t="s">
        <v>595</v>
      </c>
      <c r="R41" s="656"/>
      <c r="S41" s="656"/>
      <c r="T41" s="656"/>
      <c r="U41" s="656"/>
      <c r="V41" s="656"/>
      <c r="W41" s="656"/>
      <c r="X41" s="656"/>
      <c r="Y41" s="656"/>
      <c r="Z41" s="656"/>
      <c r="AA41" s="656"/>
      <c r="AB41" s="656"/>
      <c r="AC41" s="656"/>
      <c r="AD41" s="656"/>
      <c r="AE41" s="97"/>
    </row>
    <row r="42" spans="1:41" ht="100.5" customHeight="1" x14ac:dyDescent="0.25">
      <c r="A42" s="478" t="s">
        <v>136</v>
      </c>
      <c r="B42" s="479">
        <v>6</v>
      </c>
      <c r="C42" s="238" t="s">
        <v>62</v>
      </c>
      <c r="D42" s="239">
        <v>0.03</v>
      </c>
      <c r="E42" s="239">
        <v>0.12</v>
      </c>
      <c r="F42" s="239">
        <v>7.0000000000000007E-2</v>
      </c>
      <c r="G42" s="239">
        <v>0.12</v>
      </c>
      <c r="H42" s="239">
        <v>7.0000000000000007E-2</v>
      </c>
      <c r="I42" s="239">
        <v>7.0000000000000007E-2</v>
      </c>
      <c r="J42" s="239">
        <v>0.12</v>
      </c>
      <c r="K42" s="239">
        <v>7.0000000000000007E-2</v>
      </c>
      <c r="L42" s="239">
        <v>7.0000000000000007E-2</v>
      </c>
      <c r="M42" s="239">
        <v>0.12</v>
      </c>
      <c r="N42" s="239">
        <v>7.0000000000000007E-2</v>
      </c>
      <c r="O42" s="239">
        <v>7.0000000000000007E-2</v>
      </c>
      <c r="P42" s="279">
        <f t="shared" si="1"/>
        <v>1</v>
      </c>
      <c r="Q42" s="660" t="s">
        <v>137</v>
      </c>
      <c r="R42" s="661"/>
      <c r="S42" s="661"/>
      <c r="T42" s="661"/>
      <c r="U42" s="661"/>
      <c r="V42" s="661"/>
      <c r="W42" s="661"/>
      <c r="X42" s="661"/>
      <c r="Y42" s="661"/>
      <c r="Z42" s="661"/>
      <c r="AA42" s="661"/>
      <c r="AB42" s="661"/>
      <c r="AC42" s="661"/>
      <c r="AD42" s="661"/>
      <c r="AE42" s="97"/>
    </row>
    <row r="43" spans="1:41" ht="79.5" customHeight="1" x14ac:dyDescent="0.25">
      <c r="A43" s="485"/>
      <c r="B43" s="479"/>
      <c r="C43" s="236" t="s">
        <v>63</v>
      </c>
      <c r="D43" s="237">
        <v>0.03</v>
      </c>
      <c r="E43" s="237">
        <v>0.12</v>
      </c>
      <c r="F43" s="237">
        <v>7.0000000000000007E-2</v>
      </c>
      <c r="G43" s="237">
        <v>0.12</v>
      </c>
      <c r="H43" s="237">
        <v>7.0000000000000007E-2</v>
      </c>
      <c r="I43" s="237">
        <v>7.0000000000000007E-2</v>
      </c>
      <c r="J43" s="237">
        <v>0.12</v>
      </c>
      <c r="K43" s="237">
        <v>0.12</v>
      </c>
      <c r="L43" s="237">
        <v>7.0000000000000007E-2</v>
      </c>
      <c r="M43" s="237"/>
      <c r="N43" s="237"/>
      <c r="O43" s="237"/>
      <c r="P43" s="279">
        <f t="shared" si="1"/>
        <v>0.79</v>
      </c>
      <c r="Q43" s="661" t="s">
        <v>597</v>
      </c>
      <c r="R43" s="661"/>
      <c r="S43" s="661"/>
      <c r="T43" s="661"/>
      <c r="U43" s="661"/>
      <c r="V43" s="661"/>
      <c r="W43" s="661"/>
      <c r="X43" s="661"/>
      <c r="Y43" s="661"/>
      <c r="Z43" s="661"/>
      <c r="AA43" s="661"/>
      <c r="AB43" s="661"/>
      <c r="AC43" s="661"/>
      <c r="AD43" s="661"/>
      <c r="AE43" s="97"/>
    </row>
    <row r="44" spans="1:41" ht="60" customHeight="1" x14ac:dyDescent="0.25">
      <c r="A44" s="241" t="s">
        <v>97</v>
      </c>
      <c r="B44" s="241"/>
      <c r="C44" s="241"/>
      <c r="D44" s="241"/>
      <c r="E44" s="241"/>
      <c r="F44" s="241"/>
      <c r="G44" s="241"/>
      <c r="H44" s="241"/>
      <c r="I44" s="241"/>
      <c r="J44" s="241"/>
      <c r="K44" s="241"/>
      <c r="L44" s="241"/>
      <c r="M44" s="241"/>
      <c r="N44" s="241"/>
      <c r="O44" s="241"/>
      <c r="P44" s="241"/>
    </row>
    <row r="45" spans="1:41" x14ac:dyDescent="0.25">
      <c r="A45" s="241"/>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row>
    <row r="46" spans="1:41" x14ac:dyDescent="0.25">
      <c r="A46" s="241"/>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row>
  </sheetData>
  <mergeCells count="82">
    <mergeCell ref="Q43:AD43"/>
    <mergeCell ref="A42:A43"/>
    <mergeCell ref="B42:B43"/>
    <mergeCell ref="A40:A41"/>
    <mergeCell ref="B40:B41"/>
    <mergeCell ref="Q39:AD39"/>
    <mergeCell ref="Q40:AD40"/>
    <mergeCell ref="Q42:AD42"/>
    <mergeCell ref="Q41:AD41"/>
    <mergeCell ref="A38:A39"/>
    <mergeCell ref="B38:B39"/>
    <mergeCell ref="Q38:AD38"/>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B23"/>
  <sheetViews>
    <sheetView topLeftCell="AA12" zoomScale="60" zoomScaleNormal="60" workbookViewId="0">
      <selection activeCell="AF18" sqref="AF18"/>
    </sheetView>
  </sheetViews>
  <sheetFormatPr baseColWidth="10" defaultColWidth="10.85546875" defaultRowHeight="15" x14ac:dyDescent="0.25"/>
  <cols>
    <col min="1" max="1" width="7.8554687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97" customWidth="1"/>
    <col min="49" max="49" width="77.7109375" style="230" customWidth="1"/>
    <col min="50" max="50" width="71.140625" style="108" customWidth="1"/>
    <col min="51" max="52" width="24.42578125" style="108" customWidth="1"/>
    <col min="53" max="16384" width="10.85546875" style="108"/>
  </cols>
  <sheetData>
    <row r="1" spans="1:54" ht="15.95" customHeight="1" x14ac:dyDescent="0.25">
      <c r="B1" s="700" t="s">
        <v>0</v>
      </c>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1"/>
      <c r="AQ1" s="701"/>
      <c r="AR1" s="701"/>
      <c r="AS1" s="701"/>
      <c r="AT1" s="701"/>
      <c r="AU1" s="701"/>
      <c r="AV1" s="701"/>
      <c r="AW1" s="701"/>
      <c r="AX1" s="702"/>
      <c r="AY1" s="640" t="s">
        <v>1</v>
      </c>
      <c r="AZ1" s="641"/>
    </row>
    <row r="2" spans="1:54" ht="15.95" customHeight="1" x14ac:dyDescent="0.25">
      <c r="B2" s="703" t="s">
        <v>2</v>
      </c>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5"/>
      <c r="AY2" s="697" t="s">
        <v>3</v>
      </c>
      <c r="AZ2" s="698"/>
    </row>
    <row r="3" spans="1:54" ht="15" customHeight="1" x14ac:dyDescent="0.25">
      <c r="B3" s="706" t="s">
        <v>138</v>
      </c>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8"/>
      <c r="AY3" s="697" t="s">
        <v>5</v>
      </c>
      <c r="AZ3" s="698"/>
    </row>
    <row r="4" spans="1:54" ht="15.95" customHeight="1" x14ac:dyDescent="0.25">
      <c r="B4" s="700"/>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2"/>
      <c r="AY4" s="699" t="s">
        <v>139</v>
      </c>
      <c r="AZ4" s="699"/>
    </row>
    <row r="5" spans="1:54" ht="15" customHeight="1" x14ac:dyDescent="0.25">
      <c r="B5" s="671" t="s">
        <v>140</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3"/>
      <c r="AI5" s="686" t="s">
        <v>13</v>
      </c>
      <c r="AJ5" s="710"/>
      <c r="AK5" s="710"/>
      <c r="AL5" s="710"/>
      <c r="AM5" s="710"/>
      <c r="AN5" s="710"/>
      <c r="AO5" s="710"/>
      <c r="AP5" s="710"/>
      <c r="AQ5" s="710"/>
      <c r="AR5" s="710"/>
      <c r="AS5" s="710"/>
      <c r="AT5" s="710"/>
      <c r="AU5" s="710"/>
      <c r="AV5" s="687"/>
      <c r="AW5" s="664" t="s">
        <v>141</v>
      </c>
      <c r="AX5" s="664" t="s">
        <v>142</v>
      </c>
      <c r="AY5" s="664" t="s">
        <v>143</v>
      </c>
      <c r="AZ5" s="664" t="s">
        <v>144</v>
      </c>
    </row>
    <row r="6" spans="1:54" ht="15" customHeight="1" x14ac:dyDescent="0.25">
      <c r="B6" s="709" t="s">
        <v>9</v>
      </c>
      <c r="C6" s="709"/>
      <c r="D6" s="709"/>
      <c r="E6" s="713">
        <v>45201</v>
      </c>
      <c r="F6" s="714"/>
      <c r="G6" s="686" t="s">
        <v>10</v>
      </c>
      <c r="H6" s="687"/>
      <c r="I6" s="682" t="s">
        <v>11</v>
      </c>
      <c r="J6" s="682"/>
      <c r="K6" s="116"/>
      <c r="L6" s="686"/>
      <c r="M6" s="710"/>
      <c r="N6" s="710"/>
      <c r="O6" s="710"/>
      <c r="P6" s="710"/>
      <c r="Q6" s="710"/>
      <c r="R6" s="710"/>
      <c r="S6" s="710"/>
      <c r="T6" s="710"/>
      <c r="U6" s="710"/>
      <c r="V6" s="710"/>
      <c r="W6" s="109"/>
      <c r="X6" s="109"/>
      <c r="Y6" s="109"/>
      <c r="Z6" s="109"/>
      <c r="AA6" s="109"/>
      <c r="AB6" s="109"/>
      <c r="AC6" s="109"/>
      <c r="AD6" s="109"/>
      <c r="AE6" s="109"/>
      <c r="AF6" s="109"/>
      <c r="AG6" s="109"/>
      <c r="AH6" s="110"/>
      <c r="AI6" s="688"/>
      <c r="AJ6" s="711"/>
      <c r="AK6" s="711"/>
      <c r="AL6" s="711"/>
      <c r="AM6" s="711"/>
      <c r="AN6" s="711"/>
      <c r="AO6" s="711"/>
      <c r="AP6" s="711"/>
      <c r="AQ6" s="711"/>
      <c r="AR6" s="711"/>
      <c r="AS6" s="711"/>
      <c r="AT6" s="711"/>
      <c r="AU6" s="711"/>
      <c r="AV6" s="689"/>
      <c r="AW6" s="681"/>
      <c r="AX6" s="681"/>
      <c r="AY6" s="681"/>
      <c r="AZ6" s="681"/>
    </row>
    <row r="7" spans="1:54" ht="15" customHeight="1" x14ac:dyDescent="0.25">
      <c r="B7" s="709"/>
      <c r="C7" s="709"/>
      <c r="D7" s="709"/>
      <c r="E7" s="714"/>
      <c r="F7" s="714"/>
      <c r="G7" s="688"/>
      <c r="H7" s="689"/>
      <c r="I7" s="682" t="s">
        <v>12</v>
      </c>
      <c r="J7" s="682"/>
      <c r="K7" s="116"/>
      <c r="L7" s="688"/>
      <c r="M7" s="711"/>
      <c r="N7" s="711"/>
      <c r="O7" s="711"/>
      <c r="P7" s="711"/>
      <c r="Q7" s="711"/>
      <c r="R7" s="711"/>
      <c r="S7" s="711"/>
      <c r="T7" s="711"/>
      <c r="U7" s="711"/>
      <c r="V7" s="711"/>
      <c r="W7" s="111"/>
      <c r="X7" s="111"/>
      <c r="Y7" s="111"/>
      <c r="Z7" s="111"/>
      <c r="AA7" s="111"/>
      <c r="AB7" s="111"/>
      <c r="AC7" s="111"/>
      <c r="AD7" s="111"/>
      <c r="AE7" s="111"/>
      <c r="AF7" s="111"/>
      <c r="AG7" s="111"/>
      <c r="AH7" s="112"/>
      <c r="AI7" s="688"/>
      <c r="AJ7" s="711"/>
      <c r="AK7" s="711"/>
      <c r="AL7" s="711"/>
      <c r="AM7" s="711"/>
      <c r="AN7" s="711"/>
      <c r="AO7" s="711"/>
      <c r="AP7" s="711"/>
      <c r="AQ7" s="711"/>
      <c r="AR7" s="711"/>
      <c r="AS7" s="711"/>
      <c r="AT7" s="711"/>
      <c r="AU7" s="711"/>
      <c r="AV7" s="689"/>
      <c r="AW7" s="681"/>
      <c r="AX7" s="681"/>
      <c r="AY7" s="681"/>
      <c r="AZ7" s="681"/>
    </row>
    <row r="8" spans="1:54" ht="15" customHeight="1" x14ac:dyDescent="0.25">
      <c r="B8" s="709"/>
      <c r="C8" s="709"/>
      <c r="D8" s="709"/>
      <c r="E8" s="714"/>
      <c r="F8" s="714"/>
      <c r="G8" s="690"/>
      <c r="H8" s="691"/>
      <c r="I8" s="682" t="s">
        <v>13</v>
      </c>
      <c r="J8" s="682"/>
      <c r="K8" s="116" t="s">
        <v>14</v>
      </c>
      <c r="L8" s="690"/>
      <c r="M8" s="712"/>
      <c r="N8" s="712"/>
      <c r="O8" s="712"/>
      <c r="P8" s="712"/>
      <c r="Q8" s="712"/>
      <c r="R8" s="712"/>
      <c r="S8" s="712"/>
      <c r="T8" s="712"/>
      <c r="U8" s="712"/>
      <c r="V8" s="712"/>
      <c r="W8" s="113"/>
      <c r="X8" s="113"/>
      <c r="Y8" s="113"/>
      <c r="Z8" s="113"/>
      <c r="AA8" s="113"/>
      <c r="AB8" s="113"/>
      <c r="AC8" s="113"/>
      <c r="AD8" s="113"/>
      <c r="AE8" s="113"/>
      <c r="AF8" s="113"/>
      <c r="AG8" s="113"/>
      <c r="AH8" s="114"/>
      <c r="AI8" s="688"/>
      <c r="AJ8" s="711"/>
      <c r="AK8" s="711"/>
      <c r="AL8" s="711"/>
      <c r="AM8" s="711"/>
      <c r="AN8" s="711"/>
      <c r="AO8" s="711"/>
      <c r="AP8" s="711"/>
      <c r="AQ8" s="711"/>
      <c r="AR8" s="711"/>
      <c r="AS8" s="711"/>
      <c r="AT8" s="711"/>
      <c r="AU8" s="711"/>
      <c r="AV8" s="689"/>
      <c r="AW8" s="681"/>
      <c r="AX8" s="681"/>
      <c r="AY8" s="681"/>
      <c r="AZ8" s="681"/>
    </row>
    <row r="9" spans="1:54" ht="15" customHeight="1" x14ac:dyDescent="0.25">
      <c r="B9" s="683" t="s">
        <v>145</v>
      </c>
      <c r="C9" s="684"/>
      <c r="D9" s="685"/>
      <c r="E9" s="695"/>
      <c r="F9" s="696"/>
      <c r="G9" s="696"/>
      <c r="H9" s="696"/>
      <c r="I9" s="696"/>
      <c r="J9" s="696"/>
      <c r="K9" s="696"/>
      <c r="L9" s="679"/>
      <c r="M9" s="679"/>
      <c r="N9" s="679"/>
      <c r="O9" s="679"/>
      <c r="P9" s="679"/>
      <c r="Q9" s="679"/>
      <c r="R9" s="679"/>
      <c r="S9" s="679"/>
      <c r="T9" s="679"/>
      <c r="U9" s="679"/>
      <c r="V9" s="679"/>
      <c r="W9" s="679"/>
      <c r="X9" s="679"/>
      <c r="Y9" s="679"/>
      <c r="Z9" s="679"/>
      <c r="AA9" s="679"/>
      <c r="AB9" s="679"/>
      <c r="AC9" s="679"/>
      <c r="AD9" s="679"/>
      <c r="AE9" s="679"/>
      <c r="AF9" s="679"/>
      <c r="AG9" s="679"/>
      <c r="AH9" s="680"/>
      <c r="AI9" s="688"/>
      <c r="AJ9" s="711"/>
      <c r="AK9" s="711"/>
      <c r="AL9" s="711"/>
      <c r="AM9" s="711"/>
      <c r="AN9" s="711"/>
      <c r="AO9" s="711"/>
      <c r="AP9" s="711"/>
      <c r="AQ9" s="711"/>
      <c r="AR9" s="711"/>
      <c r="AS9" s="711"/>
      <c r="AT9" s="711"/>
      <c r="AU9" s="711"/>
      <c r="AV9" s="689"/>
      <c r="AW9" s="681"/>
      <c r="AX9" s="681"/>
      <c r="AY9" s="681"/>
      <c r="AZ9" s="681"/>
    </row>
    <row r="10" spans="1:54" ht="15" customHeight="1" x14ac:dyDescent="0.25">
      <c r="B10" s="692" t="s">
        <v>146</v>
      </c>
      <c r="C10" s="693"/>
      <c r="D10" s="694"/>
      <c r="E10" s="678" t="s">
        <v>147</v>
      </c>
      <c r="F10" s="679"/>
      <c r="G10" s="679"/>
      <c r="H10" s="679"/>
      <c r="I10" s="679"/>
      <c r="J10" s="679"/>
      <c r="K10" s="679"/>
      <c r="L10" s="679"/>
      <c r="M10" s="679"/>
      <c r="N10" s="679"/>
      <c r="O10" s="679"/>
      <c r="P10" s="679"/>
      <c r="Q10" s="679"/>
      <c r="R10" s="679"/>
      <c r="S10" s="679"/>
      <c r="T10" s="679"/>
      <c r="U10" s="679"/>
      <c r="V10" s="679"/>
      <c r="W10" s="679"/>
      <c r="X10" s="679"/>
      <c r="Y10" s="679"/>
      <c r="Z10" s="679"/>
      <c r="AA10" s="679"/>
      <c r="AB10" s="679"/>
      <c r="AC10" s="679"/>
      <c r="AD10" s="679"/>
      <c r="AE10" s="679"/>
      <c r="AF10" s="679"/>
      <c r="AG10" s="679"/>
      <c r="AH10" s="680"/>
      <c r="AI10" s="690"/>
      <c r="AJ10" s="712"/>
      <c r="AK10" s="712"/>
      <c r="AL10" s="712"/>
      <c r="AM10" s="712"/>
      <c r="AN10" s="712"/>
      <c r="AO10" s="712"/>
      <c r="AP10" s="712"/>
      <c r="AQ10" s="712"/>
      <c r="AR10" s="712"/>
      <c r="AS10" s="712"/>
      <c r="AT10" s="712"/>
      <c r="AU10" s="712"/>
      <c r="AV10" s="691"/>
      <c r="AW10" s="681"/>
      <c r="AX10" s="681"/>
      <c r="AY10" s="681"/>
      <c r="AZ10" s="681"/>
    </row>
    <row r="11" spans="1:54" ht="39.75" customHeight="1" x14ac:dyDescent="0.25">
      <c r="B11" s="666" t="s">
        <v>148</v>
      </c>
      <c r="C11" s="674"/>
      <c r="D11" s="674"/>
      <c r="E11" s="674"/>
      <c r="F11" s="674"/>
      <c r="G11" s="667"/>
      <c r="H11" s="666" t="s">
        <v>149</v>
      </c>
      <c r="I11" s="667"/>
      <c r="J11" s="664" t="s">
        <v>150</v>
      </c>
      <c r="K11" s="664" t="s">
        <v>151</v>
      </c>
      <c r="L11" s="664" t="s">
        <v>152</v>
      </c>
      <c r="M11" s="664" t="s">
        <v>153</v>
      </c>
      <c r="N11" s="664" t="s">
        <v>154</v>
      </c>
      <c r="O11" s="664" t="s">
        <v>155</v>
      </c>
      <c r="P11" s="666" t="s">
        <v>156</v>
      </c>
      <c r="Q11" s="674"/>
      <c r="R11" s="674"/>
      <c r="S11" s="674"/>
      <c r="T11" s="667"/>
      <c r="U11" s="664" t="s">
        <v>157</v>
      </c>
      <c r="V11" s="664" t="s">
        <v>158</v>
      </c>
      <c r="W11" s="671" t="s">
        <v>159</v>
      </c>
      <c r="X11" s="672"/>
      <c r="Y11" s="672"/>
      <c r="Z11" s="672"/>
      <c r="AA11" s="672"/>
      <c r="AB11" s="672"/>
      <c r="AC11" s="672"/>
      <c r="AD11" s="672"/>
      <c r="AE11" s="672"/>
      <c r="AF11" s="672"/>
      <c r="AG11" s="672"/>
      <c r="AH11" s="673"/>
      <c r="AI11" s="671" t="s">
        <v>160</v>
      </c>
      <c r="AJ11" s="672"/>
      <c r="AK11" s="672"/>
      <c r="AL11" s="672"/>
      <c r="AM11" s="672"/>
      <c r="AN11" s="672"/>
      <c r="AO11" s="672"/>
      <c r="AP11" s="672"/>
      <c r="AQ11" s="672"/>
      <c r="AR11" s="672"/>
      <c r="AS11" s="672"/>
      <c r="AT11" s="673"/>
      <c r="AU11" s="666" t="s">
        <v>41</v>
      </c>
      <c r="AV11" s="667"/>
      <c r="AW11" s="681"/>
      <c r="AX11" s="681"/>
      <c r="AY11" s="681"/>
      <c r="AZ11" s="681"/>
    </row>
    <row r="12" spans="1:54" ht="28.5" x14ac:dyDescent="0.25">
      <c r="B12" s="115" t="s">
        <v>161</v>
      </c>
      <c r="C12" s="115" t="s">
        <v>162</v>
      </c>
      <c r="D12" s="115" t="s">
        <v>163</v>
      </c>
      <c r="E12" s="115" t="s">
        <v>164</v>
      </c>
      <c r="F12" s="115" t="s">
        <v>165</v>
      </c>
      <c r="G12" s="115" t="s">
        <v>166</v>
      </c>
      <c r="H12" s="115" t="s">
        <v>167</v>
      </c>
      <c r="I12" s="115" t="s">
        <v>168</v>
      </c>
      <c r="J12" s="665"/>
      <c r="K12" s="665"/>
      <c r="L12" s="665"/>
      <c r="M12" s="665"/>
      <c r="N12" s="665"/>
      <c r="O12" s="665"/>
      <c r="P12" s="115">
        <v>2020</v>
      </c>
      <c r="Q12" s="115">
        <v>2021</v>
      </c>
      <c r="R12" s="115">
        <v>2022</v>
      </c>
      <c r="S12" s="115">
        <v>2023</v>
      </c>
      <c r="T12" s="115">
        <v>2024</v>
      </c>
      <c r="U12" s="665"/>
      <c r="V12" s="665"/>
      <c r="W12" s="121" t="s">
        <v>30</v>
      </c>
      <c r="X12" s="121" t="s">
        <v>31</v>
      </c>
      <c r="Y12" s="121" t="s">
        <v>32</v>
      </c>
      <c r="Z12" s="121" t="s">
        <v>33</v>
      </c>
      <c r="AA12" s="121" t="s">
        <v>34</v>
      </c>
      <c r="AB12" s="121" t="s">
        <v>35</v>
      </c>
      <c r="AC12" s="121" t="s">
        <v>36</v>
      </c>
      <c r="AD12" s="121" t="s">
        <v>37</v>
      </c>
      <c r="AE12" s="121" t="s">
        <v>8</v>
      </c>
      <c r="AF12" s="121" t="s">
        <v>38</v>
      </c>
      <c r="AG12" s="121" t="s">
        <v>39</v>
      </c>
      <c r="AH12" s="121" t="s">
        <v>40</v>
      </c>
      <c r="AI12" s="269" t="s">
        <v>30</v>
      </c>
      <c r="AJ12" s="269" t="s">
        <v>31</v>
      </c>
      <c r="AK12" s="269" t="s">
        <v>32</v>
      </c>
      <c r="AL12" s="269" t="s">
        <v>33</v>
      </c>
      <c r="AM12" s="269" t="s">
        <v>34</v>
      </c>
      <c r="AN12" s="269" t="s">
        <v>35</v>
      </c>
      <c r="AO12" s="269" t="s">
        <v>36</v>
      </c>
      <c r="AP12" s="269" t="s">
        <v>37</v>
      </c>
      <c r="AQ12" s="269" t="s">
        <v>8</v>
      </c>
      <c r="AR12" s="269" t="s">
        <v>38</v>
      </c>
      <c r="AS12" s="269" t="s">
        <v>39</v>
      </c>
      <c r="AT12" s="269" t="s">
        <v>40</v>
      </c>
      <c r="AU12" s="115" t="s">
        <v>169</v>
      </c>
      <c r="AV12" s="196" t="s">
        <v>170</v>
      </c>
      <c r="AW12" s="665"/>
      <c r="AX12" s="665"/>
      <c r="AY12" s="665"/>
      <c r="AZ12" s="665"/>
    </row>
    <row r="13" spans="1:54" ht="60.75" customHeight="1" x14ac:dyDescent="0.25">
      <c r="A13" s="223">
        <v>1</v>
      </c>
      <c r="B13" s="224">
        <v>38</v>
      </c>
      <c r="C13" s="117"/>
      <c r="D13" s="117"/>
      <c r="E13" s="117"/>
      <c r="F13" s="117"/>
      <c r="G13" s="117"/>
      <c r="H13" s="117"/>
      <c r="I13" s="117" t="s">
        <v>52</v>
      </c>
      <c r="J13" s="138" t="s">
        <v>171</v>
      </c>
      <c r="K13" s="138" t="s">
        <v>172</v>
      </c>
      <c r="L13" s="117" t="s">
        <v>173</v>
      </c>
      <c r="M13" s="117">
        <v>1</v>
      </c>
      <c r="N13" s="117" t="s">
        <v>174</v>
      </c>
      <c r="O13" s="117" t="s">
        <v>175</v>
      </c>
      <c r="P13" s="207">
        <v>1</v>
      </c>
      <c r="Q13" s="207">
        <v>1</v>
      </c>
      <c r="R13" s="207">
        <v>1</v>
      </c>
      <c r="S13" s="207">
        <v>1</v>
      </c>
      <c r="T13" s="207">
        <v>1</v>
      </c>
      <c r="U13" s="207" t="s">
        <v>176</v>
      </c>
      <c r="V13" s="208" t="s">
        <v>177</v>
      </c>
      <c r="W13" s="210">
        <v>0.05</v>
      </c>
      <c r="X13" s="210">
        <v>0.05</v>
      </c>
      <c r="Y13" s="210">
        <v>0.1</v>
      </c>
      <c r="Z13" s="210">
        <v>0.1</v>
      </c>
      <c r="AA13" s="210">
        <v>0.05</v>
      </c>
      <c r="AB13" s="210">
        <v>0.05</v>
      </c>
      <c r="AC13" s="210">
        <v>0.1</v>
      </c>
      <c r="AD13" s="210">
        <v>0.1</v>
      </c>
      <c r="AE13" s="117">
        <v>0.1</v>
      </c>
      <c r="AF13" s="117">
        <v>0.1</v>
      </c>
      <c r="AG13" s="117">
        <v>0.1</v>
      </c>
      <c r="AH13" s="117">
        <v>0.1</v>
      </c>
      <c r="AI13" s="118">
        <v>0.05</v>
      </c>
      <c r="AJ13" s="258">
        <v>0.05</v>
      </c>
      <c r="AK13" s="118">
        <v>0.1</v>
      </c>
      <c r="AL13" s="118">
        <v>0.1</v>
      </c>
      <c r="AM13" s="118">
        <v>0.05</v>
      </c>
      <c r="AN13" s="118">
        <v>0.05</v>
      </c>
      <c r="AO13" s="118">
        <v>0.1</v>
      </c>
      <c r="AP13" s="118">
        <v>0.1</v>
      </c>
      <c r="AQ13" s="118">
        <v>0.1</v>
      </c>
      <c r="AR13" s="118"/>
      <c r="AS13" s="118"/>
      <c r="AT13" s="118"/>
      <c r="AU13" s="258">
        <f>SUM(AI13:AT13)</f>
        <v>0.7</v>
      </c>
      <c r="AV13" s="259">
        <f>+AU13/S13</f>
        <v>0.7</v>
      </c>
      <c r="AW13" s="278" t="s">
        <v>178</v>
      </c>
      <c r="AX13" s="278" t="s">
        <v>179</v>
      </c>
      <c r="AY13" s="119" t="s">
        <v>52</v>
      </c>
      <c r="AZ13" s="227" t="s">
        <v>52</v>
      </c>
    </row>
    <row r="14" spans="1:54" ht="60.75" customHeight="1" x14ac:dyDescent="0.25">
      <c r="A14" s="250">
        <v>2</v>
      </c>
      <c r="B14" s="251">
        <v>39</v>
      </c>
      <c r="C14" s="214"/>
      <c r="D14" s="214"/>
      <c r="E14" s="214"/>
      <c r="F14" s="214"/>
      <c r="G14" s="214"/>
      <c r="H14" s="214"/>
      <c r="I14" s="214" t="s">
        <v>52</v>
      </c>
      <c r="J14" s="252" t="s">
        <v>180</v>
      </c>
      <c r="K14" s="252" t="s">
        <v>181</v>
      </c>
      <c r="L14" s="214" t="s">
        <v>173</v>
      </c>
      <c r="M14" s="214">
        <v>1</v>
      </c>
      <c r="N14" s="214" t="s">
        <v>182</v>
      </c>
      <c r="O14" s="214" t="s">
        <v>183</v>
      </c>
      <c r="P14" s="253">
        <v>1</v>
      </c>
      <c r="Q14" s="253">
        <v>1</v>
      </c>
      <c r="R14" s="253">
        <v>1</v>
      </c>
      <c r="S14" s="253">
        <v>1</v>
      </c>
      <c r="T14" s="253">
        <v>1</v>
      </c>
      <c r="U14" s="214" t="s">
        <v>176</v>
      </c>
      <c r="V14" s="214" t="s">
        <v>184</v>
      </c>
      <c r="W14" s="252">
        <v>0.05</v>
      </c>
      <c r="X14" s="257">
        <v>0.05</v>
      </c>
      <c r="Y14" s="252">
        <v>0.05</v>
      </c>
      <c r="Z14" s="252">
        <v>0.1</v>
      </c>
      <c r="AA14" s="252">
        <v>0.1</v>
      </c>
      <c r="AB14" s="252">
        <v>0.1</v>
      </c>
      <c r="AC14" s="252">
        <v>0.1</v>
      </c>
      <c r="AD14" s="252">
        <v>0.1</v>
      </c>
      <c r="AE14" s="252">
        <v>0.1</v>
      </c>
      <c r="AF14" s="252">
        <v>0.1</v>
      </c>
      <c r="AG14" s="252">
        <v>0.1</v>
      </c>
      <c r="AH14" s="252">
        <v>0.05</v>
      </c>
      <c r="AI14" s="212">
        <v>0.05</v>
      </c>
      <c r="AJ14" s="212">
        <v>0.05</v>
      </c>
      <c r="AK14" s="212">
        <v>0.05</v>
      </c>
      <c r="AL14" s="212">
        <v>0.1</v>
      </c>
      <c r="AM14" s="212">
        <v>0.1</v>
      </c>
      <c r="AN14" s="212">
        <v>0.1</v>
      </c>
      <c r="AO14" s="212">
        <v>0.1</v>
      </c>
      <c r="AP14" s="212">
        <v>0.1</v>
      </c>
      <c r="AQ14" s="212">
        <v>0.1</v>
      </c>
      <c r="AR14" s="212"/>
      <c r="AS14" s="212"/>
      <c r="AT14" s="212"/>
      <c r="AU14" s="256">
        <f t="shared" ref="AU14:AU19" si="0">SUM(AI14:AT14)</f>
        <v>0.74999999999999989</v>
      </c>
      <c r="AV14" s="254">
        <f t="shared" ref="AV14:AV19" si="1">+AU14/S14</f>
        <v>0.74999999999999989</v>
      </c>
      <c r="AW14" s="319" t="s">
        <v>620</v>
      </c>
      <c r="AX14" s="321" t="s">
        <v>615</v>
      </c>
      <c r="AY14" s="254" t="s">
        <v>52</v>
      </c>
      <c r="AZ14" s="212" t="s">
        <v>52</v>
      </c>
      <c r="BA14" s="255"/>
      <c r="BB14" s="255"/>
    </row>
    <row r="15" spans="1:54" ht="60.75" customHeight="1" x14ac:dyDescent="0.25">
      <c r="A15" s="223">
        <v>3</v>
      </c>
      <c r="B15" s="225"/>
      <c r="C15" s="209"/>
      <c r="D15" s="209"/>
      <c r="E15" s="209"/>
      <c r="F15" s="209"/>
      <c r="G15" s="209"/>
      <c r="H15" s="210" t="s">
        <v>185</v>
      </c>
      <c r="I15" s="117" t="s">
        <v>52</v>
      </c>
      <c r="J15" s="211" t="s">
        <v>186</v>
      </c>
      <c r="K15" s="211" t="s">
        <v>187</v>
      </c>
      <c r="L15" s="210" t="s">
        <v>188</v>
      </c>
      <c r="M15" s="210">
        <v>1</v>
      </c>
      <c r="N15" s="210" t="s">
        <v>189</v>
      </c>
      <c r="O15" s="210" t="s">
        <v>190</v>
      </c>
      <c r="P15" s="209">
        <v>0</v>
      </c>
      <c r="Q15" s="209">
        <v>0</v>
      </c>
      <c r="R15" s="209">
        <v>0</v>
      </c>
      <c r="S15" s="209">
        <v>1</v>
      </c>
      <c r="T15" s="209">
        <v>0</v>
      </c>
      <c r="U15" s="209" t="s">
        <v>191</v>
      </c>
      <c r="V15" s="210" t="s">
        <v>192</v>
      </c>
      <c r="W15" s="209">
        <v>0</v>
      </c>
      <c r="X15" s="209">
        <v>0</v>
      </c>
      <c r="Y15" s="209">
        <v>0</v>
      </c>
      <c r="Z15" s="209">
        <v>0</v>
      </c>
      <c r="AA15" s="209">
        <v>0</v>
      </c>
      <c r="AB15" s="209">
        <v>0</v>
      </c>
      <c r="AC15" s="209">
        <v>0</v>
      </c>
      <c r="AD15" s="209">
        <v>1</v>
      </c>
      <c r="AE15" s="209">
        <v>0</v>
      </c>
      <c r="AF15" s="209">
        <v>0</v>
      </c>
      <c r="AG15" s="209">
        <v>0</v>
      </c>
      <c r="AH15" s="209">
        <v>0</v>
      </c>
      <c r="AI15" s="118">
        <v>0</v>
      </c>
      <c r="AJ15" s="118">
        <v>0</v>
      </c>
      <c r="AK15" s="118">
        <v>0</v>
      </c>
      <c r="AL15" s="118">
        <v>0</v>
      </c>
      <c r="AM15" s="118">
        <v>0</v>
      </c>
      <c r="AN15" s="118">
        <v>0</v>
      </c>
      <c r="AO15" s="118">
        <v>0</v>
      </c>
      <c r="AP15" s="118">
        <v>0.5</v>
      </c>
      <c r="AQ15" s="118">
        <v>0</v>
      </c>
      <c r="AR15" s="118"/>
      <c r="AS15" s="118"/>
      <c r="AT15" s="118"/>
      <c r="AU15" s="118">
        <f>SUM(AI15:AT15)</f>
        <v>0.5</v>
      </c>
      <c r="AV15" s="298">
        <f t="shared" si="1"/>
        <v>0.5</v>
      </c>
      <c r="AW15" s="299" t="s">
        <v>193</v>
      </c>
      <c r="AX15" s="229" t="s">
        <v>194</v>
      </c>
      <c r="AY15" s="229" t="s">
        <v>195</v>
      </c>
      <c r="AZ15" s="139" t="s">
        <v>196</v>
      </c>
    </row>
    <row r="16" spans="1:54" ht="60.75" customHeight="1" x14ac:dyDescent="0.25">
      <c r="A16" s="223">
        <v>4</v>
      </c>
      <c r="B16" s="221"/>
      <c r="C16" s="116"/>
      <c r="D16" s="116"/>
      <c r="E16" s="116"/>
      <c r="F16" s="116"/>
      <c r="G16" s="116"/>
      <c r="H16" s="210" t="s">
        <v>197</v>
      </c>
      <c r="I16" s="117" t="s">
        <v>52</v>
      </c>
      <c r="J16" s="211" t="s">
        <v>198</v>
      </c>
      <c r="K16" s="211" t="s">
        <v>199</v>
      </c>
      <c r="L16" s="210" t="s">
        <v>188</v>
      </c>
      <c r="M16" s="210" t="s">
        <v>52</v>
      </c>
      <c r="N16" s="210" t="s">
        <v>200</v>
      </c>
      <c r="O16" s="210" t="s">
        <v>201</v>
      </c>
      <c r="P16" s="206">
        <v>0</v>
      </c>
      <c r="Q16" s="206">
        <v>0</v>
      </c>
      <c r="R16" s="206">
        <v>0</v>
      </c>
      <c r="S16" s="206">
        <v>1</v>
      </c>
      <c r="T16" s="275">
        <v>0</v>
      </c>
      <c r="U16" s="210" t="s">
        <v>202</v>
      </c>
      <c r="V16" s="211" t="s">
        <v>203</v>
      </c>
      <c r="W16" s="206">
        <v>0</v>
      </c>
      <c r="X16" s="206">
        <v>0</v>
      </c>
      <c r="Y16" s="206">
        <v>0.25</v>
      </c>
      <c r="Z16" s="206">
        <v>0</v>
      </c>
      <c r="AA16" s="206">
        <v>0</v>
      </c>
      <c r="AB16" s="206">
        <v>0.25</v>
      </c>
      <c r="AC16" s="206">
        <v>0</v>
      </c>
      <c r="AD16" s="206">
        <v>0</v>
      </c>
      <c r="AE16" s="206">
        <v>0.25</v>
      </c>
      <c r="AF16" s="206">
        <v>0</v>
      </c>
      <c r="AG16" s="206">
        <v>0</v>
      </c>
      <c r="AH16" s="206">
        <v>0.25</v>
      </c>
      <c r="AI16" s="226">
        <v>0</v>
      </c>
      <c r="AJ16" s="226">
        <v>0</v>
      </c>
      <c r="AK16" s="240">
        <v>0.25</v>
      </c>
      <c r="AL16" s="226">
        <v>0</v>
      </c>
      <c r="AM16" s="226">
        <v>0</v>
      </c>
      <c r="AN16" s="206">
        <v>0.25</v>
      </c>
      <c r="AO16" s="226">
        <v>0</v>
      </c>
      <c r="AP16" s="226">
        <v>0</v>
      </c>
      <c r="AQ16" s="206">
        <v>0.25</v>
      </c>
      <c r="AR16" s="118"/>
      <c r="AS16" s="118"/>
      <c r="AT16" s="118"/>
      <c r="AU16" s="120">
        <f t="shared" si="0"/>
        <v>0.75</v>
      </c>
      <c r="AV16" s="120">
        <f t="shared" si="1"/>
        <v>0.75</v>
      </c>
      <c r="AW16" s="302" t="s">
        <v>204</v>
      </c>
      <c r="AX16" s="303" t="s">
        <v>205</v>
      </c>
      <c r="AY16" s="228" t="s">
        <v>52</v>
      </c>
      <c r="AZ16" s="228" t="s">
        <v>52</v>
      </c>
    </row>
    <row r="17" spans="1:52" ht="60.75" customHeight="1" x14ac:dyDescent="0.25">
      <c r="A17" s="223">
        <v>5</v>
      </c>
      <c r="B17" s="221"/>
      <c r="C17" s="116"/>
      <c r="D17" s="116"/>
      <c r="E17" s="116"/>
      <c r="F17" s="116"/>
      <c r="G17" s="116"/>
      <c r="H17" s="210" t="s">
        <v>197</v>
      </c>
      <c r="I17" s="117" t="s">
        <v>52</v>
      </c>
      <c r="J17" s="211" t="s">
        <v>206</v>
      </c>
      <c r="K17" s="211" t="s">
        <v>207</v>
      </c>
      <c r="L17" s="116" t="s">
        <v>208</v>
      </c>
      <c r="M17" s="210" t="s">
        <v>52</v>
      </c>
      <c r="N17" s="210" t="s">
        <v>200</v>
      </c>
      <c r="O17" s="210" t="s">
        <v>209</v>
      </c>
      <c r="P17" s="276">
        <v>0</v>
      </c>
      <c r="Q17" s="276">
        <v>0</v>
      </c>
      <c r="R17" s="213">
        <v>1</v>
      </c>
      <c r="S17" s="213">
        <v>1</v>
      </c>
      <c r="T17" s="213">
        <v>1</v>
      </c>
      <c r="U17" s="116" t="s">
        <v>202</v>
      </c>
      <c r="V17" s="211" t="s">
        <v>210</v>
      </c>
      <c r="W17" s="213">
        <v>0</v>
      </c>
      <c r="X17" s="213">
        <v>0</v>
      </c>
      <c r="Y17" s="213">
        <v>0.25</v>
      </c>
      <c r="Z17" s="213">
        <v>0</v>
      </c>
      <c r="AA17" s="213">
        <v>0</v>
      </c>
      <c r="AB17" s="213">
        <v>0.25</v>
      </c>
      <c r="AC17" s="213">
        <v>0</v>
      </c>
      <c r="AD17" s="213">
        <v>0</v>
      </c>
      <c r="AE17" s="213">
        <v>0.25</v>
      </c>
      <c r="AF17" s="213">
        <v>0</v>
      </c>
      <c r="AG17" s="213">
        <v>0</v>
      </c>
      <c r="AH17" s="213">
        <v>0.25</v>
      </c>
      <c r="AI17" s="213">
        <v>0</v>
      </c>
      <c r="AJ17" s="226">
        <v>0</v>
      </c>
      <c r="AK17" s="240">
        <v>0.25</v>
      </c>
      <c r="AL17" s="226">
        <v>0</v>
      </c>
      <c r="AM17" s="226">
        <v>0</v>
      </c>
      <c r="AN17" s="226">
        <v>0.25</v>
      </c>
      <c r="AO17" s="226">
        <v>0</v>
      </c>
      <c r="AP17" s="226">
        <v>0</v>
      </c>
      <c r="AQ17" s="226">
        <v>0.25</v>
      </c>
      <c r="AR17" s="118"/>
      <c r="AS17" s="118"/>
      <c r="AT17" s="118"/>
      <c r="AU17" s="259">
        <f t="shared" si="0"/>
        <v>0.75</v>
      </c>
      <c r="AV17" s="120">
        <f t="shared" si="1"/>
        <v>0.75</v>
      </c>
      <c r="AW17" s="277" t="s">
        <v>211</v>
      </c>
      <c r="AX17" s="270" t="s">
        <v>212</v>
      </c>
      <c r="AY17" s="228" t="s">
        <v>52</v>
      </c>
      <c r="AZ17" s="228" t="s">
        <v>52</v>
      </c>
    </row>
    <row r="18" spans="1:52" ht="60.75" customHeight="1" x14ac:dyDescent="0.25">
      <c r="A18" s="223">
        <v>6</v>
      </c>
      <c r="B18" s="221"/>
      <c r="C18" s="116"/>
      <c r="D18" s="116"/>
      <c r="E18" s="116"/>
      <c r="F18" s="116"/>
      <c r="G18" s="116"/>
      <c r="H18" s="210" t="s">
        <v>197</v>
      </c>
      <c r="I18" s="117" t="s">
        <v>52</v>
      </c>
      <c r="J18" s="273" t="s">
        <v>213</v>
      </c>
      <c r="K18" s="211" t="s">
        <v>214</v>
      </c>
      <c r="L18" s="116" t="s">
        <v>208</v>
      </c>
      <c r="M18" s="210" t="s">
        <v>52</v>
      </c>
      <c r="N18" s="116" t="s">
        <v>215</v>
      </c>
      <c r="O18" s="210" t="s">
        <v>216</v>
      </c>
      <c r="P18" s="116">
        <v>0</v>
      </c>
      <c r="Q18" s="116">
        <v>0</v>
      </c>
      <c r="R18" s="116">
        <v>3</v>
      </c>
      <c r="S18" s="116">
        <v>3</v>
      </c>
      <c r="T18" s="116">
        <v>3</v>
      </c>
      <c r="U18" s="210" t="s">
        <v>217</v>
      </c>
      <c r="V18" s="211" t="s">
        <v>218</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v>0</v>
      </c>
      <c r="AN18" s="118">
        <v>0</v>
      </c>
      <c r="AO18" s="118">
        <v>1</v>
      </c>
      <c r="AP18" s="118">
        <v>0</v>
      </c>
      <c r="AQ18" s="118">
        <v>0</v>
      </c>
      <c r="AR18" s="118"/>
      <c r="AS18" s="118"/>
      <c r="AT18" s="118"/>
      <c r="AU18" s="118">
        <f t="shared" si="0"/>
        <v>2</v>
      </c>
      <c r="AV18" s="120">
        <f t="shared" si="1"/>
        <v>0.66666666666666663</v>
      </c>
      <c r="AW18" s="277" t="s">
        <v>219</v>
      </c>
      <c r="AX18" s="229" t="s">
        <v>220</v>
      </c>
      <c r="AY18" s="228" t="s">
        <v>52</v>
      </c>
      <c r="AZ18" s="118" t="s">
        <v>52</v>
      </c>
    </row>
    <row r="19" spans="1:52" ht="60.75" customHeight="1" x14ac:dyDescent="0.25">
      <c r="A19" s="223">
        <v>7</v>
      </c>
      <c r="B19" s="221"/>
      <c r="C19" s="116"/>
      <c r="D19" s="116"/>
      <c r="E19" s="116"/>
      <c r="F19" s="116"/>
      <c r="G19" s="116"/>
      <c r="H19" s="210" t="s">
        <v>197</v>
      </c>
      <c r="I19" s="117" t="s">
        <v>52</v>
      </c>
      <c r="J19" s="211" t="s">
        <v>221</v>
      </c>
      <c r="K19" s="211" t="s">
        <v>222</v>
      </c>
      <c r="L19" s="116" t="s">
        <v>188</v>
      </c>
      <c r="M19" s="210" t="s">
        <v>52</v>
      </c>
      <c r="N19" s="116" t="s">
        <v>215</v>
      </c>
      <c r="O19" s="210" t="s">
        <v>223</v>
      </c>
      <c r="P19" s="116">
        <v>0</v>
      </c>
      <c r="Q19" s="116">
        <v>0</v>
      </c>
      <c r="R19" s="116">
        <v>12</v>
      </c>
      <c r="S19" s="116">
        <v>12</v>
      </c>
      <c r="T19" s="116">
        <v>12</v>
      </c>
      <c r="U19" s="116" t="s">
        <v>176</v>
      </c>
      <c r="V19" s="211" t="s">
        <v>224</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v>1</v>
      </c>
      <c r="AP19" s="118">
        <v>1</v>
      </c>
      <c r="AQ19" s="118">
        <v>0</v>
      </c>
      <c r="AR19" s="118"/>
      <c r="AS19" s="118"/>
      <c r="AT19" s="118"/>
      <c r="AU19" s="258">
        <f t="shared" si="0"/>
        <v>8</v>
      </c>
      <c r="AV19" s="259">
        <f t="shared" si="1"/>
        <v>0.66666666666666663</v>
      </c>
      <c r="AW19" s="229" t="s">
        <v>225</v>
      </c>
      <c r="AX19" s="320" t="s">
        <v>617</v>
      </c>
      <c r="AY19" s="228" t="s">
        <v>52</v>
      </c>
      <c r="AZ19" s="118" t="s">
        <v>52</v>
      </c>
    </row>
    <row r="20" spans="1:52" x14ac:dyDescent="0.25">
      <c r="B20" s="675" t="s">
        <v>97</v>
      </c>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c r="AV20" s="676"/>
      <c r="AW20" s="676"/>
      <c r="AX20" s="676"/>
      <c r="AY20" s="676"/>
      <c r="AZ20" s="677"/>
    </row>
    <row r="21" spans="1:52" x14ac:dyDescent="0.25">
      <c r="B21" s="668" t="s">
        <v>226</v>
      </c>
      <c r="C21" s="668"/>
      <c r="D21" s="668"/>
      <c r="E21" s="670" t="s">
        <v>227</v>
      </c>
      <c r="F21" s="670"/>
      <c r="G21" s="670"/>
      <c r="H21" s="670"/>
      <c r="I21" s="670"/>
      <c r="J21" s="670"/>
      <c r="K21" s="669" t="s">
        <v>228</v>
      </c>
      <c r="L21" s="669"/>
      <c r="M21" s="669"/>
      <c r="N21" s="669"/>
      <c r="O21" s="669"/>
      <c r="P21" s="669"/>
      <c r="Q21" s="670" t="s">
        <v>229</v>
      </c>
      <c r="R21" s="670"/>
      <c r="S21" s="670"/>
      <c r="T21" s="670"/>
      <c r="U21" s="670"/>
      <c r="V21" s="670"/>
      <c r="W21" s="670" t="s">
        <v>229</v>
      </c>
      <c r="X21" s="670"/>
      <c r="Y21" s="670"/>
      <c r="Z21" s="670"/>
      <c r="AA21" s="670"/>
      <c r="AB21" s="670"/>
      <c r="AC21" s="670"/>
      <c r="AD21" s="670"/>
      <c r="AE21" s="670" t="s">
        <v>229</v>
      </c>
      <c r="AF21" s="670"/>
      <c r="AG21" s="670"/>
      <c r="AH21" s="670"/>
      <c r="AI21" s="670"/>
      <c r="AJ21" s="670"/>
      <c r="AK21" s="670"/>
      <c r="AL21" s="670"/>
      <c r="AM21" s="670"/>
      <c r="AN21" s="670"/>
      <c r="AO21" s="670"/>
      <c r="AP21" s="670"/>
      <c r="AQ21" s="669" t="s">
        <v>230</v>
      </c>
      <c r="AR21" s="669"/>
      <c r="AS21" s="669"/>
      <c r="AT21" s="669"/>
      <c r="AU21" s="670" t="s">
        <v>231</v>
      </c>
      <c r="AV21" s="670"/>
      <c r="AW21" s="670"/>
      <c r="AX21" s="670"/>
      <c r="AY21" s="670"/>
      <c r="AZ21" s="670"/>
    </row>
    <row r="22" spans="1:52" ht="18.75" customHeight="1" x14ac:dyDescent="0.25">
      <c r="B22" s="668"/>
      <c r="C22" s="668"/>
      <c r="D22" s="668"/>
      <c r="E22" s="670" t="s">
        <v>613</v>
      </c>
      <c r="F22" s="670"/>
      <c r="G22" s="670"/>
      <c r="H22" s="670"/>
      <c r="I22" s="670"/>
      <c r="J22" s="670"/>
      <c r="K22" s="669"/>
      <c r="L22" s="669"/>
      <c r="M22" s="669"/>
      <c r="N22" s="669"/>
      <c r="O22" s="669"/>
      <c r="P22" s="669"/>
      <c r="Q22" s="670" t="s">
        <v>232</v>
      </c>
      <c r="R22" s="670"/>
      <c r="S22" s="670"/>
      <c r="T22" s="670"/>
      <c r="U22" s="670"/>
      <c r="V22" s="670"/>
      <c r="W22" s="670" t="s">
        <v>612</v>
      </c>
      <c r="X22" s="670"/>
      <c r="Y22" s="670"/>
      <c r="Z22" s="670"/>
      <c r="AA22" s="670"/>
      <c r="AB22" s="670"/>
      <c r="AC22" s="670"/>
      <c r="AD22" s="670"/>
      <c r="AE22" s="670" t="s">
        <v>233</v>
      </c>
      <c r="AF22" s="670"/>
      <c r="AG22" s="670"/>
      <c r="AH22" s="670"/>
      <c r="AI22" s="670"/>
      <c r="AJ22" s="670"/>
      <c r="AK22" s="670"/>
      <c r="AL22" s="670"/>
      <c r="AM22" s="670"/>
      <c r="AN22" s="670"/>
      <c r="AO22" s="670"/>
      <c r="AP22" s="670"/>
      <c r="AQ22" s="669"/>
      <c r="AR22" s="669"/>
      <c r="AS22" s="669"/>
      <c r="AT22" s="669"/>
      <c r="AU22" s="670" t="s">
        <v>234</v>
      </c>
      <c r="AV22" s="670"/>
      <c r="AW22" s="670"/>
      <c r="AX22" s="670"/>
      <c r="AY22" s="670"/>
      <c r="AZ22" s="670"/>
    </row>
    <row r="23" spans="1:52" ht="41.25" customHeight="1" x14ac:dyDescent="0.25">
      <c r="B23" s="668"/>
      <c r="C23" s="668"/>
      <c r="D23" s="668"/>
      <c r="E23" s="670" t="s">
        <v>614</v>
      </c>
      <c r="F23" s="670"/>
      <c r="G23" s="670"/>
      <c r="H23" s="670"/>
      <c r="I23" s="670"/>
      <c r="J23" s="670"/>
      <c r="K23" s="669"/>
      <c r="L23" s="669"/>
      <c r="M23" s="669"/>
      <c r="N23" s="669"/>
      <c r="O23" s="669"/>
      <c r="P23" s="669"/>
      <c r="Q23" s="670" t="s">
        <v>235</v>
      </c>
      <c r="R23" s="670"/>
      <c r="S23" s="670"/>
      <c r="T23" s="670"/>
      <c r="U23" s="670"/>
      <c r="V23" s="670"/>
      <c r="W23" s="670" t="s">
        <v>611</v>
      </c>
      <c r="X23" s="670"/>
      <c r="Y23" s="670"/>
      <c r="Z23" s="670"/>
      <c r="AA23" s="670"/>
      <c r="AB23" s="670"/>
      <c r="AC23" s="670"/>
      <c r="AD23" s="670"/>
      <c r="AE23" s="670" t="s">
        <v>236</v>
      </c>
      <c r="AF23" s="670"/>
      <c r="AG23" s="670"/>
      <c r="AH23" s="670"/>
      <c r="AI23" s="670"/>
      <c r="AJ23" s="670"/>
      <c r="AK23" s="670"/>
      <c r="AL23" s="670"/>
      <c r="AM23" s="670"/>
      <c r="AN23" s="670"/>
      <c r="AO23" s="670"/>
      <c r="AP23" s="670"/>
      <c r="AQ23" s="669"/>
      <c r="AR23" s="669"/>
      <c r="AS23" s="669"/>
      <c r="AT23" s="669"/>
      <c r="AU23" s="670" t="s">
        <v>237</v>
      </c>
      <c r="AV23" s="670"/>
      <c r="AW23" s="670"/>
      <c r="AX23" s="670"/>
      <c r="AY23" s="670"/>
      <c r="AZ23" s="670"/>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topLeftCell="A16" workbookViewId="0">
      <selection activeCell="D29" sqref="D29"/>
    </sheetView>
  </sheetViews>
  <sheetFormatPr baseColWidth="10" defaultColWidth="9.140625" defaultRowHeight="15" x14ac:dyDescent="0.25"/>
  <cols>
    <col min="2" max="2" width="56.7109375" customWidth="1"/>
  </cols>
  <sheetData>
    <row r="1" spans="1:2" x14ac:dyDescent="0.25">
      <c r="A1" s="271" t="s">
        <v>238</v>
      </c>
      <c r="B1" s="271" t="s">
        <v>239</v>
      </c>
    </row>
    <row r="2" spans="1:2" x14ac:dyDescent="0.25">
      <c r="A2" s="272" t="s">
        <v>240</v>
      </c>
      <c r="B2" s="272" t="s">
        <v>241</v>
      </c>
    </row>
    <row r="3" spans="1:2" x14ac:dyDescent="0.25">
      <c r="A3" s="274" t="s">
        <v>242</v>
      </c>
      <c r="B3" s="274" t="s">
        <v>243</v>
      </c>
    </row>
    <row r="4" spans="1:2" x14ac:dyDescent="0.25">
      <c r="A4" s="272" t="s">
        <v>244</v>
      </c>
      <c r="B4" s="272" t="s">
        <v>245</v>
      </c>
    </row>
    <row r="5" spans="1:2" x14ac:dyDescent="0.25">
      <c r="A5" s="272" t="s">
        <v>246</v>
      </c>
      <c r="B5" s="272" t="s">
        <v>247</v>
      </c>
    </row>
    <row r="6" spans="1:2" x14ac:dyDescent="0.25">
      <c r="A6" s="272" t="s">
        <v>248</v>
      </c>
      <c r="B6" s="272" t="s">
        <v>249</v>
      </c>
    </row>
    <row r="7" spans="1:2" x14ac:dyDescent="0.25">
      <c r="A7" s="272" t="s">
        <v>250</v>
      </c>
      <c r="B7" s="272" t="s">
        <v>251</v>
      </c>
    </row>
    <row r="8" spans="1:2" x14ac:dyDescent="0.25">
      <c r="A8" s="272" t="s">
        <v>252</v>
      </c>
      <c r="B8" s="272" t="s">
        <v>253</v>
      </c>
    </row>
    <row r="9" spans="1:2" x14ac:dyDescent="0.25">
      <c r="A9" s="272" t="s">
        <v>254</v>
      </c>
      <c r="B9" s="272" t="s">
        <v>255</v>
      </c>
    </row>
    <row r="10" spans="1:2" x14ac:dyDescent="0.25">
      <c r="A10" s="272" t="s">
        <v>256</v>
      </c>
      <c r="B10" s="272" t="s">
        <v>257</v>
      </c>
    </row>
    <row r="11" spans="1:2" x14ac:dyDescent="0.25">
      <c r="A11" s="272" t="s">
        <v>258</v>
      </c>
      <c r="B11" s="272" t="s">
        <v>259</v>
      </c>
    </row>
    <row r="12" spans="1:2" x14ac:dyDescent="0.25">
      <c r="A12" s="272" t="s">
        <v>260</v>
      </c>
      <c r="B12" s="272" t="s">
        <v>261</v>
      </c>
    </row>
    <row r="13" spans="1:2" x14ac:dyDescent="0.25">
      <c r="A13" s="272" t="s">
        <v>262</v>
      </c>
      <c r="B13" s="272" t="s">
        <v>263</v>
      </c>
    </row>
    <row r="14" spans="1:2" x14ac:dyDescent="0.25">
      <c r="A14" s="272" t="s">
        <v>264</v>
      </c>
      <c r="B14" s="272" t="s">
        <v>265</v>
      </c>
    </row>
    <row r="15" spans="1:2" x14ac:dyDescent="0.25">
      <c r="A15" s="272" t="s">
        <v>266</v>
      </c>
      <c r="B15" s="272" t="s">
        <v>267</v>
      </c>
    </row>
    <row r="16" spans="1:2" x14ac:dyDescent="0.25">
      <c r="A16" s="272" t="s">
        <v>174</v>
      </c>
      <c r="B16" s="272" t="s">
        <v>268</v>
      </c>
    </row>
    <row r="17" spans="1:2" x14ac:dyDescent="0.25">
      <c r="A17" s="272" t="s">
        <v>269</v>
      </c>
      <c r="B17" s="272" t="s">
        <v>270</v>
      </c>
    </row>
    <row r="18" spans="1:2" x14ac:dyDescent="0.25">
      <c r="A18" s="272" t="s">
        <v>271</v>
      </c>
      <c r="B18" s="272" t="s">
        <v>272</v>
      </c>
    </row>
    <row r="19" spans="1:2" x14ac:dyDescent="0.25">
      <c r="A19" s="272" t="s">
        <v>273</v>
      </c>
      <c r="B19" s="272" t="s">
        <v>274</v>
      </c>
    </row>
    <row r="20" spans="1:2" x14ac:dyDescent="0.25">
      <c r="A20" s="272" t="s">
        <v>275</v>
      </c>
      <c r="B20" s="272" t="s">
        <v>276</v>
      </c>
    </row>
    <row r="21" spans="1:2" x14ac:dyDescent="0.25">
      <c r="A21" s="272" t="s">
        <v>277</v>
      </c>
      <c r="B21" s="272" t="s">
        <v>278</v>
      </c>
    </row>
    <row r="22" spans="1:2" x14ac:dyDescent="0.25">
      <c r="A22" s="272" t="s">
        <v>279</v>
      </c>
      <c r="B22" s="272" t="s">
        <v>280</v>
      </c>
    </row>
    <row r="23" spans="1:2" x14ac:dyDescent="0.25">
      <c r="A23" s="272" t="s">
        <v>281</v>
      </c>
      <c r="B23" s="272" t="s">
        <v>282</v>
      </c>
    </row>
    <row r="24" spans="1:2" x14ac:dyDescent="0.25">
      <c r="A24" s="272" t="s">
        <v>283</v>
      </c>
      <c r="B24" s="272" t="s">
        <v>284</v>
      </c>
    </row>
    <row r="25" spans="1:2" x14ac:dyDescent="0.25">
      <c r="A25" s="274" t="s">
        <v>285</v>
      </c>
      <c r="B25" s="274" t="s">
        <v>286</v>
      </c>
    </row>
    <row r="26" spans="1:2" x14ac:dyDescent="0.25">
      <c r="A26" s="286" t="s">
        <v>287</v>
      </c>
      <c r="B26" s="286" t="s">
        <v>288</v>
      </c>
    </row>
    <row r="27" spans="1:2" x14ac:dyDescent="0.25">
      <c r="A27" s="286" t="s">
        <v>289</v>
      </c>
      <c r="B27" s="286" t="s">
        <v>290</v>
      </c>
    </row>
    <row r="28" spans="1:2" x14ac:dyDescent="0.25">
      <c r="A28" s="301" t="s">
        <v>291</v>
      </c>
      <c r="B28" s="301" t="s">
        <v>292</v>
      </c>
    </row>
    <row r="29" spans="1:2" x14ac:dyDescent="0.25">
      <c r="A29" s="272" t="s">
        <v>293</v>
      </c>
      <c r="B29" s="272" t="s">
        <v>294</v>
      </c>
    </row>
    <row r="30" spans="1:2" x14ac:dyDescent="0.25">
      <c r="A30" t="s">
        <v>295</v>
      </c>
      <c r="B30"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C1" zoomScale="60" zoomScaleNormal="60" workbookViewId="0">
      <selection activeCell="AN31" sqref="AN31"/>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23" t="s">
        <v>0</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c r="AW1" s="723"/>
      <c r="AX1" s="723"/>
      <c r="AY1" s="723"/>
      <c r="AZ1" s="723"/>
      <c r="BA1" s="723"/>
      <c r="BB1" s="723"/>
      <c r="BC1" s="723"/>
      <c r="BD1" s="723"/>
      <c r="BE1" s="723"/>
      <c r="BF1" s="723"/>
      <c r="BG1" s="723"/>
      <c r="BH1" s="723"/>
      <c r="BI1" s="727" t="s">
        <v>111</v>
      </c>
      <c r="BJ1" s="727"/>
      <c r="BK1" s="727"/>
    </row>
    <row r="2" spans="1:63" ht="15.95" customHeight="1" x14ac:dyDescent="0.25">
      <c r="A2" s="723" t="s">
        <v>2</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3"/>
      <c r="AQ2" s="723"/>
      <c r="AR2" s="723"/>
      <c r="AS2" s="723"/>
      <c r="AT2" s="723"/>
      <c r="AU2" s="723"/>
      <c r="AV2" s="723"/>
      <c r="AW2" s="723"/>
      <c r="AX2" s="723"/>
      <c r="AY2" s="723"/>
      <c r="AZ2" s="723"/>
      <c r="BA2" s="723"/>
      <c r="BB2" s="723"/>
      <c r="BC2" s="723"/>
      <c r="BD2" s="723"/>
      <c r="BE2" s="723"/>
      <c r="BF2" s="723"/>
      <c r="BG2" s="723"/>
      <c r="BH2" s="723"/>
      <c r="BI2" s="727" t="s">
        <v>3</v>
      </c>
      <c r="BJ2" s="727"/>
      <c r="BK2" s="727"/>
    </row>
    <row r="3" spans="1:63" ht="26.25" customHeight="1" x14ac:dyDescent="0.25">
      <c r="A3" s="723" t="s">
        <v>297</v>
      </c>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c r="AK3" s="723"/>
      <c r="AL3" s="723"/>
      <c r="AM3" s="723"/>
      <c r="AN3" s="723"/>
      <c r="AO3" s="723"/>
      <c r="AP3" s="723"/>
      <c r="AQ3" s="723"/>
      <c r="AR3" s="723"/>
      <c r="AS3" s="723"/>
      <c r="AT3" s="723"/>
      <c r="AU3" s="723"/>
      <c r="AV3" s="723"/>
      <c r="AW3" s="723"/>
      <c r="AX3" s="723"/>
      <c r="AY3" s="723"/>
      <c r="AZ3" s="723"/>
      <c r="BA3" s="723"/>
      <c r="BB3" s="723"/>
      <c r="BC3" s="723"/>
      <c r="BD3" s="723"/>
      <c r="BE3" s="723"/>
      <c r="BF3" s="723"/>
      <c r="BG3" s="723"/>
      <c r="BH3" s="723"/>
      <c r="BI3" s="727" t="s">
        <v>5</v>
      </c>
      <c r="BJ3" s="727"/>
      <c r="BK3" s="727"/>
    </row>
    <row r="4" spans="1:63" ht="15.95" customHeight="1" x14ac:dyDescent="0.25">
      <c r="A4" s="723" t="s">
        <v>298</v>
      </c>
      <c r="B4" s="723"/>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c r="AW4" s="723"/>
      <c r="AX4" s="723"/>
      <c r="AY4" s="723"/>
      <c r="AZ4" s="723"/>
      <c r="BA4" s="723"/>
      <c r="BB4" s="723"/>
      <c r="BC4" s="723"/>
      <c r="BD4" s="723"/>
      <c r="BE4" s="723"/>
      <c r="BF4" s="723"/>
      <c r="BG4" s="723"/>
      <c r="BH4" s="723"/>
      <c r="BI4" s="720" t="s">
        <v>299</v>
      </c>
      <c r="BJ4" s="721"/>
      <c r="BK4" s="722"/>
    </row>
    <row r="5" spans="1:63" ht="26.25" customHeight="1" x14ac:dyDescent="0.25">
      <c r="A5" s="724" t="s">
        <v>300</v>
      </c>
      <c r="B5" s="724"/>
      <c r="C5" s="724"/>
      <c r="D5" s="724"/>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c r="AE5" s="724"/>
      <c r="AG5" s="724" t="s">
        <v>301</v>
      </c>
      <c r="AH5" s="724"/>
      <c r="AI5" s="724"/>
      <c r="AJ5" s="724"/>
      <c r="AK5" s="724"/>
      <c r="AL5" s="724"/>
      <c r="AM5" s="724"/>
      <c r="AN5" s="724"/>
      <c r="AO5" s="724"/>
      <c r="AP5" s="724"/>
      <c r="AQ5" s="724"/>
      <c r="AR5" s="724"/>
      <c r="AS5" s="724"/>
      <c r="AT5" s="724"/>
      <c r="AU5" s="724"/>
      <c r="AV5" s="724"/>
      <c r="AW5" s="724"/>
      <c r="AX5" s="724"/>
      <c r="AY5" s="724"/>
      <c r="AZ5" s="724"/>
      <c r="BA5" s="724"/>
      <c r="BB5" s="724"/>
      <c r="BC5" s="724"/>
      <c r="BD5" s="724"/>
      <c r="BE5" s="724"/>
      <c r="BF5" s="724"/>
      <c r="BG5" s="724"/>
      <c r="BH5" s="724"/>
      <c r="BI5" s="725"/>
      <c r="BJ5" s="725"/>
      <c r="BK5" s="725"/>
    </row>
    <row r="6" spans="1:63" ht="31.5" customHeight="1" x14ac:dyDescent="0.25">
      <c r="A6" s="156" t="s">
        <v>302</v>
      </c>
      <c r="B6" s="726"/>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726"/>
      <c r="AV6" s="726"/>
      <c r="AW6" s="726"/>
      <c r="AX6" s="726"/>
      <c r="AY6" s="726"/>
      <c r="AZ6" s="726"/>
      <c r="BA6" s="726"/>
      <c r="BB6" s="726"/>
      <c r="BC6" s="726"/>
      <c r="BD6" s="726"/>
      <c r="BE6" s="726"/>
      <c r="BF6" s="726"/>
      <c r="BG6" s="726"/>
      <c r="BH6" s="726"/>
      <c r="BI6" s="726"/>
      <c r="BJ6" s="726"/>
      <c r="BK6" s="726"/>
    </row>
    <row r="7" spans="1:63" ht="31.5" customHeight="1" x14ac:dyDescent="0.25">
      <c r="A7" s="157" t="s">
        <v>303</v>
      </c>
      <c r="B7" s="715"/>
      <c r="C7" s="717"/>
      <c r="D7" s="717"/>
      <c r="E7" s="717"/>
      <c r="F7" s="717"/>
      <c r="G7" s="717"/>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c r="AK7" s="717"/>
      <c r="AL7" s="717"/>
      <c r="AM7" s="717"/>
      <c r="AN7" s="717"/>
      <c r="AO7" s="717"/>
      <c r="AP7" s="717"/>
      <c r="AQ7" s="717"/>
      <c r="AR7" s="717"/>
      <c r="AS7" s="717"/>
      <c r="AT7" s="717"/>
      <c r="AU7" s="717"/>
      <c r="AV7" s="717"/>
      <c r="AW7" s="717"/>
      <c r="AX7" s="717"/>
      <c r="AY7" s="717"/>
      <c r="AZ7" s="717"/>
      <c r="BA7" s="717"/>
      <c r="BB7" s="717"/>
      <c r="BC7" s="717"/>
      <c r="BD7" s="717"/>
      <c r="BE7" s="717"/>
      <c r="BF7" s="717"/>
      <c r="BG7" s="717"/>
      <c r="BH7" s="717"/>
      <c r="BI7" s="717"/>
      <c r="BJ7" s="717"/>
      <c r="BK7" s="716"/>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18" t="s">
        <v>304</v>
      </c>
      <c r="B9" s="195" t="s">
        <v>30</v>
      </c>
      <c r="C9" s="195" t="s">
        <v>31</v>
      </c>
      <c r="D9" s="715" t="s">
        <v>32</v>
      </c>
      <c r="E9" s="716"/>
      <c r="F9" s="195" t="s">
        <v>33</v>
      </c>
      <c r="G9" s="195" t="s">
        <v>34</v>
      </c>
      <c r="H9" s="715" t="s">
        <v>35</v>
      </c>
      <c r="I9" s="716"/>
      <c r="J9" s="195" t="s">
        <v>36</v>
      </c>
      <c r="K9" s="195" t="s">
        <v>37</v>
      </c>
      <c r="L9" s="715" t="s">
        <v>8</v>
      </c>
      <c r="M9" s="716"/>
      <c r="N9" s="195" t="s">
        <v>38</v>
      </c>
      <c r="O9" s="195" t="s">
        <v>39</v>
      </c>
      <c r="P9" s="715" t="s">
        <v>40</v>
      </c>
      <c r="Q9" s="716"/>
      <c r="R9" s="715" t="s">
        <v>305</v>
      </c>
      <c r="S9" s="716"/>
      <c r="T9" s="715" t="s">
        <v>306</v>
      </c>
      <c r="U9" s="717"/>
      <c r="V9" s="717"/>
      <c r="W9" s="717"/>
      <c r="X9" s="717"/>
      <c r="Y9" s="716"/>
      <c r="Z9" s="715" t="s">
        <v>307</v>
      </c>
      <c r="AA9" s="717"/>
      <c r="AB9" s="717"/>
      <c r="AC9" s="717"/>
      <c r="AD9" s="717"/>
      <c r="AE9" s="716"/>
      <c r="AG9" s="718" t="s">
        <v>304</v>
      </c>
      <c r="AH9" s="195" t="s">
        <v>30</v>
      </c>
      <c r="AI9" s="195" t="s">
        <v>31</v>
      </c>
      <c r="AJ9" s="715" t="s">
        <v>32</v>
      </c>
      <c r="AK9" s="716"/>
      <c r="AL9" s="195" t="s">
        <v>33</v>
      </c>
      <c r="AM9" s="195" t="s">
        <v>34</v>
      </c>
      <c r="AN9" s="715" t="s">
        <v>35</v>
      </c>
      <c r="AO9" s="716"/>
      <c r="AP9" s="195" t="s">
        <v>36</v>
      </c>
      <c r="AQ9" s="195" t="s">
        <v>37</v>
      </c>
      <c r="AR9" s="715" t="s">
        <v>8</v>
      </c>
      <c r="AS9" s="716"/>
      <c r="AT9" s="195" t="s">
        <v>38</v>
      </c>
      <c r="AU9" s="195" t="s">
        <v>39</v>
      </c>
      <c r="AV9" s="715" t="s">
        <v>40</v>
      </c>
      <c r="AW9" s="716"/>
      <c r="AX9" s="715" t="s">
        <v>305</v>
      </c>
      <c r="AY9" s="716"/>
      <c r="AZ9" s="715" t="s">
        <v>306</v>
      </c>
      <c r="BA9" s="717"/>
      <c r="BB9" s="717"/>
      <c r="BC9" s="717"/>
      <c r="BD9" s="717"/>
      <c r="BE9" s="716"/>
      <c r="BF9" s="715" t="s">
        <v>307</v>
      </c>
      <c r="BG9" s="717"/>
      <c r="BH9" s="717"/>
      <c r="BI9" s="717"/>
      <c r="BJ9" s="717"/>
      <c r="BK9" s="716"/>
    </row>
    <row r="10" spans="1:63" ht="36" customHeight="1" x14ac:dyDescent="0.25">
      <c r="A10" s="719"/>
      <c r="B10" s="121" t="s">
        <v>308</v>
      </c>
      <c r="C10" s="121" t="s">
        <v>308</v>
      </c>
      <c r="D10" s="121" t="s">
        <v>308</v>
      </c>
      <c r="E10" s="121" t="s">
        <v>309</v>
      </c>
      <c r="F10" s="121" t="s">
        <v>308</v>
      </c>
      <c r="G10" s="121" t="s">
        <v>308</v>
      </c>
      <c r="H10" s="121" t="s">
        <v>308</v>
      </c>
      <c r="I10" s="121" t="s">
        <v>309</v>
      </c>
      <c r="J10" s="121" t="s">
        <v>308</v>
      </c>
      <c r="K10" s="121" t="s">
        <v>308</v>
      </c>
      <c r="L10" s="121" t="s">
        <v>308</v>
      </c>
      <c r="M10" s="121" t="s">
        <v>309</v>
      </c>
      <c r="N10" s="121" t="s">
        <v>308</v>
      </c>
      <c r="O10" s="121" t="s">
        <v>308</v>
      </c>
      <c r="P10" s="121" t="s">
        <v>308</v>
      </c>
      <c r="Q10" s="121" t="s">
        <v>309</v>
      </c>
      <c r="R10" s="121" t="s">
        <v>308</v>
      </c>
      <c r="S10" s="121" t="s">
        <v>309</v>
      </c>
      <c r="T10" s="189" t="s">
        <v>310</v>
      </c>
      <c r="U10" s="189" t="s">
        <v>311</v>
      </c>
      <c r="V10" s="189" t="s">
        <v>312</v>
      </c>
      <c r="W10" s="189" t="s">
        <v>313</v>
      </c>
      <c r="X10" s="190" t="s">
        <v>314</v>
      </c>
      <c r="Y10" s="189" t="s">
        <v>315</v>
      </c>
      <c r="Z10" s="121" t="s">
        <v>316</v>
      </c>
      <c r="AA10" s="150" t="s">
        <v>317</v>
      </c>
      <c r="AB10" s="121" t="s">
        <v>318</v>
      </c>
      <c r="AC10" s="121" t="s">
        <v>319</v>
      </c>
      <c r="AD10" s="121" t="s">
        <v>320</v>
      </c>
      <c r="AE10" s="121" t="s">
        <v>321</v>
      </c>
      <c r="AG10" s="719"/>
      <c r="AH10" s="121" t="s">
        <v>308</v>
      </c>
      <c r="AI10" s="121" t="s">
        <v>308</v>
      </c>
      <c r="AJ10" s="121" t="s">
        <v>308</v>
      </c>
      <c r="AK10" s="121" t="s">
        <v>309</v>
      </c>
      <c r="AL10" s="121" t="s">
        <v>308</v>
      </c>
      <c r="AM10" s="121" t="s">
        <v>308</v>
      </c>
      <c r="AN10" s="121" t="s">
        <v>308</v>
      </c>
      <c r="AO10" s="121" t="s">
        <v>309</v>
      </c>
      <c r="AP10" s="121" t="s">
        <v>308</v>
      </c>
      <c r="AQ10" s="121" t="s">
        <v>308</v>
      </c>
      <c r="AR10" s="121" t="s">
        <v>308</v>
      </c>
      <c r="AS10" s="121" t="s">
        <v>309</v>
      </c>
      <c r="AT10" s="121" t="s">
        <v>308</v>
      </c>
      <c r="AU10" s="121" t="s">
        <v>308</v>
      </c>
      <c r="AV10" s="121" t="s">
        <v>308</v>
      </c>
      <c r="AW10" s="121" t="s">
        <v>309</v>
      </c>
      <c r="AX10" s="121" t="s">
        <v>308</v>
      </c>
      <c r="AY10" s="121" t="s">
        <v>309</v>
      </c>
      <c r="AZ10" s="189" t="s">
        <v>310</v>
      </c>
      <c r="BA10" s="189" t="s">
        <v>311</v>
      </c>
      <c r="BB10" s="189" t="s">
        <v>312</v>
      </c>
      <c r="BC10" s="189" t="s">
        <v>313</v>
      </c>
      <c r="BD10" s="190" t="s">
        <v>314</v>
      </c>
      <c r="BE10" s="189" t="s">
        <v>315</v>
      </c>
      <c r="BF10" s="187" t="s">
        <v>316</v>
      </c>
      <c r="BG10" s="188" t="s">
        <v>317</v>
      </c>
      <c r="BH10" s="187" t="s">
        <v>318</v>
      </c>
      <c r="BI10" s="187" t="s">
        <v>319</v>
      </c>
      <c r="BJ10" s="187" t="s">
        <v>320</v>
      </c>
      <c r="BK10" s="187" t="s">
        <v>321</v>
      </c>
    </row>
    <row r="11" spans="1:63" x14ac:dyDescent="0.25">
      <c r="A11" s="151" t="s">
        <v>322</v>
      </c>
      <c r="B11" s="151"/>
      <c r="C11" s="151"/>
      <c r="D11" s="151"/>
      <c r="E11" s="201"/>
      <c r="F11" s="151"/>
      <c r="G11" s="151"/>
      <c r="H11" s="151"/>
      <c r="I11" s="201"/>
      <c r="J11" s="151"/>
      <c r="K11" s="151"/>
      <c r="L11" s="151"/>
      <c r="M11" s="201"/>
      <c r="N11" s="151"/>
      <c r="O11" s="151"/>
      <c r="P11" s="151"/>
      <c r="Q11" s="201"/>
      <c r="R11" s="192">
        <f t="shared" ref="R11:R31" si="0">B11+C11+D11+F11+G11+H11+J11+K11+L11+N11+O11+P11</f>
        <v>0</v>
      </c>
      <c r="S11" s="158">
        <f>+E11+I11+M11+Q11</f>
        <v>0</v>
      </c>
      <c r="T11" s="191"/>
      <c r="U11" s="191"/>
      <c r="V11" s="191"/>
      <c r="W11" s="191"/>
      <c r="X11" s="191"/>
      <c r="Y11" s="153"/>
      <c r="Z11" s="153"/>
      <c r="AA11" s="153"/>
      <c r="AB11" s="153"/>
      <c r="AC11" s="153"/>
      <c r="AD11" s="153"/>
      <c r="AE11" s="154"/>
      <c r="AG11" s="151" t="s">
        <v>322</v>
      </c>
      <c r="AH11" s="151"/>
      <c r="AI11" s="151"/>
      <c r="AJ11" s="151"/>
      <c r="AK11" s="201"/>
      <c r="AL11" s="151"/>
      <c r="AM11" s="151"/>
      <c r="AN11" s="151"/>
      <c r="AO11" s="201"/>
      <c r="AP11" s="151"/>
      <c r="AQ11" s="151"/>
      <c r="AR11" s="151"/>
      <c r="AS11" s="201"/>
      <c r="AT11" s="151"/>
      <c r="AU11" s="151"/>
      <c r="AV11" s="151"/>
      <c r="AW11" s="201"/>
      <c r="AX11" s="192">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323</v>
      </c>
      <c r="B12" s="151"/>
      <c r="C12" s="151"/>
      <c r="D12" s="151"/>
      <c r="E12" s="201"/>
      <c r="F12" s="151"/>
      <c r="G12" s="151"/>
      <c r="H12" s="151"/>
      <c r="I12" s="201"/>
      <c r="J12" s="151"/>
      <c r="K12" s="151"/>
      <c r="L12" s="151"/>
      <c r="M12" s="201"/>
      <c r="N12" s="151"/>
      <c r="O12" s="151"/>
      <c r="P12" s="151"/>
      <c r="Q12" s="201"/>
      <c r="R12" s="192">
        <f t="shared" si="0"/>
        <v>0</v>
      </c>
      <c r="S12" s="158">
        <f t="shared" ref="S12:S31" si="2">+E12+I12+M12+Q12</f>
        <v>0</v>
      </c>
      <c r="T12" s="191"/>
      <c r="U12" s="191"/>
      <c r="V12" s="191"/>
      <c r="W12" s="191"/>
      <c r="X12" s="191"/>
      <c r="Y12" s="153"/>
      <c r="Z12" s="153"/>
      <c r="AA12" s="153"/>
      <c r="AB12" s="153"/>
      <c r="AC12" s="153"/>
      <c r="AD12" s="153"/>
      <c r="AE12" s="153"/>
      <c r="AG12" s="151" t="s">
        <v>323</v>
      </c>
      <c r="AH12" s="151"/>
      <c r="AI12" s="151"/>
      <c r="AJ12" s="151"/>
      <c r="AK12" s="201"/>
      <c r="AL12" s="151"/>
      <c r="AM12" s="151"/>
      <c r="AN12" s="151"/>
      <c r="AO12" s="201"/>
      <c r="AP12" s="151"/>
      <c r="AQ12" s="151"/>
      <c r="AR12" s="151"/>
      <c r="AS12" s="201"/>
      <c r="AT12" s="151"/>
      <c r="AU12" s="151"/>
      <c r="AV12" s="151"/>
      <c r="AW12" s="201"/>
      <c r="AX12" s="192">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324</v>
      </c>
      <c r="B13" s="151"/>
      <c r="C13" s="151"/>
      <c r="D13" s="151"/>
      <c r="E13" s="201"/>
      <c r="F13" s="151"/>
      <c r="G13" s="151"/>
      <c r="H13" s="151"/>
      <c r="I13" s="201"/>
      <c r="J13" s="151"/>
      <c r="K13" s="151"/>
      <c r="L13" s="151"/>
      <c r="M13" s="201"/>
      <c r="N13" s="151"/>
      <c r="O13" s="151"/>
      <c r="P13" s="151"/>
      <c r="Q13" s="201"/>
      <c r="R13" s="192">
        <f t="shared" si="0"/>
        <v>0</v>
      </c>
      <c r="S13" s="158">
        <f t="shared" si="2"/>
        <v>0</v>
      </c>
      <c r="T13" s="191"/>
      <c r="U13" s="191"/>
      <c r="V13" s="191"/>
      <c r="W13" s="191"/>
      <c r="X13" s="191"/>
      <c r="Y13" s="153"/>
      <c r="Z13" s="153"/>
      <c r="AA13" s="153"/>
      <c r="AB13" s="153"/>
      <c r="AC13" s="153"/>
      <c r="AD13" s="153"/>
      <c r="AE13" s="153"/>
      <c r="AG13" s="151" t="s">
        <v>324</v>
      </c>
      <c r="AH13" s="151"/>
      <c r="AI13" s="151"/>
      <c r="AJ13" s="151"/>
      <c r="AK13" s="201"/>
      <c r="AL13" s="151"/>
      <c r="AM13" s="151"/>
      <c r="AN13" s="151"/>
      <c r="AO13" s="201"/>
      <c r="AP13" s="151"/>
      <c r="AQ13" s="151"/>
      <c r="AR13" s="151"/>
      <c r="AS13" s="201"/>
      <c r="AT13" s="151"/>
      <c r="AU13" s="151"/>
      <c r="AV13" s="151"/>
      <c r="AW13" s="201"/>
      <c r="AX13" s="192">
        <f t="shared" si="1"/>
        <v>0</v>
      </c>
      <c r="AY13" s="158">
        <f t="shared" si="3"/>
        <v>0</v>
      </c>
      <c r="AZ13" s="153"/>
      <c r="BA13" s="153"/>
      <c r="BB13" s="153"/>
      <c r="BC13" s="153"/>
      <c r="BD13" s="153"/>
      <c r="BE13" s="153"/>
      <c r="BF13" s="153"/>
      <c r="BG13" s="153"/>
      <c r="BH13" s="153"/>
      <c r="BI13" s="153"/>
      <c r="BJ13" s="153"/>
      <c r="BK13" s="153"/>
    </row>
    <row r="14" spans="1:63" x14ac:dyDescent="0.25">
      <c r="A14" s="151" t="s">
        <v>325</v>
      </c>
      <c r="B14" s="151"/>
      <c r="C14" s="151"/>
      <c r="D14" s="151"/>
      <c r="E14" s="201"/>
      <c r="F14" s="151"/>
      <c r="G14" s="151"/>
      <c r="H14" s="151"/>
      <c r="I14" s="201"/>
      <c r="J14" s="151"/>
      <c r="K14" s="151"/>
      <c r="L14" s="151"/>
      <c r="M14" s="201"/>
      <c r="N14" s="151"/>
      <c r="O14" s="151"/>
      <c r="P14" s="151"/>
      <c r="Q14" s="201"/>
      <c r="R14" s="192">
        <f t="shared" si="0"/>
        <v>0</v>
      </c>
      <c r="S14" s="158">
        <f t="shared" si="2"/>
        <v>0</v>
      </c>
      <c r="T14" s="191"/>
      <c r="U14" s="191"/>
      <c r="V14" s="191"/>
      <c r="W14" s="191"/>
      <c r="X14" s="191"/>
      <c r="Y14" s="153"/>
      <c r="Z14" s="153"/>
      <c r="AA14" s="153"/>
      <c r="AB14" s="153"/>
      <c r="AC14" s="153"/>
      <c r="AD14" s="153"/>
      <c r="AE14" s="153"/>
      <c r="AG14" s="151" t="s">
        <v>325</v>
      </c>
      <c r="AH14" s="151"/>
      <c r="AI14" s="151"/>
      <c r="AJ14" s="151"/>
      <c r="AK14" s="201"/>
      <c r="AL14" s="151"/>
      <c r="AM14" s="151"/>
      <c r="AN14" s="151"/>
      <c r="AO14" s="201"/>
      <c r="AP14" s="151"/>
      <c r="AQ14" s="151"/>
      <c r="AR14" s="151"/>
      <c r="AS14" s="201"/>
      <c r="AT14" s="151"/>
      <c r="AU14" s="151"/>
      <c r="AV14" s="151"/>
      <c r="AW14" s="201"/>
      <c r="AX14" s="192">
        <f t="shared" si="1"/>
        <v>0</v>
      </c>
      <c r="AY14" s="158">
        <f t="shared" si="3"/>
        <v>0</v>
      </c>
      <c r="AZ14" s="153"/>
      <c r="BA14" s="153"/>
      <c r="BB14" s="153"/>
      <c r="BC14" s="153"/>
      <c r="BD14" s="153"/>
      <c r="BE14" s="153"/>
      <c r="BF14" s="153"/>
      <c r="BG14" s="153"/>
      <c r="BH14" s="153"/>
      <c r="BI14" s="153"/>
      <c r="BJ14" s="153"/>
      <c r="BK14" s="153"/>
    </row>
    <row r="15" spans="1:63" x14ac:dyDescent="0.25">
      <c r="A15" s="151" t="s">
        <v>326</v>
      </c>
      <c r="B15" s="151"/>
      <c r="C15" s="151"/>
      <c r="D15" s="151"/>
      <c r="E15" s="201"/>
      <c r="F15" s="151"/>
      <c r="G15" s="151"/>
      <c r="H15" s="151"/>
      <c r="I15" s="201"/>
      <c r="J15" s="151"/>
      <c r="K15" s="151"/>
      <c r="L15" s="151"/>
      <c r="M15" s="201"/>
      <c r="N15" s="151"/>
      <c r="O15" s="151"/>
      <c r="P15" s="151"/>
      <c r="Q15" s="201"/>
      <c r="R15" s="192">
        <f t="shared" si="0"/>
        <v>0</v>
      </c>
      <c r="S15" s="158">
        <f t="shared" si="2"/>
        <v>0</v>
      </c>
      <c r="T15" s="191"/>
      <c r="U15" s="191"/>
      <c r="V15" s="191"/>
      <c r="W15" s="191"/>
      <c r="X15" s="191"/>
      <c r="Y15" s="153"/>
      <c r="Z15" s="153"/>
      <c r="AA15" s="153"/>
      <c r="AB15" s="153"/>
      <c r="AC15" s="153"/>
      <c r="AD15" s="153"/>
      <c r="AE15" s="153"/>
      <c r="AG15" s="151" t="s">
        <v>326</v>
      </c>
      <c r="AH15" s="151"/>
      <c r="AI15" s="151"/>
      <c r="AJ15" s="151"/>
      <c r="AK15" s="201"/>
      <c r="AL15" s="151"/>
      <c r="AM15" s="151"/>
      <c r="AN15" s="151"/>
      <c r="AO15" s="201"/>
      <c r="AP15" s="151"/>
      <c r="AQ15" s="151"/>
      <c r="AR15" s="151"/>
      <c r="AS15" s="201"/>
      <c r="AT15" s="151"/>
      <c r="AU15" s="151"/>
      <c r="AV15" s="151"/>
      <c r="AW15" s="201"/>
      <c r="AX15" s="192">
        <f t="shared" si="1"/>
        <v>0</v>
      </c>
      <c r="AY15" s="158">
        <f t="shared" si="3"/>
        <v>0</v>
      </c>
      <c r="AZ15" s="153"/>
      <c r="BA15" s="153"/>
      <c r="BB15" s="153"/>
      <c r="BC15" s="153"/>
      <c r="BD15" s="153"/>
      <c r="BE15" s="153"/>
      <c r="BF15" s="153"/>
      <c r="BG15" s="153"/>
      <c r="BH15" s="153"/>
      <c r="BI15" s="153"/>
      <c r="BJ15" s="153"/>
      <c r="BK15" s="153"/>
    </row>
    <row r="16" spans="1:63" x14ac:dyDescent="0.25">
      <c r="A16" s="151" t="s">
        <v>327</v>
      </c>
      <c r="B16" s="151"/>
      <c r="C16" s="151"/>
      <c r="D16" s="151"/>
      <c r="E16" s="201"/>
      <c r="F16" s="151"/>
      <c r="G16" s="151"/>
      <c r="H16" s="151"/>
      <c r="I16" s="201"/>
      <c r="J16" s="151"/>
      <c r="K16" s="151"/>
      <c r="L16" s="151"/>
      <c r="M16" s="201"/>
      <c r="N16" s="151"/>
      <c r="O16" s="151"/>
      <c r="P16" s="151"/>
      <c r="Q16" s="201"/>
      <c r="R16" s="192">
        <f t="shared" si="0"/>
        <v>0</v>
      </c>
      <c r="S16" s="158">
        <f t="shared" si="2"/>
        <v>0</v>
      </c>
      <c r="T16" s="191"/>
      <c r="U16" s="191"/>
      <c r="V16" s="191"/>
      <c r="W16" s="191"/>
      <c r="X16" s="191"/>
      <c r="Y16" s="153"/>
      <c r="Z16" s="153"/>
      <c r="AA16" s="153"/>
      <c r="AB16" s="153"/>
      <c r="AC16" s="153"/>
      <c r="AD16" s="153"/>
      <c r="AE16" s="153"/>
      <c r="AG16" s="151" t="s">
        <v>327</v>
      </c>
      <c r="AH16" s="151"/>
      <c r="AI16" s="151"/>
      <c r="AJ16" s="151"/>
      <c r="AK16" s="201"/>
      <c r="AL16" s="151"/>
      <c r="AM16" s="151"/>
      <c r="AN16" s="151"/>
      <c r="AO16" s="201"/>
      <c r="AP16" s="151"/>
      <c r="AQ16" s="151"/>
      <c r="AR16" s="151"/>
      <c r="AS16" s="201"/>
      <c r="AT16" s="151"/>
      <c r="AU16" s="151"/>
      <c r="AV16" s="151"/>
      <c r="AW16" s="201"/>
      <c r="AX16" s="192">
        <f t="shared" si="1"/>
        <v>0</v>
      </c>
      <c r="AY16" s="158">
        <f t="shared" si="3"/>
        <v>0</v>
      </c>
      <c r="AZ16" s="153"/>
      <c r="BA16" s="153"/>
      <c r="BB16" s="153"/>
      <c r="BC16" s="153"/>
      <c r="BD16" s="153"/>
      <c r="BE16" s="153"/>
      <c r="BF16" s="153"/>
      <c r="BG16" s="153"/>
      <c r="BH16" s="153"/>
      <c r="BI16" s="153"/>
      <c r="BJ16" s="153"/>
      <c r="BK16" s="153"/>
    </row>
    <row r="17" spans="1:63" x14ac:dyDescent="0.25">
      <c r="A17" s="151" t="s">
        <v>328</v>
      </c>
      <c r="B17" s="151"/>
      <c r="C17" s="151"/>
      <c r="D17" s="151"/>
      <c r="E17" s="201"/>
      <c r="F17" s="151"/>
      <c r="G17" s="151"/>
      <c r="H17" s="151"/>
      <c r="I17" s="201"/>
      <c r="J17" s="151"/>
      <c r="K17" s="151"/>
      <c r="L17" s="151"/>
      <c r="M17" s="201"/>
      <c r="N17" s="151"/>
      <c r="O17" s="151"/>
      <c r="P17" s="151"/>
      <c r="Q17" s="201"/>
      <c r="R17" s="192">
        <f t="shared" si="0"/>
        <v>0</v>
      </c>
      <c r="S17" s="158">
        <f t="shared" si="2"/>
        <v>0</v>
      </c>
      <c r="T17" s="191"/>
      <c r="U17" s="191"/>
      <c r="V17" s="191"/>
      <c r="W17" s="191"/>
      <c r="X17" s="191"/>
      <c r="Y17" s="153"/>
      <c r="Z17" s="153"/>
      <c r="AA17" s="153"/>
      <c r="AB17" s="153"/>
      <c r="AC17" s="153"/>
      <c r="AD17" s="153"/>
      <c r="AE17" s="153"/>
      <c r="AG17" s="151" t="s">
        <v>328</v>
      </c>
      <c r="AH17" s="151"/>
      <c r="AI17" s="151"/>
      <c r="AJ17" s="151"/>
      <c r="AK17" s="201"/>
      <c r="AL17" s="151"/>
      <c r="AM17" s="151"/>
      <c r="AN17" s="151"/>
      <c r="AO17" s="201"/>
      <c r="AP17" s="151"/>
      <c r="AQ17" s="151"/>
      <c r="AR17" s="151"/>
      <c r="AS17" s="201"/>
      <c r="AT17" s="151"/>
      <c r="AU17" s="151"/>
      <c r="AV17" s="151"/>
      <c r="AW17" s="201"/>
      <c r="AX17" s="192">
        <f t="shared" si="1"/>
        <v>0</v>
      </c>
      <c r="AY17" s="158">
        <f t="shared" si="3"/>
        <v>0</v>
      </c>
      <c r="AZ17" s="153"/>
      <c r="BA17" s="153"/>
      <c r="BB17" s="153"/>
      <c r="BC17" s="153"/>
      <c r="BD17" s="153"/>
      <c r="BE17" s="153"/>
      <c r="BF17" s="153"/>
      <c r="BG17" s="153"/>
      <c r="BH17" s="153"/>
      <c r="BI17" s="153"/>
      <c r="BJ17" s="153"/>
      <c r="BK17" s="153"/>
    </row>
    <row r="18" spans="1:63" x14ac:dyDescent="0.25">
      <c r="A18" s="151" t="s">
        <v>329</v>
      </c>
      <c r="B18" s="151"/>
      <c r="C18" s="151"/>
      <c r="D18" s="151"/>
      <c r="E18" s="201"/>
      <c r="F18" s="151"/>
      <c r="G18" s="151"/>
      <c r="H18" s="151"/>
      <c r="I18" s="201"/>
      <c r="J18" s="151"/>
      <c r="K18" s="151"/>
      <c r="L18" s="151"/>
      <c r="M18" s="201"/>
      <c r="N18" s="151"/>
      <c r="O18" s="151"/>
      <c r="P18" s="151"/>
      <c r="Q18" s="201"/>
      <c r="R18" s="192">
        <f t="shared" si="0"/>
        <v>0</v>
      </c>
      <c r="S18" s="158">
        <f t="shared" si="2"/>
        <v>0</v>
      </c>
      <c r="T18" s="191"/>
      <c r="U18" s="191"/>
      <c r="V18" s="191"/>
      <c r="W18" s="191"/>
      <c r="X18" s="191"/>
      <c r="Y18" s="153"/>
      <c r="Z18" s="153"/>
      <c r="AA18" s="153"/>
      <c r="AB18" s="153"/>
      <c r="AC18" s="153"/>
      <c r="AD18" s="153"/>
      <c r="AE18" s="153"/>
      <c r="AG18" s="151" t="s">
        <v>329</v>
      </c>
      <c r="AH18" s="151"/>
      <c r="AI18" s="151"/>
      <c r="AJ18" s="151"/>
      <c r="AK18" s="201"/>
      <c r="AL18" s="151"/>
      <c r="AM18" s="151"/>
      <c r="AN18" s="151"/>
      <c r="AO18" s="201"/>
      <c r="AP18" s="151"/>
      <c r="AQ18" s="151"/>
      <c r="AR18" s="151"/>
      <c r="AS18" s="201"/>
      <c r="AT18" s="151"/>
      <c r="AU18" s="151"/>
      <c r="AV18" s="151"/>
      <c r="AW18" s="201"/>
      <c r="AX18" s="192">
        <f t="shared" si="1"/>
        <v>0</v>
      </c>
      <c r="AY18" s="158">
        <f t="shared" si="3"/>
        <v>0</v>
      </c>
      <c r="AZ18" s="153"/>
      <c r="BA18" s="153"/>
      <c r="BB18" s="153"/>
      <c r="BC18" s="153"/>
      <c r="BD18" s="153"/>
      <c r="BE18" s="153"/>
      <c r="BF18" s="153"/>
      <c r="BG18" s="153"/>
      <c r="BH18" s="153"/>
      <c r="BI18" s="153"/>
      <c r="BJ18" s="153"/>
      <c r="BK18" s="153"/>
    </row>
    <row r="19" spans="1:63" x14ac:dyDescent="0.25">
      <c r="A19" s="151" t="s">
        <v>330</v>
      </c>
      <c r="B19" s="151"/>
      <c r="C19" s="151"/>
      <c r="D19" s="151"/>
      <c r="E19" s="201"/>
      <c r="F19" s="151"/>
      <c r="G19" s="151"/>
      <c r="H19" s="151"/>
      <c r="I19" s="201"/>
      <c r="J19" s="151"/>
      <c r="K19" s="151"/>
      <c r="L19" s="151"/>
      <c r="M19" s="201"/>
      <c r="N19" s="151"/>
      <c r="O19" s="151"/>
      <c r="P19" s="151"/>
      <c r="Q19" s="201"/>
      <c r="R19" s="192">
        <f t="shared" si="0"/>
        <v>0</v>
      </c>
      <c r="S19" s="158">
        <f t="shared" si="2"/>
        <v>0</v>
      </c>
      <c r="T19" s="191"/>
      <c r="U19" s="191"/>
      <c r="V19" s="191"/>
      <c r="W19" s="191"/>
      <c r="X19" s="191"/>
      <c r="Y19" s="153"/>
      <c r="Z19" s="153"/>
      <c r="AA19" s="153"/>
      <c r="AB19" s="153"/>
      <c r="AC19" s="153"/>
      <c r="AD19" s="153"/>
      <c r="AE19" s="153"/>
      <c r="AG19" s="151" t="s">
        <v>330</v>
      </c>
      <c r="AH19" s="151"/>
      <c r="AI19" s="151"/>
      <c r="AJ19" s="151"/>
      <c r="AK19" s="201"/>
      <c r="AL19" s="151"/>
      <c r="AM19" s="151"/>
      <c r="AN19" s="151"/>
      <c r="AO19" s="201"/>
      <c r="AP19" s="151"/>
      <c r="AQ19" s="151"/>
      <c r="AR19" s="151"/>
      <c r="AS19" s="201"/>
      <c r="AT19" s="151"/>
      <c r="AU19" s="151"/>
      <c r="AV19" s="151"/>
      <c r="AW19" s="201"/>
      <c r="AX19" s="192">
        <f t="shared" si="1"/>
        <v>0</v>
      </c>
      <c r="AY19" s="158">
        <f t="shared" si="3"/>
        <v>0</v>
      </c>
      <c r="AZ19" s="153"/>
      <c r="BA19" s="153"/>
      <c r="BB19" s="153"/>
      <c r="BC19" s="153"/>
      <c r="BD19" s="153"/>
      <c r="BE19" s="153"/>
      <c r="BF19" s="153"/>
      <c r="BG19" s="153"/>
      <c r="BH19" s="153"/>
      <c r="BI19" s="151"/>
      <c r="BJ19" s="151"/>
      <c r="BK19" s="151"/>
    </row>
    <row r="20" spans="1:63" x14ac:dyDescent="0.25">
      <c r="A20" s="151" t="s">
        <v>331</v>
      </c>
      <c r="B20" s="151"/>
      <c r="C20" s="151"/>
      <c r="D20" s="151"/>
      <c r="E20" s="201"/>
      <c r="F20" s="151"/>
      <c r="G20" s="151"/>
      <c r="H20" s="151"/>
      <c r="I20" s="201"/>
      <c r="J20" s="151"/>
      <c r="K20" s="151"/>
      <c r="L20" s="151"/>
      <c r="M20" s="201"/>
      <c r="N20" s="151"/>
      <c r="O20" s="151"/>
      <c r="P20" s="151"/>
      <c r="Q20" s="201"/>
      <c r="R20" s="192">
        <f t="shared" si="0"/>
        <v>0</v>
      </c>
      <c r="S20" s="158">
        <f t="shared" si="2"/>
        <v>0</v>
      </c>
      <c r="T20" s="191"/>
      <c r="U20" s="191"/>
      <c r="V20" s="191"/>
      <c r="W20" s="191"/>
      <c r="X20" s="191"/>
      <c r="Y20" s="153"/>
      <c r="Z20" s="153"/>
      <c r="AA20" s="153"/>
      <c r="AB20" s="153"/>
      <c r="AC20" s="153"/>
      <c r="AD20" s="153"/>
      <c r="AE20" s="153"/>
      <c r="AG20" s="151" t="s">
        <v>331</v>
      </c>
      <c r="AH20" s="151"/>
      <c r="AI20" s="151"/>
      <c r="AJ20" s="151"/>
      <c r="AK20" s="201"/>
      <c r="AL20" s="151"/>
      <c r="AM20" s="151"/>
      <c r="AN20" s="151"/>
      <c r="AO20" s="201"/>
      <c r="AP20" s="151"/>
      <c r="AQ20" s="151"/>
      <c r="AR20" s="151"/>
      <c r="AS20" s="201"/>
      <c r="AT20" s="151"/>
      <c r="AU20" s="151"/>
      <c r="AV20" s="151"/>
      <c r="AW20" s="201"/>
      <c r="AX20" s="192">
        <f t="shared" si="1"/>
        <v>0</v>
      </c>
      <c r="AY20" s="158">
        <f t="shared" si="3"/>
        <v>0</v>
      </c>
      <c r="AZ20" s="153"/>
      <c r="BA20" s="153"/>
      <c r="BB20" s="153"/>
      <c r="BC20" s="153"/>
      <c r="BD20" s="153"/>
      <c r="BE20" s="153"/>
      <c r="BF20" s="153"/>
      <c r="BG20" s="153"/>
      <c r="BH20" s="153"/>
      <c r="BI20" s="151"/>
      <c r="BJ20" s="151"/>
      <c r="BK20" s="151"/>
    </row>
    <row r="21" spans="1:63" x14ac:dyDescent="0.25">
      <c r="A21" s="151" t="s">
        <v>332</v>
      </c>
      <c r="B21" s="151"/>
      <c r="C21" s="151"/>
      <c r="D21" s="151"/>
      <c r="E21" s="201"/>
      <c r="F21" s="151"/>
      <c r="G21" s="151"/>
      <c r="H21" s="151"/>
      <c r="I21" s="201"/>
      <c r="J21" s="151"/>
      <c r="K21" s="151"/>
      <c r="L21" s="151"/>
      <c r="M21" s="201"/>
      <c r="N21" s="151"/>
      <c r="O21" s="151"/>
      <c r="P21" s="151"/>
      <c r="Q21" s="201"/>
      <c r="R21" s="192">
        <f t="shared" si="0"/>
        <v>0</v>
      </c>
      <c r="S21" s="158">
        <f t="shared" si="2"/>
        <v>0</v>
      </c>
      <c r="T21" s="191"/>
      <c r="U21" s="191"/>
      <c r="V21" s="191"/>
      <c r="W21" s="191"/>
      <c r="X21" s="191"/>
      <c r="Y21" s="153"/>
      <c r="Z21" s="153"/>
      <c r="AA21" s="153"/>
      <c r="AB21" s="153"/>
      <c r="AC21" s="153"/>
      <c r="AD21" s="153"/>
      <c r="AE21" s="153"/>
      <c r="AG21" s="151" t="s">
        <v>332</v>
      </c>
      <c r="AH21" s="151"/>
      <c r="AI21" s="151"/>
      <c r="AJ21" s="151"/>
      <c r="AK21" s="201"/>
      <c r="AL21" s="151"/>
      <c r="AM21" s="151"/>
      <c r="AN21" s="151"/>
      <c r="AO21" s="201"/>
      <c r="AP21" s="151"/>
      <c r="AQ21" s="151"/>
      <c r="AR21" s="151"/>
      <c r="AS21" s="201"/>
      <c r="AT21" s="151"/>
      <c r="AU21" s="151"/>
      <c r="AV21" s="151"/>
      <c r="AW21" s="201"/>
      <c r="AX21" s="192">
        <f t="shared" si="1"/>
        <v>0</v>
      </c>
      <c r="AY21" s="158">
        <f t="shared" si="3"/>
        <v>0</v>
      </c>
      <c r="AZ21" s="153"/>
      <c r="BA21" s="153"/>
      <c r="BB21" s="153"/>
      <c r="BC21" s="153"/>
      <c r="BD21" s="153"/>
      <c r="BE21" s="153"/>
      <c r="BF21" s="153"/>
      <c r="BG21" s="153"/>
      <c r="BH21" s="153"/>
      <c r="BI21" s="151"/>
      <c r="BJ21" s="151"/>
      <c r="BK21" s="151"/>
    </row>
    <row r="22" spans="1:63" x14ac:dyDescent="0.25">
      <c r="A22" s="151" t="s">
        <v>333</v>
      </c>
      <c r="B22" s="151"/>
      <c r="C22" s="151"/>
      <c r="D22" s="151"/>
      <c r="E22" s="201"/>
      <c r="F22" s="151"/>
      <c r="G22" s="151"/>
      <c r="H22" s="151"/>
      <c r="I22" s="201"/>
      <c r="J22" s="151"/>
      <c r="K22" s="151"/>
      <c r="L22" s="151"/>
      <c r="M22" s="201"/>
      <c r="N22" s="151"/>
      <c r="O22" s="151"/>
      <c r="P22" s="151"/>
      <c r="Q22" s="201"/>
      <c r="R22" s="192">
        <f t="shared" si="0"/>
        <v>0</v>
      </c>
      <c r="S22" s="158">
        <f t="shared" si="2"/>
        <v>0</v>
      </c>
      <c r="T22" s="191"/>
      <c r="U22" s="191"/>
      <c r="V22" s="191"/>
      <c r="W22" s="191"/>
      <c r="X22" s="191"/>
      <c r="Y22" s="153"/>
      <c r="Z22" s="153"/>
      <c r="AA22" s="153"/>
      <c r="AB22" s="153"/>
      <c r="AC22" s="153"/>
      <c r="AD22" s="153"/>
      <c r="AE22" s="153"/>
      <c r="AG22" s="151" t="s">
        <v>333</v>
      </c>
      <c r="AH22" s="151"/>
      <c r="AI22" s="151"/>
      <c r="AJ22" s="151"/>
      <c r="AK22" s="201"/>
      <c r="AL22" s="151"/>
      <c r="AM22" s="151"/>
      <c r="AN22" s="151"/>
      <c r="AO22" s="201"/>
      <c r="AP22" s="151"/>
      <c r="AQ22" s="151"/>
      <c r="AR22" s="151"/>
      <c r="AS22" s="201"/>
      <c r="AT22" s="151"/>
      <c r="AU22" s="151"/>
      <c r="AV22" s="151"/>
      <c r="AW22" s="201"/>
      <c r="AX22" s="192">
        <f t="shared" si="1"/>
        <v>0</v>
      </c>
      <c r="AY22" s="158">
        <f t="shared" si="3"/>
        <v>0</v>
      </c>
      <c r="AZ22" s="153"/>
      <c r="BA22" s="153"/>
      <c r="BB22" s="153"/>
      <c r="BC22" s="153"/>
      <c r="BD22" s="153"/>
      <c r="BE22" s="153"/>
      <c r="BF22" s="153"/>
      <c r="BG22" s="153"/>
      <c r="BH22" s="153"/>
      <c r="BI22" s="153"/>
      <c r="BJ22" s="153"/>
      <c r="BK22" s="153"/>
    </row>
    <row r="23" spans="1:63" x14ac:dyDescent="0.25">
      <c r="A23" s="151" t="s">
        <v>334</v>
      </c>
      <c r="B23" s="151"/>
      <c r="C23" s="151"/>
      <c r="D23" s="151"/>
      <c r="E23" s="201"/>
      <c r="F23" s="151"/>
      <c r="G23" s="151"/>
      <c r="H23" s="151"/>
      <c r="I23" s="201"/>
      <c r="J23" s="151"/>
      <c r="K23" s="151"/>
      <c r="L23" s="151"/>
      <c r="M23" s="201"/>
      <c r="N23" s="151"/>
      <c r="O23" s="151"/>
      <c r="P23" s="151"/>
      <c r="Q23" s="201"/>
      <c r="R23" s="192">
        <f t="shared" si="0"/>
        <v>0</v>
      </c>
      <c r="S23" s="158">
        <f t="shared" si="2"/>
        <v>0</v>
      </c>
      <c r="T23" s="191"/>
      <c r="U23" s="191"/>
      <c r="V23" s="191"/>
      <c r="W23" s="191"/>
      <c r="X23" s="191"/>
      <c r="Y23" s="153"/>
      <c r="Z23" s="153"/>
      <c r="AA23" s="153"/>
      <c r="AB23" s="153"/>
      <c r="AC23" s="153"/>
      <c r="AD23" s="153"/>
      <c r="AE23" s="153"/>
      <c r="AG23" s="151" t="s">
        <v>334</v>
      </c>
      <c r="AH23" s="151"/>
      <c r="AI23" s="151"/>
      <c r="AJ23" s="151"/>
      <c r="AK23" s="201"/>
      <c r="AL23" s="151"/>
      <c r="AM23" s="151"/>
      <c r="AN23" s="151"/>
      <c r="AO23" s="201"/>
      <c r="AP23" s="151"/>
      <c r="AQ23" s="151"/>
      <c r="AR23" s="151"/>
      <c r="AS23" s="201"/>
      <c r="AT23" s="151"/>
      <c r="AU23" s="151"/>
      <c r="AV23" s="151"/>
      <c r="AW23" s="201"/>
      <c r="AX23" s="192">
        <f t="shared" si="1"/>
        <v>0</v>
      </c>
      <c r="AY23" s="158">
        <f t="shared" si="3"/>
        <v>0</v>
      </c>
      <c r="AZ23" s="153"/>
      <c r="BA23" s="153"/>
      <c r="BB23" s="153"/>
      <c r="BC23" s="153"/>
      <c r="BD23" s="153"/>
      <c r="BE23" s="153"/>
      <c r="BF23" s="153"/>
      <c r="BG23" s="153"/>
      <c r="BH23" s="153"/>
      <c r="BI23" s="153"/>
      <c r="BJ23" s="153"/>
      <c r="BK23" s="153"/>
    </row>
    <row r="24" spans="1:63" x14ac:dyDescent="0.25">
      <c r="A24" s="151" t="s">
        <v>335</v>
      </c>
      <c r="B24" s="151"/>
      <c r="C24" s="151"/>
      <c r="D24" s="151"/>
      <c r="E24" s="201"/>
      <c r="F24" s="151"/>
      <c r="G24" s="151"/>
      <c r="H24" s="151"/>
      <c r="I24" s="201"/>
      <c r="J24" s="151"/>
      <c r="K24" s="151"/>
      <c r="L24" s="151"/>
      <c r="M24" s="201"/>
      <c r="N24" s="151"/>
      <c r="O24" s="151"/>
      <c r="P24" s="151"/>
      <c r="Q24" s="201"/>
      <c r="R24" s="192">
        <f t="shared" si="0"/>
        <v>0</v>
      </c>
      <c r="S24" s="158">
        <f t="shared" si="2"/>
        <v>0</v>
      </c>
      <c r="T24" s="191"/>
      <c r="U24" s="191"/>
      <c r="V24" s="191"/>
      <c r="W24" s="191"/>
      <c r="X24" s="191"/>
      <c r="Y24" s="153"/>
      <c r="Z24" s="153"/>
      <c r="AA24" s="153"/>
      <c r="AB24" s="153"/>
      <c r="AC24" s="153"/>
      <c r="AD24" s="153"/>
      <c r="AE24" s="153"/>
      <c r="AG24" s="151" t="s">
        <v>335</v>
      </c>
      <c r="AH24" s="151"/>
      <c r="AI24" s="151"/>
      <c r="AJ24" s="151"/>
      <c r="AK24" s="201"/>
      <c r="AL24" s="151"/>
      <c r="AM24" s="151"/>
      <c r="AN24" s="151"/>
      <c r="AO24" s="201"/>
      <c r="AP24" s="151"/>
      <c r="AQ24" s="151"/>
      <c r="AR24" s="151"/>
      <c r="AS24" s="201"/>
      <c r="AT24" s="151"/>
      <c r="AU24" s="151"/>
      <c r="AV24" s="151"/>
      <c r="AW24" s="201"/>
      <c r="AX24" s="192">
        <f t="shared" si="1"/>
        <v>0</v>
      </c>
      <c r="AY24" s="158">
        <f t="shared" si="3"/>
        <v>0</v>
      </c>
      <c r="AZ24" s="153"/>
      <c r="BA24" s="153"/>
      <c r="BB24" s="153"/>
      <c r="BC24" s="153"/>
      <c r="BD24" s="153"/>
      <c r="BE24" s="153"/>
      <c r="BF24" s="153"/>
      <c r="BG24" s="153"/>
      <c r="BH24" s="153"/>
      <c r="BI24" s="153"/>
      <c r="BJ24" s="153"/>
      <c r="BK24" s="153"/>
    </row>
    <row r="25" spans="1:63" x14ac:dyDescent="0.25">
      <c r="A25" s="151" t="s">
        <v>336</v>
      </c>
      <c r="B25" s="151"/>
      <c r="C25" s="151"/>
      <c r="D25" s="151"/>
      <c r="E25" s="201"/>
      <c r="F25" s="151"/>
      <c r="G25" s="151"/>
      <c r="H25" s="151"/>
      <c r="I25" s="201"/>
      <c r="J25" s="151"/>
      <c r="K25" s="151"/>
      <c r="L25" s="151"/>
      <c r="M25" s="201"/>
      <c r="N25" s="151"/>
      <c r="O25" s="151"/>
      <c r="P25" s="151"/>
      <c r="Q25" s="201"/>
      <c r="R25" s="192">
        <f t="shared" si="0"/>
        <v>0</v>
      </c>
      <c r="S25" s="158">
        <f t="shared" si="2"/>
        <v>0</v>
      </c>
      <c r="T25" s="191"/>
      <c r="U25" s="191"/>
      <c r="V25" s="191"/>
      <c r="W25" s="191"/>
      <c r="X25" s="191"/>
      <c r="Y25" s="153"/>
      <c r="Z25" s="153"/>
      <c r="AA25" s="153"/>
      <c r="AB25" s="153"/>
      <c r="AC25" s="153"/>
      <c r="AD25" s="153"/>
      <c r="AE25" s="153"/>
      <c r="AG25" s="151" t="s">
        <v>336</v>
      </c>
      <c r="AH25" s="151"/>
      <c r="AI25" s="151"/>
      <c r="AJ25" s="151"/>
      <c r="AK25" s="201"/>
      <c r="AL25" s="151"/>
      <c r="AM25" s="151"/>
      <c r="AN25" s="151"/>
      <c r="AO25" s="201"/>
      <c r="AP25" s="151"/>
      <c r="AQ25" s="151"/>
      <c r="AR25" s="151"/>
      <c r="AS25" s="201"/>
      <c r="AT25" s="151"/>
      <c r="AU25" s="151"/>
      <c r="AV25" s="151"/>
      <c r="AW25" s="201"/>
      <c r="AX25" s="192">
        <f t="shared" si="1"/>
        <v>0</v>
      </c>
      <c r="AY25" s="158">
        <f t="shared" si="3"/>
        <v>0</v>
      </c>
      <c r="AZ25" s="153"/>
      <c r="BA25" s="153"/>
      <c r="BB25" s="153"/>
      <c r="BC25" s="153"/>
      <c r="BD25" s="153"/>
      <c r="BE25" s="153"/>
      <c r="BF25" s="153"/>
      <c r="BG25" s="153"/>
      <c r="BH25" s="153"/>
      <c r="BI25" s="153"/>
      <c r="BJ25" s="153"/>
      <c r="BK25" s="153"/>
    </row>
    <row r="26" spans="1:63" x14ac:dyDescent="0.25">
      <c r="A26" s="151" t="s">
        <v>337</v>
      </c>
      <c r="B26" s="151"/>
      <c r="C26" s="151"/>
      <c r="D26" s="151"/>
      <c r="E26" s="201"/>
      <c r="F26" s="151"/>
      <c r="G26" s="151"/>
      <c r="H26" s="151"/>
      <c r="I26" s="201"/>
      <c r="J26" s="151"/>
      <c r="K26" s="151"/>
      <c r="L26" s="151"/>
      <c r="M26" s="201"/>
      <c r="N26" s="151"/>
      <c r="O26" s="151"/>
      <c r="P26" s="151"/>
      <c r="Q26" s="201"/>
      <c r="R26" s="192">
        <f t="shared" si="0"/>
        <v>0</v>
      </c>
      <c r="S26" s="158">
        <f t="shared" si="2"/>
        <v>0</v>
      </c>
      <c r="T26" s="191"/>
      <c r="U26" s="191"/>
      <c r="V26" s="191"/>
      <c r="W26" s="191"/>
      <c r="X26" s="191"/>
      <c r="Y26" s="153"/>
      <c r="Z26" s="153"/>
      <c r="AA26" s="153"/>
      <c r="AB26" s="153"/>
      <c r="AC26" s="153"/>
      <c r="AD26" s="153"/>
      <c r="AE26" s="153"/>
      <c r="AG26" s="151" t="s">
        <v>337</v>
      </c>
      <c r="AH26" s="151"/>
      <c r="AI26" s="151"/>
      <c r="AJ26" s="151"/>
      <c r="AK26" s="201"/>
      <c r="AL26" s="151"/>
      <c r="AM26" s="151"/>
      <c r="AN26" s="151"/>
      <c r="AO26" s="201"/>
      <c r="AP26" s="151"/>
      <c r="AQ26" s="151"/>
      <c r="AR26" s="151"/>
      <c r="AS26" s="201"/>
      <c r="AT26" s="151"/>
      <c r="AU26" s="151"/>
      <c r="AV26" s="151"/>
      <c r="AW26" s="201"/>
      <c r="AX26" s="192">
        <f t="shared" si="1"/>
        <v>0</v>
      </c>
      <c r="AY26" s="158">
        <f t="shared" si="3"/>
        <v>0</v>
      </c>
      <c r="AZ26" s="153"/>
      <c r="BA26" s="153"/>
      <c r="BB26" s="153"/>
      <c r="BC26" s="153"/>
      <c r="BD26" s="153"/>
      <c r="BE26" s="153"/>
      <c r="BF26" s="153"/>
      <c r="BG26" s="153"/>
      <c r="BH26" s="153"/>
      <c r="BI26" s="153"/>
      <c r="BJ26" s="153"/>
      <c r="BK26" s="153"/>
    </row>
    <row r="27" spans="1:63" x14ac:dyDescent="0.25">
      <c r="A27" s="151" t="s">
        <v>338</v>
      </c>
      <c r="B27" s="151"/>
      <c r="C27" s="151"/>
      <c r="D27" s="151"/>
      <c r="E27" s="201"/>
      <c r="F27" s="151"/>
      <c r="G27" s="151"/>
      <c r="H27" s="151"/>
      <c r="I27" s="201"/>
      <c r="J27" s="151"/>
      <c r="K27" s="151"/>
      <c r="L27" s="151"/>
      <c r="M27" s="201"/>
      <c r="N27" s="151"/>
      <c r="O27" s="151"/>
      <c r="P27" s="151"/>
      <c r="Q27" s="201"/>
      <c r="R27" s="192">
        <f t="shared" si="0"/>
        <v>0</v>
      </c>
      <c r="S27" s="158">
        <f t="shared" si="2"/>
        <v>0</v>
      </c>
      <c r="T27" s="191"/>
      <c r="U27" s="191"/>
      <c r="V27" s="191"/>
      <c r="W27" s="191"/>
      <c r="X27" s="191"/>
      <c r="Y27" s="153"/>
      <c r="Z27" s="153"/>
      <c r="AA27" s="153"/>
      <c r="AB27" s="153"/>
      <c r="AC27" s="153"/>
      <c r="AD27" s="153"/>
      <c r="AE27" s="153"/>
      <c r="AG27" s="151" t="s">
        <v>338</v>
      </c>
      <c r="AH27" s="151"/>
      <c r="AI27" s="151"/>
      <c r="AJ27" s="151"/>
      <c r="AK27" s="201"/>
      <c r="AL27" s="151"/>
      <c r="AM27" s="151"/>
      <c r="AN27" s="151"/>
      <c r="AO27" s="201"/>
      <c r="AP27" s="151"/>
      <c r="AQ27" s="151"/>
      <c r="AR27" s="151"/>
      <c r="AS27" s="201"/>
      <c r="AT27" s="151"/>
      <c r="AU27" s="151"/>
      <c r="AV27" s="151"/>
      <c r="AW27" s="201"/>
      <c r="AX27" s="192">
        <f t="shared" si="1"/>
        <v>0</v>
      </c>
      <c r="AY27" s="158">
        <f t="shared" si="3"/>
        <v>0</v>
      </c>
      <c r="AZ27" s="153"/>
      <c r="BA27" s="153"/>
      <c r="BB27" s="153"/>
      <c r="BC27" s="153"/>
      <c r="BD27" s="153"/>
      <c r="BE27" s="153"/>
      <c r="BF27" s="153"/>
      <c r="BG27" s="153"/>
      <c r="BH27" s="153"/>
      <c r="BI27" s="153"/>
      <c r="BJ27" s="153"/>
      <c r="BK27" s="153"/>
    </row>
    <row r="28" spans="1:63" x14ac:dyDescent="0.25">
      <c r="A28" s="151" t="s">
        <v>339</v>
      </c>
      <c r="B28" s="151"/>
      <c r="C28" s="151"/>
      <c r="D28" s="151"/>
      <c r="E28" s="201"/>
      <c r="F28" s="151"/>
      <c r="G28" s="151"/>
      <c r="H28" s="151"/>
      <c r="I28" s="201"/>
      <c r="J28" s="151"/>
      <c r="K28" s="151"/>
      <c r="L28" s="151"/>
      <c r="M28" s="201"/>
      <c r="N28" s="151"/>
      <c r="O28" s="151"/>
      <c r="P28" s="151"/>
      <c r="Q28" s="201"/>
      <c r="R28" s="192">
        <f t="shared" si="0"/>
        <v>0</v>
      </c>
      <c r="S28" s="158">
        <f t="shared" si="2"/>
        <v>0</v>
      </c>
      <c r="T28" s="191"/>
      <c r="U28" s="191"/>
      <c r="V28" s="191"/>
      <c r="W28" s="191"/>
      <c r="X28" s="191"/>
      <c r="Y28" s="153"/>
      <c r="Z28" s="153"/>
      <c r="AA28" s="153"/>
      <c r="AB28" s="153"/>
      <c r="AC28" s="153"/>
      <c r="AD28" s="153"/>
      <c r="AE28" s="153"/>
      <c r="AG28" s="151" t="s">
        <v>339</v>
      </c>
      <c r="AH28" s="151"/>
      <c r="AI28" s="151"/>
      <c r="AJ28" s="151"/>
      <c r="AK28" s="201"/>
      <c r="AL28" s="151"/>
      <c r="AM28" s="151"/>
      <c r="AN28" s="151"/>
      <c r="AO28" s="201"/>
      <c r="AP28" s="151"/>
      <c r="AQ28" s="151"/>
      <c r="AR28" s="151"/>
      <c r="AS28" s="201"/>
      <c r="AT28" s="151"/>
      <c r="AU28" s="151"/>
      <c r="AV28" s="151"/>
      <c r="AW28" s="201"/>
      <c r="AX28" s="192">
        <f t="shared" si="1"/>
        <v>0</v>
      </c>
      <c r="AY28" s="158">
        <f t="shared" si="3"/>
        <v>0</v>
      </c>
      <c r="AZ28" s="153"/>
      <c r="BA28" s="153"/>
      <c r="BB28" s="153"/>
      <c r="BC28" s="153"/>
      <c r="BD28" s="153"/>
      <c r="BE28" s="153"/>
      <c r="BF28" s="153"/>
      <c r="BG28" s="153"/>
      <c r="BH28" s="153"/>
      <c r="BI28" s="153"/>
      <c r="BJ28" s="153"/>
      <c r="BK28" s="153"/>
    </row>
    <row r="29" spans="1:63" x14ac:dyDescent="0.25">
      <c r="A29" s="151" t="s">
        <v>340</v>
      </c>
      <c r="B29" s="151"/>
      <c r="C29" s="151"/>
      <c r="D29" s="151"/>
      <c r="E29" s="201"/>
      <c r="F29" s="151"/>
      <c r="G29" s="151"/>
      <c r="H29" s="151"/>
      <c r="I29" s="201"/>
      <c r="J29" s="151"/>
      <c r="K29" s="151"/>
      <c r="L29" s="151"/>
      <c r="M29" s="201"/>
      <c r="N29" s="151"/>
      <c r="O29" s="151"/>
      <c r="P29" s="151"/>
      <c r="Q29" s="201"/>
      <c r="R29" s="192">
        <f t="shared" si="0"/>
        <v>0</v>
      </c>
      <c r="S29" s="158">
        <f t="shared" si="2"/>
        <v>0</v>
      </c>
      <c r="T29" s="191"/>
      <c r="U29" s="191"/>
      <c r="V29" s="191"/>
      <c r="W29" s="191"/>
      <c r="X29" s="191"/>
      <c r="Y29" s="153"/>
      <c r="Z29" s="153"/>
      <c r="AA29" s="153"/>
      <c r="AB29" s="153"/>
      <c r="AC29" s="153"/>
      <c r="AD29" s="153"/>
      <c r="AE29" s="153"/>
      <c r="AG29" s="151" t="s">
        <v>340</v>
      </c>
      <c r="AH29" s="151"/>
      <c r="AI29" s="151"/>
      <c r="AJ29" s="151"/>
      <c r="AK29" s="201"/>
      <c r="AL29" s="151"/>
      <c r="AM29" s="151"/>
      <c r="AN29" s="151"/>
      <c r="AO29" s="201"/>
      <c r="AP29" s="151"/>
      <c r="AQ29" s="151"/>
      <c r="AR29" s="151"/>
      <c r="AS29" s="201"/>
      <c r="AT29" s="151"/>
      <c r="AU29" s="151"/>
      <c r="AV29" s="151"/>
      <c r="AW29" s="201"/>
      <c r="AX29" s="192">
        <f t="shared" si="1"/>
        <v>0</v>
      </c>
      <c r="AY29" s="158">
        <f t="shared" si="3"/>
        <v>0</v>
      </c>
      <c r="AZ29" s="153"/>
      <c r="BA29" s="153"/>
      <c r="BB29" s="153"/>
      <c r="BC29" s="153"/>
      <c r="BD29" s="153"/>
      <c r="BE29" s="153"/>
      <c r="BF29" s="153"/>
      <c r="BG29" s="153"/>
      <c r="BH29" s="153"/>
      <c r="BI29" s="153"/>
      <c r="BJ29" s="153"/>
      <c r="BK29" s="153"/>
    </row>
    <row r="30" spans="1:63" x14ac:dyDescent="0.25">
      <c r="A30" s="151" t="s">
        <v>341</v>
      </c>
      <c r="B30" s="151"/>
      <c r="C30" s="151"/>
      <c r="D30" s="151"/>
      <c r="E30" s="201"/>
      <c r="F30" s="151"/>
      <c r="G30" s="151"/>
      <c r="H30" s="151"/>
      <c r="I30" s="201"/>
      <c r="J30" s="151"/>
      <c r="K30" s="151"/>
      <c r="L30" s="151"/>
      <c r="M30" s="201"/>
      <c r="N30" s="151"/>
      <c r="O30" s="151"/>
      <c r="P30" s="151"/>
      <c r="Q30" s="201"/>
      <c r="R30" s="192">
        <f t="shared" si="0"/>
        <v>0</v>
      </c>
      <c r="S30" s="158">
        <f t="shared" si="2"/>
        <v>0</v>
      </c>
      <c r="T30" s="191"/>
      <c r="U30" s="191"/>
      <c r="V30" s="191"/>
      <c r="W30" s="191"/>
      <c r="X30" s="191"/>
      <c r="Y30" s="153"/>
      <c r="Z30" s="153"/>
      <c r="AA30" s="153"/>
      <c r="AB30" s="153"/>
      <c r="AC30" s="153"/>
      <c r="AD30" s="153"/>
      <c r="AE30" s="153"/>
      <c r="AG30" s="151" t="s">
        <v>341</v>
      </c>
      <c r="AH30" s="151"/>
      <c r="AI30" s="151"/>
      <c r="AJ30" s="151"/>
      <c r="AK30" s="201"/>
      <c r="AL30" s="151"/>
      <c r="AM30" s="151"/>
      <c r="AN30" s="151"/>
      <c r="AO30" s="201"/>
      <c r="AP30" s="151"/>
      <c r="AQ30" s="151"/>
      <c r="AR30" s="151"/>
      <c r="AS30" s="201"/>
      <c r="AT30" s="151"/>
      <c r="AU30" s="151"/>
      <c r="AV30" s="151"/>
      <c r="AW30" s="201"/>
      <c r="AX30" s="192">
        <f t="shared" si="1"/>
        <v>0</v>
      </c>
      <c r="AY30" s="158">
        <f t="shared" si="3"/>
        <v>0</v>
      </c>
      <c r="AZ30" s="153"/>
      <c r="BA30" s="153"/>
      <c r="BB30" s="153"/>
      <c r="BC30" s="153"/>
      <c r="BD30" s="153"/>
      <c r="BE30" s="153"/>
      <c r="BF30" s="153"/>
      <c r="BG30" s="153"/>
      <c r="BH30" s="153"/>
      <c r="BI30" s="153"/>
      <c r="BJ30" s="153"/>
      <c r="BK30" s="153"/>
    </row>
    <row r="31" spans="1:63" x14ac:dyDescent="0.25">
      <c r="A31" s="151" t="s">
        <v>342</v>
      </c>
      <c r="B31" s="151"/>
      <c r="C31" s="151"/>
      <c r="D31" s="151"/>
      <c r="E31" s="201"/>
      <c r="F31" s="151"/>
      <c r="G31" s="151"/>
      <c r="H31" s="151"/>
      <c r="I31" s="201"/>
      <c r="J31" s="151"/>
      <c r="K31" s="151"/>
      <c r="L31" s="151"/>
      <c r="M31" s="201"/>
      <c r="N31" s="151"/>
      <c r="O31" s="151"/>
      <c r="P31" s="151"/>
      <c r="Q31" s="201"/>
      <c r="R31" s="192">
        <f t="shared" si="0"/>
        <v>0</v>
      </c>
      <c r="S31" s="158">
        <f t="shared" si="2"/>
        <v>0</v>
      </c>
      <c r="T31" s="191"/>
      <c r="U31" s="191"/>
      <c r="V31" s="191"/>
      <c r="W31" s="191"/>
      <c r="X31" s="191"/>
      <c r="Y31" s="153"/>
      <c r="Z31" s="153"/>
      <c r="AA31" s="153"/>
      <c r="AB31" s="153"/>
      <c r="AC31" s="153"/>
      <c r="AD31" s="153"/>
      <c r="AE31" s="153"/>
      <c r="AG31" s="151" t="s">
        <v>342</v>
      </c>
      <c r="AH31" s="151"/>
      <c r="AI31" s="151"/>
      <c r="AJ31" s="151"/>
      <c r="AK31" s="201"/>
      <c r="AL31" s="151"/>
      <c r="AM31" s="151"/>
      <c r="AN31" s="151"/>
      <c r="AO31" s="201"/>
      <c r="AP31" s="151"/>
      <c r="AQ31" s="151"/>
      <c r="AR31" s="151"/>
      <c r="AS31" s="201"/>
      <c r="AT31" s="151"/>
      <c r="AU31" s="151"/>
      <c r="AV31" s="151"/>
      <c r="AW31" s="201"/>
      <c r="AX31" s="192">
        <f t="shared" si="1"/>
        <v>0</v>
      </c>
      <c r="AY31" s="158">
        <f t="shared" si="3"/>
        <v>0</v>
      </c>
      <c r="AZ31" s="153"/>
      <c r="BA31" s="153"/>
      <c r="BB31" s="153"/>
      <c r="BC31" s="153"/>
      <c r="BD31" s="153"/>
      <c r="BE31" s="153"/>
      <c r="BF31" s="153"/>
      <c r="BG31" s="153"/>
      <c r="BH31" s="153"/>
      <c r="BI31" s="153"/>
      <c r="BJ31" s="153"/>
      <c r="BK31" s="153"/>
    </row>
    <row r="32" spans="1:63" x14ac:dyDescent="0.25">
      <c r="A32" s="155" t="s">
        <v>343</v>
      </c>
      <c r="B32" s="152">
        <f>SUM(B11:B31)</f>
        <v>0</v>
      </c>
      <c r="C32" s="152">
        <f t="shared" ref="C32:AE32" si="4">SUM(C11:C31)</f>
        <v>0</v>
      </c>
      <c r="D32" s="152">
        <f t="shared" si="4"/>
        <v>0</v>
      </c>
      <c r="E32" s="202">
        <f>SUM(E11:E31)</f>
        <v>0</v>
      </c>
      <c r="F32" s="152">
        <f t="shared" si="4"/>
        <v>0</v>
      </c>
      <c r="G32" s="152">
        <f t="shared" si="4"/>
        <v>0</v>
      </c>
      <c r="H32" s="152">
        <f t="shared" si="4"/>
        <v>0</v>
      </c>
      <c r="I32" s="202">
        <f>SUM(I11:I31)</f>
        <v>0</v>
      </c>
      <c r="J32" s="152">
        <f t="shared" si="4"/>
        <v>0</v>
      </c>
      <c r="K32" s="152">
        <f t="shared" si="4"/>
        <v>0</v>
      </c>
      <c r="L32" s="152">
        <f t="shared" si="4"/>
        <v>0</v>
      </c>
      <c r="M32" s="202">
        <f>SUM(M11:M31)</f>
        <v>0</v>
      </c>
      <c r="N32" s="152">
        <f t="shared" si="4"/>
        <v>0</v>
      </c>
      <c r="O32" s="152">
        <f t="shared" si="4"/>
        <v>0</v>
      </c>
      <c r="P32" s="152">
        <f t="shared" si="4"/>
        <v>0</v>
      </c>
      <c r="Q32" s="202">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343</v>
      </c>
      <c r="AH32" s="152">
        <f t="shared" ref="AH32:AW32" si="5">SUM(AH11:AH31)</f>
        <v>0</v>
      </c>
      <c r="AI32" s="152">
        <f t="shared" si="5"/>
        <v>0</v>
      </c>
      <c r="AJ32" s="152">
        <f t="shared" si="5"/>
        <v>0</v>
      </c>
      <c r="AK32" s="202">
        <f t="shared" si="5"/>
        <v>0</v>
      </c>
      <c r="AL32" s="152">
        <f t="shared" si="5"/>
        <v>0</v>
      </c>
      <c r="AM32" s="152">
        <f t="shared" si="5"/>
        <v>0</v>
      </c>
      <c r="AN32" s="152">
        <f t="shared" si="5"/>
        <v>0</v>
      </c>
      <c r="AO32" s="202">
        <f t="shared" si="5"/>
        <v>0</v>
      </c>
      <c r="AP32" s="152">
        <f t="shared" si="5"/>
        <v>0</v>
      </c>
      <c r="AQ32" s="152">
        <f t="shared" si="5"/>
        <v>0</v>
      </c>
      <c r="AR32" s="152">
        <f t="shared" si="5"/>
        <v>0</v>
      </c>
      <c r="AS32" s="202">
        <f t="shared" si="5"/>
        <v>0</v>
      </c>
      <c r="AT32" s="152">
        <f t="shared" si="5"/>
        <v>0</v>
      </c>
      <c r="AU32" s="152">
        <f t="shared" si="5"/>
        <v>0</v>
      </c>
      <c r="AV32" s="152">
        <f t="shared" si="5"/>
        <v>0</v>
      </c>
      <c r="AW32" s="202">
        <f t="shared" si="5"/>
        <v>0</v>
      </c>
      <c r="AX32" s="193">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18" t="s">
        <v>304</v>
      </c>
      <c r="B35" s="195" t="s">
        <v>30</v>
      </c>
      <c r="C35" s="195" t="s">
        <v>31</v>
      </c>
      <c r="D35" s="715" t="s">
        <v>32</v>
      </c>
      <c r="E35" s="716"/>
      <c r="F35" s="195" t="s">
        <v>33</v>
      </c>
      <c r="G35" s="195" t="s">
        <v>34</v>
      </c>
      <c r="H35" s="715" t="s">
        <v>35</v>
      </c>
      <c r="I35" s="716"/>
      <c r="J35" s="195" t="s">
        <v>36</v>
      </c>
      <c r="K35" s="195" t="s">
        <v>37</v>
      </c>
      <c r="L35" s="715" t="s">
        <v>8</v>
      </c>
      <c r="M35" s="716"/>
      <c r="N35" s="195" t="s">
        <v>38</v>
      </c>
      <c r="O35" s="195" t="s">
        <v>39</v>
      </c>
      <c r="P35" s="715" t="s">
        <v>40</v>
      </c>
      <c r="Q35" s="716"/>
      <c r="R35" s="715" t="s">
        <v>305</v>
      </c>
      <c r="S35" s="716"/>
      <c r="T35" s="715" t="s">
        <v>306</v>
      </c>
      <c r="U35" s="717"/>
      <c r="V35" s="717"/>
      <c r="W35" s="717"/>
      <c r="X35" s="717"/>
      <c r="Y35" s="716"/>
      <c r="Z35" s="715" t="s">
        <v>307</v>
      </c>
      <c r="AA35" s="717"/>
      <c r="AB35" s="717"/>
      <c r="AC35" s="717"/>
      <c r="AD35" s="717"/>
      <c r="AE35" s="716"/>
      <c r="AG35" s="718" t="s">
        <v>304</v>
      </c>
      <c r="AH35" s="195" t="s">
        <v>30</v>
      </c>
      <c r="AI35" s="195" t="s">
        <v>31</v>
      </c>
      <c r="AJ35" s="715" t="s">
        <v>32</v>
      </c>
      <c r="AK35" s="716"/>
      <c r="AL35" s="195" t="s">
        <v>33</v>
      </c>
      <c r="AM35" s="195" t="s">
        <v>34</v>
      </c>
      <c r="AN35" s="715" t="s">
        <v>35</v>
      </c>
      <c r="AO35" s="716"/>
      <c r="AP35" s="195" t="s">
        <v>36</v>
      </c>
      <c r="AQ35" s="195" t="s">
        <v>37</v>
      </c>
      <c r="AR35" s="715" t="s">
        <v>8</v>
      </c>
      <c r="AS35" s="716"/>
      <c r="AT35" s="195" t="s">
        <v>38</v>
      </c>
      <c r="AU35" s="195" t="s">
        <v>39</v>
      </c>
      <c r="AV35" s="715" t="s">
        <v>40</v>
      </c>
      <c r="AW35" s="716"/>
      <c r="AX35" s="715" t="s">
        <v>305</v>
      </c>
      <c r="AY35" s="716"/>
      <c r="AZ35" s="715" t="s">
        <v>306</v>
      </c>
      <c r="BA35" s="717"/>
      <c r="BB35" s="717"/>
      <c r="BC35" s="717"/>
      <c r="BD35" s="717"/>
      <c r="BE35" s="716"/>
      <c r="BF35" s="715" t="s">
        <v>307</v>
      </c>
      <c r="BG35" s="717"/>
      <c r="BH35" s="717"/>
      <c r="BI35" s="717"/>
      <c r="BJ35" s="717"/>
      <c r="BK35" s="716"/>
    </row>
    <row r="36" spans="1:63" ht="36" customHeight="1" x14ac:dyDescent="0.25">
      <c r="A36" s="719"/>
      <c r="B36" s="121" t="s">
        <v>308</v>
      </c>
      <c r="C36" s="121" t="s">
        <v>308</v>
      </c>
      <c r="D36" s="121" t="s">
        <v>308</v>
      </c>
      <c r="E36" s="121" t="s">
        <v>309</v>
      </c>
      <c r="F36" s="121" t="s">
        <v>308</v>
      </c>
      <c r="G36" s="121" t="s">
        <v>308</v>
      </c>
      <c r="H36" s="121" t="s">
        <v>308</v>
      </c>
      <c r="I36" s="121" t="s">
        <v>309</v>
      </c>
      <c r="J36" s="121" t="s">
        <v>308</v>
      </c>
      <c r="K36" s="121" t="s">
        <v>308</v>
      </c>
      <c r="L36" s="121" t="s">
        <v>308</v>
      </c>
      <c r="M36" s="121" t="s">
        <v>309</v>
      </c>
      <c r="N36" s="121" t="s">
        <v>308</v>
      </c>
      <c r="O36" s="121" t="s">
        <v>308</v>
      </c>
      <c r="P36" s="121" t="s">
        <v>308</v>
      </c>
      <c r="Q36" s="121" t="s">
        <v>309</v>
      </c>
      <c r="R36" s="121" t="s">
        <v>308</v>
      </c>
      <c r="S36" s="121" t="s">
        <v>309</v>
      </c>
      <c r="T36" s="189" t="s">
        <v>310</v>
      </c>
      <c r="U36" s="189" t="s">
        <v>311</v>
      </c>
      <c r="V36" s="189" t="s">
        <v>312</v>
      </c>
      <c r="W36" s="189" t="s">
        <v>313</v>
      </c>
      <c r="X36" s="190" t="s">
        <v>314</v>
      </c>
      <c r="Y36" s="189" t="s">
        <v>315</v>
      </c>
      <c r="Z36" s="121" t="s">
        <v>316</v>
      </c>
      <c r="AA36" s="150" t="s">
        <v>317</v>
      </c>
      <c r="AB36" s="121" t="s">
        <v>318</v>
      </c>
      <c r="AC36" s="121" t="s">
        <v>319</v>
      </c>
      <c r="AD36" s="121" t="s">
        <v>320</v>
      </c>
      <c r="AE36" s="121" t="s">
        <v>321</v>
      </c>
      <c r="AG36" s="719"/>
      <c r="AH36" s="121" t="s">
        <v>308</v>
      </c>
      <c r="AI36" s="121" t="s">
        <v>308</v>
      </c>
      <c r="AJ36" s="121" t="s">
        <v>308</v>
      </c>
      <c r="AK36" s="121" t="s">
        <v>309</v>
      </c>
      <c r="AL36" s="121" t="s">
        <v>308</v>
      </c>
      <c r="AM36" s="121" t="s">
        <v>308</v>
      </c>
      <c r="AN36" s="121" t="s">
        <v>308</v>
      </c>
      <c r="AO36" s="121" t="s">
        <v>309</v>
      </c>
      <c r="AP36" s="121" t="s">
        <v>308</v>
      </c>
      <c r="AQ36" s="121" t="s">
        <v>308</v>
      </c>
      <c r="AR36" s="121" t="s">
        <v>308</v>
      </c>
      <c r="AS36" s="121" t="s">
        <v>309</v>
      </c>
      <c r="AT36" s="121" t="s">
        <v>308</v>
      </c>
      <c r="AU36" s="121" t="s">
        <v>308</v>
      </c>
      <c r="AV36" s="121" t="s">
        <v>308</v>
      </c>
      <c r="AW36" s="121" t="s">
        <v>309</v>
      </c>
      <c r="AX36" s="121" t="s">
        <v>308</v>
      </c>
      <c r="AY36" s="121" t="s">
        <v>309</v>
      </c>
      <c r="AZ36" s="189" t="s">
        <v>310</v>
      </c>
      <c r="BA36" s="189" t="s">
        <v>311</v>
      </c>
      <c r="BB36" s="189" t="s">
        <v>312</v>
      </c>
      <c r="BC36" s="189" t="s">
        <v>313</v>
      </c>
      <c r="BD36" s="190" t="s">
        <v>314</v>
      </c>
      <c r="BE36" s="189" t="s">
        <v>315</v>
      </c>
      <c r="BF36" s="187" t="s">
        <v>316</v>
      </c>
      <c r="BG36" s="188" t="s">
        <v>317</v>
      </c>
      <c r="BH36" s="187" t="s">
        <v>318</v>
      </c>
      <c r="BI36" s="187" t="s">
        <v>319</v>
      </c>
      <c r="BJ36" s="187" t="s">
        <v>320</v>
      </c>
      <c r="BK36" s="187" t="s">
        <v>321</v>
      </c>
    </row>
    <row r="37" spans="1:63" x14ac:dyDescent="0.25">
      <c r="A37" s="151" t="s">
        <v>322</v>
      </c>
      <c r="B37" s="151"/>
      <c r="C37" s="151"/>
      <c r="D37" s="151"/>
      <c r="E37" s="201"/>
      <c r="F37" s="151"/>
      <c r="G37" s="151"/>
      <c r="H37" s="151"/>
      <c r="I37" s="201"/>
      <c r="J37" s="151"/>
      <c r="K37" s="151"/>
      <c r="L37" s="151"/>
      <c r="M37" s="201"/>
      <c r="N37" s="151"/>
      <c r="O37" s="151"/>
      <c r="P37" s="151"/>
      <c r="Q37" s="201"/>
      <c r="R37" s="192">
        <f t="shared" ref="R37:R57" si="7">B37+C37+D37+F37+G37+H37+J37+K37+L37+N37+O37+P37</f>
        <v>0</v>
      </c>
      <c r="S37" s="158">
        <f>+E37+I37+M37+Q37</f>
        <v>0</v>
      </c>
      <c r="T37" s="191"/>
      <c r="U37" s="191"/>
      <c r="V37" s="191"/>
      <c r="W37" s="191"/>
      <c r="X37" s="191"/>
      <c r="Y37" s="153"/>
      <c r="Z37" s="153"/>
      <c r="AA37" s="153"/>
      <c r="AB37" s="153"/>
      <c r="AC37" s="153"/>
      <c r="AD37" s="153"/>
      <c r="AE37" s="154"/>
      <c r="AG37" s="151" t="s">
        <v>322</v>
      </c>
      <c r="AH37" s="151"/>
      <c r="AI37" s="151"/>
      <c r="AJ37" s="151"/>
      <c r="AK37" s="201"/>
      <c r="AL37" s="151"/>
      <c r="AM37" s="151"/>
      <c r="AN37" s="151"/>
      <c r="AO37" s="201"/>
      <c r="AP37" s="151"/>
      <c r="AQ37" s="151"/>
      <c r="AR37" s="151"/>
      <c r="AS37" s="201"/>
      <c r="AT37" s="151"/>
      <c r="AU37" s="151"/>
      <c r="AV37" s="151"/>
      <c r="AW37" s="201"/>
      <c r="AX37" s="192">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323</v>
      </c>
      <c r="B38" s="151"/>
      <c r="C38" s="151"/>
      <c r="D38" s="151"/>
      <c r="E38" s="201"/>
      <c r="F38" s="151"/>
      <c r="G38" s="151"/>
      <c r="H38" s="151"/>
      <c r="I38" s="201"/>
      <c r="J38" s="151"/>
      <c r="K38" s="151"/>
      <c r="L38" s="151"/>
      <c r="M38" s="201"/>
      <c r="N38" s="151"/>
      <c r="O38" s="151"/>
      <c r="P38" s="151"/>
      <c r="Q38" s="201"/>
      <c r="R38" s="192">
        <f t="shared" si="7"/>
        <v>0</v>
      </c>
      <c r="S38" s="158">
        <f t="shared" ref="S38:S57" si="9">+E38+I38+M38+Q38</f>
        <v>0</v>
      </c>
      <c r="T38" s="191"/>
      <c r="U38" s="191"/>
      <c r="V38" s="191"/>
      <c r="W38" s="191"/>
      <c r="X38" s="191"/>
      <c r="Y38" s="153"/>
      <c r="Z38" s="153"/>
      <c r="AA38" s="153"/>
      <c r="AB38" s="153"/>
      <c r="AC38" s="153"/>
      <c r="AD38" s="153"/>
      <c r="AE38" s="153"/>
      <c r="AG38" s="151" t="s">
        <v>323</v>
      </c>
      <c r="AH38" s="151"/>
      <c r="AI38" s="151"/>
      <c r="AJ38" s="151"/>
      <c r="AK38" s="201"/>
      <c r="AL38" s="151"/>
      <c r="AM38" s="151"/>
      <c r="AN38" s="151"/>
      <c r="AO38" s="201"/>
      <c r="AP38" s="151"/>
      <c r="AQ38" s="151"/>
      <c r="AR38" s="151"/>
      <c r="AS38" s="201"/>
      <c r="AT38" s="151"/>
      <c r="AU38" s="151"/>
      <c r="AV38" s="151"/>
      <c r="AW38" s="201"/>
      <c r="AX38" s="192">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324</v>
      </c>
      <c r="B39" s="151"/>
      <c r="C39" s="151"/>
      <c r="D39" s="151"/>
      <c r="E39" s="201"/>
      <c r="F39" s="151"/>
      <c r="G39" s="151"/>
      <c r="H39" s="151"/>
      <c r="I39" s="201"/>
      <c r="J39" s="151"/>
      <c r="K39" s="151"/>
      <c r="L39" s="151"/>
      <c r="M39" s="201"/>
      <c r="N39" s="151"/>
      <c r="O39" s="151"/>
      <c r="P39" s="151"/>
      <c r="Q39" s="201"/>
      <c r="R39" s="192">
        <f t="shared" si="7"/>
        <v>0</v>
      </c>
      <c r="S39" s="158">
        <f t="shared" si="9"/>
        <v>0</v>
      </c>
      <c r="T39" s="191"/>
      <c r="U39" s="191"/>
      <c r="V39" s="191"/>
      <c r="W39" s="191"/>
      <c r="X39" s="191"/>
      <c r="Y39" s="153"/>
      <c r="Z39" s="153"/>
      <c r="AA39" s="153"/>
      <c r="AB39" s="153"/>
      <c r="AC39" s="153"/>
      <c r="AD39" s="153"/>
      <c r="AE39" s="153"/>
      <c r="AG39" s="151" t="s">
        <v>324</v>
      </c>
      <c r="AH39" s="151"/>
      <c r="AI39" s="151"/>
      <c r="AJ39" s="151"/>
      <c r="AK39" s="201"/>
      <c r="AL39" s="151"/>
      <c r="AM39" s="151"/>
      <c r="AN39" s="151"/>
      <c r="AO39" s="201"/>
      <c r="AP39" s="151"/>
      <c r="AQ39" s="151"/>
      <c r="AR39" s="151"/>
      <c r="AS39" s="201"/>
      <c r="AT39" s="151"/>
      <c r="AU39" s="151"/>
      <c r="AV39" s="151"/>
      <c r="AW39" s="201"/>
      <c r="AX39" s="192">
        <f t="shared" si="8"/>
        <v>0</v>
      </c>
      <c r="AY39" s="158">
        <f t="shared" si="10"/>
        <v>0</v>
      </c>
      <c r="AZ39" s="153"/>
      <c r="BA39" s="153"/>
      <c r="BB39" s="153"/>
      <c r="BC39" s="153"/>
      <c r="BD39" s="153"/>
      <c r="BE39" s="153"/>
      <c r="BF39" s="153"/>
      <c r="BG39" s="153"/>
      <c r="BH39" s="153"/>
      <c r="BI39" s="153"/>
      <c r="BJ39" s="153"/>
      <c r="BK39" s="153"/>
    </row>
    <row r="40" spans="1:63" x14ac:dyDescent="0.25">
      <c r="A40" s="151" t="s">
        <v>325</v>
      </c>
      <c r="B40" s="151"/>
      <c r="C40" s="151"/>
      <c r="D40" s="151"/>
      <c r="E40" s="201"/>
      <c r="F40" s="151"/>
      <c r="G40" s="151"/>
      <c r="H40" s="151"/>
      <c r="I40" s="201"/>
      <c r="J40" s="151"/>
      <c r="K40" s="151"/>
      <c r="L40" s="151"/>
      <c r="M40" s="201"/>
      <c r="N40" s="151"/>
      <c r="O40" s="151"/>
      <c r="P40" s="151"/>
      <c r="Q40" s="201"/>
      <c r="R40" s="192">
        <f t="shared" si="7"/>
        <v>0</v>
      </c>
      <c r="S40" s="158">
        <f t="shared" si="9"/>
        <v>0</v>
      </c>
      <c r="T40" s="191"/>
      <c r="U40" s="191"/>
      <c r="V40" s="191"/>
      <c r="W40" s="191"/>
      <c r="X40" s="191"/>
      <c r="Y40" s="153"/>
      <c r="Z40" s="153"/>
      <c r="AA40" s="153"/>
      <c r="AB40" s="153"/>
      <c r="AC40" s="153"/>
      <c r="AD40" s="153"/>
      <c r="AE40" s="153"/>
      <c r="AG40" s="151" t="s">
        <v>325</v>
      </c>
      <c r="AH40" s="151"/>
      <c r="AI40" s="151"/>
      <c r="AJ40" s="151"/>
      <c r="AK40" s="201"/>
      <c r="AL40" s="151"/>
      <c r="AM40" s="151"/>
      <c r="AN40" s="151"/>
      <c r="AO40" s="201"/>
      <c r="AP40" s="151"/>
      <c r="AQ40" s="151"/>
      <c r="AR40" s="151"/>
      <c r="AS40" s="201"/>
      <c r="AT40" s="151"/>
      <c r="AU40" s="151"/>
      <c r="AV40" s="151"/>
      <c r="AW40" s="201"/>
      <c r="AX40" s="192">
        <f t="shared" si="8"/>
        <v>0</v>
      </c>
      <c r="AY40" s="158">
        <f t="shared" si="10"/>
        <v>0</v>
      </c>
      <c r="AZ40" s="153"/>
      <c r="BA40" s="153"/>
      <c r="BB40" s="153"/>
      <c r="BC40" s="153"/>
      <c r="BD40" s="153"/>
      <c r="BE40" s="153"/>
      <c r="BF40" s="153"/>
      <c r="BG40" s="153"/>
      <c r="BH40" s="153"/>
      <c r="BI40" s="153"/>
      <c r="BJ40" s="153"/>
      <c r="BK40" s="153"/>
    </row>
    <row r="41" spans="1:63" x14ac:dyDescent="0.25">
      <c r="A41" s="151" t="s">
        <v>326</v>
      </c>
      <c r="B41" s="151"/>
      <c r="C41" s="151"/>
      <c r="D41" s="151"/>
      <c r="E41" s="201"/>
      <c r="F41" s="151"/>
      <c r="G41" s="151"/>
      <c r="H41" s="151"/>
      <c r="I41" s="201"/>
      <c r="J41" s="151"/>
      <c r="K41" s="151"/>
      <c r="L41" s="151"/>
      <c r="M41" s="201"/>
      <c r="N41" s="151"/>
      <c r="O41" s="151"/>
      <c r="P41" s="151"/>
      <c r="Q41" s="201"/>
      <c r="R41" s="192">
        <f t="shared" si="7"/>
        <v>0</v>
      </c>
      <c r="S41" s="158">
        <f t="shared" si="9"/>
        <v>0</v>
      </c>
      <c r="T41" s="191"/>
      <c r="U41" s="191"/>
      <c r="V41" s="191"/>
      <c r="W41" s="191"/>
      <c r="X41" s="191"/>
      <c r="Y41" s="153"/>
      <c r="Z41" s="153"/>
      <c r="AA41" s="153"/>
      <c r="AB41" s="153"/>
      <c r="AC41" s="153"/>
      <c r="AD41" s="153"/>
      <c r="AE41" s="153"/>
      <c r="AG41" s="151" t="s">
        <v>326</v>
      </c>
      <c r="AH41" s="151"/>
      <c r="AI41" s="151"/>
      <c r="AJ41" s="151"/>
      <c r="AK41" s="201"/>
      <c r="AL41" s="151"/>
      <c r="AM41" s="151"/>
      <c r="AN41" s="151"/>
      <c r="AO41" s="201"/>
      <c r="AP41" s="151"/>
      <c r="AQ41" s="151"/>
      <c r="AR41" s="151"/>
      <c r="AS41" s="201"/>
      <c r="AT41" s="151"/>
      <c r="AU41" s="151"/>
      <c r="AV41" s="151"/>
      <c r="AW41" s="201"/>
      <c r="AX41" s="192">
        <f t="shared" si="8"/>
        <v>0</v>
      </c>
      <c r="AY41" s="158">
        <f t="shared" si="10"/>
        <v>0</v>
      </c>
      <c r="AZ41" s="153"/>
      <c r="BA41" s="153"/>
      <c r="BB41" s="153"/>
      <c r="BC41" s="153"/>
      <c r="BD41" s="153"/>
      <c r="BE41" s="153"/>
      <c r="BF41" s="153"/>
      <c r="BG41" s="153"/>
      <c r="BH41" s="153"/>
      <c r="BI41" s="153"/>
      <c r="BJ41" s="153"/>
      <c r="BK41" s="153"/>
    </row>
    <row r="42" spans="1:63" x14ac:dyDescent="0.25">
      <c r="A42" s="151" t="s">
        <v>327</v>
      </c>
      <c r="B42" s="151"/>
      <c r="C42" s="151"/>
      <c r="D42" s="151"/>
      <c r="E42" s="201"/>
      <c r="F42" s="151"/>
      <c r="G42" s="151"/>
      <c r="H42" s="151"/>
      <c r="I42" s="201"/>
      <c r="J42" s="151"/>
      <c r="K42" s="151"/>
      <c r="L42" s="151"/>
      <c r="M42" s="201"/>
      <c r="N42" s="151"/>
      <c r="O42" s="151"/>
      <c r="P42" s="151"/>
      <c r="Q42" s="201"/>
      <c r="R42" s="192">
        <f t="shared" si="7"/>
        <v>0</v>
      </c>
      <c r="S42" s="158">
        <f t="shared" si="9"/>
        <v>0</v>
      </c>
      <c r="T42" s="191"/>
      <c r="U42" s="191"/>
      <c r="V42" s="191"/>
      <c r="W42" s="191"/>
      <c r="X42" s="191"/>
      <c r="Y42" s="153"/>
      <c r="Z42" s="153"/>
      <c r="AA42" s="153"/>
      <c r="AB42" s="153"/>
      <c r="AC42" s="153"/>
      <c r="AD42" s="153"/>
      <c r="AE42" s="153"/>
      <c r="AG42" s="151" t="s">
        <v>327</v>
      </c>
      <c r="AH42" s="151"/>
      <c r="AI42" s="151"/>
      <c r="AJ42" s="151"/>
      <c r="AK42" s="201"/>
      <c r="AL42" s="151"/>
      <c r="AM42" s="151"/>
      <c r="AN42" s="151"/>
      <c r="AO42" s="201"/>
      <c r="AP42" s="151"/>
      <c r="AQ42" s="151"/>
      <c r="AR42" s="151"/>
      <c r="AS42" s="201"/>
      <c r="AT42" s="151"/>
      <c r="AU42" s="151"/>
      <c r="AV42" s="151"/>
      <c r="AW42" s="201"/>
      <c r="AX42" s="192">
        <f t="shared" si="8"/>
        <v>0</v>
      </c>
      <c r="AY42" s="158">
        <f t="shared" si="10"/>
        <v>0</v>
      </c>
      <c r="AZ42" s="153"/>
      <c r="BA42" s="153"/>
      <c r="BB42" s="153"/>
      <c r="BC42" s="153"/>
      <c r="BD42" s="153"/>
      <c r="BE42" s="153"/>
      <c r="BF42" s="153"/>
      <c r="BG42" s="153"/>
      <c r="BH42" s="153"/>
      <c r="BI42" s="153"/>
      <c r="BJ42" s="153"/>
      <c r="BK42" s="153"/>
    </row>
    <row r="43" spans="1:63" x14ac:dyDescent="0.25">
      <c r="A43" s="151" t="s">
        <v>328</v>
      </c>
      <c r="B43" s="151"/>
      <c r="C43" s="151"/>
      <c r="D43" s="151"/>
      <c r="E43" s="201"/>
      <c r="F43" s="151"/>
      <c r="G43" s="151"/>
      <c r="H43" s="151"/>
      <c r="I43" s="201"/>
      <c r="J43" s="151"/>
      <c r="K43" s="151"/>
      <c r="L43" s="151"/>
      <c r="M43" s="201"/>
      <c r="N43" s="151"/>
      <c r="O43" s="151"/>
      <c r="P43" s="151"/>
      <c r="Q43" s="201"/>
      <c r="R43" s="192">
        <f t="shared" si="7"/>
        <v>0</v>
      </c>
      <c r="S43" s="158">
        <f t="shared" si="9"/>
        <v>0</v>
      </c>
      <c r="T43" s="191"/>
      <c r="U43" s="191"/>
      <c r="V43" s="191"/>
      <c r="W43" s="191"/>
      <c r="X43" s="191"/>
      <c r="Y43" s="153"/>
      <c r="Z43" s="153"/>
      <c r="AA43" s="153"/>
      <c r="AB43" s="153"/>
      <c r="AC43" s="153"/>
      <c r="AD43" s="153"/>
      <c r="AE43" s="153"/>
      <c r="AG43" s="151" t="s">
        <v>328</v>
      </c>
      <c r="AH43" s="151"/>
      <c r="AI43" s="151"/>
      <c r="AJ43" s="151"/>
      <c r="AK43" s="201"/>
      <c r="AL43" s="151"/>
      <c r="AM43" s="151"/>
      <c r="AN43" s="151"/>
      <c r="AO43" s="201"/>
      <c r="AP43" s="151"/>
      <c r="AQ43" s="151"/>
      <c r="AR43" s="151"/>
      <c r="AS43" s="201"/>
      <c r="AT43" s="151"/>
      <c r="AU43" s="151"/>
      <c r="AV43" s="151"/>
      <c r="AW43" s="201"/>
      <c r="AX43" s="192">
        <f t="shared" si="8"/>
        <v>0</v>
      </c>
      <c r="AY43" s="158">
        <f t="shared" si="10"/>
        <v>0</v>
      </c>
      <c r="AZ43" s="153"/>
      <c r="BA43" s="153"/>
      <c r="BB43" s="153"/>
      <c r="BC43" s="153"/>
      <c r="BD43" s="153"/>
      <c r="BE43" s="153"/>
      <c r="BF43" s="153"/>
      <c r="BG43" s="153"/>
      <c r="BH43" s="153"/>
      <c r="BI43" s="153"/>
      <c r="BJ43" s="153"/>
      <c r="BK43" s="153"/>
    </row>
    <row r="44" spans="1:63" x14ac:dyDescent="0.25">
      <c r="A44" s="151" t="s">
        <v>329</v>
      </c>
      <c r="B44" s="151"/>
      <c r="C44" s="151"/>
      <c r="D44" s="151"/>
      <c r="E44" s="201"/>
      <c r="F44" s="151"/>
      <c r="G44" s="151"/>
      <c r="H44" s="151"/>
      <c r="I44" s="201"/>
      <c r="J44" s="151"/>
      <c r="K44" s="151"/>
      <c r="L44" s="151"/>
      <c r="M44" s="201"/>
      <c r="N44" s="151"/>
      <c r="O44" s="151"/>
      <c r="P44" s="151"/>
      <c r="Q44" s="201"/>
      <c r="R44" s="192">
        <f t="shared" si="7"/>
        <v>0</v>
      </c>
      <c r="S44" s="158">
        <f t="shared" si="9"/>
        <v>0</v>
      </c>
      <c r="T44" s="191"/>
      <c r="U44" s="191"/>
      <c r="V44" s="191"/>
      <c r="W44" s="191"/>
      <c r="X44" s="191"/>
      <c r="Y44" s="153"/>
      <c r="Z44" s="153"/>
      <c r="AA44" s="153"/>
      <c r="AB44" s="153"/>
      <c r="AC44" s="153"/>
      <c r="AD44" s="153"/>
      <c r="AE44" s="153"/>
      <c r="AG44" s="151" t="s">
        <v>329</v>
      </c>
      <c r="AH44" s="151"/>
      <c r="AI44" s="151"/>
      <c r="AJ44" s="151"/>
      <c r="AK44" s="201"/>
      <c r="AL44" s="151"/>
      <c r="AM44" s="151"/>
      <c r="AN44" s="151"/>
      <c r="AO44" s="201"/>
      <c r="AP44" s="151"/>
      <c r="AQ44" s="151"/>
      <c r="AR44" s="151"/>
      <c r="AS44" s="201"/>
      <c r="AT44" s="151"/>
      <c r="AU44" s="151"/>
      <c r="AV44" s="151"/>
      <c r="AW44" s="201"/>
      <c r="AX44" s="192">
        <f t="shared" si="8"/>
        <v>0</v>
      </c>
      <c r="AY44" s="158">
        <f t="shared" si="10"/>
        <v>0</v>
      </c>
      <c r="AZ44" s="153"/>
      <c r="BA44" s="153"/>
      <c r="BB44" s="153"/>
      <c r="BC44" s="153"/>
      <c r="BD44" s="153"/>
      <c r="BE44" s="153"/>
      <c r="BF44" s="153"/>
      <c r="BG44" s="153"/>
      <c r="BH44" s="153"/>
      <c r="BI44" s="153"/>
      <c r="BJ44" s="153"/>
      <c r="BK44" s="153"/>
    </row>
    <row r="45" spans="1:63" x14ac:dyDescent="0.25">
      <c r="A45" s="151" t="s">
        <v>330</v>
      </c>
      <c r="B45" s="151"/>
      <c r="C45" s="151"/>
      <c r="D45" s="151"/>
      <c r="E45" s="201"/>
      <c r="F45" s="151"/>
      <c r="G45" s="151"/>
      <c r="H45" s="151"/>
      <c r="I45" s="201"/>
      <c r="J45" s="151"/>
      <c r="K45" s="151"/>
      <c r="L45" s="151"/>
      <c r="M45" s="201"/>
      <c r="N45" s="151"/>
      <c r="O45" s="151"/>
      <c r="P45" s="151"/>
      <c r="Q45" s="201"/>
      <c r="R45" s="192">
        <f t="shared" si="7"/>
        <v>0</v>
      </c>
      <c r="S45" s="158">
        <f t="shared" si="9"/>
        <v>0</v>
      </c>
      <c r="T45" s="191"/>
      <c r="U45" s="191"/>
      <c r="V45" s="191"/>
      <c r="W45" s="191"/>
      <c r="X45" s="191"/>
      <c r="Y45" s="153"/>
      <c r="Z45" s="153"/>
      <c r="AA45" s="153"/>
      <c r="AB45" s="153"/>
      <c r="AC45" s="153"/>
      <c r="AD45" s="153"/>
      <c r="AE45" s="153"/>
      <c r="AG45" s="151" t="s">
        <v>330</v>
      </c>
      <c r="AH45" s="151"/>
      <c r="AI45" s="151"/>
      <c r="AJ45" s="151"/>
      <c r="AK45" s="201"/>
      <c r="AL45" s="151"/>
      <c r="AM45" s="151"/>
      <c r="AN45" s="151"/>
      <c r="AO45" s="201"/>
      <c r="AP45" s="151"/>
      <c r="AQ45" s="151"/>
      <c r="AR45" s="151"/>
      <c r="AS45" s="201"/>
      <c r="AT45" s="151"/>
      <c r="AU45" s="151"/>
      <c r="AV45" s="151"/>
      <c r="AW45" s="201"/>
      <c r="AX45" s="192">
        <f t="shared" si="8"/>
        <v>0</v>
      </c>
      <c r="AY45" s="158">
        <f t="shared" si="10"/>
        <v>0</v>
      </c>
      <c r="AZ45" s="153"/>
      <c r="BA45" s="153"/>
      <c r="BB45" s="153"/>
      <c r="BC45" s="153"/>
      <c r="BD45" s="153"/>
      <c r="BE45" s="153"/>
      <c r="BF45" s="153"/>
      <c r="BG45" s="153"/>
      <c r="BH45" s="153"/>
      <c r="BI45" s="151"/>
      <c r="BJ45" s="151"/>
      <c r="BK45" s="151"/>
    </row>
    <row r="46" spans="1:63" x14ac:dyDescent="0.25">
      <c r="A46" s="151" t="s">
        <v>331</v>
      </c>
      <c r="B46" s="151"/>
      <c r="C46" s="151"/>
      <c r="D46" s="151"/>
      <c r="E46" s="201"/>
      <c r="F46" s="151"/>
      <c r="G46" s="151"/>
      <c r="H46" s="151"/>
      <c r="I46" s="201"/>
      <c r="J46" s="151"/>
      <c r="K46" s="151"/>
      <c r="L46" s="151"/>
      <c r="M46" s="201"/>
      <c r="N46" s="151"/>
      <c r="O46" s="151"/>
      <c r="P46" s="151"/>
      <c r="Q46" s="201"/>
      <c r="R46" s="192">
        <f t="shared" si="7"/>
        <v>0</v>
      </c>
      <c r="S46" s="158">
        <f t="shared" si="9"/>
        <v>0</v>
      </c>
      <c r="T46" s="191"/>
      <c r="U46" s="191"/>
      <c r="V46" s="191"/>
      <c r="W46" s="191"/>
      <c r="X46" s="191"/>
      <c r="Y46" s="153"/>
      <c r="Z46" s="153"/>
      <c r="AA46" s="153"/>
      <c r="AB46" s="153"/>
      <c r="AC46" s="153"/>
      <c r="AD46" s="153"/>
      <c r="AE46" s="153"/>
      <c r="AG46" s="151" t="s">
        <v>331</v>
      </c>
      <c r="AH46" s="151"/>
      <c r="AI46" s="151"/>
      <c r="AJ46" s="151"/>
      <c r="AK46" s="201"/>
      <c r="AL46" s="151"/>
      <c r="AM46" s="151"/>
      <c r="AN46" s="151"/>
      <c r="AO46" s="201"/>
      <c r="AP46" s="151"/>
      <c r="AQ46" s="151"/>
      <c r="AR46" s="151"/>
      <c r="AS46" s="201"/>
      <c r="AT46" s="151"/>
      <c r="AU46" s="151"/>
      <c r="AV46" s="151"/>
      <c r="AW46" s="201"/>
      <c r="AX46" s="192">
        <f t="shared" si="8"/>
        <v>0</v>
      </c>
      <c r="AY46" s="158">
        <f t="shared" si="10"/>
        <v>0</v>
      </c>
      <c r="AZ46" s="153"/>
      <c r="BA46" s="153"/>
      <c r="BB46" s="153"/>
      <c r="BC46" s="153"/>
      <c r="BD46" s="153"/>
      <c r="BE46" s="153"/>
      <c r="BF46" s="153"/>
      <c r="BG46" s="153"/>
      <c r="BH46" s="153"/>
      <c r="BI46" s="151"/>
      <c r="BJ46" s="151"/>
      <c r="BK46" s="151"/>
    </row>
    <row r="47" spans="1:63" x14ac:dyDescent="0.25">
      <c r="A47" s="151" t="s">
        <v>332</v>
      </c>
      <c r="B47" s="151"/>
      <c r="C47" s="151"/>
      <c r="D47" s="151"/>
      <c r="E47" s="201"/>
      <c r="F47" s="151"/>
      <c r="G47" s="151"/>
      <c r="H47" s="151"/>
      <c r="I47" s="201"/>
      <c r="J47" s="151"/>
      <c r="K47" s="151"/>
      <c r="L47" s="151"/>
      <c r="M47" s="201"/>
      <c r="N47" s="151"/>
      <c r="O47" s="151"/>
      <c r="P47" s="151"/>
      <c r="Q47" s="201"/>
      <c r="R47" s="192">
        <f t="shared" si="7"/>
        <v>0</v>
      </c>
      <c r="S47" s="158">
        <f t="shared" si="9"/>
        <v>0</v>
      </c>
      <c r="T47" s="191"/>
      <c r="U47" s="191"/>
      <c r="V47" s="191"/>
      <c r="W47" s="191"/>
      <c r="X47" s="191"/>
      <c r="Y47" s="153"/>
      <c r="Z47" s="153"/>
      <c r="AA47" s="153"/>
      <c r="AB47" s="153"/>
      <c r="AC47" s="153"/>
      <c r="AD47" s="153"/>
      <c r="AE47" s="153"/>
      <c r="AG47" s="151" t="s">
        <v>332</v>
      </c>
      <c r="AH47" s="151"/>
      <c r="AI47" s="151"/>
      <c r="AJ47" s="151"/>
      <c r="AK47" s="201"/>
      <c r="AL47" s="151"/>
      <c r="AM47" s="151"/>
      <c r="AN47" s="151"/>
      <c r="AO47" s="201"/>
      <c r="AP47" s="151"/>
      <c r="AQ47" s="151"/>
      <c r="AR47" s="151"/>
      <c r="AS47" s="201"/>
      <c r="AT47" s="151"/>
      <c r="AU47" s="151"/>
      <c r="AV47" s="151"/>
      <c r="AW47" s="201"/>
      <c r="AX47" s="192">
        <f t="shared" si="8"/>
        <v>0</v>
      </c>
      <c r="AY47" s="158">
        <f t="shared" si="10"/>
        <v>0</v>
      </c>
      <c r="AZ47" s="153"/>
      <c r="BA47" s="153"/>
      <c r="BB47" s="153"/>
      <c r="BC47" s="153"/>
      <c r="BD47" s="153"/>
      <c r="BE47" s="153"/>
      <c r="BF47" s="153"/>
      <c r="BG47" s="153"/>
      <c r="BH47" s="153"/>
      <c r="BI47" s="151"/>
      <c r="BJ47" s="151"/>
      <c r="BK47" s="151"/>
    </row>
    <row r="48" spans="1:63" x14ac:dyDescent="0.25">
      <c r="A48" s="151" t="s">
        <v>333</v>
      </c>
      <c r="B48" s="151"/>
      <c r="C48" s="151"/>
      <c r="D48" s="151"/>
      <c r="E48" s="201"/>
      <c r="F48" s="151"/>
      <c r="G48" s="151"/>
      <c r="H48" s="151"/>
      <c r="I48" s="201"/>
      <c r="J48" s="151"/>
      <c r="K48" s="151"/>
      <c r="L48" s="151"/>
      <c r="M48" s="201"/>
      <c r="N48" s="151"/>
      <c r="O48" s="151"/>
      <c r="P48" s="151"/>
      <c r="Q48" s="201"/>
      <c r="R48" s="192">
        <f t="shared" si="7"/>
        <v>0</v>
      </c>
      <c r="S48" s="158">
        <f t="shared" si="9"/>
        <v>0</v>
      </c>
      <c r="T48" s="191"/>
      <c r="U48" s="191"/>
      <c r="V48" s="191"/>
      <c r="W48" s="191"/>
      <c r="X48" s="191"/>
      <c r="Y48" s="153"/>
      <c r="Z48" s="153"/>
      <c r="AA48" s="153"/>
      <c r="AB48" s="153"/>
      <c r="AC48" s="153"/>
      <c r="AD48" s="153"/>
      <c r="AE48" s="153"/>
      <c r="AG48" s="151" t="s">
        <v>333</v>
      </c>
      <c r="AH48" s="151"/>
      <c r="AI48" s="151"/>
      <c r="AJ48" s="151"/>
      <c r="AK48" s="201"/>
      <c r="AL48" s="151"/>
      <c r="AM48" s="151"/>
      <c r="AN48" s="151"/>
      <c r="AO48" s="201"/>
      <c r="AP48" s="151"/>
      <c r="AQ48" s="151"/>
      <c r="AR48" s="151"/>
      <c r="AS48" s="201"/>
      <c r="AT48" s="151"/>
      <c r="AU48" s="151"/>
      <c r="AV48" s="151"/>
      <c r="AW48" s="201"/>
      <c r="AX48" s="192">
        <f t="shared" si="8"/>
        <v>0</v>
      </c>
      <c r="AY48" s="158">
        <f t="shared" si="10"/>
        <v>0</v>
      </c>
      <c r="AZ48" s="153"/>
      <c r="BA48" s="153"/>
      <c r="BB48" s="153"/>
      <c r="BC48" s="153"/>
      <c r="BD48" s="153"/>
      <c r="BE48" s="153"/>
      <c r="BF48" s="153"/>
      <c r="BG48" s="153"/>
      <c r="BH48" s="153"/>
      <c r="BI48" s="153"/>
      <c r="BJ48" s="153"/>
      <c r="BK48" s="153"/>
    </row>
    <row r="49" spans="1:63" x14ac:dyDescent="0.25">
      <c r="A49" s="151" t="s">
        <v>334</v>
      </c>
      <c r="B49" s="151"/>
      <c r="C49" s="151"/>
      <c r="D49" s="151"/>
      <c r="E49" s="201"/>
      <c r="F49" s="151"/>
      <c r="G49" s="151"/>
      <c r="H49" s="151"/>
      <c r="I49" s="201"/>
      <c r="J49" s="151"/>
      <c r="K49" s="151"/>
      <c r="L49" s="151"/>
      <c r="M49" s="201"/>
      <c r="N49" s="151"/>
      <c r="O49" s="151"/>
      <c r="P49" s="151"/>
      <c r="Q49" s="201"/>
      <c r="R49" s="192">
        <f t="shared" si="7"/>
        <v>0</v>
      </c>
      <c r="S49" s="158">
        <f t="shared" si="9"/>
        <v>0</v>
      </c>
      <c r="T49" s="191"/>
      <c r="U49" s="191"/>
      <c r="V49" s="191"/>
      <c r="W49" s="191"/>
      <c r="X49" s="191"/>
      <c r="Y49" s="153"/>
      <c r="Z49" s="153"/>
      <c r="AA49" s="153"/>
      <c r="AB49" s="153"/>
      <c r="AC49" s="153"/>
      <c r="AD49" s="153"/>
      <c r="AE49" s="153"/>
      <c r="AG49" s="151" t="s">
        <v>334</v>
      </c>
      <c r="AH49" s="151"/>
      <c r="AI49" s="151"/>
      <c r="AJ49" s="151"/>
      <c r="AK49" s="201"/>
      <c r="AL49" s="151"/>
      <c r="AM49" s="151"/>
      <c r="AN49" s="151"/>
      <c r="AO49" s="201"/>
      <c r="AP49" s="151"/>
      <c r="AQ49" s="151"/>
      <c r="AR49" s="151"/>
      <c r="AS49" s="201"/>
      <c r="AT49" s="151"/>
      <c r="AU49" s="151"/>
      <c r="AV49" s="151"/>
      <c r="AW49" s="201"/>
      <c r="AX49" s="192">
        <f t="shared" si="8"/>
        <v>0</v>
      </c>
      <c r="AY49" s="158">
        <f t="shared" si="10"/>
        <v>0</v>
      </c>
      <c r="AZ49" s="153"/>
      <c r="BA49" s="153"/>
      <c r="BB49" s="153"/>
      <c r="BC49" s="153"/>
      <c r="BD49" s="153"/>
      <c r="BE49" s="153"/>
      <c r="BF49" s="153"/>
      <c r="BG49" s="153"/>
      <c r="BH49" s="153"/>
      <c r="BI49" s="153"/>
      <c r="BJ49" s="153"/>
      <c r="BK49" s="153"/>
    </row>
    <row r="50" spans="1:63" x14ac:dyDescent="0.25">
      <c r="A50" s="151" t="s">
        <v>335</v>
      </c>
      <c r="B50" s="151"/>
      <c r="C50" s="151"/>
      <c r="D50" s="151"/>
      <c r="E50" s="201"/>
      <c r="F50" s="151"/>
      <c r="G50" s="151"/>
      <c r="H50" s="151"/>
      <c r="I50" s="201"/>
      <c r="J50" s="151"/>
      <c r="K50" s="151"/>
      <c r="L50" s="151"/>
      <c r="M50" s="201"/>
      <c r="N50" s="151"/>
      <c r="O50" s="151"/>
      <c r="P50" s="151"/>
      <c r="Q50" s="201"/>
      <c r="R50" s="192">
        <f t="shared" si="7"/>
        <v>0</v>
      </c>
      <c r="S50" s="158">
        <f t="shared" si="9"/>
        <v>0</v>
      </c>
      <c r="T50" s="191"/>
      <c r="U50" s="191"/>
      <c r="V50" s="191"/>
      <c r="W50" s="191"/>
      <c r="X50" s="191"/>
      <c r="Y50" s="153"/>
      <c r="Z50" s="153"/>
      <c r="AA50" s="153"/>
      <c r="AB50" s="153"/>
      <c r="AC50" s="153"/>
      <c r="AD50" s="153"/>
      <c r="AE50" s="153"/>
      <c r="AG50" s="151" t="s">
        <v>335</v>
      </c>
      <c r="AH50" s="151"/>
      <c r="AI50" s="151"/>
      <c r="AJ50" s="151"/>
      <c r="AK50" s="201"/>
      <c r="AL50" s="151"/>
      <c r="AM50" s="151"/>
      <c r="AN50" s="151"/>
      <c r="AO50" s="201"/>
      <c r="AP50" s="151"/>
      <c r="AQ50" s="151"/>
      <c r="AR50" s="151"/>
      <c r="AS50" s="201"/>
      <c r="AT50" s="151"/>
      <c r="AU50" s="151"/>
      <c r="AV50" s="151"/>
      <c r="AW50" s="201"/>
      <c r="AX50" s="192">
        <f t="shared" si="8"/>
        <v>0</v>
      </c>
      <c r="AY50" s="158">
        <f t="shared" si="10"/>
        <v>0</v>
      </c>
      <c r="AZ50" s="153"/>
      <c r="BA50" s="153"/>
      <c r="BB50" s="153"/>
      <c r="BC50" s="153"/>
      <c r="BD50" s="153"/>
      <c r="BE50" s="153"/>
      <c r="BF50" s="153"/>
      <c r="BG50" s="153"/>
      <c r="BH50" s="153"/>
      <c r="BI50" s="153"/>
      <c r="BJ50" s="153"/>
      <c r="BK50" s="153"/>
    </row>
    <row r="51" spans="1:63" x14ac:dyDescent="0.25">
      <c r="A51" s="151" t="s">
        <v>336</v>
      </c>
      <c r="B51" s="151"/>
      <c r="C51" s="151"/>
      <c r="D51" s="151"/>
      <c r="E51" s="201"/>
      <c r="F51" s="151"/>
      <c r="G51" s="151"/>
      <c r="H51" s="151"/>
      <c r="I51" s="201"/>
      <c r="J51" s="151"/>
      <c r="K51" s="151"/>
      <c r="L51" s="151"/>
      <c r="M51" s="201"/>
      <c r="N51" s="151"/>
      <c r="O51" s="151"/>
      <c r="P51" s="151"/>
      <c r="Q51" s="201"/>
      <c r="R51" s="192">
        <f t="shared" si="7"/>
        <v>0</v>
      </c>
      <c r="S51" s="158">
        <f t="shared" si="9"/>
        <v>0</v>
      </c>
      <c r="T51" s="191"/>
      <c r="U51" s="191"/>
      <c r="V51" s="191"/>
      <c r="W51" s="191"/>
      <c r="X51" s="191"/>
      <c r="Y51" s="153"/>
      <c r="Z51" s="153"/>
      <c r="AA51" s="153"/>
      <c r="AB51" s="153"/>
      <c r="AC51" s="153"/>
      <c r="AD51" s="153"/>
      <c r="AE51" s="153"/>
      <c r="AG51" s="151" t="s">
        <v>336</v>
      </c>
      <c r="AH51" s="151"/>
      <c r="AI51" s="151"/>
      <c r="AJ51" s="151"/>
      <c r="AK51" s="201"/>
      <c r="AL51" s="151"/>
      <c r="AM51" s="151"/>
      <c r="AN51" s="151"/>
      <c r="AO51" s="201"/>
      <c r="AP51" s="151"/>
      <c r="AQ51" s="151"/>
      <c r="AR51" s="151"/>
      <c r="AS51" s="201"/>
      <c r="AT51" s="151"/>
      <c r="AU51" s="151"/>
      <c r="AV51" s="151"/>
      <c r="AW51" s="201"/>
      <c r="AX51" s="192">
        <f t="shared" si="8"/>
        <v>0</v>
      </c>
      <c r="AY51" s="158">
        <f t="shared" si="10"/>
        <v>0</v>
      </c>
      <c r="AZ51" s="153"/>
      <c r="BA51" s="153"/>
      <c r="BB51" s="153"/>
      <c r="BC51" s="153"/>
      <c r="BD51" s="153"/>
      <c r="BE51" s="153"/>
      <c r="BF51" s="153"/>
      <c r="BG51" s="153"/>
      <c r="BH51" s="153"/>
      <c r="BI51" s="153"/>
      <c r="BJ51" s="153"/>
      <c r="BK51" s="153"/>
    </row>
    <row r="52" spans="1:63" x14ac:dyDescent="0.25">
      <c r="A52" s="151" t="s">
        <v>337</v>
      </c>
      <c r="B52" s="151"/>
      <c r="C52" s="151"/>
      <c r="D52" s="151"/>
      <c r="E52" s="201"/>
      <c r="F52" s="151"/>
      <c r="G52" s="151"/>
      <c r="H52" s="151"/>
      <c r="I52" s="201"/>
      <c r="J52" s="151"/>
      <c r="K52" s="151"/>
      <c r="L52" s="151"/>
      <c r="M52" s="201"/>
      <c r="N52" s="151"/>
      <c r="O52" s="151"/>
      <c r="P52" s="151"/>
      <c r="Q52" s="201"/>
      <c r="R52" s="192">
        <f t="shared" si="7"/>
        <v>0</v>
      </c>
      <c r="S52" s="158">
        <f t="shared" si="9"/>
        <v>0</v>
      </c>
      <c r="T52" s="191"/>
      <c r="U52" s="191"/>
      <c r="V52" s="191"/>
      <c r="W52" s="191"/>
      <c r="X52" s="191"/>
      <c r="Y52" s="153"/>
      <c r="Z52" s="153"/>
      <c r="AA52" s="153"/>
      <c r="AB52" s="153"/>
      <c r="AC52" s="153"/>
      <c r="AD52" s="153"/>
      <c r="AE52" s="153"/>
      <c r="AG52" s="151" t="s">
        <v>337</v>
      </c>
      <c r="AH52" s="151"/>
      <c r="AI52" s="151"/>
      <c r="AJ52" s="151"/>
      <c r="AK52" s="201"/>
      <c r="AL52" s="151"/>
      <c r="AM52" s="151"/>
      <c r="AN52" s="151"/>
      <c r="AO52" s="201"/>
      <c r="AP52" s="151"/>
      <c r="AQ52" s="151"/>
      <c r="AR52" s="151"/>
      <c r="AS52" s="201"/>
      <c r="AT52" s="151"/>
      <c r="AU52" s="151"/>
      <c r="AV52" s="151"/>
      <c r="AW52" s="201"/>
      <c r="AX52" s="192">
        <f t="shared" si="8"/>
        <v>0</v>
      </c>
      <c r="AY52" s="158">
        <f t="shared" si="10"/>
        <v>0</v>
      </c>
      <c r="AZ52" s="153"/>
      <c r="BA52" s="153"/>
      <c r="BB52" s="153"/>
      <c r="BC52" s="153"/>
      <c r="BD52" s="153"/>
      <c r="BE52" s="153"/>
      <c r="BF52" s="153"/>
      <c r="BG52" s="153"/>
      <c r="BH52" s="153"/>
      <c r="BI52" s="153"/>
      <c r="BJ52" s="153"/>
      <c r="BK52" s="153"/>
    </row>
    <row r="53" spans="1:63" x14ac:dyDescent="0.25">
      <c r="A53" s="151" t="s">
        <v>338</v>
      </c>
      <c r="B53" s="151"/>
      <c r="C53" s="151"/>
      <c r="D53" s="151"/>
      <c r="E53" s="201"/>
      <c r="F53" s="151"/>
      <c r="G53" s="151"/>
      <c r="H53" s="151"/>
      <c r="I53" s="201"/>
      <c r="J53" s="151"/>
      <c r="K53" s="151"/>
      <c r="L53" s="151"/>
      <c r="M53" s="201"/>
      <c r="N53" s="151"/>
      <c r="O53" s="151"/>
      <c r="P53" s="151"/>
      <c r="Q53" s="201"/>
      <c r="R53" s="192">
        <f t="shared" si="7"/>
        <v>0</v>
      </c>
      <c r="S53" s="158">
        <f t="shared" si="9"/>
        <v>0</v>
      </c>
      <c r="T53" s="191"/>
      <c r="U53" s="191"/>
      <c r="V53" s="191"/>
      <c r="W53" s="191"/>
      <c r="X53" s="191"/>
      <c r="Y53" s="153"/>
      <c r="Z53" s="153"/>
      <c r="AA53" s="153"/>
      <c r="AB53" s="153"/>
      <c r="AC53" s="153"/>
      <c r="AD53" s="153"/>
      <c r="AE53" s="153"/>
      <c r="AG53" s="151" t="s">
        <v>338</v>
      </c>
      <c r="AH53" s="151"/>
      <c r="AI53" s="151"/>
      <c r="AJ53" s="151"/>
      <c r="AK53" s="201"/>
      <c r="AL53" s="151"/>
      <c r="AM53" s="151"/>
      <c r="AN53" s="151"/>
      <c r="AO53" s="201"/>
      <c r="AP53" s="151"/>
      <c r="AQ53" s="151"/>
      <c r="AR53" s="151"/>
      <c r="AS53" s="201"/>
      <c r="AT53" s="151"/>
      <c r="AU53" s="151"/>
      <c r="AV53" s="151"/>
      <c r="AW53" s="201"/>
      <c r="AX53" s="192">
        <f t="shared" si="8"/>
        <v>0</v>
      </c>
      <c r="AY53" s="158">
        <f t="shared" si="10"/>
        <v>0</v>
      </c>
      <c r="AZ53" s="153"/>
      <c r="BA53" s="153"/>
      <c r="BB53" s="153"/>
      <c r="BC53" s="153"/>
      <c r="BD53" s="153"/>
      <c r="BE53" s="153"/>
      <c r="BF53" s="153"/>
      <c r="BG53" s="153"/>
      <c r="BH53" s="153"/>
      <c r="BI53" s="153"/>
      <c r="BJ53" s="153"/>
      <c r="BK53" s="153"/>
    </row>
    <row r="54" spans="1:63" x14ac:dyDescent="0.25">
      <c r="A54" s="151" t="s">
        <v>339</v>
      </c>
      <c r="B54" s="151"/>
      <c r="C54" s="151"/>
      <c r="D54" s="151"/>
      <c r="E54" s="201"/>
      <c r="F54" s="151"/>
      <c r="G54" s="151"/>
      <c r="H54" s="151"/>
      <c r="I54" s="201"/>
      <c r="J54" s="151"/>
      <c r="K54" s="151"/>
      <c r="L54" s="151"/>
      <c r="M54" s="201"/>
      <c r="N54" s="151"/>
      <c r="O54" s="151"/>
      <c r="P54" s="151"/>
      <c r="Q54" s="201"/>
      <c r="R54" s="192">
        <f t="shared" si="7"/>
        <v>0</v>
      </c>
      <c r="S54" s="158">
        <f t="shared" si="9"/>
        <v>0</v>
      </c>
      <c r="T54" s="191"/>
      <c r="U54" s="191"/>
      <c r="V54" s="191"/>
      <c r="W54" s="191"/>
      <c r="X54" s="191"/>
      <c r="Y54" s="153"/>
      <c r="Z54" s="153"/>
      <c r="AA54" s="153"/>
      <c r="AB54" s="153"/>
      <c r="AC54" s="153"/>
      <c r="AD54" s="153"/>
      <c r="AE54" s="153"/>
      <c r="AG54" s="151" t="s">
        <v>339</v>
      </c>
      <c r="AH54" s="151"/>
      <c r="AI54" s="151"/>
      <c r="AJ54" s="151"/>
      <c r="AK54" s="201"/>
      <c r="AL54" s="151"/>
      <c r="AM54" s="151"/>
      <c r="AN54" s="151"/>
      <c r="AO54" s="201"/>
      <c r="AP54" s="151"/>
      <c r="AQ54" s="151"/>
      <c r="AR54" s="151"/>
      <c r="AS54" s="201"/>
      <c r="AT54" s="151"/>
      <c r="AU54" s="151"/>
      <c r="AV54" s="151"/>
      <c r="AW54" s="201"/>
      <c r="AX54" s="192">
        <f t="shared" si="8"/>
        <v>0</v>
      </c>
      <c r="AY54" s="158">
        <f t="shared" si="10"/>
        <v>0</v>
      </c>
      <c r="AZ54" s="153"/>
      <c r="BA54" s="153"/>
      <c r="BB54" s="153"/>
      <c r="BC54" s="153"/>
      <c r="BD54" s="153"/>
      <c r="BE54" s="153"/>
      <c r="BF54" s="153"/>
      <c r="BG54" s="153"/>
      <c r="BH54" s="153"/>
      <c r="BI54" s="153"/>
      <c r="BJ54" s="153"/>
      <c r="BK54" s="153"/>
    </row>
    <row r="55" spans="1:63" x14ac:dyDescent="0.25">
      <c r="A55" s="151" t="s">
        <v>340</v>
      </c>
      <c r="B55" s="151"/>
      <c r="C55" s="151"/>
      <c r="D55" s="151"/>
      <c r="E55" s="201"/>
      <c r="F55" s="151"/>
      <c r="G55" s="151"/>
      <c r="H55" s="151"/>
      <c r="I55" s="201"/>
      <c r="J55" s="151"/>
      <c r="K55" s="151"/>
      <c r="L55" s="151"/>
      <c r="M55" s="201"/>
      <c r="N55" s="151"/>
      <c r="O55" s="151"/>
      <c r="P55" s="151"/>
      <c r="Q55" s="201"/>
      <c r="R55" s="192">
        <f t="shared" si="7"/>
        <v>0</v>
      </c>
      <c r="S55" s="158">
        <f t="shared" si="9"/>
        <v>0</v>
      </c>
      <c r="T55" s="191"/>
      <c r="U55" s="191"/>
      <c r="V55" s="191"/>
      <c r="W55" s="191"/>
      <c r="X55" s="191"/>
      <c r="Y55" s="153"/>
      <c r="Z55" s="153"/>
      <c r="AA55" s="153"/>
      <c r="AB55" s="153"/>
      <c r="AC55" s="153"/>
      <c r="AD55" s="153"/>
      <c r="AE55" s="153"/>
      <c r="AG55" s="151" t="s">
        <v>340</v>
      </c>
      <c r="AH55" s="151"/>
      <c r="AI55" s="151"/>
      <c r="AJ55" s="151"/>
      <c r="AK55" s="201"/>
      <c r="AL55" s="151"/>
      <c r="AM55" s="151"/>
      <c r="AN55" s="151"/>
      <c r="AO55" s="201"/>
      <c r="AP55" s="151"/>
      <c r="AQ55" s="151"/>
      <c r="AR55" s="151"/>
      <c r="AS55" s="201"/>
      <c r="AT55" s="151"/>
      <c r="AU55" s="151"/>
      <c r="AV55" s="151"/>
      <c r="AW55" s="201"/>
      <c r="AX55" s="192">
        <f t="shared" si="8"/>
        <v>0</v>
      </c>
      <c r="AY55" s="158">
        <f t="shared" si="10"/>
        <v>0</v>
      </c>
      <c r="AZ55" s="153"/>
      <c r="BA55" s="153"/>
      <c r="BB55" s="153"/>
      <c r="BC55" s="153"/>
      <c r="BD55" s="153"/>
      <c r="BE55" s="153"/>
      <c r="BF55" s="153"/>
      <c r="BG55" s="153"/>
      <c r="BH55" s="153"/>
      <c r="BI55" s="153"/>
      <c r="BJ55" s="153"/>
      <c r="BK55" s="153"/>
    </row>
    <row r="56" spans="1:63" x14ac:dyDescent="0.25">
      <c r="A56" s="151" t="s">
        <v>341</v>
      </c>
      <c r="B56" s="151"/>
      <c r="C56" s="151"/>
      <c r="D56" s="151"/>
      <c r="E56" s="201"/>
      <c r="F56" s="151"/>
      <c r="G56" s="151"/>
      <c r="H56" s="151"/>
      <c r="I56" s="201"/>
      <c r="J56" s="151"/>
      <c r="K56" s="151"/>
      <c r="L56" s="151"/>
      <c r="M56" s="201"/>
      <c r="N56" s="151"/>
      <c r="O56" s="151"/>
      <c r="P56" s="151"/>
      <c r="Q56" s="201"/>
      <c r="R56" s="192">
        <f t="shared" si="7"/>
        <v>0</v>
      </c>
      <c r="S56" s="158">
        <f t="shared" si="9"/>
        <v>0</v>
      </c>
      <c r="T56" s="191"/>
      <c r="U56" s="191"/>
      <c r="V56" s="191"/>
      <c r="W56" s="191"/>
      <c r="X56" s="191"/>
      <c r="Y56" s="153"/>
      <c r="Z56" s="153"/>
      <c r="AA56" s="153"/>
      <c r="AB56" s="153"/>
      <c r="AC56" s="153"/>
      <c r="AD56" s="153"/>
      <c r="AE56" s="153"/>
      <c r="AG56" s="151" t="s">
        <v>341</v>
      </c>
      <c r="AH56" s="151"/>
      <c r="AI56" s="151"/>
      <c r="AJ56" s="151"/>
      <c r="AK56" s="201"/>
      <c r="AL56" s="151"/>
      <c r="AM56" s="151"/>
      <c r="AN56" s="151"/>
      <c r="AO56" s="201"/>
      <c r="AP56" s="151"/>
      <c r="AQ56" s="151"/>
      <c r="AR56" s="151"/>
      <c r="AS56" s="201"/>
      <c r="AT56" s="151"/>
      <c r="AU56" s="151"/>
      <c r="AV56" s="151"/>
      <c r="AW56" s="201"/>
      <c r="AX56" s="192">
        <f t="shared" si="8"/>
        <v>0</v>
      </c>
      <c r="AY56" s="158">
        <f t="shared" si="10"/>
        <v>0</v>
      </c>
      <c r="AZ56" s="153"/>
      <c r="BA56" s="153"/>
      <c r="BB56" s="153"/>
      <c r="BC56" s="153"/>
      <c r="BD56" s="153"/>
      <c r="BE56" s="153"/>
      <c r="BF56" s="153"/>
      <c r="BG56" s="153"/>
      <c r="BH56" s="153"/>
      <c r="BI56" s="153"/>
      <c r="BJ56" s="153"/>
      <c r="BK56" s="153"/>
    </row>
    <row r="57" spans="1:63" x14ac:dyDescent="0.25">
      <c r="A57" s="151" t="s">
        <v>342</v>
      </c>
      <c r="B57" s="151"/>
      <c r="C57" s="151"/>
      <c r="D57" s="151"/>
      <c r="E57" s="201"/>
      <c r="F57" s="151"/>
      <c r="G57" s="151"/>
      <c r="H57" s="151"/>
      <c r="I57" s="201"/>
      <c r="J57" s="151"/>
      <c r="K57" s="151"/>
      <c r="L57" s="151"/>
      <c r="M57" s="201"/>
      <c r="N57" s="151"/>
      <c r="O57" s="151"/>
      <c r="P57" s="151"/>
      <c r="Q57" s="201"/>
      <c r="R57" s="192">
        <f t="shared" si="7"/>
        <v>0</v>
      </c>
      <c r="S57" s="158">
        <f t="shared" si="9"/>
        <v>0</v>
      </c>
      <c r="T57" s="191"/>
      <c r="U57" s="191"/>
      <c r="V57" s="191"/>
      <c r="W57" s="191"/>
      <c r="X57" s="191"/>
      <c r="Y57" s="153"/>
      <c r="Z57" s="153"/>
      <c r="AA57" s="153"/>
      <c r="AB57" s="153"/>
      <c r="AC57" s="153"/>
      <c r="AD57" s="153"/>
      <c r="AE57" s="153"/>
      <c r="AG57" s="151" t="s">
        <v>342</v>
      </c>
      <c r="AH57" s="151"/>
      <c r="AI57" s="151"/>
      <c r="AJ57" s="151"/>
      <c r="AK57" s="201"/>
      <c r="AL57" s="151"/>
      <c r="AM57" s="151"/>
      <c r="AN57" s="151"/>
      <c r="AO57" s="201"/>
      <c r="AP57" s="151"/>
      <c r="AQ57" s="151"/>
      <c r="AR57" s="151"/>
      <c r="AS57" s="201"/>
      <c r="AT57" s="151"/>
      <c r="AU57" s="151"/>
      <c r="AV57" s="151"/>
      <c r="AW57" s="201"/>
      <c r="AX57" s="192">
        <f t="shared" si="8"/>
        <v>0</v>
      </c>
      <c r="AY57" s="158">
        <f t="shared" si="10"/>
        <v>0</v>
      </c>
      <c r="AZ57" s="153"/>
      <c r="BA57" s="153"/>
      <c r="BB57" s="153"/>
      <c r="BC57" s="153"/>
      <c r="BD57" s="153"/>
      <c r="BE57" s="153"/>
      <c r="BF57" s="153"/>
      <c r="BG57" s="153"/>
      <c r="BH57" s="153"/>
      <c r="BI57" s="153"/>
      <c r="BJ57" s="153"/>
      <c r="BK57" s="153"/>
    </row>
    <row r="58" spans="1:63" x14ac:dyDescent="0.25">
      <c r="A58" s="155" t="s">
        <v>343</v>
      </c>
      <c r="B58" s="152">
        <f t="shared" ref="B58:Q58" si="11">SUM(B37:B57)</f>
        <v>0</v>
      </c>
      <c r="C58" s="152">
        <f t="shared" si="11"/>
        <v>0</v>
      </c>
      <c r="D58" s="152">
        <f t="shared" si="11"/>
        <v>0</v>
      </c>
      <c r="E58" s="202">
        <f t="shared" si="11"/>
        <v>0</v>
      </c>
      <c r="F58" s="152">
        <f t="shared" si="11"/>
        <v>0</v>
      </c>
      <c r="G58" s="152">
        <f t="shared" si="11"/>
        <v>0</v>
      </c>
      <c r="H58" s="152">
        <f t="shared" si="11"/>
        <v>0</v>
      </c>
      <c r="I58" s="202">
        <f t="shared" si="11"/>
        <v>0</v>
      </c>
      <c r="J58" s="152">
        <f t="shared" si="11"/>
        <v>0</v>
      </c>
      <c r="K58" s="152">
        <f t="shared" si="11"/>
        <v>0</v>
      </c>
      <c r="L58" s="152">
        <f t="shared" si="11"/>
        <v>0</v>
      </c>
      <c r="M58" s="202">
        <f t="shared" si="11"/>
        <v>0</v>
      </c>
      <c r="N58" s="152">
        <f t="shared" si="11"/>
        <v>0</v>
      </c>
      <c r="O58" s="152">
        <f t="shared" si="11"/>
        <v>0</v>
      </c>
      <c r="P58" s="152">
        <f t="shared" si="11"/>
        <v>0</v>
      </c>
      <c r="Q58" s="202">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343</v>
      </c>
      <c r="AH58" s="152">
        <f t="shared" ref="AH58:AW58" si="13">SUM(AH37:AH57)</f>
        <v>0</v>
      </c>
      <c r="AI58" s="152">
        <f t="shared" si="13"/>
        <v>0</v>
      </c>
      <c r="AJ58" s="152">
        <f t="shared" si="13"/>
        <v>0</v>
      </c>
      <c r="AK58" s="202">
        <f t="shared" si="13"/>
        <v>0</v>
      </c>
      <c r="AL58" s="152">
        <f t="shared" si="13"/>
        <v>0</v>
      </c>
      <c r="AM58" s="152">
        <f t="shared" si="13"/>
        <v>0</v>
      </c>
      <c r="AN58" s="152">
        <f t="shared" si="13"/>
        <v>0</v>
      </c>
      <c r="AO58" s="202">
        <f t="shared" si="13"/>
        <v>0</v>
      </c>
      <c r="AP58" s="152">
        <f t="shared" si="13"/>
        <v>0</v>
      </c>
      <c r="AQ58" s="152">
        <f t="shared" si="13"/>
        <v>0</v>
      </c>
      <c r="AR58" s="152">
        <f t="shared" si="13"/>
        <v>0</v>
      </c>
      <c r="AS58" s="202">
        <f t="shared" si="13"/>
        <v>0</v>
      </c>
      <c r="AT58" s="152">
        <f t="shared" si="13"/>
        <v>0</v>
      </c>
      <c r="AU58" s="152">
        <f t="shared" si="13"/>
        <v>0</v>
      </c>
      <c r="AV58" s="152">
        <f t="shared" si="13"/>
        <v>0</v>
      </c>
      <c r="AW58" s="202">
        <f t="shared" si="13"/>
        <v>0</v>
      </c>
      <c r="AX58" s="193">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32" zoomScale="90" zoomScaleNormal="90" workbookViewId="0">
      <selection activeCell="A38" sqref="A38"/>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30" t="s">
        <v>138</v>
      </c>
      <c r="B1" s="731"/>
    </row>
    <row r="2" spans="1:2" ht="25.5" customHeight="1" x14ac:dyDescent="0.25">
      <c r="A2" s="732" t="s">
        <v>344</v>
      </c>
      <c r="B2" s="733"/>
    </row>
    <row r="3" spans="1:2" x14ac:dyDescent="0.25">
      <c r="A3" s="198" t="s">
        <v>345</v>
      </c>
      <c r="B3" s="136" t="s">
        <v>346</v>
      </c>
    </row>
    <row r="4" spans="1:2" x14ac:dyDescent="0.25">
      <c r="A4" s="199" t="s">
        <v>9</v>
      </c>
      <c r="B4" s="143" t="s">
        <v>347</v>
      </c>
    </row>
    <row r="5" spans="1:2" ht="105" x14ac:dyDescent="0.25">
      <c r="A5" s="199" t="s">
        <v>10</v>
      </c>
      <c r="B5" s="203" t="s">
        <v>348</v>
      </c>
    </row>
    <row r="6" spans="1:2" x14ac:dyDescent="0.25">
      <c r="A6" s="199" t="s">
        <v>15</v>
      </c>
      <c r="B6" s="734" t="s">
        <v>349</v>
      </c>
    </row>
    <row r="7" spans="1:2" x14ac:dyDescent="0.25">
      <c r="A7" s="199" t="s">
        <v>17</v>
      </c>
      <c r="B7" s="735"/>
    </row>
    <row r="8" spans="1:2" x14ac:dyDescent="0.25">
      <c r="A8" s="199" t="s">
        <v>19</v>
      </c>
      <c r="B8" s="735"/>
    </row>
    <row r="9" spans="1:2" x14ac:dyDescent="0.25">
      <c r="A9" s="199" t="s">
        <v>350</v>
      </c>
      <c r="B9" s="736"/>
    </row>
    <row r="10" spans="1:2" ht="30" x14ac:dyDescent="0.25">
      <c r="A10" s="199" t="s">
        <v>7</v>
      </c>
      <c r="B10" s="137" t="s">
        <v>351</v>
      </c>
    </row>
    <row r="11" spans="1:2" ht="45" x14ac:dyDescent="0.25">
      <c r="A11" s="199" t="s">
        <v>27</v>
      </c>
      <c r="B11" s="137" t="s">
        <v>352</v>
      </c>
    </row>
    <row r="12" spans="1:2" ht="60" x14ac:dyDescent="0.25">
      <c r="A12" s="199" t="s">
        <v>26</v>
      </c>
      <c r="B12" s="138" t="s">
        <v>353</v>
      </c>
    </row>
    <row r="13" spans="1:2" ht="30" x14ac:dyDescent="0.25">
      <c r="A13" s="199" t="s">
        <v>354</v>
      </c>
      <c r="B13" s="138" t="s">
        <v>355</v>
      </c>
    </row>
    <row r="14" spans="1:2" ht="45" x14ac:dyDescent="0.25">
      <c r="A14" s="199" t="s">
        <v>356</v>
      </c>
      <c r="B14" s="138" t="s">
        <v>357</v>
      </c>
    </row>
    <row r="15" spans="1:2" ht="72" customHeight="1" x14ac:dyDescent="0.25">
      <c r="A15" s="200" t="s">
        <v>358</v>
      </c>
      <c r="B15" s="139" t="s">
        <v>359</v>
      </c>
    </row>
    <row r="16" spans="1:2" ht="194.25" x14ac:dyDescent="0.25">
      <c r="A16" s="200" t="s">
        <v>360</v>
      </c>
      <c r="B16" s="140" t="s">
        <v>361</v>
      </c>
    </row>
    <row r="17" spans="1:2" ht="25.5" customHeight="1" x14ac:dyDescent="0.25">
      <c r="A17" s="732" t="s">
        <v>362</v>
      </c>
      <c r="B17" s="733"/>
    </row>
    <row r="18" spans="1:2" x14ac:dyDescent="0.25">
      <c r="A18" s="198" t="s">
        <v>345</v>
      </c>
      <c r="B18" s="136" t="s">
        <v>346</v>
      </c>
    </row>
    <row r="19" spans="1:2" x14ac:dyDescent="0.25">
      <c r="A19" s="199" t="s">
        <v>9</v>
      </c>
      <c r="B19" s="143" t="s">
        <v>347</v>
      </c>
    </row>
    <row r="20" spans="1:2" ht="105" x14ac:dyDescent="0.25">
      <c r="A20" s="199" t="s">
        <v>10</v>
      </c>
      <c r="B20" s="142" t="s">
        <v>363</v>
      </c>
    </row>
    <row r="21" spans="1:2" ht="30" x14ac:dyDescent="0.25">
      <c r="A21" s="199" t="s">
        <v>364</v>
      </c>
      <c r="B21" s="138" t="s">
        <v>365</v>
      </c>
    </row>
    <row r="22" spans="1:2" ht="45" x14ac:dyDescent="0.25">
      <c r="A22" s="199" t="s">
        <v>366</v>
      </c>
      <c r="B22" s="138" t="s">
        <v>367</v>
      </c>
    </row>
    <row r="23" spans="1:2" ht="75" x14ac:dyDescent="0.25">
      <c r="A23" s="199" t="s">
        <v>368</v>
      </c>
      <c r="B23" s="138" t="s">
        <v>369</v>
      </c>
    </row>
    <row r="24" spans="1:2" ht="30" x14ac:dyDescent="0.25">
      <c r="A24" s="199" t="s">
        <v>370</v>
      </c>
      <c r="B24" s="138" t="s">
        <v>371</v>
      </c>
    </row>
    <row r="25" spans="1:2" x14ac:dyDescent="0.25">
      <c r="A25" s="199" t="s">
        <v>372</v>
      </c>
      <c r="B25" s="138" t="s">
        <v>373</v>
      </c>
    </row>
    <row r="26" spans="1:2" ht="45.95" customHeight="1" x14ac:dyDescent="0.25">
      <c r="A26" s="199" t="s">
        <v>374</v>
      </c>
      <c r="B26" s="141" t="s">
        <v>375</v>
      </c>
    </row>
    <row r="27" spans="1:2" ht="75" x14ac:dyDescent="0.25">
      <c r="A27" s="199" t="s">
        <v>151</v>
      </c>
      <c r="B27" s="141" t="s">
        <v>376</v>
      </c>
    </row>
    <row r="28" spans="1:2" ht="45" x14ac:dyDescent="0.25">
      <c r="A28" s="199" t="s">
        <v>377</v>
      </c>
      <c r="B28" s="141" t="s">
        <v>378</v>
      </c>
    </row>
    <row r="29" spans="1:2" ht="45" x14ac:dyDescent="0.25">
      <c r="A29" s="199" t="s">
        <v>379</v>
      </c>
      <c r="B29" s="141" t="s">
        <v>380</v>
      </c>
    </row>
    <row r="30" spans="1:2" ht="45" x14ac:dyDescent="0.25">
      <c r="A30" s="199" t="s">
        <v>381</v>
      </c>
      <c r="B30" s="141" t="s">
        <v>382</v>
      </c>
    </row>
    <row r="31" spans="1:2" ht="144" customHeight="1" x14ac:dyDescent="0.25">
      <c r="A31" s="199" t="s">
        <v>383</v>
      </c>
      <c r="B31" s="141" t="s">
        <v>384</v>
      </c>
    </row>
    <row r="32" spans="1:2" ht="30" x14ac:dyDescent="0.25">
      <c r="A32" s="199" t="s">
        <v>385</v>
      </c>
      <c r="B32" s="141" t="s">
        <v>386</v>
      </c>
    </row>
    <row r="33" spans="1:2" ht="30" x14ac:dyDescent="0.25">
      <c r="A33" s="199" t="s">
        <v>387</v>
      </c>
      <c r="B33" s="141" t="s">
        <v>388</v>
      </c>
    </row>
    <row r="34" spans="1:2" ht="30" x14ac:dyDescent="0.25">
      <c r="A34" s="199" t="s">
        <v>389</v>
      </c>
      <c r="B34" s="141" t="s">
        <v>390</v>
      </c>
    </row>
    <row r="35" spans="1:2" ht="30" x14ac:dyDescent="0.25">
      <c r="A35" s="199" t="s">
        <v>391</v>
      </c>
      <c r="B35" s="141" t="s">
        <v>392</v>
      </c>
    </row>
    <row r="36" spans="1:2" ht="75" x14ac:dyDescent="0.25">
      <c r="A36" s="199" t="s">
        <v>393</v>
      </c>
      <c r="B36" s="141" t="s">
        <v>394</v>
      </c>
    </row>
    <row r="37" spans="1:2" x14ac:dyDescent="0.25">
      <c r="A37" s="199" t="s">
        <v>141</v>
      </c>
      <c r="B37" s="141" t="s">
        <v>395</v>
      </c>
    </row>
    <row r="38" spans="1:2" ht="30" x14ac:dyDescent="0.25">
      <c r="A38" s="199" t="s">
        <v>396</v>
      </c>
      <c r="B38" s="141" t="s">
        <v>397</v>
      </c>
    </row>
    <row r="39" spans="1:2" ht="45" x14ac:dyDescent="0.25">
      <c r="A39" s="199" t="s">
        <v>398</v>
      </c>
      <c r="B39" s="141" t="s">
        <v>399</v>
      </c>
    </row>
    <row r="40" spans="1:2" ht="28.5" x14ac:dyDescent="0.25">
      <c r="A40" s="200" t="s">
        <v>144</v>
      </c>
      <c r="B40" s="141" t="s">
        <v>400</v>
      </c>
    </row>
    <row r="41" spans="1:2" ht="25.5" customHeight="1" x14ac:dyDescent="0.25">
      <c r="A41" s="732" t="s">
        <v>401</v>
      </c>
      <c r="B41" s="733"/>
    </row>
    <row r="42" spans="1:2" x14ac:dyDescent="0.25">
      <c r="A42" s="730" t="s">
        <v>402</v>
      </c>
      <c r="B42" s="731"/>
    </row>
    <row r="43" spans="1:2" ht="72" customHeight="1" x14ac:dyDescent="0.25">
      <c r="A43" s="728" t="s">
        <v>403</v>
      </c>
      <c r="B43" s="729"/>
    </row>
    <row r="44" spans="1:2" ht="30" x14ac:dyDescent="0.25">
      <c r="A44" s="199" t="s">
        <v>379</v>
      </c>
      <c r="B44" s="141" t="s">
        <v>404</v>
      </c>
    </row>
    <row r="45" spans="1:2" ht="45" x14ac:dyDescent="0.25">
      <c r="A45" s="200" t="s">
        <v>405</v>
      </c>
      <c r="B45" s="141" t="s">
        <v>406</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5dfd1ed69e0e32ea769ba0021e80eb1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fd1ed008b0e3c34dad0a83c60fc3cd0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documentManagement>
</p:properties>
</file>

<file path=customXml/itemProps1.xml><?xml version="1.0" encoding="utf-8"?>
<ds:datastoreItem xmlns:ds="http://schemas.openxmlformats.org/officeDocument/2006/customXml" ds:itemID="{4F2A981A-19BF-4937-B8D4-64C7D4BCC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8CCE0-549D-4A84-8A40-EBE56D3A2E0A}">
  <ds:schemaRefs>
    <ds:schemaRef ds:uri="http://schemas.microsoft.com/sharepoint/v3/contenttype/forms"/>
  </ds:schemaRefs>
</ds:datastoreItem>
</file>

<file path=customXml/itemProps3.xml><?xml version="1.0" encoding="utf-8"?>
<ds:datastoreItem xmlns:ds="http://schemas.openxmlformats.org/officeDocument/2006/customXml" ds:itemID="{E7B8AC65-F63C-4332-B806-6612035D03ED}">
  <ds:schemaRefs>
    <ds:schemaRef ds:uri="http://schemas.openxmlformats.org/package/2006/metadata/core-properties"/>
    <ds:schemaRef ds:uri="http://purl.org/dc/terms/"/>
    <ds:schemaRef ds:uri="http://purl.org/dc/dcmitype/"/>
    <ds:schemaRef ds:uri="http://schemas.microsoft.com/office/infopath/2007/PartnerControls"/>
    <ds:schemaRef ds:uri="578a6d3d-8be8-4b83-8196-1711dda9f75b"/>
    <ds:schemaRef ds:uri="http://schemas.microsoft.com/office/2006/metadata/properties"/>
    <ds:schemaRef ds:uri="http://schemas.microsoft.com/office/2006/documentManagement/types"/>
    <ds:schemaRef ds:uri="7e380ddb-9297-4d2e-bf28-676d793894d1"/>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Indicadores PA</vt:lpstr>
      <vt:lpstr>SIGLAS</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2023-10-07T00:53:46Z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