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0" documentId="8_{9EA393F0-8C6C-4B04-A388-EE807585A274}" xr6:coauthVersionLast="47" xr6:coauthVersionMax="47" xr10:uidLastSave="{00000000-0000-0000-0000-000000000000}"/>
  <bookViews>
    <workbookView xWindow="-120" yWindow="-120" windowWidth="29040" windowHeight="15720" tabRatio="939" firstSheet="2" activeTab="10"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PA'!$A$12:$AZ$63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7" l="1"/>
  <c r="E22" i="47"/>
  <c r="F22" i="47"/>
  <c r="G22" i="47"/>
  <c r="H22" i="47"/>
  <c r="I22" i="47"/>
  <c r="J22" i="47"/>
  <c r="K22" i="47"/>
  <c r="L22" i="47"/>
  <c r="M22" i="47"/>
  <c r="N22" i="47"/>
  <c r="AT14" i="36" l="1"/>
  <c r="AT58" i="36"/>
  <c r="AT55" i="36" l="1"/>
  <c r="AU55" i="36" s="1"/>
  <c r="AT21" i="36" l="1"/>
  <c r="AT57" i="36" l="1"/>
  <c r="AU57" i="36" s="1"/>
  <c r="AT56" i="36"/>
  <c r="AT13" i="36"/>
  <c r="AC22" i="42"/>
  <c r="P35" i="42"/>
  <c r="AT45" i="36" l="1"/>
  <c r="AT24" i="36" l="1"/>
  <c r="AC25" i="41" l="1"/>
  <c r="AT60" i="36" l="1"/>
  <c r="AU60" i="36" s="1"/>
  <c r="AU14" i="36"/>
  <c r="L21" i="36" l="1"/>
  <c r="L20" i="36"/>
  <c r="L16" i="36"/>
  <c r="AC22" i="43"/>
  <c r="F3" i="20"/>
  <c r="J3" i="20"/>
  <c r="N3" i="20"/>
  <c r="F4" i="20"/>
  <c r="J4" i="20"/>
  <c r="N4" i="20"/>
  <c r="F5" i="20"/>
  <c r="J5" i="20"/>
  <c r="F6" i="20"/>
  <c r="J6" i="20"/>
  <c r="F7" i="20"/>
  <c r="J7" i="20"/>
  <c r="F8" i="20"/>
  <c r="S11" i="37"/>
  <c r="AX32" i="37"/>
  <c r="AY11" i="37"/>
  <c r="S12" i="37"/>
  <c r="AY12" i="37"/>
  <c r="S13" i="37"/>
  <c r="AY13" i="37"/>
  <c r="S14" i="37"/>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Y37" i="37"/>
  <c r="R38" i="37"/>
  <c r="S38" i="37"/>
  <c r="AX38" i="37"/>
  <c r="AY38" i="37"/>
  <c r="R39" i="37"/>
  <c r="R58" i="37" s="1"/>
  <c r="S39" i="37"/>
  <c r="AX39" i="37"/>
  <c r="AY39" i="37"/>
  <c r="R40" i="37"/>
  <c r="S40" i="37"/>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U21" i="36"/>
  <c r="AT22" i="36"/>
  <c r="AT23" i="36"/>
  <c r="AT25" i="36"/>
  <c r="AT26" i="36"/>
  <c r="AT27" i="36"/>
  <c r="AH28" i="36"/>
  <c r="AT28" i="36" s="1"/>
  <c r="AT29" i="36"/>
  <c r="AT30" i="36"/>
  <c r="AT31" i="36"/>
  <c r="AT32" i="36"/>
  <c r="AT33" i="36"/>
  <c r="AT34" i="36"/>
  <c r="AT35" i="36"/>
  <c r="AT36" i="36"/>
  <c r="AT37" i="36"/>
  <c r="AT38" i="36"/>
  <c r="AT39" i="36"/>
  <c r="AT40" i="36"/>
  <c r="AT41" i="36"/>
  <c r="AT42" i="36"/>
  <c r="AT43" i="36"/>
  <c r="AT44" i="36"/>
  <c r="AT46" i="36"/>
  <c r="AT47" i="36"/>
  <c r="AT48" i="36"/>
  <c r="AT49" i="36"/>
  <c r="AT50" i="36"/>
  <c r="AT51" i="36"/>
  <c r="AT52" i="36"/>
  <c r="AT53" i="36"/>
  <c r="AT54" i="36"/>
  <c r="AU56" i="36"/>
  <c r="AU58" i="36"/>
  <c r="AT59" i="36"/>
  <c r="AU59" i="36" s="1"/>
  <c r="O22" i="48"/>
  <c r="AC22" i="48"/>
  <c r="C23" i="48"/>
  <c r="O23" i="48" s="1"/>
  <c r="AC23" i="48"/>
  <c r="O24" i="48"/>
  <c r="AC24" i="48"/>
  <c r="O25" i="48"/>
  <c r="AC25" i="48"/>
  <c r="P30" i="48"/>
  <c r="P34" i="48"/>
  <c r="P35" i="48"/>
  <c r="P38" i="48"/>
  <c r="P39" i="48"/>
  <c r="P40" i="48"/>
  <c r="P41" i="48"/>
  <c r="P42" i="48"/>
  <c r="P43" i="48"/>
  <c r="C22" i="47"/>
  <c r="O22" i="47"/>
  <c r="AC22" i="47"/>
  <c r="C23" i="47"/>
  <c r="O23" i="47" s="1"/>
  <c r="AC23" i="47"/>
  <c r="O24" i="47"/>
  <c r="AC24" i="47"/>
  <c r="C25" i="47"/>
  <c r="O25" i="47" s="1"/>
  <c r="AC25" i="47"/>
  <c r="P30" i="47"/>
  <c r="P35" i="47"/>
  <c r="P38" i="47"/>
  <c r="P39" i="47"/>
  <c r="P40" i="47"/>
  <c r="P41" i="47"/>
  <c r="O22" i="46"/>
  <c r="AC22" i="46"/>
  <c r="C23" i="46"/>
  <c r="O23" i="46"/>
  <c r="AC23" i="46"/>
  <c r="O24" i="46"/>
  <c r="AC24" i="46"/>
  <c r="O25" i="46"/>
  <c r="AC25" i="46"/>
  <c r="P30" i="46"/>
  <c r="P38" i="46"/>
  <c r="P39" i="46"/>
  <c r="P40" i="46"/>
  <c r="P41" i="46"/>
  <c r="P42" i="46"/>
  <c r="P43" i="46"/>
  <c r="O22" i="45"/>
  <c r="AC22" i="45"/>
  <c r="C23" i="45"/>
  <c r="O23" i="45" s="1"/>
  <c r="AC23" i="45"/>
  <c r="O24" i="45"/>
  <c r="AC24" i="45"/>
  <c r="O25" i="45"/>
  <c r="AC25" i="45"/>
  <c r="P30" i="45"/>
  <c r="P35" i="45"/>
  <c r="P38" i="45"/>
  <c r="P39" i="45"/>
  <c r="P40" i="45"/>
  <c r="P41" i="45"/>
  <c r="P42" i="45"/>
  <c r="P43" i="45"/>
  <c r="P44" i="45"/>
  <c r="P45" i="45"/>
  <c r="O22" i="44"/>
  <c r="AC22" i="44"/>
  <c r="C23" i="44"/>
  <c r="O23" i="44" s="1"/>
  <c r="AC23" i="44"/>
  <c r="O24" i="44"/>
  <c r="AC24" i="44"/>
  <c r="O25" i="44"/>
  <c r="AC25" i="44"/>
  <c r="P30" i="44"/>
  <c r="P35" i="44"/>
  <c r="P38" i="44"/>
  <c r="P39" i="44"/>
  <c r="P40" i="44"/>
  <c r="P41" i="44"/>
  <c r="P42" i="44"/>
  <c r="P43" i="44"/>
  <c r="P44" i="44"/>
  <c r="P45" i="44"/>
  <c r="O22" i="43"/>
  <c r="C23" i="43"/>
  <c r="O23" i="43" s="1"/>
  <c r="AC23" i="43"/>
  <c r="O24" i="43"/>
  <c r="AC24" i="43"/>
  <c r="O25" i="43"/>
  <c r="AC25" i="43"/>
  <c r="P30" i="43"/>
  <c r="P34" i="43"/>
  <c r="P35" i="43"/>
  <c r="P38" i="43"/>
  <c r="P39" i="43"/>
  <c r="P40" i="43"/>
  <c r="P41" i="43"/>
  <c r="O22" i="42"/>
  <c r="C23" i="42"/>
  <c r="O23" i="42" s="1"/>
  <c r="AC23" i="42"/>
  <c r="O24" i="42"/>
  <c r="AC24" i="42"/>
  <c r="O25" i="42"/>
  <c r="AC25" i="42"/>
  <c r="P30" i="42"/>
  <c r="P38" i="42"/>
  <c r="P39" i="42"/>
  <c r="P40" i="42"/>
  <c r="P41" i="42"/>
  <c r="O22" i="41"/>
  <c r="AC22" i="41"/>
  <c r="C23" i="41"/>
  <c r="O23" i="41" s="1"/>
  <c r="O24" i="41"/>
  <c r="AC24" i="41"/>
  <c r="O25" i="41"/>
  <c r="P30" i="41"/>
  <c r="P34" i="41"/>
  <c r="P35" i="41"/>
  <c r="P38" i="41"/>
  <c r="P39" i="41"/>
  <c r="P24" i="1"/>
  <c r="P28" i="1"/>
  <c r="P29" i="1"/>
  <c r="P32" i="1"/>
  <c r="P33" i="1"/>
  <c r="P34" i="1"/>
  <c r="P35" i="1"/>
  <c r="P36" i="1"/>
  <c r="P37" i="1"/>
  <c r="P38" i="1"/>
  <c r="P39" i="1"/>
  <c r="O22" i="40"/>
  <c r="AC22" i="40"/>
  <c r="C23" i="40"/>
  <c r="O23" i="40"/>
  <c r="AC23" i="40"/>
  <c r="O24" i="40"/>
  <c r="AC24" i="40"/>
  <c r="O25" i="40"/>
  <c r="AC25" i="40"/>
  <c r="P30" i="40"/>
  <c r="P34" i="40"/>
  <c r="P35" i="40"/>
  <c r="P38" i="40"/>
  <c r="P39" i="40"/>
  <c r="P40" i="40"/>
  <c r="P41" i="40"/>
  <c r="P42" i="40"/>
  <c r="P43" i="40"/>
  <c r="AX58" i="37" l="1"/>
  <c r="S58" i="37"/>
  <c r="AH24" i="40"/>
  <c r="AY58" i="37"/>
  <c r="S32" i="37"/>
  <c r="AD23" i="48"/>
  <c r="P25" i="48"/>
  <c r="P23" i="48"/>
  <c r="AD23" i="47"/>
  <c r="AD23" i="46"/>
  <c r="P25" i="46"/>
  <c r="P23" i="46"/>
  <c r="P25" i="45"/>
  <c r="AD23" i="44"/>
  <c r="P25" i="44"/>
  <c r="P23" i="44"/>
  <c r="P25" i="42"/>
  <c r="P23" i="42"/>
  <c r="P23" i="40"/>
  <c r="P23" i="41"/>
  <c r="AG22" i="40"/>
  <c r="P25" i="41"/>
  <c r="AD23" i="40"/>
  <c r="AH25" i="40"/>
  <c r="AD23" i="43"/>
  <c r="AH22" i="40"/>
  <c r="AG25" i="40"/>
  <c r="P23" i="45"/>
  <c r="AG24" i="40"/>
  <c r="AD25" i="40"/>
  <c r="AD23" i="45"/>
  <c r="AD25" i="44"/>
  <c r="AY32" i="37"/>
  <c r="AD25" i="48"/>
  <c r="AD25" i="47"/>
  <c r="AD25" i="46"/>
  <c r="AD25" i="45"/>
  <c r="AD25" i="43"/>
  <c r="AD23" i="42"/>
  <c r="AD25" i="42"/>
  <c r="AD25" i="41"/>
  <c r="P25" i="40"/>
  <c r="AG23" i="40"/>
  <c r="AC23" i="41"/>
  <c r="AD23" i="41" s="1"/>
  <c r="AH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medicación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Rocío López</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42" authorId="2" shapeId="0" xr:uid="{D0BD27FB-B7E5-4D8D-8DB1-84FDDDFE7F2B}">
      <text>
        <r>
          <rPr>
            <b/>
            <sz val="9"/>
            <color indexed="81"/>
            <rFont val="Tahoma"/>
            <family val="2"/>
          </rPr>
          <t>Rocío López:</t>
        </r>
        <r>
          <rPr>
            <sz val="9"/>
            <color indexed="81"/>
            <rFont val="Tahoma"/>
            <family val="2"/>
          </rPr>
          <t xml:space="preserve">
Revisar las cifras reportadas teniendo en cuenta que en la hoja de indicadores hay otras cifras / verificar nota en la hoja de indicadores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<sst xmlns="http://schemas.openxmlformats.org/spreadsheetml/2006/main" count="2595" uniqueCount="768">
  <si>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</si>
  <si>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</si>
  <si>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</si>
  <si>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</si>
  <si>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</si>
  <si>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</si>
  <si>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</si>
  <si>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</si>
  <si>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AGO</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</si>
  <si>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</si>
  <si>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</si>
  <si>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</si>
  <si>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</si>
  <si>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</si>
  <si>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</si>
  <si>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</si>
  <si>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</si>
  <si>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</si>
  <si>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</si>
  <si>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</si>
  <si>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</si>
  <si>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</si>
  <si>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</si>
  <si>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</si>
  <si>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</si>
  <si>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</si>
  <si>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</si>
  <si>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</si>
  <si>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</si>
  <si>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</si>
  <si>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</si>
  <si>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</si>
  <si>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</si>
  <si>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</si>
  <si>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</si>
  <si>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</si>
  <si>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</si>
  <si>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</si>
  <si>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</si>
  <si>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</si>
  <si>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</si>
  <si>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</si>
  <si>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</si>
  <si>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Total reporte 
Reserva</t>
  </si>
  <si>
    <t>Total reporte 
Vigencia</t>
  </si>
  <si>
    <t>PROGRAMACION DE COMPROMISOS</t>
  </si>
  <si>
    <t>Prog Compromisos</t>
  </si>
  <si>
    <t>COMPROMISOS</t>
  </si>
  <si>
    <t>Ejec Compromisos</t>
  </si>
  <si>
    <t>PROGRAMACION DE GIROS</t>
  </si>
  <si>
    <t>Prog Giros</t>
  </si>
  <si>
    <t>GIROS</t>
  </si>
  <si>
    <t>Ejec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</si>
  <si>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</si>
  <si>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</si>
  <si>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</si>
  <si>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</si>
  <si>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</si>
  <si>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</si>
  <si>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</si>
  <si>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</si>
  <si>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</si>
  <si>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</si>
  <si>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</si>
  <si>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</si>
  <si>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</si>
  <si>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</si>
  <si>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</si>
  <si>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</si>
  <si>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</si>
  <si>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</si>
  <si>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</si>
  <si>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</si>
  <si>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</si>
  <si>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</si>
  <si>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</si>
  <si>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</si>
  <si>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</si>
  <si>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</si>
  <si>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</si>
  <si>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</si>
  <si>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</si>
  <si>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</si>
  <si>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</si>
  <si>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</si>
  <si>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</si>
  <si>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</si>
  <si>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</si>
  <si>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</si>
  <si>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</si>
  <si>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</si>
  <si>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</si>
  <si>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</si>
  <si>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</si>
  <si>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</si>
  <si>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</si>
  <si>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</si>
  <si>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</si>
  <si>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</si>
  <si>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</si>
  <si>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</si>
  <si>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</si>
  <si>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</si>
  <si>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</si>
  <si>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</si>
  <si>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</si>
  <si>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</si>
  <si>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</si>
  <si>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</si>
  <si>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</si>
  <si>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</si>
  <si>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</si>
  <si>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</si>
  <si>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</si>
  <si>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</si>
  <si>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</si>
  <si>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</si>
  <si>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</si>
  <si>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No se presentaron retrasos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</si>
  <si>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</si>
  <si>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</si>
  <si>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</si>
  <si>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</si>
  <si>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</si>
  <si>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</si>
  <si>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</si>
  <si>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</si>
  <si>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</si>
  <si>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</si>
  <si>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</si>
  <si>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</si>
  <si>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</si>
  <si>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</si>
  <si>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</si>
  <si>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</si>
  <si>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
Adicionalmente, la atención a mujeres que llegaron a los servicios de salud -principalmente de urgencias-, de las 8 IPS en las que operó la estrategia en el marco de las 4 subredes públicas y en articulación con la red privada, buscando atención médica por hechos derivados de violencias en su contra, permitió facilitar su derecho al acceso de la administración de justicia, así como gestionar medidas que garantizaran su protección y la asistencia técnica legal brindada al personal de salud contribuyó en la cualificación de la atención brindada a las ciudadanas víctimas de VBG que acuden a los servicios de urgencias de las IPS Priorizadas.</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</si>
  <si>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</si>
  <si>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</si>
  <si>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</si>
  <si>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</si>
  <si>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</si>
  <si>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</si>
  <si>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</si>
  <si>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</si>
  <si>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</si>
  <si>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</si>
  <si>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</si>
  <si>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</si>
  <si>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</si>
  <si>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11.983 atenciones a mujeres víctimas de violencias, a través de las duplas de atención psicosocial</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</si>
  <si>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</si>
  <si>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</si>
  <si>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</si>
  <si>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</si>
  <si>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</si>
  <si>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</si>
  <si>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</si>
  <si>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</si>
  <si>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</si>
  <si>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</si>
  <si>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</si>
  <si>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</si>
  <si>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</si>
  <si>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</si>
  <si>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</si>
  <si>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</si>
  <si>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</si>
  <si>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</si>
  <si>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</si>
  <si>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</si>
  <si>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</si>
  <si>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</si>
  <si>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</si>
  <si>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</si>
  <si>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</si>
  <si>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</si>
  <si>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</si>
  <si>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</si>
  <si>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</si>
  <si>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</si>
  <si>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</si>
  <si>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</si>
  <si>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</si>
  <si>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</si>
  <si>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</si>
  <si>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</si>
  <si>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</si>
  <si>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</si>
  <si>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</si>
  <si>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</si>
  <si>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</si>
  <si>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</si>
  <si>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</si>
  <si>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</si>
  <si>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</si>
  <si>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</si>
  <si>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</si>
  <si>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</si>
  <si>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</si>
  <si>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</si>
  <si>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</si>
  <si>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</si>
  <si>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</si>
  <si>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</si>
  <si>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</si>
  <si>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</si>
  <si>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</si>
  <si>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</si>
  <si>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</si>
  <si>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</si>
  <si>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</si>
  <si>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</si>
  <si>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</si>
  <si>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</si>
  <si>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</si>
  <si>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</si>
  <si>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</si>
  <si>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</si>
  <si>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</si>
  <si>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</si>
  <si>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</si>
  <si>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</si>
  <si>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</si>
  <si>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</si>
  <si>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</si>
  <si>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</si>
  <si>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</si>
  <si>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</si>
  <si>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</si>
  <si>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</si>
  <si>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</si>
  <si>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</si>
  <si>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</si>
  <si>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</si>
  <si>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</si>
  <si>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</si>
  <si>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</si>
  <si>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</si>
  <si>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psico-jurídicas efectivas</t>
  </si>
  <si>
    <t>Sumatoria del número total de orientaciones psico-jurídicas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</si>
  <si>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</si>
  <si>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</si>
  <si>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</si>
  <si>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</si>
  <si>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</si>
  <si>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</si>
  <si>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</si>
  <si>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</si>
  <si>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</si>
  <si>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</si>
  <si>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</si>
  <si>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</si>
  <si>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</si>
  <si>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</si>
  <si>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</si>
  <si>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</si>
  <si>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</si>
  <si>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</si>
  <si>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</si>
  <si>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</si>
  <si>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</si>
  <si>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</si>
  <si>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La oferta de acogida en la Estrategia Casas Refugio para la Modalidad Intermedia se solventó a través de la disponibilidad de cupos de las Casas Refugio de la Modalidad Tradicional y Rural.</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</si>
  <si>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</si>
  <si>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</si>
  <si>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</si>
  <si>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</si>
  <si>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</si>
  <si>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</si>
  <si>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</si>
  <si>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</si>
  <si>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</si>
  <si>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</si>
  <si>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</si>
  <si>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</si>
  <si>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</si>
  <si>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</si>
  <si>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</si>
  <si>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</si>
  <si>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</si>
  <si>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</si>
  <si>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</si>
  <si>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</si>
  <si>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</si>
  <si>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</si>
  <si>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</si>
  <si>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</si>
  <si>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</si>
  <si>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</si>
  <si>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</si>
  <si>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</si>
  <si>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</si>
  <si>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</si>
  <si>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</si>
  <si>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</si>
  <si>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</si>
  <si>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</si>
  <si>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</si>
  <si>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</si>
  <si>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</si>
  <si>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9. Realizar 11.983 atenciones a mujeres víctimas de violencias, a través de las duplas de atención psicosocial</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</si>
  <si>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</si>
  <si>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</si>
  <si>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</si>
  <si>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</si>
  <si>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</si>
  <si>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</si>
  <si>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</si>
  <si>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El equipo trabaja permanentemente en el fortalecimiento de los procesos psicosociales que permitan el adecuado cierre y la priorización de seguimientos para casos enlos que se identifique riesgo de feminicidio.</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</si>
  <si>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</si>
  <si>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</si>
  <si>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</si>
  <si>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</si>
  <si>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</si>
  <si>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</si>
  <si>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</si>
  <si>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</si>
  <si>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</si>
  <si>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</si>
  <si>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</si>
  <si>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</si>
  <si>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</si>
  <si>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</si>
  <si>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</si>
  <si>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</si>
  <si>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</si>
  <si>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</si>
  <si>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</si>
  <si>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</si>
  <si>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No se presentan retrasos</t>
  </si>
  <si>
    <t>N/A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</si>
  <si>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</si>
  <si>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</si>
  <si>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</si>
  <si>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</si>
  <si>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</si>
  <si>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</si>
  <si>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ELABORÓ</t>
  </si>
  <si>
    <t>Firma:</t>
  </si>
  <si>
    <t>APROBÓ (Según aplique Gerenta de proyecto, Líder técnica y responsable de proceso)</t>
  </si>
  <si>
    <t>REVISÓ OFICINA ASESORA DE PLANEACIÓN</t>
  </si>
  <si>
    <t xml:space="preserve">VoBo. </t>
  </si>
  <si>
    <t xml:space="preserve">Nombre: Diana Maldonado Martínez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</si>
  <si>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</si>
  <si>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</si>
  <si>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</si>
  <si>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</si>
  <si>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</si>
  <si>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</si>
  <si>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</si>
  <si>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</si>
  <si>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</si>
  <si>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</si>
  <si>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</si>
  <si>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</si>
  <si>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</si>
  <si>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</si>
  <si>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</si>
  <si>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</si>
  <si>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</si>
  <si>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</si>
  <si>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</si>
  <si>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</si>
  <si>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</si>
  <si>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</si>
  <si>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</si>
  <si>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</si>
  <si>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</si>
  <si>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</si>
  <si>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</si>
  <si>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</si>
  <si>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</si>
  <si>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</si>
  <si>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</si>
  <si>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</si>
  <si>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</si>
  <si>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</si>
  <si>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</si>
  <si>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</si>
  <si>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</si>
  <si>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</si>
  <si>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</si>
  <si>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</si>
  <si>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</si>
  <si>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</si>
  <si>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</si>
  <si>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</si>
  <si>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</si>
  <si>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</si>
  <si>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</si>
  <si>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</si>
  <si>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</si>
  <si>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</si>
  <si>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</si>
  <si>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</si>
  <si>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</si>
  <si>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</si>
  <si>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</si>
  <si>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</si>
  <si>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</si>
  <si>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</si>
  <si>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</si>
  <si>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</si>
  <si>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</si>
  <si>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</si>
  <si>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</si>
  <si>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</si>
  <si>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</si>
  <si>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</si>
  <si>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</si>
  <si>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</si>
  <si>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</si>
  <si>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</si>
  <si>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</si>
  <si>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</si>
  <si>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</si>
  <si>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</si>
  <si>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</si>
  <si>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</si>
  <si>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</si>
  <si>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</si>
  <si>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</si>
  <si>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</si>
  <si>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</si>
  <si>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</si>
  <si>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</si>
  <si>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</si>
  <si>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</si>
  <si>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</si>
  <si>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</si>
  <si>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</si>
  <si>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</si>
  <si>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</si>
  <si>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</si>
  <si>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</si>
  <si>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</si>
  <si>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</si>
  <si>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</si>
  <si>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</si>
  <si>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</si>
  <si>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</si>
  <si>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</si>
  <si>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</si>
  <si>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</si>
  <si>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</si>
  <si>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</si>
  <si>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</si>
  <si>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</si>
  <si>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</si>
  <si>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</si>
  <si>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</si>
  <si>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</si>
  <si>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</si>
  <si>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</si>
  <si>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</si>
  <si>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</si>
  <si>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</si>
  <si>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</si>
  <si>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</si>
  <si>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</si>
  <si>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</si>
  <si>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</si>
  <si>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</si>
  <si>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</si>
  <si>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</si>
  <si>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</si>
  <si>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</si>
  <si>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</si>
  <si>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</si>
  <si>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</si>
  <si>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</si>
  <si>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</si>
  <si>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</si>
  <si>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</si>
  <si>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</si>
  <si>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</si>
  <si>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</si>
  <si>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</si>
  <si>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</si>
  <si>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</si>
  <si>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</si>
  <si>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</si>
  <si>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</si>
  <si>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</si>
  <si>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</si>
  <si>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</si>
  <si>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</si>
  <si>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</si>
  <si>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</si>
  <si>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</si>
  <si>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</si>
  <si>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</si>
  <si>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</si>
  <si>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</si>
  <si>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</si>
  <si>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</si>
  <si>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</si>
  <si>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</si>
  <si>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</si>
  <si>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</si>
  <si>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</si>
  <si>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</si>
  <si>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</si>
  <si>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</si>
  <si>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</si>
  <si>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</si>
  <si>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</si>
  <si>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</si>
  <si>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</si>
  <si>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</si>
  <si>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</si>
  <si>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</si>
  <si>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</si>
  <si>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</si>
  <si>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</si>
  <si>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</si>
  <si>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</si>
  <si>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</si>
  <si>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</si>
  <si>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</si>
  <si>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</si>
  <si>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</si>
  <si>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</si>
  <si>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</si>
  <si>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</si>
  <si>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</si>
  <si>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</si>
  <si>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</si>
  <si>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</si>
  <si>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</si>
  <si>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</si>
  <si>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</si>
  <si>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</si>
  <si>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</si>
  <si>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</si>
  <si>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</si>
  <si>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</si>
  <si>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</si>
  <si>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</si>
  <si>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</si>
  <si>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</si>
  <si>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</si>
  <si>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</si>
  <si>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</si>
  <si>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</si>
  <si>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</si>
  <si>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</si>
  <si>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</si>
  <si>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</si>
  <si>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</si>
  <si>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</si>
  <si>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</si>
  <si>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</si>
  <si>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</si>
  <si>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</si>
  <si>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</si>
  <si>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</si>
  <si>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</si>
  <si>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</si>
  <si>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</si>
  <si>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</si>
  <si>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</si>
  <si>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</si>
  <si>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</si>
  <si>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</si>
  <si>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</si>
  <si>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</si>
  <si>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</si>
  <si>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</si>
  <si>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</si>
  <si>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</si>
  <si>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</si>
  <si>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</si>
  <si>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</si>
  <si>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</si>
  <si>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</si>
  <si>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</si>
  <si>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</si>
  <si>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</si>
  <si>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</si>
  <si>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</si>
  <si>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</si>
  <si>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</si>
  <si>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</si>
  <si>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</si>
  <si>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</si>
  <si>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</si>
  <si>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</si>
  <si>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</si>
  <si>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</si>
  <si>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</si>
  <si>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</si>
  <si>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</si>
  <si>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</si>
  <si>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</si>
  <si>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</si>
  <si>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</si>
  <si>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</si>
  <si>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</si>
  <si>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</si>
  <si>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</si>
  <si>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</si>
  <si>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</si>
  <si>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</si>
  <si>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</si>
  <si>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</si>
  <si>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</si>
  <si>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</si>
  <si>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</si>
  <si>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</si>
  <si>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</si>
  <si>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</si>
  <si>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</si>
  <si>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</si>
  <si>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</si>
  <si>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</si>
  <si>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</si>
  <si>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</si>
  <si>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</si>
  <si>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</si>
  <si>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</si>
  <si>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</si>
  <si>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</si>
  <si>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</si>
  <si>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</si>
  <si>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</si>
  <si>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Durante el mes de septiembre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</si>
  <si>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Entre los meses de enero a septiembre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</si>
  <si>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septiembre se llevaron a cabo 61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septiembre se llevaron a cabo 527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</si>
  <si>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septiembre se realizaron 59 reuniones de supervisión técnica en las 6 Casas Refugio que operaron durante el mes, de las cuales 4 se relacionaron con el área de nutrición, 5 con jurídica, 5 con trabajo social, 8 con primeros auxilios,  9 con pedagogía y 10 con psicología; al igual que se desarrollaron 18 actividades de revisión del proceso de atención que se brinda a las mujeres acogidas y lineamientos, garantizando una adecuada prestación del servicio.
En el periodo de enero a septiembre se desarrollaron 407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</si>
  <si>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 xml:space="preserve">Durante el mes de septiembre se recibieron 75 solicitudes de cupo (mujeres víctimas de violencia y personas a cargo) en el correo institucional de Casas Refugio, de las cuales se aceptaron y se realizaron los trámites de ingreso para 65 solicitudes al evidenciar que cumplían con los criterios, 9 resultaron en desistimiento de cupo y 1 no cumplió con los criterios para el ingreso a Casa Refugio. 
Las 65 solicitudes de cupo que cumplieron con los criterios de ingreso, conllevaron la acogida de 132 personas nuevas, entre las cuales se encontraban 66 mujeres adultas víctimas de violencia y 66 niños, niñas y adolescentes. Durante el mes de septiembre estuvieron acogidas un total de 317 personas (mujeres víctimas de violencia y personas a cargo) en las Casas Refugio. </t>
  </si>
  <si>
    <t xml:space="preserve">Entre los meses de enero y septiembre se recibieron 571 solicitudes de cupo (mujeres víctimas de violencia y personas a cargo) en el correo institucional de Casas Refugio, de las cuales se aceptaron y se realizaron los trámites de ingreso para 468 solicitudes al evidenciar que cumplían con los criterios, 82 resultaron en desistimiento de cupo y 21 no cumplieron criterios para el ingreso a Casa Refugio.
Las 468 solicitudes de cupo que cumplieron con los criterios de ingreso, conllevaron la acogida de 1.025 personas nuevas, entre las cuales se encontraban 474 mujeres adultas víctimas de violencia y 551 niños, niñas, adolescentes y personas de sus grupos familiares. </t>
  </si>
  <si>
    <t>Logros: Durante el mes de septiembre se recibieron 75 solicitudes de cupo (mujeres víctimas de violencia y personas a cargo) en el correo institucional de Casas Refugio, de las cuales se aceptaron y se realizaron los trámites de ingreso para 65 solicitudes al evidenciar que cumplían con los criterios, 9 resultaron en desistimiento de cupo y 1 no cumplió con los criterios para el ingreso a Casa Refugio.
En el periodo de enero a septiembre se recibieron 571 solicitudes de cupo (mujeres víctimas de violencia y personas a cargo) en el correo institucional de Casas Refugio, de las cuales se aceptaron y se realizaron los trámites de ingreso para 468 solicitudes al evidenciar que cumplían con los criterios, a través de 6 Casas Refugio; 82 resultaron en desistimiento de cupo para el ingreso a Casa Refugio y 21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</si>
  <si>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En el mes de septiembre se brindó acogida a 132 personas nuevas (mujeres víctimas de violencia y personas a cargo) que cumplieron los criterios de ingreso a las Casas Refugio, de las cuales 66 fueron mujeres adultas y adultas mayores, 6 adolescentes, 42 niñas y niños y 18 bebés. Bajo ese marco, en septiembre estuvieron acogidas un total de 317 personas en la Estrategia de Casas Refugio en sus tres Modalidades: Tradicional, Intermedia y Rural. 
En el periodo de enero a septiembre se brindó acogida a 1.025 personas nuevas (mujeres víctimas de violencia y personas a cargo) que cumplieron los criterios de ingreso a las Casas Refugio, de las cuales 474 son mujeres y mujeres adultas mayores, 50 adolescentes, 374 niñas y niños, 126 bebés y 1 hombre adulto dependiente del cuidado de su madre. 
Beneficios: La acogida a mujeres víctimas de violencia y los miembros de sus sistemas familiares aportó a salvaguardar su vida e integridad personal y garantizó un proceso de atención integral que fomenta sus capacidades y oportunidades.
No se presentaron retrasos.</t>
  </si>
  <si>
    <t>Con corte al mes de septiembre se dio cumplimiento a la operación de la Estrategia Casas Refugio a través del funcionamiento de 6 casas, 4 en la Modalidad de Atención Tradicional, 1 de la Modalidad Intermedia y 1 de la Modalidad Rural.</t>
  </si>
  <si>
    <t>En los meses de enero a septiembre se dio cumplimiento a la operación de la Estrategia Casas Refugio a través del funcionamiento de 6 casas, 4 en la Modalidad de Atención Tradicional, 1 de la Modalidad Intermedia y 1 de la Modalidad Rural.</t>
  </si>
  <si>
    <t xml:space="preserve">Durante el mes de septiembre ingresaron un total de 132 personas nuevas en las Casas Refugio, de las cuales 66 fueron mujeres adultas víctimas de violencia y 66 niños, niñas, adolescentes y personas de sus sistemas familiares dependientes. </t>
  </si>
  <si>
    <t xml:space="preserve">En los meses de enero a septiembre ingresaron un total de 1.025 personas nuevas en las Casas Refugio, de las cuales 474 fueron mujeres adultas víctimas de violencia y 551 niños, niñas, adolescentes y personas de sus sistemas familiares dependientes. </t>
  </si>
  <si>
    <t>Durante el mes de septiembre se llevaron a cabo 61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</si>
  <si>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septiembre se llevaron a cabo 527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</si>
  <si>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 xml:space="preserve">Durante el mes de septiembre se realizaron 59 reuniones de supervisión técnica en las 6 Casas Refugio que operaron durante el mes, de las cuales 4 se relacionaron con el área de nutrición, 5 con jurídica, 5 con trabajo social, 8 con primeros auxilios,  9 con pedagogía, 10 con psicología y 18 actividades de revisión del proceso de atención que se brinda a las mujeres acogidas y lineamientos. </t>
  </si>
  <si>
    <t>En los meses de enero a septiembre se realizaron 407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</si>
  <si>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Durante el mes de septiembre se recibieron 75 solicitudes de cupo en el correo institucional de Casas Refugio, reportadas por los equipos de atención de la Secretaría Distrital de la Mujer y por las demás entidades que remiten mujeres victimas de violencia.</t>
  </si>
  <si>
    <t>En los meses de enero a septiembre se recibieron 571 solicitudes de cupo en el correo institucional de Casas Refugio, reportadas por los equipos de atención de la Secretaría Distrital de la Mujer y por las demás entidades que remiten mujeres victimas de violencia.</t>
  </si>
  <si>
    <t xml:space="preserve">Durante el mes de septiembre se aceptaron y se realizaron los trámites de ingreso para 65 solicitudes de cupo de mujeres víctimas de violencia que fueron recibidas en el correo institucional de Casas Refugio, al evidenciar que cumplían con los criterios de ingreso. </t>
  </si>
  <si>
    <t>En los meses de enero a septiembre se aceptaron y se realizaron los trámites de ingreso para 468 solicitudes de cupo de mujeres víctimas de violencia que fueron recibidas en el correo institucional de Casas Refugio, al evidenciar que cumplían con los criterios de ingreso.</t>
  </si>
  <si>
    <t>En el mes de septiembre se acogieron un total de 87 personas nuevas en la Modalidad Tradicional de las Casas Refugio, de las cuales 46 fueron mujeres adultas víctimas de violencia, 41 niños, niñas y adolescentes y 1 hombre adulto dependiente del cuidado de su madre.</t>
  </si>
  <si>
    <t>En los meses de enero a septiembre se acogieron un total de 662 personas nuevas en la Modalidad Tradicional de las Casas Refugio, de las cuales 298 fueron mujeres adultas víctimas de violencia y 363 niños, niñas, adolescentes y personas de su sistema familiar dependiente.</t>
  </si>
  <si>
    <t>En el mes de septiembre se acogieron un total de 33 personas nuevas en la Modalidad Intermedia de las Casas Refugio, de las cuales 16 fueron mujeres adultas víctimas de violencia y 17 niños, niñas y adolescentes.</t>
  </si>
  <si>
    <t>En los meses de enero a septiembre se acogieron un total de 258 personas nuevas en la Modalidad Intermedia de las Casas Refugio, de las cuales 132 fueron mujeres adultas víctimas de violencia y 126 niños, niñas y adolescentes. La operación de la Casa Rerugio de Modalidad Intermedia corresponde a la ampliación de la oferta entre el año 2021 y el 2023.</t>
  </si>
  <si>
    <t>La Casa Refugio de la Modalidad Intermedia, bajo el contrato No. 920 de 2022, finalizó su operación el 31 de agosto de 2023.</t>
  </si>
  <si>
    <t xml:space="preserve">En el mes de septiembre se acogieron un total de 12 personas nuevas en la Modalidad Rural de las Casas Refugio, de las cuales 4 fueron mujeres adultas víctimas de violencia y 8 niños, niñas y adolescentes. </t>
  </si>
  <si>
    <t>En los meses de enero a septiembre se acogieron un total de 105 personas nuevas en la Modalidad Rural de las Casas Refugio, de las cuales 44 fueron mujeres adultas víctimas de violencia y 61 niños, niñas y adolescentes. La operación de la Casa Rerugio de Modalidad Rural corresponde a la ampliación de la oferta entre el año 2021 y el 2023.</t>
  </si>
  <si>
    <t xml:space="preserve">En los meses de enero a septiembre ingresaron un total de 1.025 personas nuevas en las Casas Refugio, de las cuales de las cuales 474 fueron mujeres adultas víctimas de violencia y 551 niños, niñas, adolescentes y personas de sus sistemas familiares dependientes. </t>
  </si>
  <si>
    <t xml:space="preserve">En el tercer trimestre del año, julio a septiembre, se realizaron 9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</si>
  <si>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En el periodo de enero a septiembre se han realizado 23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</si>
  <si>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Durante el mes de septiembre, las Duplas de Atención Psicosocial realizaron un total de 509 atenciones, de las cuales 125 corresponden a primeras atenciones y 384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</si>
  <si>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septiembre de 2023, las profesionales de las Duplas de Atención Psicosocial han realizado un total de 3.495 atenciones psicosociales,  de las cuales 868 corresponden a primeras atenciones y 2.627 a seguimientos efectivos. Estas atenciones incluyen primer contacto con las ciudadanas, primera atención y seguimiento. El proceso de orientación, atención y acompañamiento psicosocial facilitado por las profesionales aportó al reconocimiento de las violencias y a la garantía del derecho de las mujeres a una vida libre de las mismas.</t>
  </si>
  <si>
    <t xml:space="preserve">En el marco de la gestión para la atención, durante el mes de septiembre se registraron un total de 158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</si>
  <si>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septiembre las Duplas de Atención Psicosocial realizaron atención inicial a 125 casos nuevos; de estos, 101 casos corresponden a casos recibidos durante el mismo mes y 24 a casos pendientes por atención en meses anteriores.  Se dio tramite oportuno a las 145 remisiones del mes de septiembre, garantizando la gestión para la atención a las mujeres con las que se logró contacto efectivo y quienes expresaron interés y voluntad en inciar el proceso de acompañamiento. Se evidenció un aumentos en los casos nuevos recibidos, en comparación del mes inmediatamente anterior; lo anterior se debe, posiblemente, a la ampliación de algunos servicios como la Estrategia de Hospitales y la solicitud de atención integral en casos remitidos por entidades del sector salud, Fiscalía y/o Comisarías de Familia.
Entre enero y septiembre las Duplas han recibido un total de 969 solicitudes de atención psicosocial. De esta cifra se ha logrado iniciar el proceso de orientación en 868 casos.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</si>
  <si>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 xml:space="preserve">Logros: Durante el mes de septiembre, las profesionales realizaron un total de 384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Entre enero y septiembre las profesionales han realizado 2.627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Retrasos: En el marco de la gestión para la atención, durante el mes de septiembre se registraron un total de 158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
</t>
  </si>
  <si>
    <t>Logros: Durante el mes de septiembre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y la Estrategia de prevención y atención para los delitos de ataque con agentes quimicos y trata de personas. Se destacó también, la articulación con la profesional encargada de la ruta de empleabilidad en la Dirección de Eliminación de Violencias contra las Mujeres y Acceso a la Justicia, lo anterior permite que las profesionales informen a las mujeres de ofertas laborales que pueden aportar a su independencia economica y la garantía de sus derechos.
Desde enero y hasta septiembre se ha fortalecido la articulación y trabajo conjunto entre las Duplas y los equipos de la Estrategia de Justicia de Género, SAAT, Casa Refugio, Sistema de Cuidado, la Estrategia de prevención y atención para los delitos de ataque con agentes quimicos y trata de personas, y los equipos SOFIA distrital y local.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</si>
  <si>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 xml:space="preserve">En el marco de la gestión para la atención, durante el mes de septiembre se registraron un total de 158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 </t>
  </si>
  <si>
    <t xml:space="preserve">                                                                                                                                                                                                                                                                                              Durante el mes de septiembre las Duplas de Atención Psicosocial realizaron atención inicial a 125 casos nuevos; de estos, 101 casos corresponden a casos recibidos durante el mismo mes y 24 a casos pendientes por atención en meses anteriores.  Se dio tramite oportuno a las 145 remisiones del mes de septiembre, garantizando la gestión para la atención a las mujeres con las que se logró contacto efectivo y quienes expresaron interés y voluntad en inciar el proceso de acompañamiento. 
</t>
  </si>
  <si>
    <t>Con corte al mes de septiembre, las Duplas han recibido un total de 969 solicitudes de atención psicosocial. De esta cifra se ha logrado iniciar el proceso de orientación en 868 casos.</t>
  </si>
  <si>
    <t xml:space="preserve">Durante el mes de agosto a través de las Duplas de atención psicosocial, se atendieron 125 casos nuevos. </t>
  </si>
  <si>
    <t>Con corte al mes de septiembre, las Duplas de Atención Psicosocial han atendido un total de 868 casos nuevos.</t>
  </si>
  <si>
    <t>Durante el mes de septiembre, las profesionales realizaron un total de 384seguimientos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t>
  </si>
  <si>
    <t>Con corte al mes de septiembre, las profesionales han realizado 2.627seguimientos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</si>
  <si>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En septiembre, 9 casos asignados a los equipos de atención de la entidad no registraron seguimiento. Como alternativa de solución se reiterará a las coordinaciones de los equipos la importancia de registrar en instrumentos SAAT las atenciones y seguimientos de todos los casos asignados. 
Así mismo, en este mes no se contó con acta de la sesión directiva del Grupo de género y prevención del feminicidio del Consejo Distrital de Seguridad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entrega periódica de actas del espacio.</t>
  </si>
  <si>
    <r>
      <t xml:space="preserve">
La estrategia de prevención del riesgo de feminicidio (Sistema Articulado de Alertas Tempranas-SAAT) entre enero y septiembre de 2023 hizo seguimiento socio jurídico y psicosocial a 1560 casos de mujeres en riesgo de feminicidio, según remisiones externas del Instituto Nacional de Medicina Legal y Ciencias Forenses, y remisiones internas de equipos de atención de la Secretaría Distrital de la Mujer. 
</t>
    </r>
    <r>
      <rPr>
        <sz val="11"/>
        <color rgb="FFFF0000"/>
        <rFont val="Times New Roman"/>
        <family val="1"/>
      </rPr>
      <t xml:space="preserve">
</t>
    </r>
    <r>
      <rPr>
        <sz val="11"/>
        <rFont val="Times New Roman"/>
        <family val="1"/>
      </rPr>
      <t xml:space="preserve">Logros:
(i) La estrategia de prevención del riesgo de feminicidio (SAAT) recibió del Instituto Nacional de Medicina Legal y Ciencias Forenses 106 casos de mujeres valoradas en riesgo de muerte con datos de contacto correspondientes a julio de 2023.
(ii) La estrategia de prevención del riesgo de feminicidio (SAAT) asignó a los equipos sociojurídicos y psicosociales de la entidad 110 casos de mujeres con datos de contacto en riesgo de muerte para hacer seguimiento, correspondientes a 106 casos de julio 2023 y 4 que estaban sin datos de contacto pero que se consiguieron en el marco del monitoreo:
- CASA REFUGIO: 19
- EJG CIOM: 27
- EJG-CAF (CAPIV-CAIVAS): 1
- EJG-CASA JUSTICIA CON RUTA INTEGRAL: 11
- EJG-CASA JUSTICIA SIN RUTA INTEGRAL: 6
- EJG-URI: 2
- EJG-URI PSICOSOCIAL: 12
- ESTRATEGIA DE HOSPITALES: 2
- PSICOSOCIAL CIOM: 16
- SAAT: 14
(iii) Los equipos de atención sociojurídica y psicosocial de la entidad hicieron el seguimiento a 101 mujeres en riesgo de muerte según valoración del INMLCF, de los cuales 94 corresponden a valoraciones de julio y 7 a valoraciones de periodos anteriores:
- Casa Refugio: 19
- Estrategia de Hospitales: 2
- Estrategia Justicia de Género - CAF (CAIVAS-CAPIV): 1
- Estrategia Justicia de Género - CASAS DE JUSTICIA CON RUTA INTEGRAL: 12
- Estrategia Justicia de Género - CASAS DE JUSTICIA SIN RUTA INTEGRAL: 2
- Estrategia Justicia de Género - CIOM: 26
- Estrategia Justicia de Género - URI: 7
- Psicosocial - CIOM: 17
- Sistema Articulado de Alertas Tempranas-SAAT: 15
(iv) La estrategia de prevención del riesgo de feminicidio (SAAT) hizo acompañamiento y seguimiento sociojurídico y psicosocial, a través de sus profesionales de atención a 28 mujeres en posible riesgo de feminicidio, según la remisión de los siguientes equipos de la entidad:
- Agencia MUJ-Estrategia Territorial: 1
- Duplas de Atención Psicosocial: 1
- Enlaces SOFIA: 1
- Estrategia de Hospitales: 5
- Estrategia Justicia de Género - URI: 2
- Integración LPD-123: 1
- Línea Púrpura Distrital: 2
- Psicosocial - CIOM: 1
- Psicosocial - Subsecretaría Fortalecimiento de Capacidades y Oportunidades: 13
- Otras entidades-Personería de Bogotá: 1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9 casos asignados a los equipos de atención de la entidad no registraron seguimiento.
Alternativas: se reiterará a las coordinaciones de los equipos la importancia de registrar en instrumentos SAAT las atenciones y seguimientos de todos los casos asignados. </t>
    </r>
  </si>
  <si>
    <t xml:space="preserve">En septiembre de 2023 se hizo seguimiento socio jurídico y psicosocial a 129 casos de mujeres en riesgo de feminicidio, según remisiones externas del Instituto Nacional de Medicina Legal y Ciencias Forenses, y remisiones internas de equipos de atención de la Secretaría Distrital de la Mujer. </t>
  </si>
  <si>
    <t xml:space="preserve">La estrategia de prevención del riesgo de feminicidio (Sistema Articulado de Alertas Tempranas-SAAT) entre enero y septiembre de 2023 hizo seguimiento socio jurídico y psicosocial a 1560 casos de mujeres en riesgo de feminicidio, según remisiones externas del Instituto Nacional de Medicina Legal y Ciencias Forenses, y remisiones internas de equipos de atención de la Secretaría Distrital de la Mujer. </t>
  </si>
  <si>
    <t xml:space="preserve">Como alternativa de solución se reiterará a las coordinaciones de los equipos la importancia de registrar en instrumentos SAAT las atenciones y seguimientos de todos los casos asignados. </t>
  </si>
  <si>
    <t xml:space="preserve">En septiembre, 9 casos asignados a los equipos de atención de la entidad no registraron seguimiento. </t>
  </si>
  <si>
    <t>En septiembre en este periodo 9 casos asignados a los equipos de atención de la entidad no registraron seguimiento.</t>
  </si>
  <si>
    <t>En septiembre de 2023, se articularon 8 espacios de coordinación interinstitucional a nivel local y distrital para la prevención del feminicidio en el marco de los Consejos de Seguridad.</t>
  </si>
  <si>
    <t>Entre enero y septiembre de 2023, se articularon 87 espacios de coordinación interinstitucional para la prevención del feminicidio en el marco de los Consejos de Seguridad a nivel local y distrital.</t>
  </si>
  <si>
    <t xml:space="preserve">En este periodo no se contó con acta de la sesión directiva del Grupo de género y prevención del feminicidio del Consejo Distrital de Seguridad a cargo de la Secretaría Distrital de Seguridad, Convivencia y Justicia, quien lleva la secretaría técnica del espacio. </t>
  </si>
  <si>
    <t>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entrega periódica de actas del espacio.</t>
  </si>
  <si>
    <t>Durante el tercer trimestre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</si>
  <si>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trimestre reportado no se presentaron retrasos en la asignación de los casos. </t>
  </si>
  <si>
    <t xml:space="preserve">Durante el tercer trimestre de 2023, el SAAT hizo seguimiento jurídico y psicosocial al 100% por ciento de los casos de mujeres valoradas en riesgo de feminicidio por el Instituto Nacional de Medicina Legal y Ciencias Forenses e identificadas por equipos internos de la Secretaría Distrital de la Mujer. </t>
  </si>
  <si>
    <t xml:space="preserve">Durante el trimestre reportado no se presentaron retrasos en el seguimiento de los casos. </t>
  </si>
  <si>
    <t>Durante la vigencia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</si>
  <si>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la vigencia 2023, el SAAT hizo seguimiento jurídico y psicosocial al 89% por ciento de los casos de mujeres valoradas en riesgo de feminicidio por el Instituto Nacional de Medicina Legal y Ciencias Forenses e identificadas por equipos internos de la Secretaría Distrital de la Mujer. </t>
  </si>
  <si>
    <t xml:space="preserve">En septiembre,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realizaron 635 atenciones de las cuales 548  corresponden a asesorías y 87 a orientaciones. Teniendo en cuenta la depuración de la información en SIMISIONAL de los periodos anteriores, se ajustan 2 atenciones reportadas </t>
  </si>
  <si>
    <t>En septiembre, en el marco de la estrategia de prevención del feminicidio (desde la Estrategia Intersectorial para la Prevención y Atención de Víctimas de Violencia de Género con Énfasis en Violencia Sexual y Feminicidio (Estrategia en hospitales), se llevaron a cabo 09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2 sesiones de trabajo con el sector salud, donde se presentaron el cierre de la vigencia 2022 y los avances de la vigencia 2023</t>
  </si>
  <si>
    <t>Con corte al mes de septiembre, en el marco de la estrategia de prevención del feminicidio (desde la Estrategia Intersectorial para la Prevención y Atención de Víctimas de Violencia de Género con Énfasis en Violencia Sexual y Feminicidio (Estrategia en hospitales), se llevaron a cabo 74 sesiones o espacios con el sector salud, de las cuales 64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10 fueron jornadas de trabajo para la articulación con los nuevos servicios que desde el sector salud se están prestando, y balances de cierre de la vigencia 2022 y avance de la vigencia 2023.</t>
  </si>
  <si>
    <t>Logros: En el  mes de septiembre  se llevaron a cabo 9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Igualmente, se llevaron a cabo 2 sesiones de trabajo con el sector salud, donde se presentaron  los avances de la vigencia 2023.
Entre abril y septiembre, en el marco de la estrategia de prevención del feminicidio (desde la Estrategia Intersectorial para la Prevención y Atención de Víctimas de Violencia de Género con Énfasis en Violencia Sexual y Feminicidio (Estrategia en hospitales), se llevaron a cabo 74 sesiones o espacios con el sector salud, de las cuales 64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10 fueron jornadas de trabajo para la articulación con los nuevos servicios que desde el sector salud se están prestando, y balances de cierre de la vigencia 2022 y avance de la vigencia 2023.
Beneficios: La asistencia técnica legal brindada al personal de salud contribuyó en la cualificación de la atención brindada a las ciudadanas víctimas de VBG que acuden a los servicios de urgencias de las IPS Priorizadas. 
No se presentaron retrasos</t>
  </si>
  <si>
    <r>
      <rPr>
        <sz val="11"/>
        <rFont val="Times New Roman"/>
        <family val="1"/>
      </rPr>
      <t>En septiembre en el marco de la estrategia de prevención del riesgo de feminicidio, el Sistema Articulado de Alertas Tempranas-SAAT hizo seguimiento socio jurídico y psicosocial a 129 casos de mujeres en riesgo de feminicidio, según remisiones externas del Instituto Nacional de Medicina Legal y Ciencias Forenses, y remisiones internas de equipos de atención de la Secretaría Distrital de la Mujer. Así mismo, se articularon 8 espacios de coordinación interinstitucional para la prevención del feminicidio en el marco de los Consejos Distritales y Locales de Seguridad.</t>
    </r>
    <r>
      <rPr>
        <sz val="11"/>
        <color rgb="FFFF0000"/>
        <rFont val="Times New Roman"/>
        <family val="1"/>
      </rPr>
      <t xml:space="preserve">
</t>
    </r>
    <r>
      <rPr>
        <sz val="11"/>
        <rFont val="Times New Roman"/>
        <family val="1"/>
      </rPr>
      <t xml:space="preserve">Desde la Estrategia Intersectorial para la Prevención y Atención de Víctimas de Violencia de Género con Énfasis en Violencia Sexual y Feminicidio -Estrategia en Hospitales en agosto se operó en 8 IPS en el marco de las 4 subredes públicas y en articulación con la red privada, a través de los cuales se realizaron 635 atenciones de las cuales 548 corresponden a asesorías y 87  a orientaciones. Así mismo,  se llevaron a cabo 09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r>
  </si>
  <si>
    <t xml:space="preserve">Entre los meses de enero y septiembre para el fortalecimiento de los componentes del Sistema SOFIA, se desarrollaron las siguientes acciones: 
- El fortalecimiento de las capacidades de seis mil quinientos treinta y cinco (6535) servidoras y servidores sobre el derecho de las mujeres a una vida libre de violencias
- Participación en setenta y tres (73) espacios de articulación y coordinación de acciones estratégicas para la prevención, atención y sanción de las violencias contra las mujeres en el Distrito Capital.
-  La implementación de ciento veintinueve (129) acciones de divulgación orientadas a la prevención de las violencias contra las mujeres, así como a la sensibilización de la sociedad en general para el reconocimiento del derecho de las mujeres a una vida libre de violencias.
- El desarrollo de cuarenta y dos (42) asistencias técnicas para el desarrollo de acciones de fortalecimiento de los componentes del Sistema SOFIA
</t>
  </si>
  <si>
    <t>Logros: En septiembre se fortalecieron las capacidades de 1.325 servidoras y servidores, con diferentes modalidades de vinculación, para el reconocimiento y garantía del derecho de las mujeres a una vida libre de violencias. Al respecto, se realizaron en primer lugar 36 jornadas, fortaleciendo las capacidades a 1.165 servidoras y servidores. Los contenidos abarcaron el derecho a una vida libre de violencias, la Ruta única de atención a mujeres víctimas de violencias y en riesgo de feminicidio, Presentación Estrategia en Hospitales, Feminicidio Ley 1761 de 2015. Las jornadas fueron lideradas por el equipo SOFIA Local, Distrital y la Estrategia de hospitales; se destaca la participación de las secretarías de Salud, Integración Social, Seguridad, Desarrollo Económico,  así como Policía Metropolitana, Alcaldías Locales, ICBF entre otras, tanto de orden nacional, distrital y local. En segundo lugar, a través del curso virtual "El derecho de las mujeres a una vida libre de violencias: Herramientas prácticas", se capacitaron 160 funcionarios(as) y 68 ciudadanas(os) a través de los 4 módulos y las 9 unidades temáticas.
Durante enero - septiembre se han fortalecido un total de  6.535  servidoras(es), 5.936  a través de 270  jornadas y 599 servidoras (es) a través del curso virtual.
Así mismo, el Curso de Escuela virtual para la prevención del acoso y la violencia sexual en el transporte y en el espacio público con enfoque de género y empresarial, tiene inscritas a 545 conductoras, conductores de servicio público de taxi en Bogotá de los cuales 210  ya finalizaron el curso.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</si>
  <si>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Logros: En septiembre se participó en 9 espacios de articulación: (1) Reunión DTS TM, Línea Púrpura Distrital, Duplas Psicojurídicas y SOFIA Distrital  (2) 3a mesa de trabajo planeación “Semana del Buen Trato” – Mesa de Prevención de Violencias – Secretaría de Integración Social (3) Reunión articulación "Intervenciones Urbanas" Equipo SOFIA Local  (4) Reunión articulación SDSCJ,  TM y DEVAJ formación a formadores personal conducción de TM sobre PPASETP  (5) Sexta mesa de Prevención del Comité Distrital de Lucha contra la trata de personas (6) Quinta mesa de Asistencia y protección del Comité Distrital de Lucha contra la trata de personas (7) Reunión Concertación de los productos de la política pública palenquera (8) Cuarta mesa técnica del Comité Distrital de Lucha contra la trata de personas (9) Cuarta mesa Directiva del Comité Distrital de Lucha contra la trata de personas 
Durante enero - septiembre, se participó en (73)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construcción metodológica para la formación sobre el PPASETP dirigido al personal de conducción del Sistema TM, acompañar el cumplimiento de compromisos adquiridos en materia de prevención y atención integral del delito de trata de personas y  fortalecer la estrategia ruta de empleabilidad para mujeres víctimas-sobrevivientes de VBG, fundamental para la autonomía económica de las mujeres y el aumento de sus recursos para enfrentar el ciclo de violencias.
No se presentaron retrasos</t>
  </si>
  <si>
    <t xml:space="preserve">En septiembre se realizaron 19 acciones de divulgación descritas a continuación: :
1. Cubrimiento evento 'Plantón Ni Una Más' que se realiza en la plaza fundacional de Bosa
2. Seminario Internacional 'El Derecho de las Mujeres a la Ciudad,
3. Cubrimiento rueda de prensa amor y amistad
4. Post de campaña de estrategia Distrital
5. Post de campaña de estrategia Distrital
6. Post con amor y amistad sin violencias
7. Post con amor y amistad sin violencias
8. Celebremos con amor y amistad y sin violencia contra las mujeres
9. Full secretaria sobre plan distrital para amor y amistad
10. Post de campaña de Date cuenta es violencia sobre amor y amistad
11.Post de campaña de estrategia Distrital
12.Post de campaña de Date cuenta es violencia sobre amor y amistad
13.Post de campaña de Date cuenta es violencia sobre amor y amistad
14. Post de campaña de Date cuenta es violencia sobre amor y amistad
15. Post campaña Da el primer paso
16.evento 25 de septiembre en Localidad Kennedy
17.Post campaña Da el primer paso
18.Post Violencia física
19. Participación en Momentum
Entre enero y septiembre se desarrollaron 129 acciones de divulgación orientadas a la prevención de las violencias contra las mujeres, así como a la sensibilización de la sociedad en general para el reconocimiento del derecho de las mujeres a una vida libre de violencias.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</si>
  <si>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Logros: En septiembre se realizaron seis (6) asistencias técnicas para el desarrollo de acciones de fortalecimiento de los componentes del Sistema SOFIA:  (1) 3er encuentro de co-creación con el equipo Código de convivencia de la SDSCJ y la Dirección Técnica de Seguridad de TM sobre las metodologías para el programa de sensibilización sobre el PPASETP. (2) Asistencia técnica Plan de Acción Mesa SOFIA 2023 - Secretaría Distrital de Movilidad.(3) Seguimiento Compromisos - Plan de Acción Mesa SOFIA – Secretaría de Hábitat (4) 1a Jornada de Formación a formadores del personal de conducción de TM sobre el PPASETP (5)  Seguimiento compromisos Plan de Acción 2023 Secretaría de Desarrollo Económico (6) Asistencia técnica a Estrategia hospitales
Durante los meses de enero y septiembre se desarrollaron cuarenta y dos (42)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</si>
  <si>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En septiembre, para la implementación del protocolo de prevención, atención y sanción a casos de violencia en el transporte público, se realizaron las siguientes acciones:
- Se brindaron ciento treinta y cuatro (134) atenciones psico-jurídicas en dupla a mujeres víctimas de violencias en el espacio y el transporte público. Dichas atenciones incluyeron primeros acercamientos, orientaciones y seguimientos a los casos de mujeres que requirieron acompañamiento integral
- Se realizaron ocho (8) acciones de acompañamiento técnico para el impulso de acciones de prevención, atención y sanción de las violencias contra las mujeres en el espacio y el transporte público</t>
  </si>
  <si>
    <t>Entre febrero y septiembre, para la implementación del protocolo de prevención, atención y seguimiento a casos de violencia en el transporte público, se realizaron las siguientes acciones:
- Se brindaron ochocientos sesenta y seis (866) atenciones psico-jurídicas en dupla a mujeres víctimas de violencias en el espacio y el transporte público,de las cuales  trescientas sesenta y siete (367) fueron primera atenciones y cuatrocientos noventa y nueve  (499) seguimientos efectivos. Dichas atenciones incluyeron primeros acercamientos, orientaciones y seguimientos a los casos de mujeres que requirieron acompañamiento integral.
- Se realizaron 31 espacios de acompañamiento técnico para el impulso de acciones de prevención, atención y sanción de las violencias contra las mujeres en el espacio y el transporte público</t>
  </si>
  <si>
    <t>En el marco de la gestión para la atención durante el mes de septiembre se registraron un total de cuarenta y dos (42) seguimientos fallidos, los cuales se deben a la imposibilidad de contacto con las ciudadanas, el incumplimiento de los acuerdos de corresponsabilidad y la falta de voluntad para continuar con el acompañamiento.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</si>
  <si>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Durante el mes de septiembre la estrategia Duplas Psico-Jurídicas de atención a mujeres víctimas en el espacio y el transporte público realizó un total de  (134) atenciones psico-jurídicas, de las cuales  (55) fueron primeras atenciones y (79) seguimientos efectivos. Dichas atenciones incluyeron primeros acercamientos, orientaciones y seguimientos a los casos de mujeres que requirieron acompañamiento integral.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Durante el periodo reportado se destaca el aumento en comparación con el mes anterior del número de casos nuevos remitidos.
Las Duplas han realizado un total de ochocientos sesenta y seis (866) atenciones psico-jurídicas en dupla a mujeres víctimas de violencias en el espacio y el transporte público, desde febrero hasta el 30 de septiembre de 2023.
Retrasos: En el marco de la gestión para la atención durante el mes de septiembre se registraron un total de cuarenta y dos (42)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</si>
  <si>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En septiembre se realizaron ocho (8) acciones de acompañamiento técnico:  (1) 3er encuentro de co-creación con el equipo Código de convivencia de la SDSCJ y la Dirección Técnica de Seguridad de TM sobre las metodologías para el programa de sensibilización sobre el PPASETP. (2) Reunión DTS TM, Línea Púrpura Distrital, Duplas Psicojurídicas y SOFIA Distrital. (3) Asistencia técnica Plan de Acción Mesa SOFIA 2023 - Secretaría Distrital de Movilidad. (4) Reunión SDSCJ,  TM y DEVAJ formación a formadores personal conducción de TM sobre PPASETP (5) 1a capacitación para la identificación de violencias C.C. Gran Estación (6) 2a capacitación para la identificación de violencias C.C. Gran Estación (7) Capacitación para la identificación de violencias C.C. Outlet Factory (8)1a Jornada de Formación a formadores del personal de conducción de TM sobre el PPASETP
Durante enero y septiembre, se desarrollaron treinta y un (31)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transporte público
No se presentaron retrasos</t>
  </si>
  <si>
    <t>Con corte al mes de septiembre se fortalecieron las capacidades de 6535 servidoras y servidores, con diferentes modalidades de vinculación, para el reconocimiento y garantía del derecho de las mujeres a una vida libre de violencias. De estas, 5936 servidoras y servidores fueron fortalecidos en sus capacidades a través de 270  jornadas y 599  servidoras y servidores a través del curso virtual "El derecho de las mujeres a una vida libre de violencias: Herramientas prácticas".</t>
  </si>
  <si>
    <t xml:space="preserve">En septiembre se participó en 9 espacios de articulación: (1) Reunión DTS TM, Línea Púrpura Distrital, Duplas Psicojurídicas y SOFIA Distrital (2) 3a mesa de trabajo planeación “Semana del Buen Trato” – Mesa de Prevención de Violencias – Secretaría de Integración Social(3) Reunión articulación "Intervenciones Urbanas" Equipo SOFIA Local  (4) Reunión articulación SDSCJ,  TM y DEVAJ formación a formadores personal conducción de TM sobre PPASETP  (5) Sexta mesa de Prevención del Comité Distrital de Lucha contra la trata de personas (6) Quinta mesa de Asistencia y protección del Comité Distrital de Lucha contra la trata de personas (7) Reunión Concertación de los productos de la política pública palenquera(8) Cuarta mesa técnica del Comité Distrital de Lucha contra la trata de personas (9) Cuarta mesa Directiva del Comité Distrital de Lucha contra la trata de personas </t>
  </si>
  <si>
    <t xml:space="preserve">Con corte al mes de agosto, se participó en (73) espacios de articulación y coordinación de acciones estratégicas para la prevención, atención y sanción de las violencias contra las mujeres en el Distrito Capital. </t>
  </si>
  <si>
    <t>En septiembre se realizaron 19 acciones de divulgación descritas a continuación: :
1. Cubrimiento evento 'Plantón Ni Una Más' que se realiza en la plaza fundacional de Bosa
2. Seminario Internacional 'El Derecho de las Mujeres a la Ciudad,
3. Cubrimiento rueda de prensa amor y amistad
4. Post de campaña de estrategia Distrital
5. Post de campaña de estrategia Distrital
6. Post con amor y amistad sin violencias
7. Post con amor y amistad sin violencias
8. Celebremos con amor y amistad y sin violencia contra las mujeres
9. Full secretaria sobre plan distrital para amor y amistad
10. Post de campaña de Date cuenta es violencia sobre amor y amistad
11.Post de campaña de estrategia Distrital
12.Post de campaña de Date cuenta es violencia sobre amor y amistad
13.Post de campaña de Date cuenta es violencia sobre amor y amistad
14. Post de campaña de Date cuenta es violencia sobre amor y amistad
15. Post campaña Da el primer paso
16.evento 25 de septiembre en Localidad Kennedy
17.Post campaña Da el primer paso
18.Post Violencia física
19. Participación en Momentum</t>
  </si>
  <si>
    <t xml:space="preserve">Con corte al mes de septiembre se desarrollaron 129 acciones de divulgación orientadas a la prevención de las violencias contra las mujeres, así como a la sensibilización de la sociedad en general para el reconocimiento del derecho de las mujeres a una vida libre de violencias.violencias. </t>
  </si>
  <si>
    <t>En septiembre se realizaron seis (6) asistencias técnicas para el desarrollo de acciones de fortalecimiento de los componentes del Sistema SOFIA:  (1) 3er encuentro de co-creación con el equipo Código de convivencia de la SDSCJ y la Dirección Técnica de Seguridad de TM sobre las metodologías para el programa de sensibilización sobre el PPASETP. (2) Asistencia técnica Plan de Acción Mesa SOFIA 2023 - Secretaría Distrital de Movilidad.(3) Seguimiento Compromisos - Plan de Acción Mesa SOFIA – Secretaría de Hábitat (4) 1a Jornada de Formación a formadores del personal de conducción de TM sobre el PPASETP (5)  Seguimiento compromisos Plan de Acción 2023 Secretaría de Desarrollo Económico (6) Asistencia técnica a Estrategia hospitales</t>
  </si>
  <si>
    <t>Con corte al mes de septiembre, se desarrollaron cuarenta y dos (42) asistencias técnicas para el fortalecimiento del Sistema SOFIA</t>
  </si>
  <si>
    <t>En septiembre se fortalecieron las capacidades de 1.325 servidoras y servidores, con diferentes modalidades de vinculación, para el reconocimiento y garantía del derecho de las mujeres a una vida libre de violencias. Al respecto, se realizaron en primer lugar 36 jornadas, fortaleciendo las capacidades a 1.165 servidoras y servidores y 160 a través del curso virtual "El derecho de las mujeres a una vida libre de violencias: Herramientas prácticas".</t>
  </si>
  <si>
    <t>En septiembre se realizaron ocho (8) acciones de acompañamiento técnico:  (1) 3er encuentro de co-creación con el equipo Código de convivencia de la SDSCJ y la Dirección Técnica de Seguridad de TM sobre las metodologías para el programa de sensibilización sobre el PPASETP. (2) Reunión DTS TM, Línea Púrpura Distrital, Duplas Psicojurídicas y SOFIA Distrital. (3) Asistencia técnica Plan de Acción Mesa SOFIA 2023 - Secretaría Distrital de Movilidad. (4) Reunión SDSCJ,  TM y DEVAJ formación a formadores personal conducción de TM sobre PPASETP (5) 1a capacitación para la identificación de violencias C.C. Gran Estación (6) 2a capacitación para la identificación de violencias C.C. Gran Estación (7) Capacitación para la identificación de violencias C.C. Outlet Factory (8)1a Jornada de Formación a formadores del personal de conducción de TM sobre el PPASETP</t>
  </si>
  <si>
    <t>Con corte al mes de septiembre, se desarrollaron veintitres (31) acciones de acompañamiento técnico para el impulso de acciones de prevención, atención y sanción de las violencias contra las mujeres en el espacio y el transporte público.</t>
  </si>
  <si>
    <t xml:space="preserve">
Durante el mes de septiembre se realizaron 3.320 atenciones efectivas a través de la Línea Púrpura Distrital "Mujeres que Escuchan Mujeres", de las cuales 2.169  fueron primeras atenciones y 1.151 seguimientos telefónicos. 
De los 938 incidentes contestados, gestionados y analizados por la AgenciaMuj en el mes de septiembre de acuerdo a sus características y criterios, 619 fueron direccionados a equipos de la Secretaría Distrital de la Mujer para atención post-evento (293 direccionados específicamente a la Línea Púrpura Distrital)  y en urgencia-emergencia a través de la móvil mujer, recurso de despacho de la Agencia MUJ .
Durante el mes de septiembre se recepcionaron y gestionaron 87 incidentes con código de tipificación 204-Tentativa de Feminicidio priorizado para la atención en urgencia/emergencia a través de la móvil mujer de la AgenciaMuj bajo un esquema de duplas psico jurídicas. Asimismo se realizaron 48 orientaciones psico-jurídicas efectivas (incluye el estado Derivado a otras estrategias) y se gestionaron 39 incidentes como intento fallido de contacto (por desplazamiento fallido, rechaza atención o contacto inicial fallido, contacto inicial fallido alertante).</t>
  </si>
  <si>
    <t>Con corte al mes de septiembre se realizaron 27.677 atenciones efectivas a través de la Línea Púrpura Distrital "Mujeres que Escuchan Mujeres", de las cuales  18.541 fueron primeras atenciones y 9.136 seguimientos telefónicos. 
De los 8.443 incidentes contestados, gestionados y analizados por la AgenciaMuj, 5.634 fueron direccionados a equipos de la Secretaría Distrital de la Mujer para atención post-evento (3.056 direccionados específicamente a la Línea Púrpura Distrital)  y en urgencia-emergencia a través de la móvil mujer, recurso de despacho de la AgenciaMuj. 
Con corte al mes de  septiembre se recepcionaron y gestionaron 1.136 incidentes con código de tipificación 204-Tentativa de Feminicidio priorizado para la atención en urgencia/emergencia a través de la móvil mujer de la AgenciaMuj bajo un esquema de duplas psico jurídicas.</t>
  </si>
  <si>
    <t>Logros: Durante el mes de septiembre se realizaron 1.865  intervenciones de las cuales  760 fueron orientaciones sobre la ruta de atención, 887 atenciones psicosociales y 218 orientaciones sociojuridicas a mujeres de acuerdo con las necesidades y demandas de las mujeres, así como los hechos victimizantes. 
Con corte al mes de septiembre se realizaron 15.045 intervenciones de las cuales 6.092 fueron orientaciones sobre la ruta de atención, 6.986 atenciones psicosociales y 1.967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</si>
  <si>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Logros: Durante el mes de septiembre fueron contestados, analizados o gestionados 938 incidentes recepcionados por la AgenciaMuj de los códigos de tipificación priorizados. De estos, 319 incidentes fueron no procedentes y 619 fueron direccionados a equipos de la Secretaría de la Mujer para atención post-evento y en emergencia (293 direccionados específicamente a la Línea Púrpura Distrital). Se desarrollaron 14 espacios de construcción y articulación conjunta con el C4, en el cual se adelantó seguimiento al plan de trabajo semanal, reuniones semanales de seguimiento a la operación y se retomó cronograma propuesto para el inicio y aprovisionamiento de la heramienta VESTA para dar paso a la Tranferencia de Voz para AgenciaMuj en el año 2023 (código 611- Maltrato con circunstancia modificadora Violencia en contexto de pareja y expareja). Adicionalmente, se enviaron vía correo electrónico alertas para promover y articular en la atención de diferentes incidentes y notificaciones de errores de asociación, clonación y registro en diferentes incidentes. 
De los 8.443 incidentes contestados, gestionados y analizados entre los meses de enero a septiembre de acuerdo a sus características y criterios, 2.809 fueron no procedentes y 5.634 fueron direccionados a equipos de la Secretaría Distrital de la Mujer para atención post-evento y en urgencia-emergencia a través de la móvil mujer, recurso de despacho de la AgenciaMuj (3.056 direccionados específicamente a la Línea Púrpura Distrital). 
Beneficios: Se ha posibilitado dar una respuesta oportuna e integral bajo los principios de no revictimización, debida diligencia, oficiosidad, coordinación y acción sin daño.   
No se presentaron retrasos</t>
  </si>
  <si>
    <t>Logros: Durante el mes de septiembre se recepcionaron y gestionaron 87 incidentes con código de tipificación 204-Tentativa de Feminicidio priorizado para la atención en urgencia/emergencia a través de la móvil mujer bajo un esquema de duplas psico jurídicas. Frente a estos incidentes, se realizaron 48 orientaciones psico-jurídicas efectivas (incluye el estado "Derivado a otras estrategias") y 39 incidentes con intento fallido de contacto (por desplazamiento fallido, rechaza atención o contacto inicial fallido, contacto inicial fallido alertante). Adicionalmente, se retomó el balance de la móvil mujer en el espacio de reunión entre la AgenciaMuj y C4, se realizó seguimiento a acciones conjuntas para el aprovisionamiento del recurso de despacho en la plataforma PremierOne para el año 2023.
Durante los meses de enero a septiembre se recepcionaron y gestionaron 1.136 incidentes priorizados para la atención en urgencia/emergencia a través de la móvil mujer de la AgenciaMuj, se realizaron 708 orientaciones psico-jurídicas efectivas (incluye el estado Derivado a otras estrategias) y se gestionaros 428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</si>
  <si>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Durante el mes de septiembre se realizaron un total 1.143 seguimientos, de los cuales 874 fueron seguimientos efectivos (836 son de Bogota y 38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269 fueron seguimientos fallidos (seguimientos en Bogotá y alertante)</t>
  </si>
  <si>
    <t xml:space="preserve">Con corte al mes de septiembre  se realizaron un total de  9.064 seguimientos, de los cuales  7.124  fueron seguimientos efectivos ( 6.843 son de Bogota y 281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1.940 fueron seguimiento fallidos (Bogotá y alertantes)
 </t>
  </si>
  <si>
    <r>
      <t xml:space="preserve">Logros: Durante el mes de septiembre se realizaron un total 1.143 seguimientos, de los cuales 874 fueron seguimientos efectivos (836 son de Bogota y 38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269 fueron seguimientos fallidos (seguimientos en Bogotá y alertante)
Con corte al mes de septiembre  se realizaron un total de  9.064 seguimientos, de los cuales  7.124  fueron seguimientos efectivos ( 6.843 son de Bogota y 281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1.940 fueron seguimiento fallidos (Bogotá y alertantes)
</t>
    </r>
    <r>
      <rPr>
        <sz val="11"/>
        <color rgb="FFFF0000"/>
        <rFont val="Times New Roman"/>
        <family val="1"/>
      </rPr>
      <t xml:space="preserve"> </t>
    </r>
    <r>
      <rPr>
        <sz val="11"/>
        <rFont val="Times New Roman"/>
        <family val="1"/>
      </rPr>
      <t xml:space="preserve">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r>
  </si>
  <si>
    <t>Para el mes de septiembre, la efectividad de la Línea Púrpura Distrital fue de 94%, teniendo para el mes un total de 2.235  llamadas contestadas y llamadas que ingresan a buzón y un total de 2.389 llamadas efectivas (llamadas contestadas + llamadas abandonadas + llamadas que ingresan a buzón).</t>
  </si>
  <si>
    <t>Con corte al mes de septiembre se alcanzó una efectividad acumulada de 94% en la atención de la Línea Púrpura Distrital, teniendo para el período un total de 20.656  llamadas contestadas y llamadas que ingresan a buzón y un total de 22.050  llamadas efectivas (llamadas contestadas + llamadas abandonadas + llamadas que ingresan a buzón).</t>
  </si>
  <si>
    <t xml:space="preserve">Durante el mes de septiembre se realizaron 3.320 atenciones efectivas a través de la Línea Púrpura Distrital "Mujeres que Escuchan Mujeres", de las cuales 2.169  fueron primeras atenciones y 1.151 seguimientos telefónicos. </t>
  </si>
  <si>
    <t xml:space="preserve">Con corte al mes de septiembre se realizaron 27.677 atenciones efectivas a través de la Línea Púrpura Distrital "Mujeres que Escuchan Mujeres", de las cuales  18.541 fueron primeras atenciones y 9.136 seguimientos telefónicos. </t>
  </si>
  <si>
    <t xml:space="preserve">Durante el mes de septiembre se realizaron 1.865  intervenciones de las cuales  760 fueron orientaciones sobre la ruta de atención, 887 atenciones psicosociales y 218 orientaciones sociojuridicas a mujeres de acuerdo con las necesidades y demandas de las mujeres, así como los hechos victimizantes. </t>
  </si>
  <si>
    <t>Con corte al mes de septiembre se realizaron 15.045 intervenciones de las cuales 6.092 fueron orientaciones sobre la ruta de atención, 6.986 atenciones psicosociales y 1.967 orientaciones sociojuridicas a mujeres de acuerdo con las necesidades y demandas de las mujeres, así como los hechos victimizantes.</t>
  </si>
  <si>
    <t xml:space="preserve">Durante el mes de septiembre fueron contestados, analizados o gestionados 938 incidentes recepcionados por la AgenciaMuj de los códigos de tipificación priorizados. </t>
  </si>
  <si>
    <t xml:space="preserve">Con corte al mes de septiembre fueron contestados, analizados o gestionados 8.443 incidentes recepcionados por la AgenciaMuj de los códigos de tipificación priorizados. </t>
  </si>
  <si>
    <t>Durante el mes septiembre de los 938 incidentes contestados, gestionados y analizados por la AgenciaMuj, 619 fueron direccionados a equipos de la Secretaría Distrital de la Mujer para atención post-evento (293 direccionados específicamente a la Línea Púrpura Distrital)  y en urgencia-emergencia a través de la móvil mujer, recurso de despacho de la AgenciaMuj.</t>
  </si>
  <si>
    <t xml:space="preserve">Con corte al mes de septiembre de los 8.443 incidentes contestados, gestionados y analizados por la AgenciaMuj, 5.634 fueron direccionados a equipos de la Secretaría Distrital de la Mujer para atención post-evento (3.056 direccionados específicamente a la Línea Púrpura Distrital)  y en urgencia-emergencia a través de la móvil mujer, recurso de despacho de la AgenciaMuj. </t>
  </si>
  <si>
    <t>Durante el mes de septiembre se recepcionaron y gestionaron 87 incidentes con código de tipificación 204-Tentativa de Feminicidio priorizado para la atención en urgencia/emergencia a través de la móvil mujer de la AgenciaMuj bajo un esquema de duplas psico jurídicas.</t>
  </si>
  <si>
    <t>Con corte al mes de  septiembre se recepcionaron y gestionaron 1.136 incidentes con código de tipificación 204-Tentativa de Feminicidio priorizado para la atención en urgencia/emergencia a través de la móvil mujer de la AgenciaMuj bajo un esquema de duplas psico jurídicas.</t>
  </si>
  <si>
    <t>Durante el mes de septiembre se realizaron 48 orientaciones psico-jurídicas efectivas (incluye el estado Derivado a otras estrategias) por parte de la móvil mujer de la AgenciaMuj</t>
  </si>
  <si>
    <t>Con corte al mes de septiembre se realizaron 708 orientaciones psico-jurídicas efectivas (incluye el estado Derivado a otras estrategias) por parte de la móvil mujer de la AgenciaMuj</t>
  </si>
  <si>
    <t>Durante el mes de septiembrese gestionaros 39  incidentes como intento fallido de contacto (por desplazamiento fallido, rechaza atención o contacto inicial fallido, contacto inicial fallido alertante), en el marco de la atención de la móvil mujer de la AgenciaMuj</t>
  </si>
  <si>
    <t>Con corte al mes de septiembre se gestionaros 428 incidentes como intento fallido de contacto (por desplazamiento fallido, rechaza atención o contacto inicial fallido, contacto inicial fallido alertante), en el marco de la atención de la móvil mujer de la AgenciaMuj</t>
  </si>
  <si>
    <t>Durante el mes de septiembre se realizaron un total de 874 seguimientos efectivos, de los cuales 836 son de Bogota y 38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</si>
  <si>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septiembre se realizaron un total de 7.124 seguimientos efectivos, de los cuales 6.843 son de Bogota y 281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</si>
  <si>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septiembre se realizaron un total de 697 seguimientos a mujeres desde la Línea Púrpura Distrital.</t>
  </si>
  <si>
    <t>Con corte al mes de septiembre se realizaron un total de 5.087 seguimientos a mujeres desde la Línea Púrpura Distrital.</t>
  </si>
  <si>
    <t>En el marco de la gestión para la atención durante el mes de septiembre se registraron un total de  cuarenta y dos (42) seguimientos fallidos, los cuales se deben a la imposibilidad de contacto con las ciudadanas, el incumplimiento de los acuerdos de corresponsabilidad y la falta de voluntad para continuar con el acompañamiento.</t>
  </si>
  <si>
    <t>Durante el mes de septiembre  la estrategia Duplas Psico-Jurídicas de atención a mujeres víctimas en el espacio y el transporte público realizó un total de ciento treinta y cuatro (134)  atenciones psico-jurídicas, de las cuales  (55) fueron primeras atenciones y (79) seguimientos efectivos. Dichas atenciones incluyeron primeros acercamientos, orientaciones y seguimientos a los casos de mujeres que requirieron acompañamiento integral.</t>
  </si>
  <si>
    <t>Con corte al mes de septiembre,se realizaron ochocientas sesenta y seis (866)  atenciones psico-jurídicas en dupla a mujeres víctimas de violencias en el espacio y el transporte público, de las cuales  trescientas sesenta y siete (367) fueron primera atenciones y cuatrocientos noventa y nueve  (499) seguimientos efectivos. Dichas atenciones incluyeron primeros acercamientos, orientaciones y seguimientos a los casos de mujeres que requirieron acompañamiento integral.</t>
  </si>
  <si>
    <t>Logros: En septiembre se realizaron 16 espacios técnicos con las Alcaldías Locales de: Usaquén, Chapinero, Santa Fe, Usme, Tunjuelito, Bosa, Kennedy, Engativá, Suba, Barrios Unidos, Los Mártires, Antonio Nariño, Puente Aranda, La Candelaria, Ciudad Bolívar y Sumapaz  donde se hizo seguimiento a los compromisos establecidos en las sesiones de los Consejos Locales de Seguridad para las Mujeres, y se discutieron los temas para las terceras sesiones del año las cuales se programaron para septiembre y octubre con base en la agenda propuesta desde la SDMujer.
De enero a septiembre se realizaron mesas de trabajo y reuniones con las Alcaldías Locales donde se brindaron elementos técnicos, operativos y estratégicos para el funcionamiento de los Consejos Locales de Seguridad para las Mujer y la concertación , puesta en marcha y seguimiento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</si>
  <si>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septiembte se realizaron 18 encuentros con las entidades locales para la retroalimentación de los compromisos y estrategias de prevención de violencias contra las mujeres de los Planes Locales de Seguridad para las Mujeres de Usaquén, Chapinero, Santa Fe, San Cristóbal, Usme, Tunjuelito, Bosa, Kennedy, Fontibón, Engativá, Suba, Barrios Unidos, Los Mártires, Antonio Nariño, Puente Aranda, La Candelaria, Ciudad Bolívar y Sumapaz. 
De enero a septiembre se realizaron 137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</si>
  <si>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septiembre se avanzó en el desarrollo de 43 acciones de prevención de violencias contra las mujeres tanto en el espacio público como en el espacio privado, y para la prevención del delito de feminicidio en las localidades. 
De enero a septiembre se realizaron 428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</si>
  <si>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En septiembre se llevaron a cabo 16 espacios técnicos con las Alcaldías Locales donde se avanzó en el seguimiento de los temas estratégicos y compromisos de las terceras sesiones del año de los Consejos Locales de Seguridad para las Mujeres y  se realizó la retroalimentación a la ejeción de los Planes Locales de Seguridad para las Mujeres. De esta manera, se realizaron 11  sesiones del Consejo en las localidades de: Usaquén, San Cristóbal, Usme, Tunjuelito, Kennedy, Fontibón, Barrios Unidos, Teusaquillo, Los Mártires, Rafael Uribe y Sumapaz, donde se posicionó la agenda concertada previamente relacionada con: i. Revisión de cifras de delitos de alto impacto contra las mujeres, ii. Acuerdos para la implementación y seguimiento al Plan de Seguridad para las Mujeres, iii. Seguimiento a acciones de prevención de violencias y riesgo de feminicidio en el marco de los proyectos de inversión local, iv. Balance de la gestión de casos en algún riesgo de feminicidio, v. Seguimiento a casos en riesgo de feminicidio, y vi. Acuerdos para la conmemoración del 25N y 4D.  Así mismo, se realizaron 18 encuentros con las entidades locales para la retroalimentación de las estrategias de prevención de violencias contra las mujeres de los Planes Locales de Seguridad para las Mujeres, y se realizaron  43 acciones de prevención de violencias contra las mujeres tanto en el espacio público como en el espacio privado, y para la prevención del delito de feminicidio en las localidades.</t>
  </si>
  <si>
    <t>Entre enero y  septiembre se brindó acompañamiento técnico a las Alcaldías Locales a través de reuniones y mesas de trabajo a partir de las cuales se logró desarrollar las primeras  y segundas sesiones del año de los Consejos Locales de Seguridad para las Mujeres, donde se adoptó la propuesta de agenda y temas estratégicos para la prevención de violencias contra las mujeres propuestos por la secretaría técnica a cargo de la SDMujer. Así mismo,  se avanzó en la realización de las terceras sesiones de los Consejos Locales de Seguridad para las Mujeres, posicionando la línea técnica brindada por la Secretaría de la Mujer. Y se realizaron 137 mesas para la concertación y seguimiento de los Planes Locales de Seguridad para las Mujeres dando como resultado su retroalimentación , su puesta en marcha y seguimiento a la ejecución. Y se desarrollaron 428 acciones para la prevención de las violencias contra las mujeres tanto en el espacio público como en el espacio privado, y para la prevención del delito de feminicidio en las localidades.</t>
  </si>
  <si>
    <t xml:space="preserve">Durante el mes de septiembre se adelantaron las siguientes acciones de prevención en el marco de la implementación del Sistema Sofia en las localidades:
Recorridos diurnos y nocturno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Jornadas territoriales de prevención de violencias en las UPZ priorizadas por delitos de alto impacto contra las mujeres y participación en jornadas Contigo en tu barrio. 
Jornadas para la prevención de violencias contra las mujeres en el espacio y transporte público (Recorridos y sensibilización sectores de comercio) 
Sensibilizaciones sobre el derecho de las mujeres a una vida libre de violencias con mujeres que realizan ASP, mujeres habitantes de calle, madres usuarias de servicios de jardines infantiles, mujeres mayores, mujeres jóvenes y madres comunitarias.
Jornada de prevención de violencias, violencia sexual y el acoso callejo contra las mujeres
Ciclo rutas y ciclopaseos para la apropiación del espacio público por parte de las mujeres y niñas.
Jornadas de sensibilización sobre el derecho a una vida libre de violencias con la comunidad educativa (docentes, padres y madres de familia, y estudiantes).
Cine Foro – Cine Mujer – Proyección de cortos para el reconocimiento del derecho a una vida libre de violencias.  
Jornadas de resignificacion e intervención de espacios públicos inseguros para las mujeres 
Jornadas con IED sobre prevención de violencias y cuidado menstrual 
Jornadas de muralismo e intervención del espacio público para la prevención de las violencias contra las mujeres. </t>
  </si>
  <si>
    <t xml:space="preserve">Con corte al mes de septiembre, el equipo de Enlaces Sofía en el marco de la implementación del sistema Sofia en las localidades, adelantó las siguientes acciones en las que participaron 25.752 mujeres:
Recorridos por puntos y sectores estratégicos para la difusión y oferta de servicios para la atención a mujeres víctimas de violencia y socialización de la ruta de atención a mujeres víctimas de violencias y en riesgo de feminicidio.
Socialización de la ruta de atención a mujeres víctimas de violencias y en riesgo de feminicidio en el marco de los Encuentros Comunitarios con la MEBOG; Mesa de trabajo sobre seguridad y el derecho de las mujeres a una vida libre de violencias; Velatón y difusión de la Ruta de atención para mujeres víctimas de violencias y en riesgo de feminicidio; Jornadas  Mujer, contigo en tu barrio.
Sensibilizaciones sobre el derecho a una vida libre de violencias en las IED y IES; Festival de prevención de violencias basadas en género en articulación con la Alcaldía Local de Barrios Unidos; Festival diverso, para la promoción y el goce de los derechos de las personas de los sectores sociales LGBTI en articulación con la Alcaldía Local de Barrios Unidos; Actividades para el reconocimiento del derecho a una vida libre de violencias con usuarias de los servicios y estrategias de las Manzanas de Cuidado; Jornadas para la prevención de violencias contra las mujeres en el espacio públic; Elaboración de diagnósticos y reconocimiento de problemáticas de seguridad y violencias contra las mujeres; Sensibilizaciones sobre el derecho de las mujeres a una vida libre de violencias con empleadas de empresa privada, mujeres lideresas, mujeres LBT, mujeres mayores y mujeres rurales y campesinas, mujeres que realizan ASP, madres usuarias de servicios de jardines infantiles, mujeres cuidadoras, mujeres en procesos de reincorporación, entre otras; Actividades de prevención de violencias y el reconocimiento del derecho de las mujeres a una vida libre de violencias en el marco de la conmemoración del 8 de marzo; Jornadas de prevención y denuncia de las violencias contra las mujeres.
Jornadas de prevención de violencias en entornos escolares; Acciones de rechazo y prevención del delito de feminicidio; Jornadas de conmemoración del día de las madres y el día de las familias
Sensibilización sobre el derecho a una vida libre de violencias con ciudadanas pertenecientes a escuelas deportivas; Jornadas de conmemoración del derecho de las mujeres a la salud plena; Jornadas territoriales de prevención de violencias en las UPZ priorizadas por delitos de alto impacto contra las mujeres y participación en jornadas Contigo en tu barrio y en las Manzanas de Cuidado; Jornadas para la prevención de violencias contra las mujeres en el espacio y transporte público (Recorridos y sensibilización sectores de comercio) ; Festivales para la promoción de derechos como el Fiestón Lesbiarte y la Jornada "Yo Marcho Trans"; Sensibilizaciones sobre el derecho de las mujeres a una vida libre de violencias con empleadas de empresa privada, mujeres que realizan ASP, mujeres en procesos de reincorporación; Recorrido nocturno de identificación y oferta de servicios para la eliminación de las violencias a mujeres que realizan ASP; Pre laboratorios para la construcción de iniciativas ciudadanas para la prevención de las violencias contra las mujeres y el feminicidio; Ejercicios de sensibilización y difusión de la Ruta de atención a mujeres víctimas de violencias y en riesgo de feminicidio con Juntas de Acción Comunal y Organizaciones Juveniles; Jornadas de conmemoración del día mundial contra la trata de personas; Jornadas de prevención de violencias en Centros Comerciales.
Cine Foro – Cine Mujer – Proyección de cortos para el reconocimiento del derecho a una vida libre de violencias.  
Jornadas de muralismo e intervención del espacio público para la prevención de las violencias contra las mujeres. </t>
  </si>
  <si>
    <t xml:space="preserve">En septiembre se realizaron 11 sesiones de los Consejos Locales de Seguridad para las Mujeres de  Usaquén, San Cristóbal, Usme, Tunjuelito, Kennedy, Fontibón, Barrios Unidos, Teusaquillo, Los Mártires, Rafael Uribe y Sumapaz. </t>
  </si>
  <si>
    <t xml:space="preserve">Con corte al mes de septiembre se han realizado las primeras y segundas rondas de sesiones de los  Consejos Locales de Seguridad para las Mujeres en las 20 localidades del Distrito Capital y se avanza en las terceras sesiones del año porgramadas para septiembre y octubre. </t>
  </si>
  <si>
    <t>En septiembre se realizaron 18 encuentros con las entidades locales para la concertación y definición de los compromisos y estrategias de prevención de violencias contra las mujeres de los Planes Locales de Seguridad para las Mujeres de Usaquén, Chapinero, Santa Fe, Usme, Tunjuelito, Bosa, Kennedy, Engativá, Suba, Barrios Unidos, Los Mártires, Antonio Nariño, Puente Aranda, La Candelaria, Ciudad Bolívar y Sumapaz</t>
  </si>
  <si>
    <t>Con corte al mes de septiembre, se han realizado 137 mesas para la concertación y seguimiento de los Planes Locales de Seguridad para las Mujeres.</t>
  </si>
  <si>
    <t xml:space="preserve">En septiembre se avanzó en el desarrollo de 43 acciones de prevención de violencias contra las mujeres tanto en el espacio público como en el espacio privado y para la prevención del delito de feminicidio en las localidades. </t>
  </si>
  <si>
    <t xml:space="preserve">Con corte al mes de septiembre, se han realizado 428 acciones para la prevención de las violencias contra las mujeres tanto en el espacio público como en el espacio privado y para la prevención del delito de feminicidio en las localidades. </t>
  </si>
  <si>
    <t>Durante el tercer trimestre del año 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y lideresas, a partir de las reuniones y mesas técnicas y de trabajo, y los Consejos Locales de Seguridad para las Mujeres, donde se logró la concertación y puesta en marcha de los Planes Locales de Seguridad para las Mujeres, así como también su evaluación y seguimiento. En el marco de la implementación de los Planes Locales de Seguridad para las Mujeres se destacan las siguientes estrategias: 1. Identificación, georreferenciación y priorización de lugares de ocurrencia de hechos de violencia y percepciones de inseguridad para las mujeres, 2. Intervención y recuperación física y simbólica de lugares identificados como inseguros para las mujeres, 3. Formación y cualificación en el derecho de las mujeres a una vida libre de violencias  con servidores/as con presencia en el territorio local, 4. Diseño e implementación de procesos para el reconocimiento del derecho a una vida libre de violencias por parte de las ciudadanas y actividades para promoción de la ruta de atención y oferta de servicios local, 5. Diseño y gestión de las acciones de conmemoración de fechas emblemáticas (25 de noviembre y 4 de diciembre.), y 6. Análisis y seguimiento del riesgo de feminicidio en el ámbito local, en el marco de las Mesas técnicas de los Consejos Locales de Seguridad para las Mujeres. Estas estrategias contempladas en las líneas de acción de los Planes Locales de Seguridad para las Mujeres fueron evaluadas con las entidades responsables en las instancias señaladas con base en las fortalezas, logros y retos que se presentan en su desarrollo.</t>
  </si>
  <si>
    <t xml:space="preserve">En el periodo de enero a septiembre se brindó acompañamiento y asistencia técnica sobre el derecho de las mujeres a una vida libre de violencias a las entidades locales con competencias en la prevención, atención y sanción de las violencias contra las mujeres, a través de mesas de trabajo  y encuentros bilaterales, dando como resultado la realización de la primera y segunda ronda de Consejos Locales de Seguridad para las Mujeres del año, y el avance en el desarrollo de las terceras sesiones de esta instancia, en las veinte localidades del Distrito Capital. Así mismo, se logró el diseño y puesta en marcha de los Planes Locales de Seguridad para las Mujeres donde se recogieron estrategias para la prevención de las violencias contra las mujeres en el espacio público, el ámbito privado y para la prevención del delito de feminicidio. Estas estrategias con monitoreadas y retroalimentadas en su ejecución en el marco de los Consejos Locales de Seguridad para las Mujeres. </t>
  </si>
  <si>
    <t xml:space="preserve">Durante los meses de enero y septiembre se desarrollaron cuarenta y dos (42) asistencias técnicas para el fortalecimiento del Sistema SOFIA </t>
  </si>
  <si>
    <t xml:space="preserve">Con corte al mes de septiembre,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2.983 atenciones de las cuales 2095  corresponden a asesorías y 888 a orientaciones. </t>
  </si>
  <si>
    <t>Entre abril y septiembre, en el marco de la estrategia de prevención del feminicidio (desde la Estrategia Intersectorial para la Prevención y Atención de Víctimas de Violencia de Género con Énfasis en Violencia Sexual y Feminicidio (Estrategia en hospitales), se llevaron a cabo 74 sesiones o espacios con el sector salud, de las cuales 64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10 fueron jornadas de trabajo para la articulación con los nuevos servicios que desde el sector salud se están prestando, y balances de cierre de la vigencia 2022 y avance de la vigencia 2023.</t>
  </si>
  <si>
    <t>Logros: En septiembre, en el marco de la estrategia de prevención del feminicidio se operó en 8 IPS en el marco de las 4 subredes públicas y en articulación con la red privada, a través de los cuales se realizaron 635 atenciones de las cuales 548 corresponden a asesorías y 87 a orientaciones. Teniendo en cuenta la depuración de la información en SIMISIONAL de los periodos anteriores, se ajustan 2 atenciones reportadas  
Entre abril y septiembre,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las cuales se realizaron 2.983 atenciones de las cuales 2.095  corresponden a asesorías y 888 a orientaciones. 
Beneficios: Las mujeres que llegaron a los servicios de salud de las 8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</si>
  <si>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 xml:space="preserve">En septiembre en el marco de la estrategia de prevención del feminicidio (desde la Estrategia Intersectorial para la Prevención y Atención de Víctimas de Violencia de Género con Énfasis en Violencia Sexual y Feminicidio (Estrategia en hospitales)) se realizaron 2.983  atenciones, de las cuales 2.095  corresponden a asesorías, 888 a  orientaciones y  2.377 a seguimientos de ciudadanas que ya habían sido atendidas con anterioridad por la Estrategia en Hospitales. 
</t>
  </si>
  <si>
    <t>Con corte al mes de septiembre, en el marco de la estrategia de prevención del feminicidio (desde la Estrategia Intersectorial para la Prevención y Atención de Víctimas de Violencia de Género con Énfasis en Violencia Sexual y Feminicidio (Estrategia en hospitales)) se realizaron 11510 atenciones, de las cuales 2.095 corresponden a asesorías, 888 a orientaciones y 8.556  a seguimientos de ciudadanas que ya habían sido atendidas con anterioridad por la Estrategia en Hospitales.</t>
  </si>
  <si>
    <t>Durante el mes de septiembre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</si>
  <si>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Con corte al mes de septiembre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</si>
  <si>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La estrategia de prevención del riesgo de feminicidio (Sistema Articulado de Alertas Tempranas-SAAT) entre enero y septiembre de 2023 hizo seguimiento socio jurídico y psicosocial a 1560 casos de mujeres en riesgo de feminicidio, según remisiones externas del Instituto Nacional de Medicina Legal y Ciencias Forenses, y remisiones internas de equipos de atención de la Secretaría Distrital de la Mujer. Y articuló 87 espacios de coordinación interinstitucional para la prevención del feminicidio en el marco de los Consejos Distritales de Seguridad a nivel local y distrital.
Desde la Estrategia Intersectorial para la Prevención y Atención de Víctimas de Violencia de Género con Énfasis en Violencia Sexual y Feminicidio -Estrategia en Hospitales entre abril y agosto se operó en 8 IPS en el marco de las 4 subredes públicas y en articulación con la red privada, a través de los cuales se han realizado 2.983 atenciones de las cuales 2095 corresponden a asesorías y 888 a orientaciones. Así mismo, se han adelantado 8 reuniones con la Secretaría Distrital de Salud con el fin de articular la Estrategia Intersectorial para la Prevención y Atención de Víctimas de Violencia de Género con Énfasis en Violencia Sexual y Feminicidio - Estrategia en Hospitales, con los nuevos servicios que desde el sector salud se están prestando; y se han llevado a cabo 74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t>
  </si>
  <si>
    <t>En septiembre para el fortalecimiento de los componentes del Sistema SOFIA, se desarrollaron las siguientes acciones: 
- El fortalecimiento de las capacidades de mil trescientos veinticinco (1325) servidoras y servidores sobre el derecho de las mujeres a una vida libre de violencias
-Participación en nueve (9) espacios de articulación y coordinación de acciones estratégicas para la prevención, atención y sanción de las violencias contra las mujeres en el Distrito Capital.                                                                                                        - La implementación de diecinueve (19) acciones de divulgación orientadas a la prevención de las violencias contra las mujeres, así como a la sensibilización de la sociedad en general para el reconocimiento del derecho de las mujeres a una vida libre de violencias.
- El desarrollo de seis (6) asistencias técnicas para el desarrollo de acciones de fortalecimiento de los componentes del Sistema SOFIA</t>
  </si>
  <si>
    <t>Entre enero y septiembre de 2023, se articularon 87 espacios de coordinación interinstitucional para la prevención del feminicidio en el marco de los Consejos Distritales de Seguridad a nivel local y distrital.
Logros: en septiembre de 2023, se articularon 8 espacios de coordinación interinstitucional para la prevención del feminicidio en el marco de los Consejos Distritales y Locales de Seguridad como se describe a continuación:
(i) En septiembre de 2023, se articularon 7 espacios de coordinación interinstitucional para la prevención del feminicidio en el marco de las mesas técnicas de seguimiento a mujeres en riesgo de feminicidio en el marco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80 casos de mujeres en riesgo de feminicidio y víctimas de violencias, en las localidades de: Usaquén, Los Mártires, Chapinero, San Cristóbal, Fontibón
(ii) El 06 de septiembre de 2023 se realizó 1 sesión directiva del Grupo de Género y prevención del feminicidio del Consejo Distrital de Seguridad. En este espacio, la Secretaría Distrital de la Mujer presentó reportes de seguimiento a casos de mujeres en riesgo de feminicidio valoradas por el INMLCF; y reporte de asesinatos de mujeres, según los datos suministrados por las entidades competentes como la Policía Nacional (SIJIN), la Fiscalía General de la Nación y el INMLCF.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contó con acta de la sesión directiva del Grupo de género y prevención del feminicidio del Consejo Distrital de Seguridad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entrega periódica de actas del espacio.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</si>
</sst>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0.000%"/>
    <numFmt numFmtId="181" formatCode="#,###\ &quot;COP&quot;"/>
    <numFmt numFmtId="182" formatCode="#,##0.00\ \€"/>
    <numFmt numFmtId="183" formatCode="_-&quot;$&quot;* #,##0_-;\-&quot;$&quot;* #,##0_-;_-&quot;$&quot;* &quot;-&quot;_-;_-@_-"/>
  </numFmts>
  <fonts count="5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002060"/>
      <name val="Times New Roman"/>
      <family val="1"/>
    </font>
    <font>
      <sz val="11"/>
      <color rgb="FFFF0000"/>
      <name val="Calibri"/>
      <family val="2"/>
      <scheme val="minor"/>
    </font>
    <font>
      <sz val="9"/>
      <color indexed="81"/>
      <name val="Tahoma"/>
      <family val="2"/>
    </font>
    <font>
      <b/>
      <sz val="9"/>
      <color indexed="81"/>
      <name val="Tahoma"/>
      <family val="2"/>
    </font>
    <font>
      <sz val="10"/>
      <color theme="1"/>
      <name val="Arial"/>
      <family val="2"/>
    </font>
    <font>
      <b/>
      <sz val="14"/>
      <color theme="1"/>
      <name val="Verdana"/>
      <family val="2"/>
    </font>
    <font>
      <sz val="12"/>
      <color theme="1"/>
      <name val="Calibri"/>
      <family val="2"/>
      <scheme val="minor"/>
    </font>
    <font>
      <u/>
      <sz val="11"/>
      <color theme="10"/>
      <name val="Calibri"/>
      <family val="2"/>
      <scheme val="minor"/>
    </font>
    <font>
      <b/>
      <sz val="11"/>
      <color rgb="FFFF0000"/>
      <name val="Arial Narrow"/>
      <family val="2"/>
    </font>
    <font>
      <b/>
      <sz val="11"/>
      <color rgb="FFFF0000"/>
      <name val="Calibri"/>
      <family val="2"/>
      <scheme val="minor"/>
    </font>
    <font>
      <b/>
      <sz val="11"/>
      <color rgb="FFFF0000"/>
      <name val="Times New Roman"/>
      <family val="1"/>
    </font>
  </fonts>
  <fills count="4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s>
  <cellStyleXfs count="170">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69" fontId="20" fillId="0" borderId="0" applyFont="0" applyFill="0" applyBorder="0" applyAlignment="0" applyProtection="0"/>
    <xf numFmtId="168"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69" fontId="5" fillId="0" borderId="0" applyFont="0" applyFill="0" applyBorder="0" applyAlignment="0" applyProtection="0"/>
    <xf numFmtId="167"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7"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xf numFmtId="0" fontId="45" fillId="0" borderId="0"/>
    <xf numFmtId="43" fontId="45" fillId="0" borderId="0" applyFont="0" applyFill="0" applyBorder="0" applyAlignment="0" applyProtection="0"/>
    <xf numFmtId="44" fontId="45" fillId="0" borderId="0" applyFont="0" applyFill="0" applyBorder="0" applyAlignment="0" applyProtection="0"/>
    <xf numFmtId="9" fontId="45" fillId="0" borderId="0" applyFont="0" applyFill="0" applyBorder="0" applyAlignment="0" applyProtection="0"/>
    <xf numFmtId="44" fontId="45" fillId="0" borderId="0" applyFont="0" applyFill="0" applyBorder="0" applyAlignment="0" applyProtection="0"/>
    <xf numFmtId="181" fontId="45" fillId="0" borderId="0" applyFont="0" applyFill="0" applyBorder="0" applyAlignment="0" applyProtection="0"/>
    <xf numFmtId="9" fontId="20" fillId="0" borderId="0" applyFont="0" applyFill="0" applyBorder="0" applyAlignment="0" applyProtection="0"/>
    <xf numFmtId="0" fontId="20" fillId="0" borderId="0">
      <alignment horizontal="justify"/>
    </xf>
    <xf numFmtId="0" fontId="20" fillId="26"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4"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0" borderId="0" applyNumberFormat="0" applyFill="0" applyBorder="0" applyProtection="0">
      <alignment horizontal="left" vertical="center"/>
    </xf>
    <xf numFmtId="0" fontId="28" fillId="0" borderId="0" applyNumberFormat="0" applyFill="0" applyBorder="0" applyProtection="0">
      <alignment horizontal="right" vertical="center"/>
    </xf>
    <xf numFmtId="0" fontId="22" fillId="0" borderId="1" applyNumberFormat="0" applyFill="0" applyProtection="0">
      <alignment horizontal="left" vertical="center"/>
    </xf>
    <xf numFmtId="0" fontId="45" fillId="0" borderId="1" applyNumberFormat="0" applyFont="0" applyFill="0" applyAlignment="0" applyProtection="0"/>
    <xf numFmtId="43" fontId="45" fillId="0" borderId="0" applyFont="0" applyFill="0" applyBorder="0" applyAlignment="0" applyProtection="0"/>
    <xf numFmtId="41" fontId="45" fillId="0" borderId="0" applyFont="0" applyFill="0" applyBorder="0" applyAlignment="0" applyProtection="0"/>
    <xf numFmtId="42" fontId="45" fillId="0" borderId="0" applyFont="0" applyFill="0" applyBorder="0" applyAlignment="0" applyProtection="0"/>
    <xf numFmtId="14" fontId="22" fillId="0" borderId="0" applyFill="0" applyBorder="0" applyProtection="0">
      <alignment horizontal="right" vertical="center"/>
    </xf>
    <xf numFmtId="22" fontId="22" fillId="0" borderId="0" applyFill="0" applyBorder="0" applyProtection="0">
      <alignment horizontal="right" vertical="center"/>
    </xf>
    <xf numFmtId="4" fontId="22" fillId="0" borderId="0" applyFill="0" applyBorder="0" applyProtection="0">
      <alignment horizontal="right" vertical="center"/>
    </xf>
    <xf numFmtId="4" fontId="22" fillId="0" borderId="1" applyFill="0" applyProtection="0">
      <alignment horizontal="right" vertical="center"/>
    </xf>
    <xf numFmtId="182" fontId="22" fillId="0" borderId="0" applyFill="0" applyBorder="0" applyProtection="0">
      <alignment horizontal="right" vertical="center"/>
    </xf>
    <xf numFmtId="182" fontId="22" fillId="0" borderId="1" applyFill="0" applyProtection="0">
      <alignment horizontal="right" vertical="center"/>
    </xf>
    <xf numFmtId="0" fontId="28" fillId="37" borderId="0" applyNumberFormat="0" applyBorder="0" applyProtection="0">
      <alignment horizontal="center" vertical="center" wrapText="1"/>
    </xf>
    <xf numFmtId="0" fontId="22" fillId="37" borderId="0" applyNumberFormat="0" applyBorder="0" applyProtection="0">
      <alignment horizontal="right" vertical="center" wrapText="1"/>
    </xf>
    <xf numFmtId="0" fontId="28" fillId="38" borderId="0" applyNumberFormat="0" applyBorder="0" applyProtection="0">
      <alignment horizontal="center" vertical="center"/>
    </xf>
    <xf numFmtId="0" fontId="28" fillId="39" borderId="0" applyNumberFormat="0" applyBorder="0" applyProtection="0">
      <alignment horizontal="center" vertical="center" wrapText="1"/>
    </xf>
    <xf numFmtId="0" fontId="28" fillId="39" borderId="0" applyNumberFormat="0" applyBorder="0" applyProtection="0">
      <alignment horizontal="right" vertical="center" wrapText="1"/>
    </xf>
    <xf numFmtId="0" fontId="46" fillId="39" borderId="1" applyNumberFormat="0" applyProtection="0">
      <alignment horizontal="left" vertical="center"/>
    </xf>
    <xf numFmtId="43" fontId="45" fillId="0" borderId="0" applyFont="0" applyFill="0" applyBorder="0" applyAlignment="0" applyProtection="0"/>
    <xf numFmtId="43" fontId="4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44" fontId="20" fillId="0" borderId="0" applyFont="0" applyFill="0" applyBorder="0" applyAlignment="0" applyProtection="0"/>
    <xf numFmtId="0" fontId="20" fillId="0" borderId="0"/>
    <xf numFmtId="0" fontId="2" fillId="0" borderId="0"/>
    <xf numFmtId="0" fontId="20" fillId="0" borderId="0"/>
    <xf numFmtId="0" fontId="2" fillId="0" borderId="0"/>
    <xf numFmtId="0" fontId="20" fillId="0" borderId="0">
      <alignment horizontal="justify"/>
    </xf>
    <xf numFmtId="0" fontId="47" fillId="0" borderId="0"/>
    <xf numFmtId="0" fontId="20" fillId="0" borderId="0">
      <alignment horizontal="justify"/>
    </xf>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25" borderId="84" applyNumberFormat="0" applyFont="0" applyAlignment="0" applyProtection="0"/>
    <xf numFmtId="0" fontId="20" fillId="25" borderId="84" applyNumberFormat="0" applyFont="0" applyAlignment="0" applyProtection="0"/>
    <xf numFmtId="3" fontId="22" fillId="0" borderId="0" applyFill="0" applyBorder="0" applyProtection="0">
      <alignment horizontal="right" vertical="center"/>
    </xf>
    <xf numFmtId="3" fontId="22" fillId="0" borderId="1" applyFill="0" applyProtection="0">
      <alignment horizontal="right" vertical="center"/>
    </xf>
    <xf numFmtId="9" fontId="45" fillId="0" borderId="0" applyFont="0" applyFill="0" applyBorder="0" applyAlignment="0" applyProtection="0"/>
    <xf numFmtId="9" fontId="20" fillId="0" borderId="0" applyFont="0" applyFill="0" applyBorder="0" applyAlignment="0" applyProtection="0"/>
    <xf numFmtId="9" fontId="47"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42" fontId="2" fillId="0" borderId="0" applyFont="0" applyFill="0" applyBorder="0" applyAlignment="0" applyProtection="0"/>
    <xf numFmtId="0" fontId="2" fillId="0" borderId="0"/>
    <xf numFmtId="0" fontId="2" fillId="0" borderId="0"/>
    <xf numFmtId="43" fontId="45" fillId="0" borderId="0" applyFont="0" applyFill="0" applyBorder="0" applyAlignment="0" applyProtection="0"/>
    <xf numFmtId="43" fontId="45" fillId="0" borderId="0" applyFont="0" applyFill="0" applyBorder="0" applyAlignment="0" applyProtection="0"/>
    <xf numFmtId="41" fontId="20" fillId="0" borderId="0" applyFont="0" applyFill="0" applyBorder="0" applyAlignment="0" applyProtection="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8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0" fontId="48" fillId="0" borderId="0" applyNumberFormat="0" applyFill="0" applyBorder="0" applyAlignment="0" applyProtection="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41" fontId="45" fillId="0" borderId="0" applyFont="0" applyFill="0" applyBorder="0" applyAlignment="0" applyProtection="0"/>
    <xf numFmtId="0" fontId="20" fillId="0" borderId="0"/>
    <xf numFmtId="41"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20" fillId="0" borderId="0" applyFont="0" applyFill="0" applyBorder="0" applyAlignment="0" applyProtection="0"/>
    <xf numFmtId="0" fontId="2" fillId="0" borderId="0"/>
    <xf numFmtId="44"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43" fontId="45" fillId="0" borderId="0" applyFont="0" applyFill="0" applyBorder="0" applyAlignment="0" applyProtection="0"/>
  </cellStyleXfs>
  <cellXfs count="68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6" applyFont="1" applyFill="1" applyBorder="1" applyAlignment="1" applyProtection="1">
      <alignment horizontal="center" vertical="center" wrapText="1"/>
    </xf>
    <xf numFmtId="165"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8"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5" applyNumberFormat="1" applyFont="1" applyBorder="1" applyAlignment="1">
      <alignment vertical="center"/>
    </xf>
    <xf numFmtId="173" fontId="20" fillId="0" borderId="8" xfId="5" applyNumberFormat="1" applyFont="1" applyBorder="1" applyAlignment="1">
      <alignment vertical="center"/>
    </xf>
    <xf numFmtId="173" fontId="20" fillId="0" borderId="31" xfId="5" applyNumberFormat="1" applyFont="1" applyBorder="1" applyAlignment="1">
      <alignment vertical="center"/>
    </xf>
    <xf numFmtId="173" fontId="20" fillId="0" borderId="19" xfId="5" applyNumberFormat="1" applyFont="1" applyBorder="1" applyAlignment="1">
      <alignment vertical="center"/>
    </xf>
    <xf numFmtId="173" fontId="20" fillId="0" borderId="4" xfId="5" applyNumberFormat="1" applyFont="1" applyBorder="1" applyAlignment="1">
      <alignment vertical="center"/>
    </xf>
    <xf numFmtId="173" fontId="20" fillId="0" borderId="32" xfId="5" applyNumberFormat="1" applyFont="1" applyBorder="1" applyAlignment="1">
      <alignment vertical="center"/>
    </xf>
    <xf numFmtId="173"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7" applyNumberFormat="1" applyFont="1" applyBorder="1" applyAlignment="1">
      <alignment vertical="center"/>
    </xf>
    <xf numFmtId="178"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3" fontId="12" fillId="0" borderId="10" xfId="5" applyNumberFormat="1" applyFont="1" applyFill="1" applyBorder="1" applyAlignment="1" applyProtection="1">
      <alignment horizontal="center" vertical="center" wrapText="1"/>
    </xf>
    <xf numFmtId="174" fontId="12" fillId="0" borderId="4" xfId="29" applyNumberFormat="1" applyFont="1" applyFill="1" applyBorder="1" applyAlignment="1" applyProtection="1">
      <alignment horizontal="center" vertical="center" wrapText="1"/>
      <protection locked="0"/>
    </xf>
    <xf numFmtId="174" fontId="12" fillId="0" borderId="10" xfId="28" applyNumberFormat="1" applyFont="1" applyFill="1" applyBorder="1" applyAlignment="1" applyProtection="1">
      <alignment horizontal="center" vertical="center" wrapText="1"/>
    </xf>
    <xf numFmtId="174" fontId="12" fillId="0" borderId="1" xfId="29" applyNumberFormat="1" applyFont="1" applyFill="1" applyBorder="1" applyAlignment="1" applyProtection="1">
      <alignment horizontal="center" vertical="center" wrapText="1"/>
      <protection locked="0"/>
    </xf>
    <xf numFmtId="9" fontId="32" fillId="0" borderId="1" xfId="0" applyNumberFormat="1" applyFont="1" applyBorder="1" applyAlignment="1">
      <alignment horizontal="center" vertical="center" wrapText="1"/>
    </xf>
    <xf numFmtId="9" fontId="32" fillId="0" borderId="1" xfId="0" applyNumberFormat="1" applyFont="1" applyBorder="1" applyAlignment="1">
      <alignment vertical="center" wrapText="1"/>
    </xf>
    <xf numFmtId="0" fontId="17" fillId="0" borderId="1" xfId="0" applyFont="1" applyBorder="1" applyAlignment="1">
      <alignment horizontal="center" vertical="center"/>
    </xf>
    <xf numFmtId="172" fontId="17" fillId="0" borderId="1" xfId="7" applyNumberFormat="1" applyFont="1" applyBorder="1" applyAlignment="1">
      <alignment vertical="center"/>
    </xf>
    <xf numFmtId="179"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4" fontId="11" fillId="9" borderId="1" xfId="28" applyNumberFormat="1" applyFont="1" applyFill="1" applyBorder="1" applyAlignment="1" applyProtection="1">
      <alignment horizontal="center" vertical="center" wrapText="1"/>
      <protection locked="0"/>
    </xf>
    <xf numFmtId="174" fontId="11" fillId="9" borderId="2" xfId="28" applyNumberFormat="1" applyFont="1" applyFill="1" applyBorder="1" applyAlignment="1" applyProtection="1">
      <alignment horizontal="center" vertical="center" wrapText="1"/>
      <protection locked="0"/>
    </xf>
    <xf numFmtId="174" fontId="11" fillId="9" borderId="19" xfId="28" applyNumberFormat="1" applyFont="1" applyFill="1" applyBorder="1" applyAlignment="1" applyProtection="1">
      <alignment horizontal="center" vertical="center" wrapText="1"/>
      <protection locked="0"/>
    </xf>
    <xf numFmtId="174" fontId="11" fillId="9" borderId="21"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vertical="center" wrapText="1"/>
    </xf>
    <xf numFmtId="174" fontId="12" fillId="0" borderId="2" xfId="22" applyNumberFormat="1" applyFont="1" applyBorder="1" applyAlignment="1">
      <alignment horizontal="center" vertical="center" wrapText="1"/>
    </xf>
    <xf numFmtId="174" fontId="12" fillId="0" borderId="21" xfId="22" applyNumberFormat="1" applyFont="1" applyBorder="1" applyAlignment="1">
      <alignment horizontal="center" vertical="center" wrapText="1"/>
    </xf>
    <xf numFmtId="174" fontId="11" fillId="9" borderId="19" xfId="30" applyNumberFormat="1" applyFont="1" applyFill="1" applyBorder="1" applyAlignment="1" applyProtection="1">
      <alignment horizontal="center" vertical="center" wrapText="1"/>
    </xf>
    <xf numFmtId="174" fontId="12" fillId="9" borderId="19" xfId="28" applyNumberFormat="1" applyFont="1" applyFill="1" applyBorder="1" applyAlignment="1" applyProtection="1">
      <alignment horizontal="center" vertical="center" wrapText="1"/>
    </xf>
    <xf numFmtId="173" fontId="11" fillId="9" borderId="19" xfId="5" applyNumberFormat="1" applyFont="1" applyFill="1" applyBorder="1" applyAlignment="1" applyProtection="1">
      <alignment horizontal="center" vertical="center" wrapText="1"/>
    </xf>
    <xf numFmtId="173" fontId="12" fillId="9" borderId="19" xfId="5" applyNumberFormat="1" applyFont="1" applyFill="1" applyBorder="1" applyAlignment="1" applyProtection="1">
      <alignment horizontal="center" vertical="center" wrapText="1"/>
    </xf>
    <xf numFmtId="174" fontId="12" fillId="0" borderId="19" xfId="22" applyNumberFormat="1" applyFont="1" applyBorder="1" applyAlignment="1">
      <alignment horizontal="center" vertical="center" wrapText="1"/>
    </xf>
    <xf numFmtId="173" fontId="12" fillId="9" borderId="19" xfId="28" applyNumberFormat="1" applyFont="1" applyFill="1" applyBorder="1" applyAlignment="1" applyProtection="1">
      <alignment horizontal="center" vertical="center" wrapText="1"/>
    </xf>
    <xf numFmtId="9" fontId="32" fillId="0" borderId="1" xfId="0" applyNumberFormat="1" applyFont="1" applyBorder="1" applyAlignment="1">
      <alignment horizontal="center" vertical="center"/>
    </xf>
    <xf numFmtId="9" fontId="32" fillId="0" borderId="1" xfId="28" applyFont="1" applyBorder="1" applyAlignment="1">
      <alignment horizontal="center" vertical="center"/>
    </xf>
    <xf numFmtId="9" fontId="32" fillId="0" borderId="0" xfId="28" applyFont="1" applyAlignment="1">
      <alignment horizontal="center" vertical="center"/>
    </xf>
    <xf numFmtId="0" fontId="11" fillId="0" borderId="1" xfId="0" applyFont="1" applyBorder="1" applyAlignment="1">
      <alignment vertical="center" wrapText="1"/>
    </xf>
    <xf numFmtId="173" fontId="20" fillId="0" borderId="8" xfId="5" applyNumberFormat="1" applyFont="1" applyFill="1" applyBorder="1" applyAlignment="1">
      <alignment vertical="center"/>
    </xf>
    <xf numFmtId="168"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3" fontId="20" fillId="0" borderId="4" xfId="5" applyNumberFormat="1" applyFont="1" applyFill="1" applyBorder="1" applyAlignment="1">
      <alignment vertical="center"/>
    </xf>
    <xf numFmtId="173" fontId="20" fillId="0" borderId="32" xfId="5" applyNumberFormat="1" applyFont="1" applyFill="1" applyBorder="1" applyAlignment="1">
      <alignment vertical="center"/>
    </xf>
    <xf numFmtId="173" fontId="20" fillId="0" borderId="1" xfId="5" applyNumberFormat="1" applyFont="1" applyFill="1" applyBorder="1" applyAlignment="1">
      <alignment vertical="center"/>
    </xf>
    <xf numFmtId="173" fontId="20" fillId="0" borderId="19" xfId="5" applyNumberFormat="1" applyFont="1" applyFill="1" applyBorder="1" applyAlignment="1">
      <alignment vertical="center"/>
    </xf>
    <xf numFmtId="173"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9" fontId="11" fillId="0" borderId="1" xfId="28" applyFont="1" applyBorder="1" applyAlignment="1">
      <alignment vertical="center" wrapText="1"/>
    </xf>
    <xf numFmtId="9" fontId="11" fillId="0" borderId="1" xfId="28" applyFont="1" applyFill="1" applyBorder="1" applyAlignment="1">
      <alignment vertical="center" wrapText="1"/>
    </xf>
    <xf numFmtId="0" fontId="11" fillId="0" borderId="1" xfId="0" applyFont="1" applyBorder="1" applyAlignment="1">
      <alignment horizontal="center" vertical="center"/>
    </xf>
    <xf numFmtId="0" fontId="11" fillId="0" borderId="1" xfId="28" applyNumberFormat="1" applyFont="1" applyBorder="1" applyAlignment="1">
      <alignment vertical="center" wrapText="1"/>
    </xf>
    <xf numFmtId="9" fontId="32" fillId="0" borderId="1" xfId="28" applyFont="1" applyFill="1" applyBorder="1" applyAlignment="1">
      <alignment vertical="center" wrapText="1"/>
    </xf>
    <xf numFmtId="0" fontId="41" fillId="0" borderId="1" xfId="0" applyFont="1" applyBorder="1" applyAlignment="1">
      <alignment vertical="center" wrapText="1"/>
    </xf>
    <xf numFmtId="179" fontId="32" fillId="0" borderId="0" xfId="0" applyNumberFormat="1" applyFont="1" applyAlignment="1">
      <alignment vertical="center"/>
    </xf>
    <xf numFmtId="6" fontId="32" fillId="0" borderId="0" xfId="0" applyNumberFormat="1" applyFont="1" applyAlignment="1">
      <alignment vertical="center"/>
    </xf>
    <xf numFmtId="180" fontId="20" fillId="0" borderId="0" xfId="28" applyNumberFormat="1" applyFont="1" applyBorder="1" applyAlignment="1">
      <alignment vertical="center"/>
    </xf>
    <xf numFmtId="169" fontId="32" fillId="0" borderId="0" xfId="5" applyFont="1" applyAlignment="1">
      <alignment vertical="center"/>
    </xf>
    <xf numFmtId="173" fontId="32" fillId="0" borderId="32" xfId="5" applyNumberFormat="1" applyFont="1" applyBorder="1" applyAlignment="1">
      <alignment vertical="center"/>
    </xf>
    <xf numFmtId="173" fontId="32" fillId="0" borderId="4" xfId="5" applyNumberFormat="1" applyFont="1" applyBorder="1" applyAlignment="1">
      <alignment vertical="center"/>
    </xf>
    <xf numFmtId="173" fontId="32" fillId="0" borderId="1" xfId="5" applyNumberFormat="1" applyFont="1" applyFill="1" applyBorder="1" applyAlignment="1">
      <alignment vertical="center"/>
    </xf>
    <xf numFmtId="173" fontId="32" fillId="0" borderId="4" xfId="5" applyNumberFormat="1" applyFont="1" applyFill="1" applyBorder="1" applyAlignment="1">
      <alignment vertical="center"/>
    </xf>
    <xf numFmtId="173" fontId="32" fillId="0" borderId="20" xfId="5" applyNumberFormat="1" applyFont="1" applyBorder="1" applyAlignment="1">
      <alignment vertical="center"/>
    </xf>
    <xf numFmtId="173" fontId="32" fillId="0" borderId="32" xfId="5" applyNumberFormat="1" applyFont="1" applyFill="1" applyBorder="1" applyAlignment="1">
      <alignment vertical="center"/>
    </xf>
    <xf numFmtId="9" fontId="32" fillId="0" borderId="34" xfId="28" applyFont="1" applyBorder="1" applyAlignment="1">
      <alignment vertical="center"/>
    </xf>
    <xf numFmtId="173" fontId="32" fillId="0" borderId="8" xfId="5" applyNumberFormat="1" applyFont="1" applyBorder="1" applyAlignment="1">
      <alignment vertical="center"/>
    </xf>
    <xf numFmtId="173" fontId="32" fillId="0" borderId="1" xfId="5" applyNumberFormat="1" applyFont="1" applyBorder="1" applyAlignment="1">
      <alignment vertical="center"/>
    </xf>
    <xf numFmtId="9" fontId="32" fillId="0" borderId="9" xfId="28" applyFont="1" applyBorder="1" applyAlignment="1">
      <alignment vertical="center"/>
    </xf>
    <xf numFmtId="173" fontId="32" fillId="0" borderId="8" xfId="5" applyNumberFormat="1" applyFont="1" applyFill="1" applyBorder="1" applyAlignment="1">
      <alignment vertical="center"/>
    </xf>
    <xf numFmtId="173" fontId="32" fillId="0" borderId="31" xfId="5" applyNumberFormat="1" applyFont="1" applyBorder="1" applyAlignment="1">
      <alignment vertical="center"/>
    </xf>
    <xf numFmtId="173" fontId="32" fillId="0" borderId="19" xfId="5" applyNumberFormat="1" applyFont="1" applyBorder="1" applyAlignment="1">
      <alignment vertical="center"/>
    </xf>
    <xf numFmtId="173" fontId="32" fillId="0" borderId="19" xfId="5" applyNumberFormat="1" applyFont="1" applyFill="1" applyBorder="1" applyAlignment="1">
      <alignment vertical="center"/>
    </xf>
    <xf numFmtId="9" fontId="32" fillId="0" borderId="21" xfId="28" applyFont="1" applyBorder="1" applyAlignment="1">
      <alignment vertical="center"/>
    </xf>
    <xf numFmtId="173" fontId="32" fillId="0" borderId="31"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0" fontId="42" fillId="0" borderId="0" xfId="0" applyFont="1" applyAlignment="1">
      <alignment vertical="center"/>
    </xf>
    <xf numFmtId="173" fontId="0" fillId="0" borderId="0" xfId="0" applyNumberFormat="1" applyAlignment="1">
      <alignment vertical="center"/>
    </xf>
    <xf numFmtId="0" fontId="11" fillId="0" borderId="1" xfId="0" applyFont="1" applyBorder="1" applyAlignment="1">
      <alignment wrapText="1"/>
    </xf>
    <xf numFmtId="0" fontId="11" fillId="0" borderId="1" xfId="28" applyNumberFormat="1" applyFont="1" applyFill="1" applyBorder="1" applyAlignment="1">
      <alignment vertical="center" wrapText="1"/>
    </xf>
    <xf numFmtId="9" fontId="11" fillId="0" borderId="1" xfId="28" applyFont="1" applyFill="1" applyBorder="1" applyAlignment="1">
      <alignment horizontal="justify" vertical="center" wrapText="1"/>
    </xf>
    <xf numFmtId="0" fontId="12" fillId="0" borderId="10" xfId="0" applyFont="1" applyBorder="1" applyAlignment="1">
      <alignment horizontal="center" vertical="center" wrapText="1"/>
    </xf>
    <xf numFmtId="0" fontId="27" fillId="0" borderId="0" xfId="0" applyFont="1"/>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3" fontId="12" fillId="0" borderId="50" xfId="5" applyNumberFormat="1" applyFont="1" applyFill="1" applyBorder="1" applyAlignment="1" applyProtection="1">
      <alignment horizontal="center" vertical="center" wrapText="1"/>
    </xf>
    <xf numFmtId="173"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11" fillId="0" borderId="38"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24"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39"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9" fontId="11" fillId="0" borderId="23" xfId="30" applyFont="1" applyFill="1" applyBorder="1" applyAlignment="1" applyProtection="1">
      <alignment horizontal="left" vertical="center" wrapText="1"/>
    </xf>
    <xf numFmtId="0" fontId="27" fillId="0" borderId="41" xfId="0" applyFont="1" applyBorder="1" applyAlignment="1">
      <alignment vertical="center" wrapText="1"/>
    </xf>
    <xf numFmtId="9" fontId="33" fillId="0" borderId="1" xfId="30" applyFont="1" applyFill="1" applyBorder="1" applyAlignment="1" applyProtection="1">
      <alignment horizontal="left" vertical="center" wrapText="1"/>
    </xf>
    <xf numFmtId="9" fontId="11" fillId="0" borderId="1" xfId="30" applyFont="1" applyFill="1" applyBorder="1" applyAlignment="1" applyProtection="1">
      <alignment horizontal="left" vertical="center" wrapText="1"/>
    </xf>
    <xf numFmtId="9" fontId="32"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0" borderId="2" xfId="0" applyFont="1" applyBorder="1" applyAlignment="1">
      <alignment horizontal="left" vertical="center" wrapText="1"/>
    </xf>
    <xf numFmtId="0" fontId="11" fillId="0" borderId="43" xfId="0" applyFont="1" applyBorder="1" applyAlignment="1">
      <alignment horizontal="left" vertical="center" wrapText="1"/>
    </xf>
    <xf numFmtId="0" fontId="11" fillId="0" borderId="26" xfId="0" applyFont="1" applyBorder="1" applyAlignment="1">
      <alignment horizontal="left" vertical="center" wrapText="1"/>
    </xf>
    <xf numFmtId="0" fontId="11" fillId="20" borderId="47" xfId="22" applyFont="1" applyFill="1" applyBorder="1" applyAlignment="1">
      <alignment horizontal="center" vertical="center" wrapText="1"/>
    </xf>
    <xf numFmtId="0" fontId="11" fillId="20" borderId="48" xfId="22" applyFont="1" applyFill="1" applyBorder="1" applyAlignment="1">
      <alignment horizontal="center" vertical="center" wrapText="1"/>
    </xf>
    <xf numFmtId="0" fontId="11" fillId="20" borderId="49" xfId="22" applyFont="1" applyFill="1" applyBorder="1" applyAlignment="1">
      <alignment horizontal="center" vertical="center" wrapText="1"/>
    </xf>
    <xf numFmtId="0" fontId="11" fillId="20" borderId="2" xfId="22" applyFont="1" applyFill="1" applyBorder="1" applyAlignment="1">
      <alignment horizontal="center" vertical="center" wrapText="1"/>
    </xf>
    <xf numFmtId="0" fontId="11" fillId="20" borderId="43" xfId="22" applyFont="1" applyFill="1" applyBorder="1" applyAlignment="1">
      <alignment horizontal="center" vertical="center" wrapText="1"/>
    </xf>
    <xf numFmtId="0" fontId="11" fillId="20" borderId="26" xfId="22" applyFont="1" applyFill="1" applyBorder="1" applyAlignment="1">
      <alignment horizontal="center" vertical="center" wrapText="1"/>
    </xf>
    <xf numFmtId="0" fontId="11" fillId="0" borderId="38" xfId="0" applyFont="1" applyBorder="1" applyAlignment="1">
      <alignment vertical="center" wrapText="1"/>
    </xf>
    <xf numFmtId="0" fontId="11" fillId="0" borderId="0" xfId="0" applyFont="1" applyAlignment="1">
      <alignment vertical="center" wrapText="1"/>
    </xf>
    <xf numFmtId="0" fontId="11" fillId="0" borderId="78" xfId="0" applyFont="1" applyBorder="1" applyAlignment="1">
      <alignment vertical="center" wrapText="1"/>
    </xf>
    <xf numFmtId="0" fontId="11" fillId="0" borderId="79" xfId="0" applyFont="1" applyBorder="1" applyAlignment="1">
      <alignment vertical="center" wrapText="1"/>
    </xf>
    <xf numFmtId="0" fontId="11" fillId="0" borderId="80" xfId="0" applyFont="1" applyBorder="1" applyAlignment="1">
      <alignment vertical="center" wrapText="1"/>
    </xf>
    <xf numFmtId="0" fontId="11" fillId="0" borderId="81" xfId="0" applyFont="1" applyBorder="1" applyAlignment="1">
      <alignment vertical="center" wrapText="1"/>
    </xf>
    <xf numFmtId="0" fontId="11" fillId="0" borderId="36" xfId="0" applyFont="1" applyBorder="1" applyAlignment="1">
      <alignment vertical="center" wrapText="1"/>
    </xf>
    <xf numFmtId="0" fontId="11" fillId="0" borderId="22" xfId="0" applyFont="1" applyBorder="1" applyAlignment="1">
      <alignment vertical="center" wrapText="1"/>
    </xf>
    <xf numFmtId="0" fontId="11" fillId="0" borderId="82" xfId="0" applyFont="1" applyBorder="1" applyAlignment="1">
      <alignment vertical="center" wrapText="1"/>
    </xf>
    <xf numFmtId="0" fontId="11" fillId="0" borderId="83" xfId="0" applyFont="1" applyBorder="1" applyAlignment="1">
      <alignmen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17"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17"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17"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49" fillId="0" borderId="0" xfId="22" applyFont="1" applyAlignment="1">
      <alignment vertical="center" wrapText="1"/>
    </xf>
    <xf numFmtId="0" fontId="49" fillId="2" borderId="0" xfId="22" applyFont="1" applyFill="1" applyAlignment="1">
      <alignment vertical="center" wrapText="1"/>
    </xf>
    <xf numFmtId="176" fontId="42" fillId="0" borderId="0" xfId="0" applyNumberFormat="1" applyFont="1" applyAlignment="1">
      <alignment vertical="center"/>
    </xf>
    <xf numFmtId="176" fontId="42" fillId="0" borderId="0" xfId="0" applyNumberFormat="1" applyFont="1" applyAlignment="1">
      <alignment horizontal="center" vertical="center"/>
    </xf>
    <xf numFmtId="0" fontId="42" fillId="0" borderId="0" xfId="0" applyFont="1" applyAlignment="1">
      <alignment horizontal="center" vertical="center"/>
    </xf>
    <xf numFmtId="176" fontId="42" fillId="0" borderId="0" xfId="7" applyNumberFormat="1" applyFont="1" applyFill="1" applyBorder="1" applyAlignment="1">
      <alignment horizontal="center" vertical="center"/>
    </xf>
    <xf numFmtId="176" fontId="42" fillId="0" borderId="0" xfId="7" applyNumberFormat="1" applyFont="1" applyFill="1" applyBorder="1" applyAlignment="1">
      <alignment horizontal="center" vertical="center" wrapText="1"/>
    </xf>
    <xf numFmtId="0" fontId="42" fillId="0" borderId="0" xfId="0" applyFont="1" applyAlignment="1">
      <alignment horizontal="center" vertical="center" wrapText="1"/>
    </xf>
    <xf numFmtId="173" fontId="42" fillId="0" borderId="0" xfId="0" applyNumberFormat="1" applyFont="1" applyAlignment="1">
      <alignment horizontal="center" vertical="center"/>
    </xf>
    <xf numFmtId="165" fontId="42" fillId="0" borderId="0" xfId="8" applyFont="1" applyFill="1" applyAlignment="1">
      <alignment vertical="center"/>
    </xf>
    <xf numFmtId="165" fontId="42" fillId="0" borderId="0" xfId="8" applyFont="1" applyAlignment="1">
      <alignment vertical="center"/>
    </xf>
    <xf numFmtId="9" fontId="50" fillId="0" borderId="0" xfId="28" applyFont="1" applyFill="1" applyBorder="1" applyAlignment="1">
      <alignment horizontal="center" vertical="center"/>
    </xf>
    <xf numFmtId="165" fontId="50" fillId="0" borderId="0" xfId="8" applyFont="1" applyFill="1" applyAlignment="1">
      <alignment vertical="center"/>
    </xf>
    <xf numFmtId="165" fontId="50" fillId="0" borderId="0" xfId="8" applyFont="1" applyAlignment="1">
      <alignment vertical="center"/>
    </xf>
    <xf numFmtId="9" fontId="51" fillId="0" borderId="0" xfId="22" applyNumberFormat="1" applyFont="1" applyAlignment="1">
      <alignment vertical="center" wrapText="1"/>
    </xf>
    <xf numFmtId="0" fontId="50" fillId="0" borderId="0" xfId="0" applyFont="1" applyAlignment="1">
      <alignment vertical="center"/>
    </xf>
  </cellXfs>
  <cellStyles count="170">
    <cellStyle name="20% - Énfasis1 2" xfId="42" xr:uid="{38537B33-ABE0-47CC-9600-B75093132077}"/>
    <cellStyle name="20% - Énfasis2 2" xfId="43" xr:uid="{FC99FF5B-F7AB-44B3-8C00-11EEC39885E8}"/>
    <cellStyle name="20% - Énfasis3 2" xfId="44" xr:uid="{0A22DBAD-A476-4EF8-9A98-A071E9D95329}"/>
    <cellStyle name="20% - Énfasis4 2" xfId="45" xr:uid="{BA10F88D-3296-45E2-B216-21C95E152485}"/>
    <cellStyle name="20% - Énfasis5 2" xfId="46" xr:uid="{5699E185-1FDE-4C11-95D6-8DE021E307A3}"/>
    <cellStyle name="20% - Énfasis6 2" xfId="1" xr:uid="{00000000-0005-0000-0000-000000000000}"/>
    <cellStyle name="20% - Énfasis6 2 2" xfId="47" xr:uid="{E8458015-DCDE-4FAA-A602-8430F46E31EA}"/>
    <cellStyle name="40% - Énfasis1 2" xfId="48" xr:uid="{67502AED-0EB0-49DE-9C19-A5C8315AF767}"/>
    <cellStyle name="40% - Énfasis2 2" xfId="49" xr:uid="{A103925E-E878-4C7C-AFBA-DC7C013C6FA1}"/>
    <cellStyle name="40% - Énfasis3 2" xfId="50" xr:uid="{40417030-35CA-4A0A-B641-780677B49BB9}"/>
    <cellStyle name="40% - Énfasis4 2" xfId="51" xr:uid="{E848AC25-067F-4C81-9340-B837C322F7F6}"/>
    <cellStyle name="40% - Énfasis5 2" xfId="52" xr:uid="{A588907E-87F8-4FE1-9179-B14C7DCB8C3A}"/>
    <cellStyle name="40% - Énfasis6 2" xfId="53" xr:uid="{F07C5D73-5CF8-4E5D-9E0F-BF0C66D55C81}"/>
    <cellStyle name="BodyStyle" xfId="2" xr:uid="{00000000-0005-0000-0000-000001000000}"/>
    <cellStyle name="BodyStyleBold" xfId="54" xr:uid="{D80875EE-3BCA-461F-A4B4-73E0E7D6A330}"/>
    <cellStyle name="BodyStyleBoldRight" xfId="55" xr:uid="{58111641-DD36-48BF-B678-D34A9D21164A}"/>
    <cellStyle name="BodyStyleWithBorder" xfId="56" xr:uid="{ECBE143B-04C6-42D7-9FC1-1737C9117859}"/>
    <cellStyle name="Borde de la tabla derecha" xfId="3" xr:uid="{00000000-0005-0000-0000-000002000000}"/>
    <cellStyle name="Borde de la tabla izquierda" xfId="4" xr:uid="{00000000-0005-0000-0000-000003000000}"/>
    <cellStyle name="BorderThinBlack" xfId="57" xr:uid="{FDDF25A9-CD18-43EB-8566-866A3440F06D}"/>
    <cellStyle name="Comma" xfId="58" xr:uid="{F7F14B6A-2B51-4B54-8535-28F92909FBD0}"/>
    <cellStyle name="Comma [0]" xfId="59" xr:uid="{043F38A5-FFE3-4781-8A78-49A4FF7A96CA}"/>
    <cellStyle name="Currency" xfId="39" xr:uid="{9182DB73-BF8D-41E2-BA4D-E7838652B176}"/>
    <cellStyle name="Currency [0]" xfId="60" xr:uid="{BEA5FD62-BE3B-41FD-AB33-BF3EC45E392B}"/>
    <cellStyle name="DateStyle" xfId="61" xr:uid="{87D6F861-43FB-465A-9B50-72FB10A7C478}"/>
    <cellStyle name="DateTimeStyle" xfId="62" xr:uid="{9EF2C488-FC7A-4C3B-A7DC-C3BC3CFAEF93}"/>
    <cellStyle name="Decimal" xfId="63" xr:uid="{E174E979-C076-4B6F-93AC-4DB20098AA28}"/>
    <cellStyle name="DecimalWithBorder" xfId="64" xr:uid="{97FA77A5-BA05-47EC-B1C0-C33F80A89306}"/>
    <cellStyle name="Encabezado 1 2" xfId="9" xr:uid="{00000000-0005-0000-0000-000008000000}"/>
    <cellStyle name="Encabezado 2" xfId="10" xr:uid="{00000000-0005-0000-0000-000009000000}"/>
    <cellStyle name="Énfasis6 2" xfId="11" xr:uid="{00000000-0005-0000-0000-00000A000000}"/>
    <cellStyle name="EuroCurrency" xfId="65" xr:uid="{5093EF14-CE5D-4B84-9E30-BD0E14C05BAB}"/>
    <cellStyle name="EuroCurrencyWithBorder" xfId="66" xr:uid="{3D7D1740-E4CD-4830-A427-C4609D13BE9F}"/>
    <cellStyle name="Fecha" xfId="12" xr:uid="{00000000-0005-0000-0000-00000B000000}"/>
    <cellStyle name="HeaderStyle" xfId="13" xr:uid="{00000000-0005-0000-0000-00000C000000}"/>
    <cellStyle name="HeaderSubTop" xfId="67" xr:uid="{258530DF-0DA9-49E1-9556-72064B7CAA72}"/>
    <cellStyle name="HeaderSubTopNoBold" xfId="68" xr:uid="{1CB8272E-0F51-4231-9F28-610A8FFE11F8}"/>
    <cellStyle name="HeaderTopBuyer" xfId="69" xr:uid="{C5251387-885B-4BB3-AE42-60C25A965596}"/>
    <cellStyle name="HeaderTopStyle" xfId="70" xr:uid="{EB4CB9C8-AD44-4393-85C7-6A5B71F0197C}"/>
    <cellStyle name="HeaderTopStyleAlignRight" xfId="71" xr:uid="{37BBBAE5-7C07-42EA-9E53-987E947D117E}"/>
    <cellStyle name="Hyperlink" xfId="138" xr:uid="{4DBE6F96-7CE7-41F7-9923-28401360FF9A}"/>
    <cellStyle name="MainTitle" xfId="72" xr:uid="{31F4B9AD-5801-4593-939C-2ABA3EB68ECC}"/>
    <cellStyle name="Millares" xfId="5" builtinId="3"/>
    <cellStyle name="Millares [0]" xfId="6" builtinId="6"/>
    <cellStyle name="Millares [0] 2" xfId="14" xr:uid="{00000000-0005-0000-0000-00000D000000}"/>
    <cellStyle name="Millares [0] 2 2" xfId="126" xr:uid="{937AFBB3-2881-49AD-BF14-8A3C409C128A}"/>
    <cellStyle name="Millares [0] 3" xfId="110" xr:uid="{66C79FE5-5EFF-4673-AC88-1B8F30928557}"/>
    <cellStyle name="Millares [0] 3 2" xfId="129" xr:uid="{90F959DD-4060-4E13-B86A-9B74837EB1D9}"/>
    <cellStyle name="Millares [0] 4" xfId="121" xr:uid="{45DE4741-2242-42D2-9593-17703EA1EB68}"/>
    <cellStyle name="Millares [0] 5" xfId="155" xr:uid="{8C04B2C7-EB12-44DA-B5F2-9172CFCC678B}"/>
    <cellStyle name="Millares [0] 6" xfId="164" xr:uid="{FC2C42AA-8795-4C58-8EB3-C9BA2FF32CCE}"/>
    <cellStyle name="Millares [0] 7" xfId="153" xr:uid="{D28A56AD-D84F-46A9-A50D-DCD574EF8BBF}"/>
    <cellStyle name="Millares 10" xfId="136" xr:uid="{AF1731A2-A692-4C40-BBB1-020D9B1EAB15}"/>
    <cellStyle name="Millares 11" xfId="127" xr:uid="{7325FA77-8EF6-4E27-9446-CEB12A73A83B}"/>
    <cellStyle name="Millares 12" xfId="145" xr:uid="{5C837C45-2B19-4F09-B991-E7E1508E4BFD}"/>
    <cellStyle name="Millares 13" xfId="149" xr:uid="{A67114A3-15AB-4552-A057-8B0C6B5B50A8}"/>
    <cellStyle name="Millares 14" xfId="139" xr:uid="{DA057DE4-1CE4-4E1F-A712-8D6102EAE660}"/>
    <cellStyle name="Millares 15" xfId="150" xr:uid="{69E00914-B72E-4238-BDD7-1C640F271E02}"/>
    <cellStyle name="Millares 16" xfId="144" xr:uid="{02DE5854-7253-498E-B1E6-F5FBE3245495}"/>
    <cellStyle name="Millares 17" xfId="124" xr:uid="{8E072927-6FC4-45BE-8AA1-DAE3DEC1EA85}"/>
    <cellStyle name="Millares 18" xfId="148" xr:uid="{6086EFA2-E0F5-4CE4-8FB3-89ADA8482478}"/>
    <cellStyle name="Millares 19" xfId="128" xr:uid="{223C5A06-7BF4-4D5E-B5EE-213F4745ABD4}"/>
    <cellStyle name="Millares 2" xfId="15" xr:uid="{00000000-0005-0000-0000-00000E000000}"/>
    <cellStyle name="Millares 2 2" xfId="125" xr:uid="{C46A9FAB-CC19-4F3B-9424-AD50C82F6620}"/>
    <cellStyle name="Millares 2 3" xfId="74" xr:uid="{71ADB7BB-210A-4033-8C7D-52E68576FB22}"/>
    <cellStyle name="Millares 20" xfId="151" xr:uid="{F9EBC0AB-AF22-4DC7-9414-6A5063079C08}"/>
    <cellStyle name="Millares 21" xfId="146" xr:uid="{17ED591C-F32B-4F8E-961F-E925C4E4AAC6}"/>
    <cellStyle name="Millares 22" xfId="35" xr:uid="{6D37EBDC-318D-460C-B7C4-926AD917EB2D}"/>
    <cellStyle name="Millares 23" xfId="73" xr:uid="{A1C005F7-7EAB-4DAF-B191-3D1C6F21755F}"/>
    <cellStyle name="Millares 24" xfId="167" xr:uid="{D982E9AE-891D-491D-ACED-A75A590A1DC6}"/>
    <cellStyle name="Millares 25" xfId="169" xr:uid="{3484717F-D188-4106-BE9A-68227243367A}"/>
    <cellStyle name="Millares 3" xfId="75" xr:uid="{5B217230-D041-4625-8613-AEF0C17BA90A}"/>
    <cellStyle name="Millares 3 2" xfId="135" xr:uid="{68F7D5F1-A54D-4C50-9861-7CAD32105EEF}"/>
    <cellStyle name="Millares 4" xfId="76" xr:uid="{705844CD-FEBA-400A-BFCE-F88CA033113D}"/>
    <cellStyle name="Millares 4 2" xfId="141" xr:uid="{0649BBCB-0BB5-446D-B8A6-8B66BDEEF8E4}"/>
    <cellStyle name="Millares 44" xfId="108" xr:uid="{FE22FC11-C108-4329-BA7B-0C4EC73792ED}"/>
    <cellStyle name="Millares 46" xfId="109" xr:uid="{77CF42E2-219C-49E7-BD47-A5CF67863712}"/>
    <cellStyle name="Millares 5" xfId="77" xr:uid="{5D1A441A-A382-463F-AFDF-40D583EB6281}"/>
    <cellStyle name="Millares 6" xfId="78" xr:uid="{4EA95083-71F0-43CD-8274-C8FB90F71216}"/>
    <cellStyle name="Millares 7" xfId="120" xr:uid="{1CD57120-8C84-42EC-B2D6-67E6E8A8E117}"/>
    <cellStyle name="Millares 8" xfId="133" xr:uid="{81C84D9A-EBAD-45C7-8719-6A15B0D77EA1}"/>
    <cellStyle name="Millares 9" xfId="147" xr:uid="{0380886C-F55C-4A72-A4A9-2F1CFB2DBC9A}"/>
    <cellStyle name="Moneda" xfId="7" builtinId="4"/>
    <cellStyle name="Moneda [0]" xfId="8" builtinId="7"/>
    <cellStyle name="Moneda [0] 2" xfId="79" xr:uid="{3FF38332-CC8E-49CB-A8FE-82C1A395E841}"/>
    <cellStyle name="Moneda [0] 2 2" xfId="137" xr:uid="{32C9C83D-04D5-4814-913F-F727B85546FA}"/>
    <cellStyle name="Moneda [0] 3" xfId="105" xr:uid="{51976FFC-7ECA-493A-8679-74E9B36EA45C}"/>
    <cellStyle name="Moneda [0] 4" xfId="122" xr:uid="{9449621F-9A5C-44E0-8FAA-02B1F0B47FD6}"/>
    <cellStyle name="Moneda 130" xfId="16" xr:uid="{00000000-0005-0000-0000-00000F000000}"/>
    <cellStyle name="Moneda 2" xfId="17" xr:uid="{00000000-0005-0000-0000-000010000000}"/>
    <cellStyle name="Moneda 2 2" xfId="18" xr:uid="{00000000-0005-0000-0000-000011000000}"/>
    <cellStyle name="Moneda 2 2 2" xfId="134" xr:uid="{231A8135-7C0E-45F4-811A-FC156C641C5F}"/>
    <cellStyle name="Moneda 2 3" xfId="81" xr:uid="{15C3FF66-9CC8-4FA6-837E-EA446947F333}"/>
    <cellStyle name="Moneda 2 4" xfId="80" xr:uid="{819D9ECD-A502-4856-819A-2CB7D41C5B1A}"/>
    <cellStyle name="Moneda 23" xfId="19" xr:uid="{00000000-0005-0000-0000-000012000000}"/>
    <cellStyle name="Moneda 3" xfId="20" xr:uid="{00000000-0005-0000-0000-000013000000}"/>
    <cellStyle name="Moneda 4" xfId="36" xr:uid="{ECD1627D-E8D8-42D5-A672-206C93ED45B9}"/>
    <cellStyle name="Moneda 5" xfId="38" xr:uid="{2E0C1F4A-F267-4BDD-8C9F-13C1EDFE80DC}"/>
    <cellStyle name="Moneda 6" xfId="166" xr:uid="{08D8B34E-1932-4F61-82F3-91864D18D7CB}"/>
    <cellStyle name="Moneda 7" xfId="168" xr:uid="{8FD26127-16CA-48D1-84F7-AB8B569842A9}"/>
    <cellStyle name="Neutral 2" xfId="21" xr:uid="{00000000-0005-0000-0000-000014000000}"/>
    <cellStyle name="Normal" xfId="0" builtinId="0"/>
    <cellStyle name="Normal 10" xfId="82" xr:uid="{5FEB6281-6226-4D83-9649-B2F6625218C8}"/>
    <cellStyle name="Normal 10 2" xfId="117" xr:uid="{D9536037-9594-49D1-B292-5BDA31EB0806}"/>
    <cellStyle name="Normal 11" xfId="83" xr:uid="{CBEB87B4-3B19-4046-9EB6-E3FB9D71EA0F}"/>
    <cellStyle name="Normal 12" xfId="84" xr:uid="{32EAAB2D-A557-4D9D-B7FE-88338C26BA50}"/>
    <cellStyle name="Normal 12 2" xfId="112" xr:uid="{1451EFDD-7FBE-45A2-8A50-E7E155205435}"/>
    <cellStyle name="Normal 13" xfId="85" xr:uid="{03F8F4F5-43F3-4D6B-BC39-A01B86C7A5C8}"/>
    <cellStyle name="Normal 14" xfId="107" xr:uid="{97038C20-9796-4445-A3D7-C30F3A100722}"/>
    <cellStyle name="Normal 14 2" xfId="113" xr:uid="{B392D122-6BCF-44BA-9141-9009BABB33A0}"/>
    <cellStyle name="Normal 15" xfId="114" xr:uid="{240A5284-9C3A-4CE1-8AD2-DA71D9A6D3E1}"/>
    <cellStyle name="Normal 15 2" xfId="140" xr:uid="{3B1F227F-3904-47FB-9A8C-20E9684B38F8}"/>
    <cellStyle name="Normal 16" xfId="115" xr:uid="{07825E7D-0C9F-420C-8C0C-9CF28D5CC1CE}"/>
    <cellStyle name="Normal 16 2" xfId="142" xr:uid="{6DB01C6A-11B4-4392-AB8F-7CF41A7CEE2E}"/>
    <cellStyle name="Normal 17" xfId="143" xr:uid="{927856EE-0C52-468B-9B57-DEE3D19281F9}"/>
    <cellStyle name="Normal 18" xfId="116" xr:uid="{EC5CA798-8540-4432-AB11-6BE3E94C9AAC}"/>
    <cellStyle name="Normal 19" xfId="118" xr:uid="{51840D9F-C5E4-419C-9159-CBE10A848D20}"/>
    <cellStyle name="Normal 2" xfId="22" xr:uid="{00000000-0005-0000-0000-000016000000}"/>
    <cellStyle name="Normal 2 2" xfId="23" xr:uid="{00000000-0005-0000-0000-000017000000}"/>
    <cellStyle name="Normal 2 2 2" xfId="157" xr:uid="{6D636344-303D-4CB3-8D16-6B292BBD36AD}"/>
    <cellStyle name="Normal 2 2 3" xfId="87" xr:uid="{0BADCA18-FBA0-42FF-AF8C-A2DDABDAC9CF}"/>
    <cellStyle name="Normal 2 3" xfId="24" xr:uid="{00000000-0005-0000-0000-000018000000}"/>
    <cellStyle name="Normal 2 3 2" xfId="88" xr:uid="{9C35E1CF-219A-4E0C-8A08-67CFF9315F7B}"/>
    <cellStyle name="Normal 2 4" xfId="41" xr:uid="{64912EF4-AB8C-44ED-B44E-4B487B1D9E91}"/>
    <cellStyle name="Normal 2 5" xfId="106" xr:uid="{97FD69E7-D589-4F66-AC4E-E9149AEF2D83}"/>
    <cellStyle name="Normal 2 6" xfId="86" xr:uid="{52A2F8CA-0836-4B1E-B585-01BE4C4976D1}"/>
    <cellStyle name="Normal 20" xfId="119" xr:uid="{59869450-0816-477C-8963-3E4705FA47A7}"/>
    <cellStyle name="Normal 20 2" xfId="152" xr:uid="{67C570E0-BC84-46B1-BED6-8C66B91953D2}"/>
    <cellStyle name="Normal 21" xfId="154" xr:uid="{4EE92816-267F-4656-82AF-6864AF27FADB}"/>
    <cellStyle name="Normal 22" xfId="156" xr:uid="{84D1DE49-18C3-4A0B-8DA9-534FCF6B621B}"/>
    <cellStyle name="Normal 23" xfId="158" xr:uid="{62FEFC6F-ACFA-457E-86EC-F1DD59ECCA29}"/>
    <cellStyle name="Normal 24" xfId="161" xr:uid="{F5A1DE21-F34A-44FC-BCD8-46E11D101ECE}"/>
    <cellStyle name="Normal 25" xfId="162" xr:uid="{D1A6B666-4DBC-4332-B0F5-26245D3D74FA}"/>
    <cellStyle name="Normal 26" xfId="165" xr:uid="{3668D852-B9DB-43B1-9F93-23ED1CC38AEE}"/>
    <cellStyle name="Normal 27" xfId="34" xr:uid="{15997C0A-129D-4676-BF8C-A2A34649ED2E}"/>
    <cellStyle name="Normal 3" xfId="25" xr:uid="{00000000-0005-0000-0000-000019000000}"/>
    <cellStyle name="Normal 3 2" xfId="26" xr:uid="{00000000-0005-0000-0000-00001A000000}"/>
    <cellStyle name="Normal 3 2 2" xfId="130" xr:uid="{E1A63717-79CF-4E74-BA7B-95B7E0544B12}"/>
    <cellStyle name="Normal 3 3" xfId="89" xr:uid="{D42A1DD7-DF47-4DE5-A2B3-4FC9C22BA0FD}"/>
    <cellStyle name="Normal 4" xfId="90" xr:uid="{EAAF02C0-C2C9-4D23-9709-1B6E4129D9CC}"/>
    <cellStyle name="Normal 4 2" xfId="131" xr:uid="{090C23AE-FEA9-49F5-BD43-A49880FE006B}"/>
    <cellStyle name="Normal 4 3" xfId="159" xr:uid="{A5112D0A-2DA8-4A6D-B987-6FE4FCB00C89}"/>
    <cellStyle name="Normal 5" xfId="91" xr:uid="{60BAD50D-49B5-49E5-BDBE-24F28AB459F7}"/>
    <cellStyle name="Normal 5 2" xfId="111" xr:uid="{0DDD5910-2E2A-49DA-8185-7DD70DAE468A}"/>
    <cellStyle name="Normal 6" xfId="92" xr:uid="{30980229-B585-4914-8EF3-717FC152AE70}"/>
    <cellStyle name="Normal 6 2" xfId="27" xr:uid="{00000000-0005-0000-0000-00001B000000}"/>
    <cellStyle name="Normal 6 3" xfId="160" xr:uid="{D3FBD4E1-7730-4C51-A72C-E7A8096C5DB9}"/>
    <cellStyle name="Normal 7" xfId="93" xr:uid="{16FC8788-36C2-42B8-83BB-B729244CF606}"/>
    <cellStyle name="Normal 7 2" xfId="132" xr:uid="{A5A62EC5-5DF3-4DAD-B85A-A1A53FB71C41}"/>
    <cellStyle name="Normal 8" xfId="94" xr:uid="{A66C3C56-3155-459E-A833-578930915FA0}"/>
    <cellStyle name="Normal 9" xfId="95" xr:uid="{EE94A474-C731-4FA7-B611-504AE51F36F3}"/>
    <cellStyle name="Normal 9 2" xfId="163" xr:uid="{ABA6233F-61CB-4117-BEF9-8C7405D9F2B3}"/>
    <cellStyle name="Notas 2" xfId="96" xr:uid="{E9FD8CE6-6CC5-4C61-AC0D-3DFB147F671F}"/>
    <cellStyle name="Notas 3" xfId="97" xr:uid="{15C60F5C-E432-4B9A-B70F-7FD3B3438F3B}"/>
    <cellStyle name="Numeric" xfId="98" xr:uid="{D64A7922-2E9A-45C2-A08B-EA535444ADF8}"/>
    <cellStyle name="NumericWithBorder" xfId="99" xr:uid="{25BF8EAE-5291-42BB-9B86-0E9748FB42CB}"/>
    <cellStyle name="Percent" xfId="100" xr:uid="{556E84D3-B1DF-436A-85E0-7BB600B81931}"/>
    <cellStyle name="Porcentaje" xfId="28" builtinId="5"/>
    <cellStyle name="Porcentaje 2" xfId="29" xr:uid="{00000000-0005-0000-0000-00001D000000}"/>
    <cellStyle name="Porcentaje 2 2" xfId="102" xr:uid="{EF1E73A4-114D-4AFC-966C-682D9F354ECA}"/>
    <cellStyle name="Porcentaje 2 3" xfId="40" xr:uid="{682834D1-2F28-4A2A-8770-4898D9133CB3}"/>
    <cellStyle name="Porcentaje 2 4" xfId="101" xr:uid="{F57491A3-E3CE-4D5D-B85D-D10F7214B2FF}"/>
    <cellStyle name="Porcentaje 3" xfId="103" xr:uid="{A5049F10-E605-4BCC-B434-C6C1C4ABAA42}"/>
    <cellStyle name="Porcentaje 4" xfId="104" xr:uid="{3271BD0E-053C-4204-B3C1-681E49E1594F}"/>
    <cellStyle name="Porcentaje 5" xfId="123" xr:uid="{649025DA-0E04-4CFD-89D0-2487F98A8B32}"/>
    <cellStyle name="Porcentaje 6" xfId="37" xr:uid="{AC582374-1954-4DEE-80F2-B6570C4FDCF2}"/>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topLeftCell="W13" zoomScaleNormal="100" workbookViewId="0">
      <selection activeCell="AJ19" sqref="AJ1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4.28515625" style="50" customWidth="1"/>
    <col min="16" max="16" width="26.28515625" style="50" customWidth="1"/>
    <col min="17" max="19" width="18.140625" style="50" customWidth="1"/>
    <col min="20" max="20" width="20.5703125" style="50" customWidth="1"/>
    <col min="21" max="21" width="20.85546875" style="50" customWidth="1"/>
    <col min="22" max="27" width="18.140625" style="50" customWidth="1"/>
    <col min="28" max="28" width="22.7109375" style="50" customWidth="1"/>
    <col min="29" max="29" width="19" style="50" customWidth="1"/>
    <col min="30" max="30" width="19.42578125" style="50" customWidth="1"/>
    <col min="31" max="31" width="19.42578125" style="276" customWidth="1"/>
    <col min="32" max="32" width="24.5703125" style="270" customWidth="1"/>
    <col min="33" max="33" width="22.85546875" style="270" customWidth="1"/>
    <col min="34" max="34" width="31.7109375" style="270" customWidth="1"/>
    <col min="35" max="35" width="8.42578125" style="270" customWidth="1"/>
    <col min="36" max="36" width="18.42578125" style="50" bestFit="1" customWidth="1"/>
    <col min="37" max="37" width="5.7109375" style="50" customWidth="1"/>
    <col min="38" max="38" width="18.42578125" style="50" bestFit="1" customWidth="1"/>
    <col min="39" max="39" width="4.7109375" style="50" customWidth="1"/>
    <col min="40" max="40" width="23" style="50" bestFit="1" customWidth="1"/>
    <col min="41" max="41" width="10.85546875" style="50"/>
    <col min="42" max="42" width="18.42578125" style="50" bestFit="1" customWidth="1"/>
    <col min="43" max="43" width="16.140625" style="50" customWidth="1"/>
    <col min="44"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2" s="76" customFormat="1" ht="37.5" customHeight="1" thickBot="1" x14ac:dyDescent="0.3">
      <c r="A17" s="352" t="s">
        <v>23</v>
      </c>
      <c r="B17" s="353"/>
      <c r="C17" s="372" t="s">
        <v>24</v>
      </c>
      <c r="D17" s="373"/>
      <c r="E17" s="373"/>
      <c r="F17" s="373"/>
      <c r="G17" s="373"/>
      <c r="H17" s="373"/>
      <c r="I17" s="373"/>
      <c r="J17" s="373"/>
      <c r="K17" s="373"/>
      <c r="L17" s="373"/>
      <c r="M17" s="373"/>
      <c r="N17" s="373"/>
      <c r="O17" s="373"/>
      <c r="P17" s="373"/>
      <c r="Q17" s="374"/>
      <c r="R17" s="321" t="s">
        <v>25</v>
      </c>
      <c r="S17" s="322"/>
      <c r="T17" s="322"/>
      <c r="U17" s="322"/>
      <c r="V17" s="323"/>
      <c r="W17" s="382">
        <v>28000</v>
      </c>
      <c r="X17" s="383"/>
      <c r="Y17" s="322" t="s">
        <v>26</v>
      </c>
      <c r="Z17" s="322"/>
      <c r="AA17" s="322"/>
      <c r="AB17" s="323"/>
      <c r="AC17" s="377">
        <v>0.1</v>
      </c>
      <c r="AD17" s="378"/>
      <c r="AE17" s="276"/>
      <c r="AF17" s="669"/>
      <c r="AG17" s="669"/>
      <c r="AH17" s="669"/>
      <c r="AI17" s="670"/>
    </row>
    <row r="18" spans="1:42"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F19" s="671"/>
      <c r="AG19" s="671"/>
      <c r="AJ19" s="270"/>
    </row>
    <row r="20" spans="1:42"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F20" s="672"/>
      <c r="AG20" s="672"/>
      <c r="AH20" s="673"/>
      <c r="AJ20" s="270"/>
    </row>
    <row r="21" spans="1:42"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F21" s="674"/>
      <c r="AG21" s="675" t="s">
        <v>43</v>
      </c>
      <c r="AH21" s="676" t="s">
        <v>44</v>
      </c>
      <c r="AJ21" s="270"/>
    </row>
    <row r="22" spans="1:42" ht="32.1" customHeight="1" x14ac:dyDescent="0.25">
      <c r="A22" s="375" t="s">
        <v>45</v>
      </c>
      <c r="B22" s="376"/>
      <c r="C22" s="179">
        <v>2830340561</v>
      </c>
      <c r="D22" s="174">
        <v>0</v>
      </c>
      <c r="E22" s="174">
        <v>0</v>
      </c>
      <c r="F22" s="174">
        <v>0</v>
      </c>
      <c r="G22" s="174">
        <v>0</v>
      </c>
      <c r="H22" s="174">
        <v>0</v>
      </c>
      <c r="I22" s="174">
        <v>0</v>
      </c>
      <c r="J22" s="174">
        <v>0</v>
      </c>
      <c r="K22" s="174">
        <v>0</v>
      </c>
      <c r="L22" s="174">
        <v>0</v>
      </c>
      <c r="M22" s="174">
        <v>0</v>
      </c>
      <c r="N22" s="174">
        <v>0</v>
      </c>
      <c r="O22" s="235">
        <f>SUM(C22:N22)</f>
        <v>2830340561</v>
      </c>
      <c r="P22" s="180"/>
      <c r="Q22" s="179"/>
      <c r="R22" s="178"/>
      <c r="S22" s="178"/>
      <c r="T22" s="178">
        <v>7060000000</v>
      </c>
      <c r="U22" s="178">
        <v>1566535781</v>
      </c>
      <c r="V22" s="178"/>
      <c r="W22" s="178"/>
      <c r="X22" s="178"/>
      <c r="Y22" s="178"/>
      <c r="Z22" s="178"/>
      <c r="AA22" s="178"/>
      <c r="AB22" s="178"/>
      <c r="AC22" s="235">
        <f>SUM(Q22:AB22)</f>
        <v>8626535781</v>
      </c>
      <c r="AD22" s="184"/>
      <c r="AF22" s="674" t="s">
        <v>46</v>
      </c>
      <c r="AG22" s="674">
        <f>+O22+'Meta 2 SEGUIMIENTO LPD'!O22+'Meta 3 OPERAR CR'!O22+'Meta 4 ATENCION CR'!O22+'Meta 5 FORTALECER SOFIA '!O22+'Meta 6 ESTRATEGIA PREVENCION'!O22+'Meta 7 CLS'!O22+'Meta 8 PROTOCOLO TP'!O22+'Meta 9 ATENCIONES DUPLAS'!O22</f>
        <v>5839231591.1445255</v>
      </c>
      <c r="AH22" s="677">
        <f>+AC22+'Meta 2 SEGUIMIENTO LPD'!AC22+'Meta 3 OPERAR CR'!AC22+'Meta 4 ATENCION CR'!AC22+'Meta 5 FORTALECER SOFIA '!AC22+'Meta 6 ESTRATEGIA PREVENCION'!AC22+'Meta 7 CLS'!AC22+'Meta 8 PROTOCOLO TP'!AC22+'Meta 9 ATENCIONES DUPLAS'!AC22</f>
        <v>30660658000.125</v>
      </c>
      <c r="AJ22" s="270"/>
    </row>
    <row r="23" spans="1:42" ht="32.1" customHeight="1" x14ac:dyDescent="0.25">
      <c r="A23" s="281" t="s">
        <v>47</v>
      </c>
      <c r="B23" s="282"/>
      <c r="C23" s="175">
        <f>+C22</f>
        <v>2830340561</v>
      </c>
      <c r="D23" s="174">
        <v>0</v>
      </c>
      <c r="E23" s="174">
        <v>0</v>
      </c>
      <c r="F23" s="174">
        <v>0</v>
      </c>
      <c r="G23" s="174">
        <v>0</v>
      </c>
      <c r="H23" s="174">
        <v>0</v>
      </c>
      <c r="I23" s="174">
        <v>0</v>
      </c>
      <c r="J23" s="174">
        <v>0</v>
      </c>
      <c r="K23" s="174">
        <v>0</v>
      </c>
      <c r="L23" s="174"/>
      <c r="M23" s="174"/>
      <c r="N23" s="174"/>
      <c r="O23" s="237">
        <f>SUM(C23:N23)</f>
        <v>2830340561</v>
      </c>
      <c r="P23" s="182">
        <f>+O23/O22</f>
        <v>1</v>
      </c>
      <c r="Q23" s="175">
        <v>0</v>
      </c>
      <c r="R23" s="174">
        <v>0</v>
      </c>
      <c r="S23" s="174">
        <v>1566499115</v>
      </c>
      <c r="T23" s="174">
        <v>0</v>
      </c>
      <c r="U23" s="174">
        <v>7060036666</v>
      </c>
      <c r="V23" s="174">
        <v>0</v>
      </c>
      <c r="W23" s="174">
        <v>0</v>
      </c>
      <c r="X23" s="174">
        <v>0</v>
      </c>
      <c r="Y23" s="174">
        <v>0</v>
      </c>
      <c r="Z23" s="174"/>
      <c r="AA23" s="174"/>
      <c r="AB23" s="174"/>
      <c r="AC23" s="237">
        <f>SUM(Q23:AB23)</f>
        <v>8626535781</v>
      </c>
      <c r="AD23" s="182">
        <f>+AC23/AC22</f>
        <v>1</v>
      </c>
      <c r="AF23" s="674" t="s">
        <v>48</v>
      </c>
      <c r="AG23" s="674">
        <f>+O23+'Meta 2 SEGUIMIENTO LPD'!O23+'Meta 3 OPERAR CR'!O23+'Meta 4 ATENCION CR'!O23+'Meta 5 FORTALECER SOFIA '!O23+'Meta 6 ESTRATEGIA PREVENCION'!O23+'Meta 7 CLS'!O23+'Meta 8 PROTOCOLO TP'!O23+'Meta 9 ATENCIONES DUPLAS'!O23</f>
        <v>5839231591.1445255</v>
      </c>
      <c r="AH23" s="677">
        <f>+AC23+'Meta 2 SEGUIMIENTO LPD'!AC23+'Meta 3 OPERAR CR'!AC23+'Meta 4 ATENCION CR'!AC23+'Meta 5 FORTALECER SOFIA '!AC23+'Meta 6 ESTRATEGIA PREVENCION'!AC23+'Meta 7 CLS'!AC23+'Meta 8 PROTOCOLO TP'!AC23+'Meta 9 ATENCIONES DUPLAS'!AC23</f>
        <v>29533769609</v>
      </c>
      <c r="AJ23" s="270"/>
    </row>
    <row r="24" spans="1:42" ht="32.1" customHeight="1" x14ac:dyDescent="0.25">
      <c r="A24" s="281" t="s">
        <v>49</v>
      </c>
      <c r="B24" s="282"/>
      <c r="C24" s="175">
        <v>0</v>
      </c>
      <c r="D24" s="174">
        <v>1380100934</v>
      </c>
      <c r="E24" s="174">
        <v>690050467</v>
      </c>
      <c r="F24" s="174">
        <v>754810980</v>
      </c>
      <c r="G24" s="174">
        <v>0</v>
      </c>
      <c r="H24" s="174">
        <v>0</v>
      </c>
      <c r="I24" s="174">
        <v>0</v>
      </c>
      <c r="J24" s="174">
        <v>0</v>
      </c>
      <c r="K24" s="174">
        <v>5378180</v>
      </c>
      <c r="L24" s="174">
        <v>0</v>
      </c>
      <c r="M24" s="174">
        <v>0</v>
      </c>
      <c r="N24" s="174">
        <v>0</v>
      </c>
      <c r="O24" s="237">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37">
        <f>SUM(Q24:AB24)</f>
        <v>8626535781</v>
      </c>
      <c r="AD24" s="182"/>
      <c r="AF24" s="674" t="s">
        <v>50</v>
      </c>
      <c r="AG24" s="674">
        <f>+O24+'Meta 2 SEGUIMIENTO LPD'!O24+'Meta 3 OPERAR CR'!O24+'Meta 4 ATENCION CR'!O24+'Meta 5 FORTALECER SOFIA '!O24+'Meta 6 ESTRATEGIA PREVENCION'!O24+'Meta 7 CLS'!O24+'Meta 8 PROTOCOLO TP'!O24+'Meta 9 ATENCIONES DUPLAS'!O24</f>
        <v>5839231591.1445255</v>
      </c>
      <c r="AH24" s="677">
        <f>+AC24+'Meta 2 SEGUIMIENTO LPD'!AC24+'Meta 3 OPERAR CR'!AC24+'Meta 4 ATENCION CR'!AC24+'Meta 5 FORTALECER SOFIA '!AC24+'Meta 6 ESTRATEGIA PREVENCION'!AC24+'Meta 7 CLS'!AC24+'Meta 8 PROTOCOLO TP'!AC24+'Meta 9 ATENCIONES DUPLAS'!AC24</f>
        <v>30660658000.200001</v>
      </c>
      <c r="AJ24" s="270"/>
    </row>
    <row r="25" spans="1:42" ht="32.1" customHeight="1" thickBot="1" x14ac:dyDescent="0.3">
      <c r="A25" s="314" t="s">
        <v>51</v>
      </c>
      <c r="B25" s="315"/>
      <c r="C25" s="176">
        <v>0</v>
      </c>
      <c r="D25" s="177">
        <v>0</v>
      </c>
      <c r="E25" s="238">
        <v>0</v>
      </c>
      <c r="F25" s="177">
        <v>0</v>
      </c>
      <c r="G25" s="177">
        <v>1380100934</v>
      </c>
      <c r="H25" s="177">
        <v>1379215276</v>
      </c>
      <c r="I25" s="177">
        <v>65646171</v>
      </c>
      <c r="J25" s="177">
        <v>0</v>
      </c>
      <c r="K25" s="177">
        <v>0</v>
      </c>
      <c r="L25" s="177"/>
      <c r="M25" s="177"/>
      <c r="N25" s="177"/>
      <c r="O25" s="238">
        <f>SUM(C25:N25)</f>
        <v>2824962381</v>
      </c>
      <c r="P25" s="181">
        <f>+O25/O24</f>
        <v>0.99809981170672268</v>
      </c>
      <c r="Q25" s="176">
        <v>0</v>
      </c>
      <c r="R25" s="177">
        <v>0</v>
      </c>
      <c r="S25" s="177">
        <v>0</v>
      </c>
      <c r="T25" s="177">
        <v>0</v>
      </c>
      <c r="U25" s="177">
        <v>0</v>
      </c>
      <c r="V25" s="177">
        <v>0</v>
      </c>
      <c r="W25" s="177">
        <v>750426472</v>
      </c>
      <c r="X25" s="177">
        <v>0</v>
      </c>
      <c r="Y25" s="177">
        <v>0</v>
      </c>
      <c r="Z25" s="177"/>
      <c r="AA25" s="177"/>
      <c r="AB25" s="177"/>
      <c r="AC25" s="238">
        <f>SUM(Q25:AB25)</f>
        <v>750426472</v>
      </c>
      <c r="AD25" s="183">
        <f>+AC25/AC24</f>
        <v>8.699047810742512E-2</v>
      </c>
      <c r="AF25" s="674" t="s">
        <v>52</v>
      </c>
      <c r="AG25" s="674">
        <f>+O25+'Meta 2 SEGUIMIENTO LPD'!O25+'Meta 3 OPERAR CR'!O25+'Meta 4 ATENCION CR'!O25+'Meta 5 FORTALECER SOFIA '!O25+'Meta 6 ESTRATEGIA PREVENCION'!O25+'Meta 7 CLS'!O25+'Meta 8 PROTOCOLO TP'!O25+'Meta 9 ATENCIONES DUPLAS'!O25</f>
        <v>5833853411</v>
      </c>
      <c r="AH25" s="677">
        <f>+AC25+'Meta 2 SEGUIMIENTO LPD'!AC25+'Meta 3 OPERAR CR'!AC25+'Meta 4 ATENCION CR'!AC25+'Meta 5 FORTALECER SOFIA '!AC25+'Meta 6 ESTRATEGIA PREVENCION'!AC25+'Meta 7 CLS'!AC25+'Meta 8 PROTOCOLO TP'!AC25+'Meta 9 ATENCIONES DUPLAS'!AC25</f>
        <v>11421534872</v>
      </c>
      <c r="AJ25" s="270"/>
    </row>
    <row r="26" spans="1:42"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c r="AJ26" s="270"/>
    </row>
    <row r="27" spans="1:42"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c r="AJ27" s="270"/>
    </row>
    <row r="28" spans="1:42"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c r="AJ28" s="270"/>
    </row>
    <row r="29" spans="1:42"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2" ht="42" customHeight="1" thickBot="1" x14ac:dyDescent="0.3">
      <c r="A30" s="85" t="s">
        <v>24</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2"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2"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H32" s="678"/>
      <c r="AI32" s="679"/>
      <c r="AJ32" s="87"/>
      <c r="AK32" s="87"/>
      <c r="AL32" s="87"/>
      <c r="AM32" s="87"/>
      <c r="AN32" s="87"/>
      <c r="AO32" s="87"/>
      <c r="AP32" s="87"/>
    </row>
    <row r="33" spans="1:42"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342" t="s">
        <v>64</v>
      </c>
      <c r="V33" s="342"/>
      <c r="W33" s="342"/>
      <c r="X33" s="343"/>
      <c r="Y33" s="282" t="s">
        <v>65</v>
      </c>
      <c r="Z33" s="342"/>
      <c r="AA33" s="343"/>
      <c r="AB33" s="282" t="s">
        <v>66</v>
      </c>
      <c r="AC33" s="342"/>
      <c r="AD33" s="393"/>
      <c r="AH33" s="678"/>
      <c r="AI33" s="679"/>
      <c r="AJ33" s="87"/>
      <c r="AK33" s="87"/>
      <c r="AL33" s="87"/>
      <c r="AM33" s="87"/>
      <c r="AN33" s="87"/>
      <c r="AO33" s="87"/>
      <c r="AP33" s="87"/>
    </row>
    <row r="34" spans="1:42" ht="186" customHeight="1" x14ac:dyDescent="0.25">
      <c r="A34" s="394" t="s">
        <v>24</v>
      </c>
      <c r="B34" s="396">
        <v>0.1</v>
      </c>
      <c r="C34" s="90" t="s">
        <v>67</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398" t="s">
        <v>711</v>
      </c>
      <c r="R34" s="399"/>
      <c r="S34" s="399"/>
      <c r="T34" s="400"/>
      <c r="U34" s="398" t="s">
        <v>712</v>
      </c>
      <c r="V34" s="399"/>
      <c r="W34" s="399"/>
      <c r="X34" s="400"/>
      <c r="Y34" s="404" t="s">
        <v>68</v>
      </c>
      <c r="Z34" s="405"/>
      <c r="AA34" s="406"/>
      <c r="AB34" s="399" t="s">
        <v>69</v>
      </c>
      <c r="AC34" s="399"/>
      <c r="AD34" s="407"/>
      <c r="AH34" s="678"/>
      <c r="AI34" s="679"/>
      <c r="AJ34" s="87"/>
      <c r="AK34" s="87"/>
      <c r="AL34" s="87"/>
      <c r="AM34" s="87"/>
      <c r="AN34" s="87"/>
      <c r="AO34" s="87"/>
      <c r="AP34" s="87"/>
    </row>
    <row r="35" spans="1:42" ht="186" customHeight="1" thickBot="1" x14ac:dyDescent="0.3">
      <c r="A35" s="395"/>
      <c r="B35" s="397"/>
      <c r="C35" s="91" t="s">
        <v>70</v>
      </c>
      <c r="D35" s="218">
        <v>2598</v>
      </c>
      <c r="E35" s="218">
        <v>2901</v>
      </c>
      <c r="F35" s="218">
        <v>3087</v>
      </c>
      <c r="G35" s="218">
        <v>2780</v>
      </c>
      <c r="H35" s="218">
        <v>3311</v>
      </c>
      <c r="I35" s="218">
        <v>3212</v>
      </c>
      <c r="J35" s="218">
        <v>3101</v>
      </c>
      <c r="K35" s="218">
        <v>3367</v>
      </c>
      <c r="L35" s="218">
        <v>3320</v>
      </c>
      <c r="M35" s="218"/>
      <c r="N35" s="218"/>
      <c r="O35" s="218"/>
      <c r="P35" s="224">
        <f>SUM(D35:O35)</f>
        <v>27677</v>
      </c>
      <c r="Q35" s="401"/>
      <c r="R35" s="402"/>
      <c r="S35" s="402"/>
      <c r="T35" s="403"/>
      <c r="U35" s="401"/>
      <c r="V35" s="402"/>
      <c r="W35" s="402"/>
      <c r="X35" s="403"/>
      <c r="Y35" s="401"/>
      <c r="Z35" s="402"/>
      <c r="AA35" s="403"/>
      <c r="AB35" s="402"/>
      <c r="AC35" s="402"/>
      <c r="AD35" s="408"/>
      <c r="AF35" s="680"/>
      <c r="AH35" s="678"/>
      <c r="AI35" s="679"/>
      <c r="AJ35" s="87"/>
      <c r="AK35" s="87"/>
      <c r="AL35" s="87"/>
      <c r="AM35" s="87"/>
      <c r="AN35" s="87"/>
      <c r="AO35" s="87"/>
      <c r="AP35" s="87"/>
    </row>
    <row r="36" spans="1:42"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H36" s="678"/>
      <c r="AI36" s="679"/>
      <c r="AJ36" s="87"/>
      <c r="AK36" s="87"/>
      <c r="AL36" s="87"/>
      <c r="AM36" s="87"/>
      <c r="AN36" s="87"/>
      <c r="AO36" s="87"/>
      <c r="AP36" s="87"/>
    </row>
    <row r="37" spans="1:42"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H37" s="681"/>
      <c r="AI37" s="682"/>
      <c r="AJ37" s="94"/>
      <c r="AK37" s="94"/>
      <c r="AL37" s="94"/>
      <c r="AM37" s="94"/>
      <c r="AN37" s="94"/>
      <c r="AO37" s="94"/>
      <c r="AP37" s="94"/>
    </row>
    <row r="38" spans="1:42" ht="87" customHeight="1" x14ac:dyDescent="0.25">
      <c r="A38" s="421" t="s">
        <v>90</v>
      </c>
      <c r="B38" s="423">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415" t="s">
        <v>713</v>
      </c>
      <c r="R38" s="416"/>
      <c r="S38" s="416"/>
      <c r="T38" s="416"/>
      <c r="U38" s="416"/>
      <c r="V38" s="416"/>
      <c r="W38" s="416"/>
      <c r="X38" s="416"/>
      <c r="Y38" s="416"/>
      <c r="Z38" s="416"/>
      <c r="AA38" s="416"/>
      <c r="AB38" s="416"/>
      <c r="AC38" s="416"/>
      <c r="AD38" s="417"/>
      <c r="AF38" s="683"/>
      <c r="AH38" s="684"/>
      <c r="AI38" s="684"/>
      <c r="AJ38" s="98"/>
      <c r="AK38" s="98"/>
      <c r="AL38" s="98"/>
      <c r="AM38" s="98"/>
      <c r="AN38" s="98"/>
      <c r="AO38" s="98"/>
      <c r="AP38" s="98"/>
    </row>
    <row r="39" spans="1:42" ht="87" customHeight="1" x14ac:dyDescent="0.25">
      <c r="A39" s="422"/>
      <c r="B39" s="424"/>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c r="N39" s="212"/>
      <c r="O39" s="212"/>
      <c r="P39" s="219">
        <f t="shared" si="0"/>
        <v>0.74849999999999994</v>
      </c>
      <c r="Q39" s="425"/>
      <c r="R39" s="426"/>
      <c r="S39" s="426"/>
      <c r="T39" s="426"/>
      <c r="U39" s="426"/>
      <c r="V39" s="426"/>
      <c r="W39" s="426"/>
      <c r="X39" s="426"/>
      <c r="Y39" s="426"/>
      <c r="Z39" s="426"/>
      <c r="AA39" s="426"/>
      <c r="AB39" s="426"/>
      <c r="AC39" s="426"/>
      <c r="AD39" s="427"/>
      <c r="AF39" s="683"/>
    </row>
    <row r="40" spans="1:42" ht="105.75" customHeight="1" x14ac:dyDescent="0.25">
      <c r="A40" s="411" t="s">
        <v>91</v>
      </c>
      <c r="B40" s="413">
        <v>0.04</v>
      </c>
      <c r="C40" s="102" t="s">
        <v>67</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415" t="s">
        <v>714</v>
      </c>
      <c r="R40" s="416"/>
      <c r="S40" s="416"/>
      <c r="T40" s="416"/>
      <c r="U40" s="416"/>
      <c r="V40" s="416"/>
      <c r="W40" s="416"/>
      <c r="X40" s="416"/>
      <c r="Y40" s="416"/>
      <c r="Z40" s="416"/>
      <c r="AA40" s="416"/>
      <c r="AB40" s="416"/>
      <c r="AC40" s="416"/>
      <c r="AD40" s="417"/>
      <c r="AF40" s="683"/>
    </row>
    <row r="41" spans="1:42" ht="105.75" customHeight="1" x14ac:dyDescent="0.25">
      <c r="A41" s="421"/>
      <c r="B41" s="424"/>
      <c r="C41" s="99" t="s">
        <v>70</v>
      </c>
      <c r="D41" s="212">
        <v>8.3299999999999999E-2</v>
      </c>
      <c r="E41" s="212">
        <v>8.3299999999999999E-2</v>
      </c>
      <c r="F41" s="212">
        <v>8.3299999999999999E-2</v>
      </c>
      <c r="G41" s="212">
        <v>8.3299999999999999E-2</v>
      </c>
      <c r="H41" s="212">
        <v>8.3299999999999999E-2</v>
      </c>
      <c r="I41" s="212">
        <v>8.3000000000000004E-2</v>
      </c>
      <c r="J41" s="212">
        <v>8.3000000000000004E-2</v>
      </c>
      <c r="K41" s="212">
        <v>8.3000000000000004E-2</v>
      </c>
      <c r="L41" s="212">
        <v>8.3000000000000004E-2</v>
      </c>
      <c r="M41" s="213"/>
      <c r="N41" s="213"/>
      <c r="O41" s="213"/>
      <c r="P41" s="219">
        <f t="shared" si="0"/>
        <v>0.74849999999999994</v>
      </c>
      <c r="Q41" s="425"/>
      <c r="R41" s="426"/>
      <c r="S41" s="426"/>
      <c r="T41" s="426"/>
      <c r="U41" s="426"/>
      <c r="V41" s="426"/>
      <c r="W41" s="426"/>
      <c r="X41" s="426"/>
      <c r="Y41" s="426"/>
      <c r="Z41" s="426"/>
      <c r="AA41" s="426"/>
      <c r="AB41" s="426"/>
      <c r="AC41" s="426"/>
      <c r="AD41" s="427"/>
      <c r="AF41" s="683"/>
    </row>
    <row r="42" spans="1:42" ht="93" customHeight="1" x14ac:dyDescent="0.25">
      <c r="A42" s="411" t="s">
        <v>92</v>
      </c>
      <c r="B42" s="413">
        <v>0.03</v>
      </c>
      <c r="C42" s="102" t="s">
        <v>67</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11">
        <f t="shared" si="0"/>
        <v>1</v>
      </c>
      <c r="Q42" s="415" t="s">
        <v>715</v>
      </c>
      <c r="R42" s="416"/>
      <c r="S42" s="416"/>
      <c r="T42" s="416"/>
      <c r="U42" s="416"/>
      <c r="V42" s="416"/>
      <c r="W42" s="416"/>
      <c r="X42" s="416"/>
      <c r="Y42" s="416"/>
      <c r="Z42" s="416"/>
      <c r="AA42" s="416"/>
      <c r="AB42" s="416"/>
      <c r="AC42" s="416"/>
      <c r="AD42" s="417"/>
      <c r="AF42" s="683"/>
    </row>
    <row r="43" spans="1:42" ht="93" customHeight="1" thickBot="1" x14ac:dyDescent="0.3">
      <c r="A43" s="412"/>
      <c r="B43" s="414"/>
      <c r="C43" s="91" t="s">
        <v>70</v>
      </c>
      <c r="D43" s="214">
        <v>8.3299999999999999E-2</v>
      </c>
      <c r="E43" s="214">
        <v>8.3299999999999999E-2</v>
      </c>
      <c r="F43" s="214">
        <v>8.3299999999999999E-2</v>
      </c>
      <c r="G43" s="214">
        <v>8.3299999999999999E-2</v>
      </c>
      <c r="H43" s="214">
        <v>8.3299999999999999E-2</v>
      </c>
      <c r="I43" s="214">
        <v>8.3000000000000004E-2</v>
      </c>
      <c r="J43" s="214">
        <v>8.3000000000000004E-2</v>
      </c>
      <c r="K43" s="214">
        <v>8.3000000000000004E-2</v>
      </c>
      <c r="L43" s="214">
        <v>8.3000000000000004E-2</v>
      </c>
      <c r="M43" s="215"/>
      <c r="N43" s="215"/>
      <c r="O43" s="215"/>
      <c r="P43" s="225">
        <f t="shared" si="0"/>
        <v>0.74849999999999994</v>
      </c>
      <c r="Q43" s="418"/>
      <c r="R43" s="419"/>
      <c r="S43" s="419"/>
      <c r="T43" s="419"/>
      <c r="U43" s="419"/>
      <c r="V43" s="419"/>
      <c r="W43" s="419"/>
      <c r="X43" s="419"/>
      <c r="Y43" s="419"/>
      <c r="Z43" s="419"/>
      <c r="AA43" s="419"/>
      <c r="AB43" s="419"/>
      <c r="AC43" s="419"/>
      <c r="AD43" s="420"/>
      <c r="AF43" s="683"/>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Q34 Y34 AB34 U34 Q38:AD43" xr:uid="{A4FDC61B-ADFA-44E9-A9F4-CB5222B77FF8}">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zoomScale="60" zoomScaleNormal="60" workbookViewId="0">
      <selection activeCell="A38" sqref="A38:A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19.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149</v>
      </c>
      <c r="D17" s="373"/>
      <c r="E17" s="373"/>
      <c r="F17" s="373"/>
      <c r="G17" s="373"/>
      <c r="H17" s="373"/>
      <c r="I17" s="373"/>
      <c r="J17" s="373"/>
      <c r="K17" s="373"/>
      <c r="L17" s="373"/>
      <c r="M17" s="373"/>
      <c r="N17" s="373"/>
      <c r="O17" s="373"/>
      <c r="P17" s="373"/>
      <c r="Q17" s="374"/>
      <c r="R17" s="321" t="s">
        <v>25</v>
      </c>
      <c r="S17" s="322"/>
      <c r="T17" s="322"/>
      <c r="U17" s="322"/>
      <c r="V17" s="323"/>
      <c r="W17" s="382">
        <v>3126</v>
      </c>
      <c r="X17" s="383"/>
      <c r="Y17" s="322" t="s">
        <v>26</v>
      </c>
      <c r="Z17" s="322"/>
      <c r="AA17" s="322"/>
      <c r="AB17" s="323"/>
      <c r="AC17" s="377">
        <v>0.1</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12794768</v>
      </c>
      <c r="D22" s="178">
        <v>0</v>
      </c>
      <c r="E22" s="178">
        <v>0</v>
      </c>
      <c r="F22" s="237">
        <v>-2864500</v>
      </c>
      <c r="G22" s="178">
        <v>0</v>
      </c>
      <c r="H22" s="178">
        <v>0</v>
      </c>
      <c r="I22" s="178">
        <v>0</v>
      </c>
      <c r="J22" s="178">
        <v>0</v>
      </c>
      <c r="K22" s="178">
        <v>0</v>
      </c>
      <c r="L22" s="178">
        <v>0</v>
      </c>
      <c r="M22" s="178">
        <v>0</v>
      </c>
      <c r="N22" s="178">
        <v>0</v>
      </c>
      <c r="O22" s="178">
        <f>SUM(C22:N22)</f>
        <v>9930268</v>
      </c>
      <c r="P22" s="180"/>
      <c r="Q22" s="179">
        <v>78844000</v>
      </c>
      <c r="R22" s="178">
        <v>1008304000</v>
      </c>
      <c r="S22" s="178">
        <v>0</v>
      </c>
      <c r="T22" s="178">
        <v>0</v>
      </c>
      <c r="U22" s="178">
        <v>102667102</v>
      </c>
      <c r="V22" s="178">
        <v>0</v>
      </c>
      <c r="W22" s="178">
        <v>0</v>
      </c>
      <c r="X22" s="178">
        <v>0</v>
      </c>
      <c r="Y22" s="178">
        <v>0</v>
      </c>
      <c r="Z22" s="178">
        <v>0</v>
      </c>
      <c r="AA22" s="178">
        <v>0</v>
      </c>
      <c r="AB22" s="178">
        <v>0</v>
      </c>
      <c r="AC22" s="178">
        <f>SUM(Q22:AB22)</f>
        <v>1189815102</v>
      </c>
      <c r="AD22" s="184"/>
      <c r="AE22" s="3"/>
      <c r="AF22" s="3"/>
    </row>
    <row r="23" spans="1:41" ht="32.1" customHeight="1" x14ac:dyDescent="0.25">
      <c r="A23" s="281" t="s">
        <v>47</v>
      </c>
      <c r="B23" s="282"/>
      <c r="C23" s="175">
        <f>+C22</f>
        <v>12794768</v>
      </c>
      <c r="D23" s="174">
        <v>0</v>
      </c>
      <c r="E23" s="174">
        <v>0</v>
      </c>
      <c r="F23" s="237">
        <v>-2864500</v>
      </c>
      <c r="G23" s="174">
        <v>0</v>
      </c>
      <c r="H23" s="174">
        <v>0</v>
      </c>
      <c r="I23" s="174">
        <v>0</v>
      </c>
      <c r="J23" s="174">
        <v>0</v>
      </c>
      <c r="K23" s="174">
        <v>0</v>
      </c>
      <c r="L23" s="174"/>
      <c r="M23" s="174"/>
      <c r="N23" s="174"/>
      <c r="O23" s="174">
        <f>SUM(C23:N23)</f>
        <v>9930268</v>
      </c>
      <c r="P23" s="182">
        <f>+O23/O22</f>
        <v>1</v>
      </c>
      <c r="Q23" s="175">
        <v>456958000</v>
      </c>
      <c r="R23" s="174">
        <v>630190000</v>
      </c>
      <c r="S23" s="174">
        <v>-2056800</v>
      </c>
      <c r="T23" s="174">
        <v>-13749600</v>
      </c>
      <c r="U23" s="174">
        <v>0</v>
      </c>
      <c r="V23" s="174">
        <v>0</v>
      </c>
      <c r="W23" s="174">
        <v>0</v>
      </c>
      <c r="X23" s="174">
        <v>24061800</v>
      </c>
      <c r="Y23" s="174">
        <v>0</v>
      </c>
      <c r="Z23" s="174"/>
      <c r="AA23" s="174"/>
      <c r="AB23" s="174"/>
      <c r="AC23" s="237">
        <f>SUM(Q23:AB23)</f>
        <v>1095403400</v>
      </c>
      <c r="AD23" s="182">
        <f>+AC23/AC22</f>
        <v>0.92065010618767551</v>
      </c>
      <c r="AE23" s="3"/>
      <c r="AF23" s="3"/>
    </row>
    <row r="24" spans="1:41" ht="32.1" customHeight="1" x14ac:dyDescent="0.25">
      <c r="A24" s="281" t="s">
        <v>49</v>
      </c>
      <c r="B24" s="282"/>
      <c r="C24" s="175">
        <v>0</v>
      </c>
      <c r="D24" s="174">
        <v>9930268</v>
      </c>
      <c r="E24" s="174">
        <v>0</v>
      </c>
      <c r="F24" s="237">
        <v>-2864500</v>
      </c>
      <c r="G24" s="174">
        <v>0</v>
      </c>
      <c r="H24" s="174">
        <v>0</v>
      </c>
      <c r="I24" s="174">
        <v>0</v>
      </c>
      <c r="J24" s="174">
        <v>0</v>
      </c>
      <c r="K24" s="174">
        <v>2864500</v>
      </c>
      <c r="L24" s="174">
        <v>0</v>
      </c>
      <c r="M24" s="174">
        <v>0</v>
      </c>
      <c r="N24" s="174">
        <v>0</v>
      </c>
      <c r="O24" s="174">
        <f>SUM(C24:N24)</f>
        <v>9930268</v>
      </c>
      <c r="P24" s="180"/>
      <c r="Q24" s="175">
        <v>0</v>
      </c>
      <c r="R24" s="174">
        <v>3428000</v>
      </c>
      <c r="S24" s="174">
        <v>98520000</v>
      </c>
      <c r="T24" s="174">
        <v>98520000</v>
      </c>
      <c r="U24" s="174">
        <v>98520000</v>
      </c>
      <c r="V24" s="174">
        <v>111353388</v>
      </c>
      <c r="W24" s="174">
        <v>111353388</v>
      </c>
      <c r="X24" s="174">
        <v>111353388</v>
      </c>
      <c r="Y24" s="174">
        <v>111353388</v>
      </c>
      <c r="Z24" s="174">
        <v>111353388</v>
      </c>
      <c r="AA24" s="174">
        <v>111353388</v>
      </c>
      <c r="AB24" s="174">
        <v>222706774</v>
      </c>
      <c r="AC24" s="174">
        <f>SUM(Q24:AB24)</f>
        <v>1189815102</v>
      </c>
      <c r="AD24" s="182"/>
      <c r="AE24" s="3"/>
      <c r="AF24" s="3"/>
    </row>
    <row r="25" spans="1:41" ht="32.1" customHeight="1" thickBot="1" x14ac:dyDescent="0.3">
      <c r="A25" s="314" t="s">
        <v>51</v>
      </c>
      <c r="B25" s="315"/>
      <c r="C25" s="176">
        <v>9930268</v>
      </c>
      <c r="D25" s="177">
        <v>0</v>
      </c>
      <c r="E25" s="177">
        <v>0</v>
      </c>
      <c r="F25" s="177">
        <v>0</v>
      </c>
      <c r="G25" s="177">
        <v>0</v>
      </c>
      <c r="H25" s="177">
        <v>0</v>
      </c>
      <c r="I25" s="177">
        <v>0</v>
      </c>
      <c r="J25" s="177">
        <v>0</v>
      </c>
      <c r="K25" s="177">
        <v>0</v>
      </c>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v>96006133</v>
      </c>
      <c r="Y25" s="177">
        <v>98520000</v>
      </c>
      <c r="Z25" s="177"/>
      <c r="AA25" s="177"/>
      <c r="AB25" s="177"/>
      <c r="AC25" s="177">
        <f>SUM(Q25:AB25)</f>
        <v>677230302</v>
      </c>
      <c r="AD25" s="183">
        <f>+AC25/AC24</f>
        <v>0.56918953277834594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149</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170.25" customHeight="1" x14ac:dyDescent="0.25">
      <c r="A34" s="394" t="s">
        <v>149</v>
      </c>
      <c r="B34" s="396">
        <v>0.1</v>
      </c>
      <c r="C34" s="90" t="s">
        <v>67</v>
      </c>
      <c r="D34" s="89">
        <v>90</v>
      </c>
      <c r="E34" s="89">
        <v>276</v>
      </c>
      <c r="F34" s="89">
        <v>276</v>
      </c>
      <c r="G34" s="89">
        <v>276</v>
      </c>
      <c r="H34" s="89">
        <v>276</v>
      </c>
      <c r="I34" s="89">
        <v>276</v>
      </c>
      <c r="J34" s="89">
        <v>276</v>
      </c>
      <c r="K34" s="89">
        <v>276</v>
      </c>
      <c r="L34" s="89">
        <v>276</v>
      </c>
      <c r="M34" s="89">
        <v>276</v>
      </c>
      <c r="N34" s="89">
        <v>276</v>
      </c>
      <c r="O34" s="89">
        <v>276</v>
      </c>
      <c r="P34" s="202">
        <f>SUM(D34:O34)</f>
        <v>3126</v>
      </c>
      <c r="Q34" s="541" t="s">
        <v>656</v>
      </c>
      <c r="R34" s="542"/>
      <c r="S34" s="542"/>
      <c r="T34" s="542"/>
      <c r="U34" s="541" t="s">
        <v>657</v>
      </c>
      <c r="V34" s="542"/>
      <c r="W34" s="542"/>
      <c r="X34" s="542"/>
      <c r="Y34" s="541" t="s">
        <v>658</v>
      </c>
      <c r="Z34" s="542"/>
      <c r="AA34" s="542"/>
      <c r="AB34" s="520" t="s">
        <v>150</v>
      </c>
      <c r="AC34" s="532"/>
      <c r="AD34" s="533"/>
      <c r="AG34" s="87"/>
      <c r="AH34" s="87"/>
      <c r="AI34" s="87"/>
      <c r="AJ34" s="87"/>
      <c r="AK34" s="87"/>
      <c r="AL34" s="87"/>
      <c r="AM34" s="87"/>
      <c r="AN34" s="87"/>
      <c r="AO34" s="87"/>
    </row>
    <row r="35" spans="1:41" ht="170.25" customHeight="1" thickBot="1" x14ac:dyDescent="0.3">
      <c r="A35" s="395"/>
      <c r="B35" s="397"/>
      <c r="C35" s="91" t="s">
        <v>70</v>
      </c>
      <c r="D35" s="223">
        <v>26</v>
      </c>
      <c r="E35" s="223">
        <v>314</v>
      </c>
      <c r="F35" s="223">
        <v>401</v>
      </c>
      <c r="G35" s="223">
        <v>418</v>
      </c>
      <c r="H35" s="223">
        <v>474</v>
      </c>
      <c r="I35" s="223">
        <v>416</v>
      </c>
      <c r="J35" s="223">
        <v>461</v>
      </c>
      <c r="K35" s="223">
        <v>476</v>
      </c>
      <c r="L35" s="223">
        <v>509</v>
      </c>
      <c r="M35" s="223"/>
      <c r="N35" s="223"/>
      <c r="O35" s="223"/>
      <c r="P35" s="224">
        <f>SUM(D35:O35)</f>
        <v>3495</v>
      </c>
      <c r="Q35" s="547"/>
      <c r="R35" s="548"/>
      <c r="S35" s="548"/>
      <c r="T35" s="548"/>
      <c r="U35" s="547"/>
      <c r="V35" s="548"/>
      <c r="W35" s="548"/>
      <c r="X35" s="548"/>
      <c r="Y35" s="547"/>
      <c r="Z35" s="548"/>
      <c r="AA35" s="548"/>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91.5" customHeight="1" x14ac:dyDescent="0.25">
      <c r="A38" s="411" t="s">
        <v>151</v>
      </c>
      <c r="B38" s="423">
        <v>0.04</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41" t="s">
        <v>659</v>
      </c>
      <c r="R38" s="542"/>
      <c r="S38" s="542"/>
      <c r="T38" s="542"/>
      <c r="U38" s="542"/>
      <c r="V38" s="542"/>
      <c r="W38" s="542"/>
      <c r="X38" s="542"/>
      <c r="Y38" s="542"/>
      <c r="Z38" s="542"/>
      <c r="AA38" s="542"/>
      <c r="AB38" s="542"/>
      <c r="AC38" s="542"/>
      <c r="AD38" s="543"/>
      <c r="AE38" s="97"/>
      <c r="AG38" s="98"/>
      <c r="AH38" s="98"/>
      <c r="AI38" s="98"/>
      <c r="AJ38" s="98"/>
      <c r="AK38" s="98"/>
      <c r="AL38" s="98"/>
      <c r="AM38" s="98"/>
      <c r="AN38" s="98"/>
      <c r="AO38" s="98"/>
    </row>
    <row r="39" spans="1:41" ht="91.5" customHeight="1" x14ac:dyDescent="0.25">
      <c r="A39" s="421"/>
      <c r="B39" s="424"/>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c r="N39" s="212"/>
      <c r="O39" s="212"/>
      <c r="P39" s="219">
        <f t="shared" si="0"/>
        <v>0.72799999999999987</v>
      </c>
      <c r="Q39" s="547"/>
      <c r="R39" s="548"/>
      <c r="S39" s="548"/>
      <c r="T39" s="548"/>
      <c r="U39" s="548"/>
      <c r="V39" s="548"/>
      <c r="W39" s="548"/>
      <c r="X39" s="548"/>
      <c r="Y39" s="548"/>
      <c r="Z39" s="548"/>
      <c r="AA39" s="548"/>
      <c r="AB39" s="548"/>
      <c r="AC39" s="548"/>
      <c r="AD39" s="549"/>
      <c r="AE39" s="97"/>
    </row>
    <row r="40" spans="1:41" ht="111" customHeight="1" x14ac:dyDescent="0.25">
      <c r="A40" s="411" t="s">
        <v>152</v>
      </c>
      <c r="B40" s="413">
        <v>0.03</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41" t="s">
        <v>660</v>
      </c>
      <c r="R40" s="542"/>
      <c r="S40" s="542"/>
      <c r="T40" s="542"/>
      <c r="U40" s="542"/>
      <c r="V40" s="542"/>
      <c r="W40" s="542"/>
      <c r="X40" s="542"/>
      <c r="Y40" s="542"/>
      <c r="Z40" s="542"/>
      <c r="AA40" s="542"/>
      <c r="AB40" s="542"/>
      <c r="AC40" s="542"/>
      <c r="AD40" s="543"/>
      <c r="AE40" s="97"/>
    </row>
    <row r="41" spans="1:41" ht="111" customHeight="1" x14ac:dyDescent="0.25">
      <c r="A41" s="421"/>
      <c r="B41" s="424"/>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c r="N41" s="212"/>
      <c r="O41" s="212"/>
      <c r="P41" s="219">
        <f t="shared" si="0"/>
        <v>0.72799999999999987</v>
      </c>
      <c r="Q41" s="578"/>
      <c r="R41" s="579"/>
      <c r="S41" s="579"/>
      <c r="T41" s="579"/>
      <c r="U41" s="579"/>
      <c r="V41" s="579"/>
      <c r="W41" s="579"/>
      <c r="X41" s="579"/>
      <c r="Y41" s="579"/>
      <c r="Z41" s="579"/>
      <c r="AA41" s="579"/>
      <c r="AB41" s="579"/>
      <c r="AC41" s="579"/>
      <c r="AD41" s="580"/>
      <c r="AE41" s="97"/>
    </row>
    <row r="42" spans="1:41" ht="91.5" customHeight="1" x14ac:dyDescent="0.25">
      <c r="A42" s="411" t="s">
        <v>153</v>
      </c>
      <c r="B42" s="413">
        <v>0.03</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41" t="s">
        <v>661</v>
      </c>
      <c r="R42" s="542"/>
      <c r="S42" s="542"/>
      <c r="T42" s="542"/>
      <c r="U42" s="542"/>
      <c r="V42" s="542"/>
      <c r="W42" s="542"/>
      <c r="X42" s="542"/>
      <c r="Y42" s="542"/>
      <c r="Z42" s="542"/>
      <c r="AA42" s="542"/>
      <c r="AB42" s="542"/>
      <c r="AC42" s="542"/>
      <c r="AD42" s="543"/>
      <c r="AE42" s="97"/>
    </row>
    <row r="43" spans="1:41" ht="91.5" customHeight="1" thickBot="1" x14ac:dyDescent="0.3">
      <c r="A43" s="412"/>
      <c r="B43" s="414"/>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c r="N43" s="214"/>
      <c r="O43" s="214"/>
      <c r="P43" s="220">
        <f t="shared" si="0"/>
        <v>0.72799999999999987</v>
      </c>
      <c r="Q43" s="544"/>
      <c r="R43" s="545"/>
      <c r="S43" s="545"/>
      <c r="T43" s="545"/>
      <c r="U43" s="545"/>
      <c r="V43" s="545"/>
      <c r="W43" s="545"/>
      <c r="X43" s="545"/>
      <c r="Y43" s="545"/>
      <c r="Z43" s="545"/>
      <c r="AA43" s="545"/>
      <c r="AB43" s="545"/>
      <c r="AC43" s="545"/>
      <c r="AD43" s="546"/>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Q34 AB34 U34 Y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Z63"/>
  <sheetViews>
    <sheetView tabSelected="1" topLeftCell="AL1" zoomScale="60" zoomScaleNormal="60" workbookViewId="0">
      <selection activeCell="AV15" sqref="AV15"/>
    </sheetView>
  </sheetViews>
  <sheetFormatPr baseColWidth="10" defaultColWidth="10.85546875" defaultRowHeight="15" x14ac:dyDescent="0.25"/>
  <cols>
    <col min="1" max="1" width="20" style="108" bestFit="1" customWidth="1"/>
    <col min="2" max="2" width="20.7109375" style="108" bestFit="1" customWidth="1"/>
    <col min="3" max="3" width="22.5703125" style="108" bestFit="1" customWidth="1"/>
    <col min="4" max="4" width="15.5703125" style="108" bestFit="1" customWidth="1"/>
    <col min="5" max="5" width="20.28515625" style="108" bestFit="1" customWidth="1"/>
    <col min="6" max="6" width="14.85546875" style="108" customWidth="1"/>
    <col min="7" max="7" width="20.5703125" style="108" customWidth="1"/>
    <col min="8" max="8" width="23.85546875" style="108" customWidth="1"/>
    <col min="9" max="10" width="29.28515625" style="108" customWidth="1"/>
    <col min="11" max="11" width="16.85546875" style="108" customWidth="1"/>
    <col min="12" max="13" width="15.28515625" style="108" customWidth="1"/>
    <col min="14" max="14" width="30.42578125" style="108" customWidth="1"/>
    <col min="15" max="19" width="8.7109375" style="108" customWidth="1"/>
    <col min="20" max="20" width="22.28515625" style="108" customWidth="1"/>
    <col min="21" max="21" width="19" style="108" customWidth="1"/>
    <col min="22" max="23" width="5.85546875" style="108" customWidth="1"/>
    <col min="24" max="33" width="6.5703125" style="108" customWidth="1"/>
    <col min="34" max="35" width="5.85546875" style="108" customWidth="1"/>
    <col min="36" max="36" width="8.5703125" style="108" customWidth="1"/>
    <col min="37" max="38" width="5.85546875" style="108" customWidth="1"/>
    <col min="39" max="39" width="6.140625" style="108" customWidth="1"/>
    <col min="40" max="45" width="5.85546875" style="108" customWidth="1"/>
    <col min="46" max="46" width="15.85546875" style="121" customWidth="1"/>
    <col min="47" max="47" width="14.5703125" style="229" customWidth="1"/>
    <col min="48" max="48" width="117.28515625" style="108" customWidth="1"/>
    <col min="49" max="49" width="120" style="108" customWidth="1"/>
    <col min="50" max="50" width="36.85546875" style="108" customWidth="1"/>
    <col min="51" max="51" width="38.140625" style="108" customWidth="1"/>
    <col min="52" max="16384" width="10.85546875" style="108"/>
  </cols>
  <sheetData>
    <row r="1" spans="1:51" ht="15.95" customHeight="1" x14ac:dyDescent="0.25">
      <c r="A1" s="620" t="s">
        <v>0</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594"/>
      <c r="AP1" s="621"/>
      <c r="AQ1" s="621"/>
      <c r="AR1" s="621"/>
      <c r="AS1" s="621"/>
      <c r="AT1" s="621"/>
      <c r="AU1" s="621"/>
      <c r="AV1" s="621"/>
      <c r="AW1" s="622"/>
      <c r="AX1" s="499" t="s">
        <v>1</v>
      </c>
      <c r="AY1" s="500"/>
    </row>
    <row r="2" spans="1:51" ht="15.95" customHeight="1" x14ac:dyDescent="0.25">
      <c r="A2" s="623" t="s">
        <v>2</v>
      </c>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c r="AL2" s="624"/>
      <c r="AM2" s="624"/>
      <c r="AN2" s="624"/>
      <c r="AO2" s="601"/>
      <c r="AP2" s="624"/>
      <c r="AQ2" s="624"/>
      <c r="AR2" s="624"/>
      <c r="AS2" s="624"/>
      <c r="AT2" s="624"/>
      <c r="AU2" s="624"/>
      <c r="AV2" s="624"/>
      <c r="AW2" s="625"/>
      <c r="AX2" s="630" t="s">
        <v>3</v>
      </c>
      <c r="AY2" s="631"/>
    </row>
    <row r="3" spans="1:51" ht="15" customHeight="1" x14ac:dyDescent="0.25">
      <c r="A3" s="626" t="s">
        <v>154</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586"/>
      <c r="AP3" s="627"/>
      <c r="AQ3" s="627"/>
      <c r="AR3" s="627"/>
      <c r="AS3" s="627"/>
      <c r="AT3" s="627"/>
      <c r="AU3" s="627"/>
      <c r="AV3" s="627"/>
      <c r="AW3" s="628"/>
      <c r="AX3" s="630" t="s">
        <v>5</v>
      </c>
      <c r="AY3" s="631"/>
    </row>
    <row r="4" spans="1:51" ht="15.95" customHeight="1" x14ac:dyDescent="0.25">
      <c r="A4" s="620"/>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621"/>
      <c r="AL4" s="621"/>
      <c r="AM4" s="621"/>
      <c r="AN4" s="621"/>
      <c r="AO4" s="594"/>
      <c r="AP4" s="621"/>
      <c r="AQ4" s="621"/>
      <c r="AR4" s="621"/>
      <c r="AS4" s="621"/>
      <c r="AT4" s="621"/>
      <c r="AU4" s="621"/>
      <c r="AV4" s="621"/>
      <c r="AW4" s="622"/>
      <c r="AX4" s="632" t="s">
        <v>155</v>
      </c>
      <c r="AY4" s="632"/>
    </row>
    <row r="5" spans="1:51" ht="15" customHeight="1" x14ac:dyDescent="0.25">
      <c r="A5" s="599" t="s">
        <v>156</v>
      </c>
      <c r="B5" s="600"/>
      <c r="C5" s="600"/>
      <c r="D5" s="600"/>
      <c r="E5" s="600"/>
      <c r="F5" s="600"/>
      <c r="G5" s="600"/>
      <c r="H5" s="600"/>
      <c r="I5" s="600"/>
      <c r="J5" s="600"/>
      <c r="K5" s="600"/>
      <c r="L5" s="600"/>
      <c r="M5" s="600"/>
      <c r="N5" s="600"/>
      <c r="O5" s="600"/>
      <c r="P5" s="600"/>
      <c r="Q5" s="600"/>
      <c r="R5" s="600"/>
      <c r="S5" s="600"/>
      <c r="T5" s="600"/>
      <c r="U5" s="600"/>
      <c r="V5" s="600"/>
      <c r="W5" s="600"/>
      <c r="X5" s="600"/>
      <c r="Y5" s="600"/>
      <c r="Z5" s="600"/>
      <c r="AA5" s="600"/>
      <c r="AB5" s="600"/>
      <c r="AC5" s="600"/>
      <c r="AD5" s="600"/>
      <c r="AE5" s="600"/>
      <c r="AF5" s="600"/>
      <c r="AG5" s="602"/>
      <c r="AH5" s="584" t="s">
        <v>13</v>
      </c>
      <c r="AI5" s="585"/>
      <c r="AJ5" s="585"/>
      <c r="AK5" s="585"/>
      <c r="AL5" s="585"/>
      <c r="AM5" s="585"/>
      <c r="AN5" s="585"/>
      <c r="AO5" s="586"/>
      <c r="AP5" s="585"/>
      <c r="AQ5" s="585"/>
      <c r="AR5" s="585"/>
      <c r="AS5" s="585"/>
      <c r="AT5" s="585"/>
      <c r="AU5" s="587"/>
      <c r="AV5" s="581" t="s">
        <v>157</v>
      </c>
      <c r="AW5" s="581" t="s">
        <v>158</v>
      </c>
      <c r="AX5" s="581" t="s">
        <v>159</v>
      </c>
      <c r="AY5" s="581" t="s">
        <v>160</v>
      </c>
    </row>
    <row r="6" spans="1:51" ht="15" customHeight="1" x14ac:dyDescent="0.25">
      <c r="A6" s="603" t="s">
        <v>9</v>
      </c>
      <c r="B6" s="603"/>
      <c r="C6" s="603"/>
      <c r="D6" s="604">
        <v>45205</v>
      </c>
      <c r="E6" s="605"/>
      <c r="F6" s="584" t="s">
        <v>10</v>
      </c>
      <c r="G6" s="587"/>
      <c r="H6" s="606" t="s">
        <v>11</v>
      </c>
      <c r="I6" s="606"/>
      <c r="J6" s="116"/>
      <c r="K6" s="584"/>
      <c r="L6" s="585"/>
      <c r="M6" s="585"/>
      <c r="N6" s="585"/>
      <c r="O6" s="585"/>
      <c r="P6" s="585"/>
      <c r="Q6" s="585"/>
      <c r="R6" s="585"/>
      <c r="S6" s="585"/>
      <c r="T6" s="585"/>
      <c r="U6" s="585"/>
      <c r="V6" s="109"/>
      <c r="W6" s="109"/>
      <c r="X6" s="109"/>
      <c r="Y6" s="109"/>
      <c r="Z6" s="109"/>
      <c r="AA6" s="109"/>
      <c r="AB6" s="109"/>
      <c r="AC6" s="109"/>
      <c r="AD6" s="109"/>
      <c r="AE6" s="109"/>
      <c r="AF6" s="109"/>
      <c r="AG6" s="110"/>
      <c r="AH6" s="588"/>
      <c r="AI6" s="589"/>
      <c r="AJ6" s="589"/>
      <c r="AK6" s="589"/>
      <c r="AL6" s="589"/>
      <c r="AM6" s="589"/>
      <c r="AN6" s="589"/>
      <c r="AO6" s="590"/>
      <c r="AP6" s="589"/>
      <c r="AQ6" s="589"/>
      <c r="AR6" s="589"/>
      <c r="AS6" s="589"/>
      <c r="AT6" s="589"/>
      <c r="AU6" s="591"/>
      <c r="AV6" s="582"/>
      <c r="AW6" s="582"/>
      <c r="AX6" s="582"/>
      <c r="AY6" s="582"/>
    </row>
    <row r="7" spans="1:51" ht="15" customHeight="1" x14ac:dyDescent="0.25">
      <c r="A7" s="603"/>
      <c r="B7" s="603"/>
      <c r="C7" s="603"/>
      <c r="D7" s="605"/>
      <c r="E7" s="605"/>
      <c r="F7" s="588"/>
      <c r="G7" s="591"/>
      <c r="H7" s="606" t="s">
        <v>12</v>
      </c>
      <c r="I7" s="606"/>
      <c r="J7" s="116"/>
      <c r="K7" s="588"/>
      <c r="L7" s="589"/>
      <c r="M7" s="589"/>
      <c r="N7" s="589"/>
      <c r="O7" s="589"/>
      <c r="P7" s="589"/>
      <c r="Q7" s="589"/>
      <c r="R7" s="589"/>
      <c r="S7" s="589"/>
      <c r="T7" s="589"/>
      <c r="U7" s="589"/>
      <c r="V7" s="111"/>
      <c r="W7" s="111"/>
      <c r="X7" s="111"/>
      <c r="Y7" s="111"/>
      <c r="Z7" s="111"/>
      <c r="AA7" s="111"/>
      <c r="AB7" s="111"/>
      <c r="AC7" s="111"/>
      <c r="AD7" s="111"/>
      <c r="AE7" s="111"/>
      <c r="AF7" s="111"/>
      <c r="AG7" s="112"/>
      <c r="AH7" s="588"/>
      <c r="AI7" s="589"/>
      <c r="AJ7" s="589"/>
      <c r="AK7" s="589"/>
      <c r="AL7" s="589"/>
      <c r="AM7" s="589"/>
      <c r="AN7" s="589"/>
      <c r="AO7" s="590"/>
      <c r="AP7" s="589"/>
      <c r="AQ7" s="589"/>
      <c r="AR7" s="589"/>
      <c r="AS7" s="589"/>
      <c r="AT7" s="589"/>
      <c r="AU7" s="591"/>
      <c r="AV7" s="582"/>
      <c r="AW7" s="582"/>
      <c r="AX7" s="582"/>
      <c r="AY7" s="582"/>
    </row>
    <row r="8" spans="1:51" ht="15" customHeight="1" x14ac:dyDescent="0.25">
      <c r="A8" s="603"/>
      <c r="B8" s="603"/>
      <c r="C8" s="603"/>
      <c r="D8" s="605"/>
      <c r="E8" s="605"/>
      <c r="F8" s="592"/>
      <c r="G8" s="595"/>
      <c r="H8" s="606" t="s">
        <v>13</v>
      </c>
      <c r="I8" s="606"/>
      <c r="J8" s="116" t="s">
        <v>14</v>
      </c>
      <c r="K8" s="592"/>
      <c r="L8" s="593"/>
      <c r="M8" s="593"/>
      <c r="N8" s="593"/>
      <c r="O8" s="593"/>
      <c r="P8" s="593"/>
      <c r="Q8" s="593"/>
      <c r="R8" s="593"/>
      <c r="S8" s="593"/>
      <c r="T8" s="593"/>
      <c r="U8" s="593"/>
      <c r="V8" s="113"/>
      <c r="W8" s="113"/>
      <c r="X8" s="113"/>
      <c r="Y8" s="113"/>
      <c r="Z8" s="113"/>
      <c r="AA8" s="113"/>
      <c r="AB8" s="113"/>
      <c r="AC8" s="113"/>
      <c r="AD8" s="113"/>
      <c r="AE8" s="113"/>
      <c r="AF8" s="113"/>
      <c r="AG8" s="114"/>
      <c r="AH8" s="588"/>
      <c r="AI8" s="589"/>
      <c r="AJ8" s="589"/>
      <c r="AK8" s="589"/>
      <c r="AL8" s="589"/>
      <c r="AM8" s="589"/>
      <c r="AN8" s="589"/>
      <c r="AO8" s="590"/>
      <c r="AP8" s="589"/>
      <c r="AQ8" s="589"/>
      <c r="AR8" s="589"/>
      <c r="AS8" s="589"/>
      <c r="AT8" s="589"/>
      <c r="AU8" s="591"/>
      <c r="AV8" s="582"/>
      <c r="AW8" s="582"/>
      <c r="AX8" s="582"/>
      <c r="AY8" s="582"/>
    </row>
    <row r="9" spans="1:51" ht="15" customHeight="1" x14ac:dyDescent="0.25">
      <c r="A9" s="616" t="s">
        <v>161</v>
      </c>
      <c r="B9" s="617"/>
      <c r="C9" s="618"/>
      <c r="D9" s="612" t="s">
        <v>162</v>
      </c>
      <c r="E9" s="613"/>
      <c r="F9" s="613"/>
      <c r="G9" s="613"/>
      <c r="H9" s="613"/>
      <c r="I9" s="613"/>
      <c r="J9" s="613"/>
      <c r="K9" s="614"/>
      <c r="L9" s="614"/>
      <c r="M9" s="614"/>
      <c r="N9" s="614"/>
      <c r="O9" s="614"/>
      <c r="P9" s="614"/>
      <c r="Q9" s="614"/>
      <c r="R9" s="614"/>
      <c r="S9" s="614"/>
      <c r="T9" s="614"/>
      <c r="U9" s="614"/>
      <c r="V9" s="614"/>
      <c r="W9" s="614"/>
      <c r="X9" s="614"/>
      <c r="Y9" s="614"/>
      <c r="Z9" s="614"/>
      <c r="AA9" s="614"/>
      <c r="AB9" s="614"/>
      <c r="AC9" s="614"/>
      <c r="AD9" s="614"/>
      <c r="AE9" s="614"/>
      <c r="AF9" s="614"/>
      <c r="AG9" s="615"/>
      <c r="AH9" s="588"/>
      <c r="AI9" s="589"/>
      <c r="AJ9" s="589"/>
      <c r="AK9" s="589"/>
      <c r="AL9" s="589"/>
      <c r="AM9" s="589"/>
      <c r="AN9" s="589"/>
      <c r="AO9" s="590"/>
      <c r="AP9" s="589"/>
      <c r="AQ9" s="589"/>
      <c r="AR9" s="589"/>
      <c r="AS9" s="589"/>
      <c r="AT9" s="589"/>
      <c r="AU9" s="591"/>
      <c r="AV9" s="582"/>
      <c r="AW9" s="582"/>
      <c r="AX9" s="582"/>
      <c r="AY9" s="582"/>
    </row>
    <row r="10" spans="1:51" ht="15" customHeight="1" x14ac:dyDescent="0.25">
      <c r="A10" s="609" t="s">
        <v>163</v>
      </c>
      <c r="B10" s="610"/>
      <c r="C10" s="611"/>
      <c r="D10" s="619" t="s">
        <v>164</v>
      </c>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5"/>
      <c r="AH10" s="592"/>
      <c r="AI10" s="593"/>
      <c r="AJ10" s="593"/>
      <c r="AK10" s="593"/>
      <c r="AL10" s="593"/>
      <c r="AM10" s="593"/>
      <c r="AN10" s="593"/>
      <c r="AO10" s="594"/>
      <c r="AP10" s="593"/>
      <c r="AQ10" s="593"/>
      <c r="AR10" s="593"/>
      <c r="AS10" s="593"/>
      <c r="AT10" s="593"/>
      <c r="AU10" s="595"/>
      <c r="AV10" s="582"/>
      <c r="AW10" s="582"/>
      <c r="AX10" s="582"/>
      <c r="AY10" s="582"/>
    </row>
    <row r="11" spans="1:51" ht="39.6" customHeight="1" x14ac:dyDescent="0.25">
      <c r="A11" s="597" t="s">
        <v>165</v>
      </c>
      <c r="B11" s="608"/>
      <c r="C11" s="608"/>
      <c r="D11" s="608"/>
      <c r="E11" s="608"/>
      <c r="F11" s="598"/>
      <c r="G11" s="597" t="s">
        <v>166</v>
      </c>
      <c r="H11" s="598"/>
      <c r="I11" s="581" t="s">
        <v>167</v>
      </c>
      <c r="J11" s="581" t="s">
        <v>168</v>
      </c>
      <c r="K11" s="581" t="s">
        <v>169</v>
      </c>
      <c r="L11" s="581" t="s">
        <v>170</v>
      </c>
      <c r="M11" s="581" t="s">
        <v>171</v>
      </c>
      <c r="N11" s="581" t="s">
        <v>172</v>
      </c>
      <c r="O11" s="597" t="s">
        <v>173</v>
      </c>
      <c r="P11" s="608"/>
      <c r="Q11" s="608"/>
      <c r="R11" s="608"/>
      <c r="S11" s="598"/>
      <c r="T11" s="581" t="s">
        <v>174</v>
      </c>
      <c r="U11" s="581" t="s">
        <v>175</v>
      </c>
      <c r="V11" s="599" t="s">
        <v>176</v>
      </c>
      <c r="W11" s="600"/>
      <c r="X11" s="600"/>
      <c r="Y11" s="600"/>
      <c r="Z11" s="600"/>
      <c r="AA11" s="600"/>
      <c r="AB11" s="600"/>
      <c r="AC11" s="600"/>
      <c r="AD11" s="600"/>
      <c r="AE11" s="600"/>
      <c r="AF11" s="600"/>
      <c r="AG11" s="602"/>
      <c r="AH11" s="599" t="s">
        <v>177</v>
      </c>
      <c r="AI11" s="600"/>
      <c r="AJ11" s="600"/>
      <c r="AK11" s="600"/>
      <c r="AL11" s="600"/>
      <c r="AM11" s="600"/>
      <c r="AN11" s="600"/>
      <c r="AO11" s="601"/>
      <c r="AP11" s="600"/>
      <c r="AQ11" s="600"/>
      <c r="AR11" s="600"/>
      <c r="AS11" s="602"/>
      <c r="AT11" s="597" t="s">
        <v>41</v>
      </c>
      <c r="AU11" s="598"/>
      <c r="AV11" s="582"/>
      <c r="AW11" s="582"/>
      <c r="AX11" s="582"/>
      <c r="AY11" s="582"/>
    </row>
    <row r="12" spans="1:51" ht="28.5" x14ac:dyDescent="0.25">
      <c r="A12" s="115" t="s">
        <v>178</v>
      </c>
      <c r="B12" s="115" t="s">
        <v>179</v>
      </c>
      <c r="C12" s="115" t="s">
        <v>180</v>
      </c>
      <c r="D12" s="115" t="s">
        <v>181</v>
      </c>
      <c r="E12" s="115" t="s">
        <v>182</v>
      </c>
      <c r="F12" s="115" t="s">
        <v>183</v>
      </c>
      <c r="G12" s="115" t="s">
        <v>184</v>
      </c>
      <c r="H12" s="115" t="s">
        <v>185</v>
      </c>
      <c r="I12" s="583"/>
      <c r="J12" s="583"/>
      <c r="K12" s="583"/>
      <c r="L12" s="583"/>
      <c r="M12" s="583"/>
      <c r="N12" s="583"/>
      <c r="O12" s="115">
        <v>2020</v>
      </c>
      <c r="P12" s="115">
        <v>2021</v>
      </c>
      <c r="Q12" s="115">
        <v>2022</v>
      </c>
      <c r="R12" s="115">
        <v>2023</v>
      </c>
      <c r="S12" s="115">
        <v>2024</v>
      </c>
      <c r="T12" s="583"/>
      <c r="U12" s="583"/>
      <c r="V12" s="119" t="s">
        <v>30</v>
      </c>
      <c r="W12" s="119" t="s">
        <v>31</v>
      </c>
      <c r="X12" s="119" t="s">
        <v>32</v>
      </c>
      <c r="Y12" s="119" t="s">
        <v>33</v>
      </c>
      <c r="Z12" s="119" t="s">
        <v>34</v>
      </c>
      <c r="AA12" s="119" t="s">
        <v>35</v>
      </c>
      <c r="AB12" s="119" t="s">
        <v>36</v>
      </c>
      <c r="AC12" s="119" t="s">
        <v>8</v>
      </c>
      <c r="AD12" s="119" t="s">
        <v>37</v>
      </c>
      <c r="AE12" s="119" t="s">
        <v>38</v>
      </c>
      <c r="AF12" s="119" t="s">
        <v>39</v>
      </c>
      <c r="AG12" s="119" t="s">
        <v>40</v>
      </c>
      <c r="AH12" s="275" t="s">
        <v>30</v>
      </c>
      <c r="AI12" s="119" t="s">
        <v>31</v>
      </c>
      <c r="AJ12" s="119" t="s">
        <v>32</v>
      </c>
      <c r="AK12" s="119" t="s">
        <v>33</v>
      </c>
      <c r="AL12" s="119" t="s">
        <v>34</v>
      </c>
      <c r="AM12" s="119" t="s">
        <v>35</v>
      </c>
      <c r="AN12" s="119" t="s">
        <v>36</v>
      </c>
      <c r="AO12" s="119" t="s">
        <v>8</v>
      </c>
      <c r="AP12" s="275" t="s">
        <v>37</v>
      </c>
      <c r="AQ12" s="119" t="s">
        <v>38</v>
      </c>
      <c r="AR12" s="119" t="s">
        <v>39</v>
      </c>
      <c r="AS12" s="119" t="s">
        <v>40</v>
      </c>
      <c r="AT12" s="115" t="s">
        <v>186</v>
      </c>
      <c r="AU12" s="193" t="s">
        <v>187</v>
      </c>
      <c r="AV12" s="583"/>
      <c r="AW12" s="583"/>
      <c r="AX12" s="583"/>
      <c r="AY12" s="583"/>
    </row>
    <row r="13" spans="1:51" ht="120" x14ac:dyDescent="0.25">
      <c r="A13" s="117">
        <v>304</v>
      </c>
      <c r="B13" s="117"/>
      <c r="C13" s="117"/>
      <c r="D13" s="117"/>
      <c r="E13" s="117"/>
      <c r="F13" s="117"/>
      <c r="G13" s="117"/>
      <c r="H13" s="117"/>
      <c r="I13" s="137" t="s">
        <v>188</v>
      </c>
      <c r="J13" s="136" t="s">
        <v>189</v>
      </c>
      <c r="K13" s="136" t="s">
        <v>190</v>
      </c>
      <c r="L13" s="206">
        <v>0.8</v>
      </c>
      <c r="M13" s="136" t="s">
        <v>191</v>
      </c>
      <c r="N13" s="136" t="s">
        <v>192</v>
      </c>
      <c r="O13" s="206">
        <v>0.8</v>
      </c>
      <c r="P13" s="206">
        <v>0.8</v>
      </c>
      <c r="Q13" s="206">
        <v>0.8</v>
      </c>
      <c r="R13" s="206">
        <v>0.8</v>
      </c>
      <c r="S13" s="206">
        <v>0.8</v>
      </c>
      <c r="T13" s="232" t="s">
        <v>193</v>
      </c>
      <c r="U13" s="232" t="s">
        <v>194</v>
      </c>
      <c r="V13" s="206"/>
      <c r="W13" s="206"/>
      <c r="X13" s="206">
        <v>0.8</v>
      </c>
      <c r="Y13" s="206"/>
      <c r="Z13" s="206"/>
      <c r="AA13" s="206">
        <v>0.8</v>
      </c>
      <c r="AB13" s="206"/>
      <c r="AC13" s="206"/>
      <c r="AD13" s="206">
        <v>0.8</v>
      </c>
      <c r="AE13" s="206"/>
      <c r="AF13" s="206"/>
      <c r="AG13" s="206">
        <v>0.8</v>
      </c>
      <c r="AH13" s="233">
        <v>0.94</v>
      </c>
      <c r="AI13" s="233">
        <v>0.94</v>
      </c>
      <c r="AJ13" s="233">
        <v>0.95</v>
      </c>
      <c r="AK13" s="233">
        <v>0.95</v>
      </c>
      <c r="AL13" s="233">
        <v>0.94</v>
      </c>
      <c r="AM13" s="233">
        <v>0.93</v>
      </c>
      <c r="AN13" s="233">
        <v>0.93</v>
      </c>
      <c r="AO13" s="233">
        <v>0.92</v>
      </c>
      <c r="AP13" s="233">
        <v>0.94</v>
      </c>
      <c r="AQ13" s="233"/>
      <c r="AR13" s="233"/>
      <c r="AS13" s="233"/>
      <c r="AT13" s="227">
        <f>AVERAGE(AG13:AS13)</f>
        <v>0.92399999999999982</v>
      </c>
      <c r="AU13" s="233">
        <f t="shared" ref="AU13:AU21" si="0">+AT13/R13</f>
        <v>1.1549999999999998</v>
      </c>
      <c r="AV13" s="273" t="s">
        <v>719</v>
      </c>
      <c r="AW13" s="273" t="s">
        <v>720</v>
      </c>
      <c r="AX13" s="243" t="s">
        <v>68</v>
      </c>
      <c r="AY13" s="230" t="s">
        <v>195</v>
      </c>
    </row>
    <row r="14" spans="1:51" ht="138.94999999999999" customHeight="1" x14ac:dyDescent="0.25">
      <c r="A14" s="117">
        <v>305</v>
      </c>
      <c r="B14" s="117"/>
      <c r="C14" s="117"/>
      <c r="D14" s="117"/>
      <c r="E14" s="117"/>
      <c r="F14" s="117"/>
      <c r="G14" s="117"/>
      <c r="H14" s="117"/>
      <c r="I14" s="137" t="s">
        <v>196</v>
      </c>
      <c r="J14" s="136" t="s">
        <v>197</v>
      </c>
      <c r="K14" s="136" t="s">
        <v>198</v>
      </c>
      <c r="L14" s="117">
        <v>6</v>
      </c>
      <c r="M14" s="137" t="s">
        <v>199</v>
      </c>
      <c r="N14" s="136" t="s">
        <v>200</v>
      </c>
      <c r="O14" s="117">
        <v>5</v>
      </c>
      <c r="P14" s="117">
        <v>6</v>
      </c>
      <c r="Q14" s="117">
        <v>6</v>
      </c>
      <c r="R14" s="117">
        <v>6</v>
      </c>
      <c r="S14" s="117">
        <v>6</v>
      </c>
      <c r="T14" s="232" t="s">
        <v>193</v>
      </c>
      <c r="U14" s="117" t="s">
        <v>201</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v>6</v>
      </c>
      <c r="AP14" s="116">
        <v>6</v>
      </c>
      <c r="AQ14" s="116"/>
      <c r="AR14" s="116"/>
      <c r="AS14" s="116"/>
      <c r="AT14" s="116">
        <f>MAX(AH14:AS14)</f>
        <v>6</v>
      </c>
      <c r="AU14" s="233">
        <f>+AT14/R14</f>
        <v>1</v>
      </c>
      <c r="AV14" s="243" t="s">
        <v>634</v>
      </c>
      <c r="AW14" s="243" t="s">
        <v>635</v>
      </c>
      <c r="AX14" s="243" t="s">
        <v>68</v>
      </c>
      <c r="AY14" s="230" t="s">
        <v>195</v>
      </c>
    </row>
    <row r="15" spans="1:51" ht="389.25" customHeight="1" x14ac:dyDescent="0.25">
      <c r="A15" s="117">
        <v>309</v>
      </c>
      <c r="B15" s="117"/>
      <c r="C15" s="117" t="s">
        <v>14</v>
      </c>
      <c r="D15" s="117"/>
      <c r="E15" s="117"/>
      <c r="F15" s="117"/>
      <c r="G15" s="117"/>
      <c r="H15" s="117"/>
      <c r="I15" s="137" t="s">
        <v>202</v>
      </c>
      <c r="J15" s="136" t="s">
        <v>203</v>
      </c>
      <c r="K15" s="136" t="s">
        <v>190</v>
      </c>
      <c r="L15" s="117">
        <v>5</v>
      </c>
      <c r="M15" s="137" t="s">
        <v>204</v>
      </c>
      <c r="N15" s="136" t="s">
        <v>205</v>
      </c>
      <c r="O15" s="117">
        <v>5</v>
      </c>
      <c r="P15" s="117">
        <v>5</v>
      </c>
      <c r="Q15" s="117">
        <v>5</v>
      </c>
      <c r="R15" s="117">
        <v>5</v>
      </c>
      <c r="S15" s="117">
        <v>5</v>
      </c>
      <c r="T15" s="232" t="s">
        <v>193</v>
      </c>
      <c r="U15" s="117" t="s">
        <v>206</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v>5</v>
      </c>
      <c r="AP15" s="116">
        <v>5</v>
      </c>
      <c r="AQ15" s="116"/>
      <c r="AR15" s="116"/>
      <c r="AS15" s="116"/>
      <c r="AT15" s="116">
        <f>MIN(AH15:AS15)</f>
        <v>5</v>
      </c>
      <c r="AU15" s="233">
        <f t="shared" si="0"/>
        <v>1</v>
      </c>
      <c r="AV15" s="243" t="s">
        <v>763</v>
      </c>
      <c r="AW15" s="243" t="s">
        <v>764</v>
      </c>
      <c r="AX15" s="243" t="s">
        <v>68</v>
      </c>
      <c r="AY15" s="230" t="s">
        <v>195</v>
      </c>
    </row>
    <row r="16" spans="1:51" ht="140.1" customHeight="1" x14ac:dyDescent="0.25">
      <c r="A16" s="117"/>
      <c r="B16" s="117"/>
      <c r="C16" s="117"/>
      <c r="D16" s="117">
        <v>36</v>
      </c>
      <c r="E16" s="117"/>
      <c r="F16" s="117"/>
      <c r="G16" s="117"/>
      <c r="H16" s="117"/>
      <c r="I16" s="137" t="s">
        <v>162</v>
      </c>
      <c r="J16" s="136" t="s">
        <v>207</v>
      </c>
      <c r="K16" s="136" t="s">
        <v>208</v>
      </c>
      <c r="L16" s="117">
        <f>+P16+Q16+R16+S16</f>
        <v>4000</v>
      </c>
      <c r="M16" s="137" t="s">
        <v>209</v>
      </c>
      <c r="N16" s="137" t="s">
        <v>210</v>
      </c>
      <c r="O16" s="117">
        <v>0</v>
      </c>
      <c r="P16" s="117">
        <v>700</v>
      </c>
      <c r="Q16" s="117">
        <v>700</v>
      </c>
      <c r="R16" s="117">
        <v>1300</v>
      </c>
      <c r="S16" s="117">
        <v>1300</v>
      </c>
      <c r="T16" s="117" t="s">
        <v>211</v>
      </c>
      <c r="U16" s="117" t="s">
        <v>212</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v>105</v>
      </c>
      <c r="AP16" s="116">
        <v>132</v>
      </c>
      <c r="AQ16" s="116"/>
      <c r="AR16" s="116"/>
      <c r="AS16" s="116"/>
      <c r="AT16" s="116">
        <f>SUM(AH16:AS16)</f>
        <v>1025</v>
      </c>
      <c r="AU16" s="233">
        <f t="shared" si="0"/>
        <v>0.78846153846153844</v>
      </c>
      <c r="AV16" s="243" t="s">
        <v>636</v>
      </c>
      <c r="AW16" s="243" t="s">
        <v>637</v>
      </c>
      <c r="AX16" s="243" t="s">
        <v>68</v>
      </c>
      <c r="AY16" s="230" t="s">
        <v>195</v>
      </c>
    </row>
    <row r="17" spans="1:51" ht="232.5" customHeight="1" x14ac:dyDescent="0.25">
      <c r="A17" s="117"/>
      <c r="B17" s="117"/>
      <c r="C17" s="117"/>
      <c r="D17" s="117">
        <v>37</v>
      </c>
      <c r="E17" s="117"/>
      <c r="F17" s="117"/>
      <c r="G17" s="117"/>
      <c r="H17" s="117"/>
      <c r="I17" s="137" t="s">
        <v>162</v>
      </c>
      <c r="J17" s="136" t="s">
        <v>213</v>
      </c>
      <c r="K17" s="136" t="s">
        <v>208</v>
      </c>
      <c r="L17" s="117">
        <v>11983</v>
      </c>
      <c r="M17" s="137" t="s">
        <v>214</v>
      </c>
      <c r="N17" s="137" t="s">
        <v>215</v>
      </c>
      <c r="O17" s="117">
        <v>1042</v>
      </c>
      <c r="P17" s="117">
        <v>3126</v>
      </c>
      <c r="Q17" s="117">
        <v>3126</v>
      </c>
      <c r="R17" s="117">
        <v>3126</v>
      </c>
      <c r="S17" s="117">
        <v>1563</v>
      </c>
      <c r="T17" s="117" t="s">
        <v>211</v>
      </c>
      <c r="U17" s="117" t="s">
        <v>212</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v>476</v>
      </c>
      <c r="AP17" s="116">
        <v>509</v>
      </c>
      <c r="AQ17" s="116"/>
      <c r="AR17" s="116"/>
      <c r="AS17" s="116"/>
      <c r="AT17" s="116">
        <f t="shared" ref="AT17:AT54" si="1">SUM(AH17:AS17)</f>
        <v>3495</v>
      </c>
      <c r="AU17" s="233">
        <f t="shared" si="0"/>
        <v>1.118042226487524</v>
      </c>
      <c r="AV17" s="243" t="s">
        <v>656</v>
      </c>
      <c r="AW17" s="243" t="s">
        <v>657</v>
      </c>
      <c r="AX17" s="243" t="s">
        <v>662</v>
      </c>
      <c r="AY17" s="230" t="s">
        <v>216</v>
      </c>
    </row>
    <row r="18" spans="1:51" ht="409.5" customHeight="1" x14ac:dyDescent="0.25">
      <c r="A18" s="117"/>
      <c r="B18" s="117"/>
      <c r="C18" s="117"/>
      <c r="D18" s="117">
        <v>18</v>
      </c>
      <c r="E18" s="117"/>
      <c r="F18" s="117"/>
      <c r="G18" s="117"/>
      <c r="H18" s="117"/>
      <c r="I18" s="137" t="s">
        <v>162</v>
      </c>
      <c r="J18" s="136" t="s">
        <v>217</v>
      </c>
      <c r="K18" s="136" t="s">
        <v>208</v>
      </c>
      <c r="L18" s="117">
        <v>91600</v>
      </c>
      <c r="M18" s="137" t="s">
        <v>218</v>
      </c>
      <c r="N18" s="137" t="s">
        <v>219</v>
      </c>
      <c r="O18" s="117">
        <v>6720</v>
      </c>
      <c r="P18" s="117">
        <v>13440</v>
      </c>
      <c r="Q18" s="117">
        <v>29000</v>
      </c>
      <c r="R18" s="117">
        <v>29000</v>
      </c>
      <c r="S18" s="117">
        <v>13440</v>
      </c>
      <c r="T18" s="117" t="s">
        <v>211</v>
      </c>
      <c r="U18" s="117" t="s">
        <v>220</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v>3483</v>
      </c>
      <c r="AP18" s="116">
        <v>3089</v>
      </c>
      <c r="AQ18" s="116"/>
      <c r="AR18" s="116"/>
      <c r="AS18" s="116"/>
      <c r="AT18" s="116">
        <f t="shared" si="1"/>
        <v>25752</v>
      </c>
      <c r="AU18" s="233">
        <f t="shared" si="0"/>
        <v>0.88800000000000001</v>
      </c>
      <c r="AV18" s="243" t="s">
        <v>747</v>
      </c>
      <c r="AW18" s="243" t="s">
        <v>748</v>
      </c>
      <c r="AX18" s="242" t="s">
        <v>68</v>
      </c>
      <c r="AY18" s="230" t="s">
        <v>195</v>
      </c>
    </row>
    <row r="19" spans="1:51" ht="116.45" customHeight="1" x14ac:dyDescent="0.25">
      <c r="A19" s="117"/>
      <c r="B19" s="117"/>
      <c r="C19" s="117"/>
      <c r="D19" s="117">
        <v>32</v>
      </c>
      <c r="E19" s="117"/>
      <c r="F19" s="117"/>
      <c r="G19" s="117"/>
      <c r="H19" s="117"/>
      <c r="I19" s="137" t="s">
        <v>162</v>
      </c>
      <c r="J19" s="136" t="s">
        <v>221</v>
      </c>
      <c r="K19" s="136" t="s">
        <v>208</v>
      </c>
      <c r="L19" s="117">
        <v>115103</v>
      </c>
      <c r="M19" s="137" t="s">
        <v>214</v>
      </c>
      <c r="N19" s="137" t="s">
        <v>222</v>
      </c>
      <c r="O19" s="117">
        <v>17103</v>
      </c>
      <c r="P19" s="117">
        <v>28000</v>
      </c>
      <c r="Q19" s="117">
        <v>28000</v>
      </c>
      <c r="R19" s="117">
        <v>28000</v>
      </c>
      <c r="S19" s="117">
        <v>14000</v>
      </c>
      <c r="T19" s="117" t="s">
        <v>211</v>
      </c>
      <c r="U19" s="117" t="s">
        <v>212</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v>3367</v>
      </c>
      <c r="AP19" s="116">
        <v>3320</v>
      </c>
      <c r="AQ19" s="116"/>
      <c r="AR19" s="116"/>
      <c r="AS19" s="116"/>
      <c r="AT19" s="116">
        <f t="shared" si="1"/>
        <v>27677</v>
      </c>
      <c r="AU19" s="233">
        <f t="shared" si="0"/>
        <v>0.98846428571428568</v>
      </c>
      <c r="AV19" s="243" t="s">
        <v>721</v>
      </c>
      <c r="AW19" s="243" t="s">
        <v>722</v>
      </c>
      <c r="AX19" s="242" t="s">
        <v>68</v>
      </c>
      <c r="AY19" s="230" t="s">
        <v>195</v>
      </c>
    </row>
    <row r="20" spans="1:51" ht="122.25" customHeight="1" x14ac:dyDescent="0.25">
      <c r="A20" s="117"/>
      <c r="B20" s="117"/>
      <c r="C20" s="117"/>
      <c r="D20" s="117">
        <v>47</v>
      </c>
      <c r="E20" s="117"/>
      <c r="F20" s="117"/>
      <c r="G20" s="117"/>
      <c r="H20" s="117"/>
      <c r="I20" s="137" t="s">
        <v>162</v>
      </c>
      <c r="J20" s="230" t="s">
        <v>223</v>
      </c>
      <c r="K20" s="136" t="s">
        <v>208</v>
      </c>
      <c r="L20" s="117">
        <f>+Q20+R20+S20</f>
        <v>5900</v>
      </c>
      <c r="M20" s="137" t="s">
        <v>218</v>
      </c>
      <c r="N20" s="137" t="s">
        <v>224</v>
      </c>
      <c r="O20" s="117" t="s">
        <v>225</v>
      </c>
      <c r="P20" s="117" t="s">
        <v>225</v>
      </c>
      <c r="Q20" s="117">
        <v>1700</v>
      </c>
      <c r="R20" s="117">
        <v>2100</v>
      </c>
      <c r="S20" s="117">
        <v>2100</v>
      </c>
      <c r="T20" s="117" t="s">
        <v>211</v>
      </c>
      <c r="U20" s="117" t="s">
        <v>226</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v>53</v>
      </c>
      <c r="AP20" s="116">
        <v>129</v>
      </c>
      <c r="AQ20" s="116"/>
      <c r="AR20" s="116"/>
      <c r="AS20" s="116"/>
      <c r="AT20" s="116">
        <f t="shared" si="1"/>
        <v>1560</v>
      </c>
      <c r="AU20" s="233">
        <f t="shared" si="0"/>
        <v>0.74285714285714288</v>
      </c>
      <c r="AV20" s="243" t="s">
        <v>671</v>
      </c>
      <c r="AW20" s="230" t="s">
        <v>672</v>
      </c>
      <c r="AX20" s="230" t="s">
        <v>674</v>
      </c>
      <c r="AY20" s="230" t="s">
        <v>673</v>
      </c>
    </row>
    <row r="21" spans="1:51" ht="148.5" customHeight="1" x14ac:dyDescent="0.25">
      <c r="A21" s="117"/>
      <c r="B21" s="117"/>
      <c r="C21" s="117"/>
      <c r="D21" s="117">
        <v>48</v>
      </c>
      <c r="E21" s="117"/>
      <c r="F21" s="117"/>
      <c r="G21" s="117"/>
      <c r="H21" s="117"/>
      <c r="I21" s="137" t="s">
        <v>162</v>
      </c>
      <c r="J21" s="230" t="s">
        <v>227</v>
      </c>
      <c r="K21" s="136" t="s">
        <v>208</v>
      </c>
      <c r="L21" s="117">
        <f>+Q21+R21+S21</f>
        <v>21600</v>
      </c>
      <c r="M21" s="137" t="s">
        <v>214</v>
      </c>
      <c r="N21" s="137" t="s">
        <v>228</v>
      </c>
      <c r="O21" s="117" t="s">
        <v>225</v>
      </c>
      <c r="P21" s="117" t="s">
        <v>225</v>
      </c>
      <c r="Q21" s="117">
        <v>7200</v>
      </c>
      <c r="R21" s="117">
        <v>6800</v>
      </c>
      <c r="S21" s="117">
        <v>7600</v>
      </c>
      <c r="T21" s="117" t="s">
        <v>211</v>
      </c>
      <c r="U21" s="117" t="s">
        <v>212</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v>691</v>
      </c>
      <c r="AP21" s="116">
        <v>635</v>
      </c>
      <c r="AQ21" s="116"/>
      <c r="AR21" s="116"/>
      <c r="AS21" s="116"/>
      <c r="AT21" s="116">
        <f>SUM(AH21:AS21)</f>
        <v>2983</v>
      </c>
      <c r="AU21" s="233">
        <f t="shared" si="0"/>
        <v>0.43867647058823528</v>
      </c>
      <c r="AV21" s="243" t="s">
        <v>686</v>
      </c>
      <c r="AW21" s="243" t="s">
        <v>758</v>
      </c>
      <c r="AX21" s="243" t="s">
        <v>68</v>
      </c>
      <c r="AY21" s="230" t="s">
        <v>195</v>
      </c>
    </row>
    <row r="22" spans="1:51" ht="166.5" customHeight="1" x14ac:dyDescent="0.25">
      <c r="A22" s="116"/>
      <c r="B22" s="116"/>
      <c r="C22" s="116"/>
      <c r="D22" s="116"/>
      <c r="E22" s="116">
        <v>1</v>
      </c>
      <c r="F22" s="116"/>
      <c r="G22" s="116"/>
      <c r="H22" s="116"/>
      <c r="I22" s="137" t="s">
        <v>229</v>
      </c>
      <c r="J22" s="136" t="s">
        <v>230</v>
      </c>
      <c r="K22" s="136" t="s">
        <v>208</v>
      </c>
      <c r="L22" s="117" t="s">
        <v>225</v>
      </c>
      <c r="M22" s="137" t="s">
        <v>204</v>
      </c>
      <c r="N22" s="137" t="s">
        <v>231</v>
      </c>
      <c r="O22" s="117"/>
      <c r="P22" s="117"/>
      <c r="Q22" s="117"/>
      <c r="R22" s="117"/>
      <c r="S22" s="117"/>
      <c r="T22" s="117" t="s">
        <v>211</v>
      </c>
      <c r="U22" s="117" t="s">
        <v>212</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v>1690</v>
      </c>
      <c r="AP22" s="116">
        <v>1865</v>
      </c>
      <c r="AQ22" s="116"/>
      <c r="AR22" s="116"/>
      <c r="AS22" s="116"/>
      <c r="AT22" s="116">
        <f t="shared" si="1"/>
        <v>15045</v>
      </c>
      <c r="AU22" s="233"/>
      <c r="AV22" s="274" t="s">
        <v>723</v>
      </c>
      <c r="AW22" s="274" t="s">
        <v>724</v>
      </c>
      <c r="AX22" s="243" t="s">
        <v>68</v>
      </c>
      <c r="AY22" s="230" t="s">
        <v>195</v>
      </c>
    </row>
    <row r="23" spans="1:51" ht="73.5" customHeight="1" x14ac:dyDescent="0.25">
      <c r="A23" s="116"/>
      <c r="B23" s="116"/>
      <c r="C23" s="116"/>
      <c r="D23" s="116"/>
      <c r="E23" s="116">
        <v>2</v>
      </c>
      <c r="F23" s="116"/>
      <c r="G23" s="116"/>
      <c r="H23" s="116"/>
      <c r="I23" s="137" t="s">
        <v>229</v>
      </c>
      <c r="J23" s="136" t="s">
        <v>232</v>
      </c>
      <c r="K23" s="136" t="s">
        <v>208</v>
      </c>
      <c r="L23" s="117" t="s">
        <v>225</v>
      </c>
      <c r="M23" s="137" t="s">
        <v>204</v>
      </c>
      <c r="N23" s="137" t="s">
        <v>233</v>
      </c>
      <c r="O23" s="117"/>
      <c r="P23" s="117"/>
      <c r="Q23" s="117"/>
      <c r="R23" s="117"/>
      <c r="S23" s="117"/>
      <c r="T23" s="117" t="s">
        <v>211</v>
      </c>
      <c r="U23" s="117" t="s">
        <v>212</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v>906</v>
      </c>
      <c r="AP23" s="116">
        <v>938</v>
      </c>
      <c r="AQ23" s="116"/>
      <c r="AR23" s="116"/>
      <c r="AS23" s="116"/>
      <c r="AT23" s="116">
        <f t="shared" si="1"/>
        <v>8443</v>
      </c>
      <c r="AU23" s="233"/>
      <c r="AV23" s="274" t="s">
        <v>725</v>
      </c>
      <c r="AW23" s="274" t="s">
        <v>726</v>
      </c>
      <c r="AX23" s="243" t="s">
        <v>68</v>
      </c>
      <c r="AY23" s="230" t="s">
        <v>195</v>
      </c>
    </row>
    <row r="24" spans="1:51" ht="132" customHeight="1" x14ac:dyDescent="0.25">
      <c r="A24" s="116"/>
      <c r="B24" s="116"/>
      <c r="C24" s="116"/>
      <c r="D24" s="116"/>
      <c r="E24" s="116">
        <v>2</v>
      </c>
      <c r="F24" s="116"/>
      <c r="G24" s="116"/>
      <c r="H24" s="116"/>
      <c r="I24" s="137" t="s">
        <v>229</v>
      </c>
      <c r="J24" s="136" t="s">
        <v>234</v>
      </c>
      <c r="K24" s="136" t="s">
        <v>208</v>
      </c>
      <c r="L24" s="117" t="s">
        <v>225</v>
      </c>
      <c r="M24" s="137" t="s">
        <v>204</v>
      </c>
      <c r="N24" s="137" t="s">
        <v>235</v>
      </c>
      <c r="O24" s="117"/>
      <c r="P24" s="117"/>
      <c r="Q24" s="117"/>
      <c r="R24" s="117"/>
      <c r="S24" s="117"/>
      <c r="T24" s="117" t="s">
        <v>211</v>
      </c>
      <c r="U24" s="117" t="s">
        <v>212</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v>611</v>
      </c>
      <c r="AP24" s="116">
        <v>619</v>
      </c>
      <c r="AQ24" s="116"/>
      <c r="AR24" s="116"/>
      <c r="AS24" s="116"/>
      <c r="AT24" s="116">
        <f>SUM(AH24:AS24)</f>
        <v>5634</v>
      </c>
      <c r="AU24" s="233"/>
      <c r="AV24" s="274" t="s">
        <v>727</v>
      </c>
      <c r="AW24" s="274" t="s">
        <v>728</v>
      </c>
      <c r="AX24" s="243" t="s">
        <v>68</v>
      </c>
      <c r="AY24" s="230" t="s">
        <v>195</v>
      </c>
    </row>
    <row r="25" spans="1:51" ht="106.5" customHeight="1" x14ac:dyDescent="0.25">
      <c r="A25" s="116"/>
      <c r="B25" s="116"/>
      <c r="C25" s="116"/>
      <c r="D25" s="116"/>
      <c r="E25" s="116">
        <v>3</v>
      </c>
      <c r="F25" s="116"/>
      <c r="G25" s="116"/>
      <c r="H25" s="116"/>
      <c r="I25" s="137" t="s">
        <v>229</v>
      </c>
      <c r="J25" s="136" t="s">
        <v>236</v>
      </c>
      <c r="K25" s="136" t="s">
        <v>208</v>
      </c>
      <c r="L25" s="117" t="s">
        <v>225</v>
      </c>
      <c r="M25" s="137" t="s">
        <v>204</v>
      </c>
      <c r="N25" s="137" t="s">
        <v>237</v>
      </c>
      <c r="O25" s="117"/>
      <c r="P25" s="117"/>
      <c r="Q25" s="117"/>
      <c r="R25" s="117"/>
      <c r="S25" s="117"/>
      <c r="T25" s="117" t="s">
        <v>211</v>
      </c>
      <c r="U25" s="117" t="s">
        <v>212</v>
      </c>
      <c r="V25" s="118"/>
      <c r="W25" s="118"/>
      <c r="X25" s="118"/>
      <c r="Y25" s="118"/>
      <c r="Z25" s="118"/>
      <c r="AA25" s="118"/>
      <c r="AB25" s="118"/>
      <c r="AC25" s="118"/>
      <c r="AD25" s="118"/>
      <c r="AE25" s="118"/>
      <c r="AF25" s="118"/>
      <c r="AG25" s="118"/>
      <c r="AH25" s="116">
        <v>74</v>
      </c>
      <c r="AI25" s="116">
        <v>135</v>
      </c>
      <c r="AJ25" s="244">
        <v>143</v>
      </c>
      <c r="AK25" s="116">
        <v>120</v>
      </c>
      <c r="AL25" s="116">
        <v>168</v>
      </c>
      <c r="AM25" s="116">
        <v>175</v>
      </c>
      <c r="AN25" s="116">
        <v>130</v>
      </c>
      <c r="AO25" s="116">
        <v>104</v>
      </c>
      <c r="AP25" s="116">
        <v>87</v>
      </c>
      <c r="AQ25" s="116"/>
      <c r="AR25" s="116"/>
      <c r="AS25" s="116"/>
      <c r="AT25" s="116">
        <f t="shared" si="1"/>
        <v>1136</v>
      </c>
      <c r="AU25" s="233"/>
      <c r="AV25" s="274" t="s">
        <v>729</v>
      </c>
      <c r="AW25" s="274" t="s">
        <v>730</v>
      </c>
      <c r="AX25" s="243" t="s">
        <v>68</v>
      </c>
      <c r="AY25" s="230" t="s">
        <v>195</v>
      </c>
    </row>
    <row r="26" spans="1:51" ht="68.099999999999994" customHeight="1" x14ac:dyDescent="0.25">
      <c r="A26" s="116"/>
      <c r="B26" s="116"/>
      <c r="C26" s="116"/>
      <c r="D26" s="116"/>
      <c r="E26" s="116">
        <v>3</v>
      </c>
      <c r="F26" s="116"/>
      <c r="G26" s="116"/>
      <c r="H26" s="116"/>
      <c r="I26" s="137" t="s">
        <v>229</v>
      </c>
      <c r="J26" s="136" t="s">
        <v>238</v>
      </c>
      <c r="K26" s="136" t="s">
        <v>208</v>
      </c>
      <c r="L26" s="117" t="s">
        <v>225</v>
      </c>
      <c r="M26" s="137" t="s">
        <v>204</v>
      </c>
      <c r="N26" s="137" t="s">
        <v>239</v>
      </c>
      <c r="O26" s="117"/>
      <c r="P26" s="117"/>
      <c r="Q26" s="117"/>
      <c r="R26" s="117"/>
      <c r="S26" s="117"/>
      <c r="T26" s="117" t="s">
        <v>211</v>
      </c>
      <c r="U26" s="117" t="s">
        <v>212</v>
      </c>
      <c r="V26" s="118"/>
      <c r="W26" s="118"/>
      <c r="X26" s="118"/>
      <c r="Y26" s="118"/>
      <c r="Z26" s="118"/>
      <c r="AA26" s="118"/>
      <c r="AB26" s="118"/>
      <c r="AC26" s="118"/>
      <c r="AD26" s="118"/>
      <c r="AE26" s="118"/>
      <c r="AF26" s="118"/>
      <c r="AG26" s="118"/>
      <c r="AH26" s="116">
        <v>54</v>
      </c>
      <c r="AI26" s="116">
        <v>96</v>
      </c>
      <c r="AJ26" s="244">
        <v>96</v>
      </c>
      <c r="AK26" s="116">
        <v>73</v>
      </c>
      <c r="AL26" s="116">
        <v>108</v>
      </c>
      <c r="AM26" s="116">
        <v>93</v>
      </c>
      <c r="AN26" s="116">
        <v>77</v>
      </c>
      <c r="AO26" s="116">
        <v>63</v>
      </c>
      <c r="AP26" s="116">
        <v>48</v>
      </c>
      <c r="AQ26" s="116"/>
      <c r="AR26" s="116"/>
      <c r="AS26" s="116"/>
      <c r="AT26" s="116">
        <f t="shared" si="1"/>
        <v>708</v>
      </c>
      <c r="AU26" s="233"/>
      <c r="AV26" s="274" t="s">
        <v>731</v>
      </c>
      <c r="AW26" s="274" t="s">
        <v>732</v>
      </c>
      <c r="AX26" s="243" t="s">
        <v>68</v>
      </c>
      <c r="AY26" s="230" t="s">
        <v>195</v>
      </c>
    </row>
    <row r="27" spans="1:51" ht="95.1" customHeight="1" x14ac:dyDescent="0.25">
      <c r="A27" s="116"/>
      <c r="B27" s="116"/>
      <c r="C27" s="116"/>
      <c r="D27" s="116"/>
      <c r="E27" s="116">
        <v>3</v>
      </c>
      <c r="F27" s="116"/>
      <c r="G27" s="116"/>
      <c r="H27" s="116"/>
      <c r="I27" s="137" t="s">
        <v>229</v>
      </c>
      <c r="J27" s="136" t="s">
        <v>240</v>
      </c>
      <c r="K27" s="136" t="s">
        <v>208</v>
      </c>
      <c r="L27" s="117" t="s">
        <v>225</v>
      </c>
      <c r="M27" s="137" t="s">
        <v>204</v>
      </c>
      <c r="N27" s="137" t="s">
        <v>241</v>
      </c>
      <c r="O27" s="117"/>
      <c r="P27" s="117"/>
      <c r="Q27" s="117"/>
      <c r="R27" s="117"/>
      <c r="S27" s="117"/>
      <c r="T27" s="117" t="s">
        <v>211</v>
      </c>
      <c r="U27" s="117" t="s">
        <v>212</v>
      </c>
      <c r="V27" s="118"/>
      <c r="W27" s="118"/>
      <c r="X27" s="118"/>
      <c r="Y27" s="118"/>
      <c r="Z27" s="118"/>
      <c r="AA27" s="118"/>
      <c r="AB27" s="118"/>
      <c r="AC27" s="118"/>
      <c r="AD27" s="118"/>
      <c r="AE27" s="118"/>
      <c r="AF27" s="118"/>
      <c r="AG27" s="118"/>
      <c r="AH27" s="116">
        <v>20</v>
      </c>
      <c r="AI27" s="116">
        <v>39</v>
      </c>
      <c r="AJ27" s="244">
        <v>47</v>
      </c>
      <c r="AK27" s="116">
        <v>47</v>
      </c>
      <c r="AL27" s="116">
        <v>60</v>
      </c>
      <c r="AM27" s="116">
        <v>82</v>
      </c>
      <c r="AN27" s="116">
        <v>53</v>
      </c>
      <c r="AO27" s="116">
        <v>41</v>
      </c>
      <c r="AP27" s="116">
        <v>39</v>
      </c>
      <c r="AQ27" s="116"/>
      <c r="AR27" s="116"/>
      <c r="AS27" s="116"/>
      <c r="AT27" s="116">
        <f t="shared" si="1"/>
        <v>428</v>
      </c>
      <c r="AU27" s="233"/>
      <c r="AV27" s="274" t="s">
        <v>733</v>
      </c>
      <c r="AW27" s="274" t="s">
        <v>734</v>
      </c>
      <c r="AX27" s="243" t="s">
        <v>68</v>
      </c>
      <c r="AY27" s="230" t="s">
        <v>195</v>
      </c>
    </row>
    <row r="28" spans="1:51" ht="137.1" customHeight="1" x14ac:dyDescent="0.25">
      <c r="A28" s="116"/>
      <c r="B28" s="116"/>
      <c r="C28" s="116"/>
      <c r="D28" s="116"/>
      <c r="E28" s="116">
        <v>4</v>
      </c>
      <c r="F28" s="116"/>
      <c r="G28" s="116"/>
      <c r="H28" s="116"/>
      <c r="I28" s="137" t="s">
        <v>242</v>
      </c>
      <c r="J28" s="136" t="s">
        <v>243</v>
      </c>
      <c r="K28" s="136" t="s">
        <v>208</v>
      </c>
      <c r="L28" s="117" t="s">
        <v>225</v>
      </c>
      <c r="M28" s="137" t="s">
        <v>204</v>
      </c>
      <c r="N28" s="137" t="s">
        <v>244</v>
      </c>
      <c r="O28" s="117"/>
      <c r="P28" s="117"/>
      <c r="Q28" s="117"/>
      <c r="R28" s="117"/>
      <c r="S28" s="117"/>
      <c r="T28" s="117" t="s">
        <v>211</v>
      </c>
      <c r="U28" s="117" t="s">
        <v>212</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v>902</v>
      </c>
      <c r="AP28" s="116">
        <v>874</v>
      </c>
      <c r="AQ28" s="116"/>
      <c r="AR28" s="116"/>
      <c r="AS28" s="116"/>
      <c r="AT28" s="116">
        <f t="shared" si="1"/>
        <v>7124</v>
      </c>
      <c r="AU28" s="233"/>
      <c r="AV28" s="274" t="s">
        <v>735</v>
      </c>
      <c r="AW28" s="274" t="s">
        <v>736</v>
      </c>
      <c r="AX28" s="243" t="s">
        <v>68</v>
      </c>
      <c r="AY28" s="230" t="s">
        <v>195</v>
      </c>
    </row>
    <row r="29" spans="1:51" ht="57" customHeight="1" x14ac:dyDescent="0.25">
      <c r="A29" s="116"/>
      <c r="B29" s="116"/>
      <c r="C29" s="116"/>
      <c r="D29" s="116"/>
      <c r="E29" s="116">
        <v>4</v>
      </c>
      <c r="F29" s="116"/>
      <c r="G29" s="116"/>
      <c r="H29" s="116"/>
      <c r="I29" s="137" t="s">
        <v>242</v>
      </c>
      <c r="J29" s="136" t="s">
        <v>245</v>
      </c>
      <c r="K29" s="136" t="s">
        <v>208</v>
      </c>
      <c r="L29" s="117" t="s">
        <v>225</v>
      </c>
      <c r="M29" s="137" t="s">
        <v>204</v>
      </c>
      <c r="N29" s="137" t="s">
        <v>246</v>
      </c>
      <c r="O29" s="117"/>
      <c r="P29" s="117"/>
      <c r="Q29" s="117"/>
      <c r="R29" s="117"/>
      <c r="S29" s="117"/>
      <c r="T29" s="117" t="s">
        <v>211</v>
      </c>
      <c r="U29" s="117" t="s">
        <v>212</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v>711</v>
      </c>
      <c r="AP29" s="116">
        <v>697</v>
      </c>
      <c r="AQ29" s="116"/>
      <c r="AR29" s="116"/>
      <c r="AS29" s="116"/>
      <c r="AT29" s="116">
        <f t="shared" si="1"/>
        <v>5087</v>
      </c>
      <c r="AU29" s="233"/>
      <c r="AV29" s="274" t="s">
        <v>737</v>
      </c>
      <c r="AW29" s="274" t="s">
        <v>738</v>
      </c>
      <c r="AX29" s="243" t="s">
        <v>68</v>
      </c>
      <c r="AY29" s="230" t="s">
        <v>195</v>
      </c>
    </row>
    <row r="30" spans="1:51" ht="120.6" customHeight="1" x14ac:dyDescent="0.25">
      <c r="A30" s="116"/>
      <c r="B30" s="116"/>
      <c r="C30" s="116"/>
      <c r="D30" s="116"/>
      <c r="E30" s="116">
        <v>5</v>
      </c>
      <c r="F30" s="116"/>
      <c r="G30" s="116"/>
      <c r="H30" s="116"/>
      <c r="I30" s="137" t="s">
        <v>247</v>
      </c>
      <c r="J30" s="136" t="s">
        <v>248</v>
      </c>
      <c r="K30" s="136" t="s">
        <v>208</v>
      </c>
      <c r="L30" s="117" t="s">
        <v>225</v>
      </c>
      <c r="M30" s="137" t="s">
        <v>204</v>
      </c>
      <c r="N30" s="137" t="s">
        <v>249</v>
      </c>
      <c r="O30" s="117"/>
      <c r="P30" s="117"/>
      <c r="Q30" s="117"/>
      <c r="R30" s="117"/>
      <c r="S30" s="117"/>
      <c r="T30" s="117" t="s">
        <v>211</v>
      </c>
      <c r="U30" s="117" t="s">
        <v>250</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v>69</v>
      </c>
      <c r="AP30" s="116">
        <v>61</v>
      </c>
      <c r="AQ30" s="116"/>
      <c r="AR30" s="116"/>
      <c r="AS30" s="116"/>
      <c r="AT30" s="116">
        <f t="shared" si="1"/>
        <v>527</v>
      </c>
      <c r="AU30" s="233"/>
      <c r="AV30" s="243" t="s">
        <v>638</v>
      </c>
      <c r="AW30" s="243" t="s">
        <v>639</v>
      </c>
      <c r="AX30" s="243" t="s">
        <v>68</v>
      </c>
      <c r="AY30" s="230" t="s">
        <v>195</v>
      </c>
    </row>
    <row r="31" spans="1:51" ht="132.75" customHeight="1" x14ac:dyDescent="0.25">
      <c r="A31" s="116"/>
      <c r="B31" s="116"/>
      <c r="C31" s="116"/>
      <c r="D31" s="116"/>
      <c r="E31" s="116">
        <v>6</v>
      </c>
      <c r="F31" s="116"/>
      <c r="G31" s="116"/>
      <c r="H31" s="116"/>
      <c r="I31" s="137" t="s">
        <v>247</v>
      </c>
      <c r="J31" s="136" t="s">
        <v>251</v>
      </c>
      <c r="K31" s="136" t="s">
        <v>208</v>
      </c>
      <c r="L31" s="117" t="s">
        <v>225</v>
      </c>
      <c r="M31" s="137" t="s">
        <v>204</v>
      </c>
      <c r="N31" s="137" t="s">
        <v>252</v>
      </c>
      <c r="O31" s="117"/>
      <c r="P31" s="117"/>
      <c r="Q31" s="117"/>
      <c r="R31" s="117"/>
      <c r="S31" s="117"/>
      <c r="T31" s="117" t="s">
        <v>211</v>
      </c>
      <c r="U31" s="117" t="s">
        <v>250</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v>53</v>
      </c>
      <c r="AP31" s="116">
        <v>59</v>
      </c>
      <c r="AQ31" s="116"/>
      <c r="AR31" s="116"/>
      <c r="AS31" s="116"/>
      <c r="AT31" s="116">
        <f t="shared" si="1"/>
        <v>407</v>
      </c>
      <c r="AU31" s="233"/>
      <c r="AV31" s="243" t="s">
        <v>640</v>
      </c>
      <c r="AW31" s="243" t="s">
        <v>641</v>
      </c>
      <c r="AX31" s="243" t="s">
        <v>68</v>
      </c>
      <c r="AY31" s="230" t="s">
        <v>195</v>
      </c>
    </row>
    <row r="32" spans="1:51" ht="89.1" customHeight="1" x14ac:dyDescent="0.25">
      <c r="A32" s="116"/>
      <c r="B32" s="116"/>
      <c r="C32" s="116"/>
      <c r="D32" s="116"/>
      <c r="E32" s="116">
        <v>7</v>
      </c>
      <c r="F32" s="116"/>
      <c r="G32" s="116"/>
      <c r="H32" s="116"/>
      <c r="I32" s="137" t="s">
        <v>253</v>
      </c>
      <c r="J32" s="136" t="s">
        <v>254</v>
      </c>
      <c r="K32" s="136" t="s">
        <v>208</v>
      </c>
      <c r="L32" s="117" t="s">
        <v>225</v>
      </c>
      <c r="M32" s="137" t="s">
        <v>204</v>
      </c>
      <c r="N32" s="137" t="s">
        <v>255</v>
      </c>
      <c r="O32" s="117"/>
      <c r="P32" s="117"/>
      <c r="Q32" s="117"/>
      <c r="R32" s="117"/>
      <c r="S32" s="117"/>
      <c r="T32" s="117" t="s">
        <v>211</v>
      </c>
      <c r="U32" s="117" t="s">
        <v>212</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v>66</v>
      </c>
      <c r="AP32" s="116">
        <v>75</v>
      </c>
      <c r="AQ32" s="116"/>
      <c r="AR32" s="116"/>
      <c r="AS32" s="116"/>
      <c r="AT32" s="116">
        <f t="shared" si="1"/>
        <v>571</v>
      </c>
      <c r="AU32" s="233"/>
      <c r="AV32" s="243" t="s">
        <v>642</v>
      </c>
      <c r="AW32" s="243" t="s">
        <v>643</v>
      </c>
      <c r="AX32" s="243" t="s">
        <v>68</v>
      </c>
      <c r="AY32" s="230" t="s">
        <v>195</v>
      </c>
    </row>
    <row r="33" spans="1:52" ht="101.1" customHeight="1" x14ac:dyDescent="0.25">
      <c r="A33" s="116"/>
      <c r="B33" s="116"/>
      <c r="C33" s="116"/>
      <c r="D33" s="116"/>
      <c r="E33" s="116">
        <v>7</v>
      </c>
      <c r="F33" s="116"/>
      <c r="G33" s="116"/>
      <c r="H33" s="116"/>
      <c r="I33" s="137" t="s">
        <v>253</v>
      </c>
      <c r="J33" s="136" t="s">
        <v>256</v>
      </c>
      <c r="K33" s="136" t="s">
        <v>208</v>
      </c>
      <c r="L33" s="117" t="s">
        <v>225</v>
      </c>
      <c r="M33" s="137" t="s">
        <v>204</v>
      </c>
      <c r="N33" s="137" t="s">
        <v>257</v>
      </c>
      <c r="O33" s="117"/>
      <c r="P33" s="117"/>
      <c r="Q33" s="117"/>
      <c r="R33" s="117"/>
      <c r="S33" s="117"/>
      <c r="T33" s="117" t="s">
        <v>211</v>
      </c>
      <c r="U33" s="117" t="s">
        <v>212</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v>50</v>
      </c>
      <c r="AP33" s="116">
        <v>65</v>
      </c>
      <c r="AQ33" s="116"/>
      <c r="AR33" s="116"/>
      <c r="AS33" s="116"/>
      <c r="AT33" s="116">
        <f t="shared" si="1"/>
        <v>468</v>
      </c>
      <c r="AU33" s="233"/>
      <c r="AV33" s="243" t="s">
        <v>644</v>
      </c>
      <c r="AW33" s="243" t="s">
        <v>645</v>
      </c>
      <c r="AX33" s="243" t="s">
        <v>68</v>
      </c>
      <c r="AY33" s="230" t="s">
        <v>195</v>
      </c>
    </row>
    <row r="34" spans="1:52" ht="96" customHeight="1" x14ac:dyDescent="0.25">
      <c r="A34" s="116"/>
      <c r="B34" s="116"/>
      <c r="C34" s="116"/>
      <c r="D34" s="116"/>
      <c r="E34" s="116">
        <v>8</v>
      </c>
      <c r="F34" s="116"/>
      <c r="G34" s="116"/>
      <c r="H34" s="116"/>
      <c r="I34" s="137" t="s">
        <v>253</v>
      </c>
      <c r="J34" s="136" t="s">
        <v>258</v>
      </c>
      <c r="K34" s="136" t="s">
        <v>208</v>
      </c>
      <c r="L34" s="117" t="s">
        <v>225</v>
      </c>
      <c r="M34" s="137" t="s">
        <v>204</v>
      </c>
      <c r="N34" s="137" t="s">
        <v>259</v>
      </c>
      <c r="O34" s="117"/>
      <c r="P34" s="117"/>
      <c r="Q34" s="117"/>
      <c r="R34" s="117"/>
      <c r="S34" s="117"/>
      <c r="T34" s="117" t="s">
        <v>211</v>
      </c>
      <c r="U34" s="117" t="s">
        <v>212</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v>66</v>
      </c>
      <c r="AP34" s="116">
        <v>87</v>
      </c>
      <c r="AQ34" s="116"/>
      <c r="AR34" s="116"/>
      <c r="AS34" s="116"/>
      <c r="AT34" s="116">
        <f t="shared" si="1"/>
        <v>662</v>
      </c>
      <c r="AU34" s="233"/>
      <c r="AV34" s="243" t="s">
        <v>646</v>
      </c>
      <c r="AW34" s="243" t="s">
        <v>647</v>
      </c>
      <c r="AX34" s="243" t="s">
        <v>68</v>
      </c>
      <c r="AY34" s="230" t="s">
        <v>195</v>
      </c>
    </row>
    <row r="35" spans="1:52" ht="101.45" customHeight="1" x14ac:dyDescent="0.25">
      <c r="A35" s="116"/>
      <c r="B35" s="116"/>
      <c r="C35" s="116"/>
      <c r="D35" s="116"/>
      <c r="E35" s="116">
        <v>8</v>
      </c>
      <c r="F35" s="116"/>
      <c r="G35" s="116"/>
      <c r="H35" s="116"/>
      <c r="I35" s="137" t="s">
        <v>253</v>
      </c>
      <c r="J35" s="136" t="s">
        <v>260</v>
      </c>
      <c r="K35" s="136" t="s">
        <v>208</v>
      </c>
      <c r="L35" s="117" t="s">
        <v>225</v>
      </c>
      <c r="M35" s="137" t="s">
        <v>204</v>
      </c>
      <c r="N35" s="137" t="s">
        <v>261</v>
      </c>
      <c r="O35" s="117"/>
      <c r="P35" s="117"/>
      <c r="Q35" s="117"/>
      <c r="R35" s="117"/>
      <c r="S35" s="117"/>
      <c r="T35" s="117" t="s">
        <v>211</v>
      </c>
      <c r="U35" s="117" t="s">
        <v>212</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v>22</v>
      </c>
      <c r="AP35" s="116">
        <v>33</v>
      </c>
      <c r="AQ35" s="116"/>
      <c r="AR35" s="116"/>
      <c r="AS35" s="116"/>
      <c r="AT35" s="116">
        <f t="shared" si="1"/>
        <v>258</v>
      </c>
      <c r="AU35" s="233"/>
      <c r="AV35" s="243" t="s">
        <v>648</v>
      </c>
      <c r="AW35" s="243" t="s">
        <v>649</v>
      </c>
      <c r="AX35" s="243" t="s">
        <v>650</v>
      </c>
      <c r="AY35" s="230" t="s">
        <v>262</v>
      </c>
    </row>
    <row r="36" spans="1:52" ht="90.6" customHeight="1" x14ac:dyDescent="0.25">
      <c r="A36" s="116"/>
      <c r="B36" s="116"/>
      <c r="C36" s="116"/>
      <c r="D36" s="116"/>
      <c r="E36" s="116">
        <v>8</v>
      </c>
      <c r="F36" s="116"/>
      <c r="G36" s="116"/>
      <c r="H36" s="116"/>
      <c r="I36" s="137" t="s">
        <v>253</v>
      </c>
      <c r="J36" s="136" t="s">
        <v>263</v>
      </c>
      <c r="K36" s="136" t="s">
        <v>208</v>
      </c>
      <c r="L36" s="117" t="s">
        <v>225</v>
      </c>
      <c r="M36" s="137" t="s">
        <v>204</v>
      </c>
      <c r="N36" s="137" t="s">
        <v>264</v>
      </c>
      <c r="O36" s="117"/>
      <c r="P36" s="117"/>
      <c r="Q36" s="117"/>
      <c r="R36" s="117"/>
      <c r="S36" s="117"/>
      <c r="T36" s="117" t="s">
        <v>211</v>
      </c>
      <c r="U36" s="117" t="s">
        <v>212</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v>17</v>
      </c>
      <c r="AP36" s="116">
        <v>12</v>
      </c>
      <c r="AQ36" s="116"/>
      <c r="AR36" s="116"/>
      <c r="AS36" s="116"/>
      <c r="AT36" s="116">
        <f t="shared" si="1"/>
        <v>105</v>
      </c>
      <c r="AU36" s="233"/>
      <c r="AV36" s="243" t="s">
        <v>651</v>
      </c>
      <c r="AW36" s="243" t="s">
        <v>652</v>
      </c>
      <c r="AX36" s="243" t="s">
        <v>68</v>
      </c>
      <c r="AY36" s="230" t="s">
        <v>195</v>
      </c>
    </row>
    <row r="37" spans="1:52" ht="95.45" customHeight="1" x14ac:dyDescent="0.25">
      <c r="A37" s="116"/>
      <c r="B37" s="116"/>
      <c r="C37" s="116"/>
      <c r="D37" s="116"/>
      <c r="E37" s="116">
        <v>8</v>
      </c>
      <c r="F37" s="116"/>
      <c r="G37" s="116"/>
      <c r="H37" s="116"/>
      <c r="I37" s="137" t="s">
        <v>253</v>
      </c>
      <c r="J37" s="136" t="s">
        <v>265</v>
      </c>
      <c r="K37" s="136" t="s">
        <v>208</v>
      </c>
      <c r="L37" s="117" t="s">
        <v>225</v>
      </c>
      <c r="M37" s="137" t="s">
        <v>204</v>
      </c>
      <c r="N37" s="137" t="s">
        <v>266</v>
      </c>
      <c r="O37" s="117"/>
      <c r="P37" s="117"/>
      <c r="Q37" s="117"/>
      <c r="R37" s="117"/>
      <c r="S37" s="117"/>
      <c r="T37" s="117" t="s">
        <v>211</v>
      </c>
      <c r="U37" s="117" t="s">
        <v>212</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v>105</v>
      </c>
      <c r="AP37" s="116">
        <v>132</v>
      </c>
      <c r="AQ37" s="116"/>
      <c r="AR37" s="116"/>
      <c r="AS37" s="116"/>
      <c r="AT37" s="116">
        <f t="shared" si="1"/>
        <v>1025</v>
      </c>
      <c r="AU37" s="233"/>
      <c r="AV37" s="243" t="s">
        <v>636</v>
      </c>
      <c r="AW37" s="243" t="s">
        <v>653</v>
      </c>
      <c r="AX37" s="243" t="s">
        <v>68</v>
      </c>
      <c r="AY37" s="230" t="s">
        <v>195</v>
      </c>
    </row>
    <row r="38" spans="1:52" ht="147" customHeight="1" x14ac:dyDescent="0.25">
      <c r="A38" s="116"/>
      <c r="B38" s="116"/>
      <c r="C38" s="116"/>
      <c r="D38" s="116"/>
      <c r="E38" s="116">
        <v>9</v>
      </c>
      <c r="F38" s="116"/>
      <c r="G38" s="116"/>
      <c r="H38" s="116"/>
      <c r="I38" s="137" t="s">
        <v>267</v>
      </c>
      <c r="J38" s="136" t="s">
        <v>268</v>
      </c>
      <c r="K38" s="136" t="s">
        <v>208</v>
      </c>
      <c r="L38" s="117" t="s">
        <v>225</v>
      </c>
      <c r="M38" s="137" t="s">
        <v>204</v>
      </c>
      <c r="N38" s="137" t="s">
        <v>269</v>
      </c>
      <c r="O38" s="117"/>
      <c r="P38" s="117"/>
      <c r="Q38" s="117"/>
      <c r="R38" s="117"/>
      <c r="S38" s="117"/>
      <c r="T38" s="117" t="s">
        <v>211</v>
      </c>
      <c r="U38" s="117" t="s">
        <v>270</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v>689</v>
      </c>
      <c r="AP38" s="116">
        <v>1325</v>
      </c>
      <c r="AQ38" s="116"/>
      <c r="AR38" s="116"/>
      <c r="AS38" s="116"/>
      <c r="AT38" s="116">
        <f t="shared" si="1"/>
        <v>6535</v>
      </c>
      <c r="AU38" s="233"/>
      <c r="AV38" s="230" t="s">
        <v>708</v>
      </c>
      <c r="AW38" s="230" t="s">
        <v>701</v>
      </c>
      <c r="AX38" s="243" t="s">
        <v>68</v>
      </c>
      <c r="AY38" s="230" t="s">
        <v>195</v>
      </c>
    </row>
    <row r="39" spans="1:52" ht="300.60000000000002" customHeight="1" x14ac:dyDescent="0.25">
      <c r="A39" s="116"/>
      <c r="B39" s="116"/>
      <c r="C39" s="116"/>
      <c r="D39" s="116"/>
      <c r="E39" s="116">
        <v>10</v>
      </c>
      <c r="F39" s="116"/>
      <c r="G39" s="116"/>
      <c r="H39" s="116"/>
      <c r="I39" s="137" t="s">
        <v>267</v>
      </c>
      <c r="J39" s="136" t="s">
        <v>271</v>
      </c>
      <c r="K39" s="136" t="s">
        <v>208</v>
      </c>
      <c r="L39" s="117" t="s">
        <v>225</v>
      </c>
      <c r="M39" s="137" t="s">
        <v>204</v>
      </c>
      <c r="N39" s="137" t="s">
        <v>272</v>
      </c>
      <c r="O39" s="117"/>
      <c r="P39" s="117"/>
      <c r="Q39" s="117"/>
      <c r="R39" s="117"/>
      <c r="S39" s="117"/>
      <c r="T39" s="117" t="s">
        <v>211</v>
      </c>
      <c r="U39" s="117" t="s">
        <v>270</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v>17</v>
      </c>
      <c r="AP39" s="116">
        <v>9</v>
      </c>
      <c r="AQ39" s="116"/>
      <c r="AR39" s="116"/>
      <c r="AS39" s="116"/>
      <c r="AT39" s="116">
        <f t="shared" si="1"/>
        <v>73</v>
      </c>
      <c r="AU39" s="233"/>
      <c r="AV39" s="243" t="s">
        <v>702</v>
      </c>
      <c r="AW39" s="243" t="s">
        <v>703</v>
      </c>
      <c r="AX39" s="243" t="s">
        <v>68</v>
      </c>
      <c r="AY39" s="230" t="s">
        <v>195</v>
      </c>
    </row>
    <row r="40" spans="1:52" ht="299.25" customHeight="1" x14ac:dyDescent="0.25">
      <c r="A40" s="116"/>
      <c r="B40" s="116"/>
      <c r="C40" s="116"/>
      <c r="D40" s="116"/>
      <c r="E40" s="116">
        <v>11</v>
      </c>
      <c r="F40" s="116"/>
      <c r="G40" s="116"/>
      <c r="H40" s="116"/>
      <c r="I40" s="137" t="s">
        <v>267</v>
      </c>
      <c r="J40" s="136" t="s">
        <v>273</v>
      </c>
      <c r="K40" s="136" t="s">
        <v>208</v>
      </c>
      <c r="L40" s="117" t="s">
        <v>225</v>
      </c>
      <c r="M40" s="137" t="s">
        <v>204</v>
      </c>
      <c r="N40" s="137" t="s">
        <v>274</v>
      </c>
      <c r="O40" s="117"/>
      <c r="P40" s="117"/>
      <c r="Q40" s="117"/>
      <c r="R40" s="117"/>
      <c r="S40" s="117"/>
      <c r="T40" s="117" t="s">
        <v>211</v>
      </c>
      <c r="U40" s="117" t="s">
        <v>270</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v>20</v>
      </c>
      <c r="AP40" s="116">
        <v>19</v>
      </c>
      <c r="AQ40" s="116"/>
      <c r="AR40" s="116"/>
      <c r="AS40" s="116"/>
      <c r="AT40" s="116">
        <f t="shared" si="1"/>
        <v>129</v>
      </c>
      <c r="AU40" s="233"/>
      <c r="AV40" s="272" t="s">
        <v>704</v>
      </c>
      <c r="AW40" s="230" t="s">
        <v>705</v>
      </c>
      <c r="AX40" s="243" t="s">
        <v>68</v>
      </c>
      <c r="AY40" s="230" t="s">
        <v>195</v>
      </c>
    </row>
    <row r="41" spans="1:52" ht="283.14999999999998" customHeight="1" x14ac:dyDescent="0.25">
      <c r="A41" s="116"/>
      <c r="B41" s="116"/>
      <c r="C41" s="116"/>
      <c r="D41" s="116"/>
      <c r="E41" s="116">
        <v>12</v>
      </c>
      <c r="F41" s="116"/>
      <c r="G41" s="116"/>
      <c r="H41" s="116"/>
      <c r="I41" s="137" t="s">
        <v>267</v>
      </c>
      <c r="J41" s="136" t="s">
        <v>275</v>
      </c>
      <c r="K41" s="136" t="s">
        <v>208</v>
      </c>
      <c r="L41" s="117" t="s">
        <v>225</v>
      </c>
      <c r="M41" s="137" t="s">
        <v>204</v>
      </c>
      <c r="N41" s="137" t="s">
        <v>276</v>
      </c>
      <c r="O41" s="117"/>
      <c r="P41" s="117"/>
      <c r="Q41" s="117"/>
      <c r="R41" s="117"/>
      <c r="S41" s="117"/>
      <c r="T41" s="117" t="s">
        <v>211</v>
      </c>
      <c r="U41" s="117" t="s">
        <v>270</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v>8</v>
      </c>
      <c r="AP41" s="116">
        <v>6</v>
      </c>
      <c r="AQ41" s="116"/>
      <c r="AR41" s="116"/>
      <c r="AS41" s="116"/>
      <c r="AT41" s="116">
        <f t="shared" si="1"/>
        <v>42</v>
      </c>
      <c r="AU41" s="233"/>
      <c r="AV41" s="243" t="s">
        <v>706</v>
      </c>
      <c r="AW41" s="243" t="s">
        <v>707</v>
      </c>
      <c r="AX41" s="243" t="s">
        <v>68</v>
      </c>
      <c r="AY41" s="230" t="s">
        <v>195</v>
      </c>
    </row>
    <row r="42" spans="1:52" ht="169.15" customHeight="1" x14ac:dyDescent="0.25">
      <c r="A42" s="116"/>
      <c r="B42" s="116"/>
      <c r="C42" s="116"/>
      <c r="D42" s="116"/>
      <c r="E42" s="116">
        <v>13</v>
      </c>
      <c r="F42" s="116"/>
      <c r="G42" s="116"/>
      <c r="H42" s="116"/>
      <c r="I42" s="137" t="s">
        <v>277</v>
      </c>
      <c r="J42" s="136" t="s">
        <v>278</v>
      </c>
      <c r="K42" s="136" t="s">
        <v>208</v>
      </c>
      <c r="L42" s="117" t="s">
        <v>225</v>
      </c>
      <c r="M42" s="137" t="s">
        <v>204</v>
      </c>
      <c r="N42" s="137" t="s">
        <v>279</v>
      </c>
      <c r="O42" s="117"/>
      <c r="P42" s="117"/>
      <c r="Q42" s="117"/>
      <c r="R42" s="117"/>
      <c r="S42" s="117"/>
      <c r="T42" s="117" t="s">
        <v>211</v>
      </c>
      <c r="U42" s="117" t="s">
        <v>226</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v>53</v>
      </c>
      <c r="AP42" s="116">
        <v>129</v>
      </c>
      <c r="AQ42" s="116"/>
      <c r="AR42" s="116"/>
      <c r="AS42" s="116"/>
      <c r="AT42" s="116">
        <f t="shared" si="1"/>
        <v>1560</v>
      </c>
      <c r="AU42" s="233"/>
      <c r="AV42" s="243" t="s">
        <v>671</v>
      </c>
      <c r="AW42" s="230" t="s">
        <v>672</v>
      </c>
      <c r="AX42" s="230" t="s">
        <v>675</v>
      </c>
      <c r="AY42" s="230" t="s">
        <v>673</v>
      </c>
    </row>
    <row r="43" spans="1:52" ht="172.9" customHeight="1" x14ac:dyDescent="0.25">
      <c r="A43" s="116"/>
      <c r="B43" s="116"/>
      <c r="C43" s="116"/>
      <c r="D43" s="116"/>
      <c r="E43" s="116">
        <v>14</v>
      </c>
      <c r="F43" s="116"/>
      <c r="G43" s="116"/>
      <c r="H43" s="116"/>
      <c r="I43" s="137" t="s">
        <v>277</v>
      </c>
      <c r="J43" s="136" t="s">
        <v>280</v>
      </c>
      <c r="K43" s="136" t="s">
        <v>208</v>
      </c>
      <c r="L43" s="117" t="s">
        <v>225</v>
      </c>
      <c r="M43" s="137" t="s">
        <v>204</v>
      </c>
      <c r="N43" s="137" t="s">
        <v>281</v>
      </c>
      <c r="O43" s="117"/>
      <c r="P43" s="117"/>
      <c r="Q43" s="117"/>
      <c r="R43" s="117"/>
      <c r="S43" s="117"/>
      <c r="T43" s="117" t="s">
        <v>211</v>
      </c>
      <c r="U43" s="117" t="s">
        <v>226</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v>15</v>
      </c>
      <c r="AP43" s="116">
        <v>8</v>
      </c>
      <c r="AQ43" s="116"/>
      <c r="AR43" s="116"/>
      <c r="AS43" s="116"/>
      <c r="AT43" s="116">
        <f t="shared" si="1"/>
        <v>87</v>
      </c>
      <c r="AU43" s="233"/>
      <c r="AV43" s="243" t="s">
        <v>676</v>
      </c>
      <c r="AW43" s="243" t="s">
        <v>677</v>
      </c>
      <c r="AX43" s="230" t="s">
        <v>678</v>
      </c>
      <c r="AY43" s="230" t="s">
        <v>679</v>
      </c>
    </row>
    <row r="44" spans="1:52" ht="113.25" customHeight="1" x14ac:dyDescent="0.25">
      <c r="A44" s="116"/>
      <c r="B44" s="116"/>
      <c r="C44" s="116"/>
      <c r="D44" s="116"/>
      <c r="E44" s="116">
        <v>15</v>
      </c>
      <c r="F44" s="116"/>
      <c r="G44" s="116"/>
      <c r="H44" s="116"/>
      <c r="I44" s="137" t="s">
        <v>277</v>
      </c>
      <c r="J44" s="136" t="s">
        <v>282</v>
      </c>
      <c r="K44" s="136" t="s">
        <v>208</v>
      </c>
      <c r="L44" s="117" t="s">
        <v>225</v>
      </c>
      <c r="M44" s="137" t="s">
        <v>204</v>
      </c>
      <c r="N44" s="137" t="s">
        <v>283</v>
      </c>
      <c r="O44" s="117"/>
      <c r="P44" s="117"/>
      <c r="Q44" s="117"/>
      <c r="R44" s="117"/>
      <c r="S44" s="117"/>
      <c r="T44" s="117" t="s">
        <v>211</v>
      </c>
      <c r="U44" s="117" t="s">
        <v>212</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v>2950</v>
      </c>
      <c r="AP44" s="244">
        <v>2983</v>
      </c>
      <c r="AQ44" s="244"/>
      <c r="AR44" s="244"/>
      <c r="AS44" s="244"/>
      <c r="AT44" s="244">
        <f t="shared" si="1"/>
        <v>11510</v>
      </c>
      <c r="AU44" s="234"/>
      <c r="AV44" s="243" t="s">
        <v>761</v>
      </c>
      <c r="AW44" s="243" t="s">
        <v>762</v>
      </c>
      <c r="AX44" s="246" t="s">
        <v>68</v>
      </c>
      <c r="AY44" s="137" t="s">
        <v>195</v>
      </c>
      <c r="AZ44" s="108">
        <v>7</v>
      </c>
    </row>
    <row r="45" spans="1:52" ht="150" customHeight="1" x14ac:dyDescent="0.25">
      <c r="A45" s="116"/>
      <c r="B45" s="116"/>
      <c r="C45" s="116"/>
      <c r="D45" s="116"/>
      <c r="E45" s="116">
        <v>16</v>
      </c>
      <c r="F45" s="116"/>
      <c r="G45" s="116"/>
      <c r="H45" s="116"/>
      <c r="I45" s="137" t="s">
        <v>277</v>
      </c>
      <c r="J45" s="136" t="s">
        <v>284</v>
      </c>
      <c r="K45" s="136" t="s">
        <v>208</v>
      </c>
      <c r="L45" s="117" t="s">
        <v>225</v>
      </c>
      <c r="M45" s="137" t="s">
        <v>204</v>
      </c>
      <c r="N45" s="137" t="s">
        <v>285</v>
      </c>
      <c r="O45" s="117"/>
      <c r="P45" s="117"/>
      <c r="Q45" s="117"/>
      <c r="R45" s="117"/>
      <c r="S45" s="117"/>
      <c r="T45" s="117" t="s">
        <v>211</v>
      </c>
      <c r="U45" s="117" t="s">
        <v>286</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v>11</v>
      </c>
      <c r="AP45" s="116">
        <v>11</v>
      </c>
      <c r="AQ45" s="116"/>
      <c r="AR45" s="116"/>
      <c r="AS45" s="116"/>
      <c r="AT45" s="116">
        <f>SUM(AH45:AS45)</f>
        <v>74</v>
      </c>
      <c r="AU45" s="233"/>
      <c r="AV45" s="243" t="s">
        <v>687</v>
      </c>
      <c r="AW45" s="243" t="s">
        <v>688</v>
      </c>
      <c r="AX45" s="246" t="s">
        <v>68</v>
      </c>
      <c r="AY45" s="137" t="s">
        <v>195</v>
      </c>
    </row>
    <row r="46" spans="1:52" ht="72" customHeight="1" x14ac:dyDescent="0.25">
      <c r="A46" s="116"/>
      <c r="B46" s="116"/>
      <c r="C46" s="116"/>
      <c r="D46" s="116"/>
      <c r="E46" s="116">
        <v>17</v>
      </c>
      <c r="F46" s="116"/>
      <c r="G46" s="116"/>
      <c r="H46" s="116"/>
      <c r="I46" s="137" t="s">
        <v>287</v>
      </c>
      <c r="J46" s="136" t="s">
        <v>288</v>
      </c>
      <c r="K46" s="136" t="s">
        <v>208</v>
      </c>
      <c r="L46" s="117" t="s">
        <v>225</v>
      </c>
      <c r="M46" s="137" t="s">
        <v>204</v>
      </c>
      <c r="N46" s="137" t="s">
        <v>289</v>
      </c>
      <c r="O46" s="117"/>
      <c r="P46" s="117"/>
      <c r="Q46" s="117"/>
      <c r="R46" s="117"/>
      <c r="S46" s="117"/>
      <c r="T46" s="117" t="s">
        <v>211</v>
      </c>
      <c r="U46" s="117" t="s">
        <v>220</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v>3</v>
      </c>
      <c r="AP46" s="116">
        <v>11</v>
      </c>
      <c r="AQ46" s="116"/>
      <c r="AR46" s="116"/>
      <c r="AS46" s="116"/>
      <c r="AT46" s="116">
        <f t="shared" si="1"/>
        <v>53</v>
      </c>
      <c r="AU46" s="233"/>
      <c r="AV46" s="243" t="s">
        <v>749</v>
      </c>
      <c r="AW46" s="243" t="s">
        <v>750</v>
      </c>
      <c r="AX46" s="243" t="s">
        <v>68</v>
      </c>
      <c r="AY46" s="247" t="s">
        <v>195</v>
      </c>
    </row>
    <row r="47" spans="1:52" ht="86.25" customHeight="1" x14ac:dyDescent="0.25">
      <c r="A47" s="116"/>
      <c r="B47" s="116"/>
      <c r="C47" s="116"/>
      <c r="D47" s="116"/>
      <c r="E47" s="116">
        <v>18</v>
      </c>
      <c r="F47" s="116"/>
      <c r="G47" s="116"/>
      <c r="H47" s="116"/>
      <c r="I47" s="137" t="s">
        <v>287</v>
      </c>
      <c r="J47" s="136" t="s">
        <v>290</v>
      </c>
      <c r="K47" s="136" t="s">
        <v>208</v>
      </c>
      <c r="L47" s="117" t="s">
        <v>225</v>
      </c>
      <c r="M47" s="137" t="s">
        <v>204</v>
      </c>
      <c r="N47" s="137" t="s">
        <v>291</v>
      </c>
      <c r="O47" s="117"/>
      <c r="P47" s="117"/>
      <c r="Q47" s="117"/>
      <c r="R47" s="117"/>
      <c r="S47" s="117"/>
      <c r="T47" s="117" t="s">
        <v>211</v>
      </c>
      <c r="U47" s="117" t="s">
        <v>220</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v>17</v>
      </c>
      <c r="AP47" s="116">
        <v>18</v>
      </c>
      <c r="AQ47" s="116"/>
      <c r="AR47" s="116"/>
      <c r="AS47" s="116"/>
      <c r="AT47" s="116">
        <f t="shared" si="1"/>
        <v>137</v>
      </c>
      <c r="AU47" s="233"/>
      <c r="AV47" s="243" t="s">
        <v>751</v>
      </c>
      <c r="AW47" s="243" t="s">
        <v>752</v>
      </c>
      <c r="AX47" s="243" t="s">
        <v>68</v>
      </c>
      <c r="AY47" s="247" t="s">
        <v>195</v>
      </c>
    </row>
    <row r="48" spans="1:52" ht="82.5" customHeight="1" x14ac:dyDescent="0.25">
      <c r="A48" s="116"/>
      <c r="B48" s="116"/>
      <c r="C48" s="116"/>
      <c r="D48" s="116"/>
      <c r="E48" s="116">
        <v>19</v>
      </c>
      <c r="F48" s="116"/>
      <c r="G48" s="116"/>
      <c r="H48" s="116"/>
      <c r="I48" s="137" t="s">
        <v>287</v>
      </c>
      <c r="J48" s="136" t="s">
        <v>292</v>
      </c>
      <c r="K48" s="136" t="s">
        <v>208</v>
      </c>
      <c r="L48" s="117" t="s">
        <v>225</v>
      </c>
      <c r="M48" s="137" t="s">
        <v>204</v>
      </c>
      <c r="N48" s="137" t="s">
        <v>293</v>
      </c>
      <c r="O48" s="117"/>
      <c r="P48" s="117"/>
      <c r="Q48" s="117"/>
      <c r="R48" s="117"/>
      <c r="S48" s="117"/>
      <c r="T48" s="117" t="s">
        <v>211</v>
      </c>
      <c r="U48" s="117" t="s">
        <v>220</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v>58</v>
      </c>
      <c r="AP48" s="116">
        <v>43</v>
      </c>
      <c r="AQ48" s="116"/>
      <c r="AR48" s="116"/>
      <c r="AS48" s="116"/>
      <c r="AT48" s="116">
        <f t="shared" si="1"/>
        <v>428</v>
      </c>
      <c r="AU48" s="233"/>
      <c r="AV48" s="243" t="s">
        <v>753</v>
      </c>
      <c r="AW48" s="243" t="s">
        <v>754</v>
      </c>
      <c r="AX48" s="243" t="s">
        <v>68</v>
      </c>
      <c r="AY48" s="247" t="s">
        <v>195</v>
      </c>
    </row>
    <row r="49" spans="1:51" ht="169.5" customHeight="1" x14ac:dyDescent="0.25">
      <c r="A49" s="116"/>
      <c r="B49" s="116"/>
      <c r="C49" s="116"/>
      <c r="D49" s="116"/>
      <c r="E49" s="116">
        <v>20</v>
      </c>
      <c r="F49" s="116"/>
      <c r="G49" s="116"/>
      <c r="H49" s="116"/>
      <c r="I49" s="137" t="s">
        <v>294</v>
      </c>
      <c r="J49" s="136" t="s">
        <v>295</v>
      </c>
      <c r="K49" s="136" t="s">
        <v>208</v>
      </c>
      <c r="L49" s="117" t="s">
        <v>225</v>
      </c>
      <c r="M49" s="137" t="s">
        <v>204</v>
      </c>
      <c r="N49" s="137" t="s">
        <v>296</v>
      </c>
      <c r="O49" s="117"/>
      <c r="P49" s="117"/>
      <c r="Q49" s="117"/>
      <c r="R49" s="117"/>
      <c r="S49" s="117"/>
      <c r="T49" s="117" t="s">
        <v>211</v>
      </c>
      <c r="U49" s="117" t="s">
        <v>212</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v>111</v>
      </c>
      <c r="AP49" s="116">
        <v>134</v>
      </c>
      <c r="AQ49" s="116"/>
      <c r="AR49" s="116"/>
      <c r="AS49" s="116"/>
      <c r="AT49" s="116">
        <f t="shared" si="1"/>
        <v>866</v>
      </c>
      <c r="AU49" s="233"/>
      <c r="AV49" s="230" t="s">
        <v>740</v>
      </c>
      <c r="AW49" s="230" t="s">
        <v>741</v>
      </c>
      <c r="AX49" s="230" t="s">
        <v>739</v>
      </c>
      <c r="AY49" s="230" t="s">
        <v>297</v>
      </c>
    </row>
    <row r="50" spans="1:51" ht="174" customHeight="1" x14ac:dyDescent="0.25">
      <c r="A50" s="116"/>
      <c r="B50" s="116"/>
      <c r="C50" s="116"/>
      <c r="D50" s="116"/>
      <c r="E50" s="116">
        <v>21</v>
      </c>
      <c r="F50" s="116"/>
      <c r="G50" s="116"/>
      <c r="H50" s="116"/>
      <c r="I50" s="137" t="s">
        <v>294</v>
      </c>
      <c r="J50" s="136" t="s">
        <v>298</v>
      </c>
      <c r="K50" s="136" t="s">
        <v>208</v>
      </c>
      <c r="L50" s="117" t="s">
        <v>225</v>
      </c>
      <c r="M50" s="137" t="s">
        <v>204</v>
      </c>
      <c r="N50" s="137" t="s">
        <v>299</v>
      </c>
      <c r="O50" s="117"/>
      <c r="P50" s="117"/>
      <c r="Q50" s="117"/>
      <c r="R50" s="117"/>
      <c r="S50" s="117"/>
      <c r="T50" s="117" t="s">
        <v>211</v>
      </c>
      <c r="U50" s="117" t="s">
        <v>270</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v>14</v>
      </c>
      <c r="AP50" s="116">
        <v>8</v>
      </c>
      <c r="AQ50" s="116"/>
      <c r="AR50" s="116"/>
      <c r="AS50" s="116"/>
      <c r="AT50" s="116">
        <f t="shared" si="1"/>
        <v>31</v>
      </c>
      <c r="AU50" s="233"/>
      <c r="AV50" s="243" t="s">
        <v>709</v>
      </c>
      <c r="AW50" s="243" t="s">
        <v>710</v>
      </c>
      <c r="AX50" s="243" t="s">
        <v>68</v>
      </c>
      <c r="AY50" s="230" t="s">
        <v>195</v>
      </c>
    </row>
    <row r="51" spans="1:51" ht="105.75" customHeight="1" x14ac:dyDescent="0.25">
      <c r="A51" s="116"/>
      <c r="B51" s="116"/>
      <c r="C51" s="116"/>
      <c r="D51" s="116"/>
      <c r="E51" s="116">
        <v>22</v>
      </c>
      <c r="F51" s="116"/>
      <c r="G51" s="116"/>
      <c r="H51" s="116"/>
      <c r="I51" s="137" t="s">
        <v>300</v>
      </c>
      <c r="J51" s="136" t="s">
        <v>301</v>
      </c>
      <c r="K51" s="136" t="s">
        <v>208</v>
      </c>
      <c r="L51" s="117" t="s">
        <v>225</v>
      </c>
      <c r="M51" s="137" t="s">
        <v>204</v>
      </c>
      <c r="N51" s="137" t="s">
        <v>302</v>
      </c>
      <c r="O51" s="117"/>
      <c r="P51" s="117"/>
      <c r="Q51" s="117"/>
      <c r="R51" s="117"/>
      <c r="S51" s="117"/>
      <c r="T51" s="117" t="s">
        <v>211</v>
      </c>
      <c r="U51" s="117" t="s">
        <v>303</v>
      </c>
      <c r="V51" s="118"/>
      <c r="W51" s="118"/>
      <c r="X51" s="118"/>
      <c r="Y51" s="118"/>
      <c r="Z51" s="118"/>
      <c r="AA51" s="118"/>
      <c r="AB51" s="118"/>
      <c r="AC51" s="118"/>
      <c r="AD51" s="118"/>
      <c r="AE51" s="118"/>
      <c r="AF51" s="118"/>
      <c r="AG51" s="118"/>
      <c r="AH51" s="116">
        <v>8</v>
      </c>
      <c r="AI51" s="116">
        <v>68</v>
      </c>
      <c r="AJ51" s="116">
        <v>107</v>
      </c>
      <c r="AK51" s="116">
        <v>97</v>
      </c>
      <c r="AL51" s="116">
        <v>123</v>
      </c>
      <c r="AM51" s="116">
        <v>161</v>
      </c>
      <c r="AN51" s="116">
        <v>134</v>
      </c>
      <c r="AO51" s="116">
        <v>126</v>
      </c>
      <c r="AP51" s="116">
        <v>145</v>
      </c>
      <c r="AQ51" s="116"/>
      <c r="AR51" s="116"/>
      <c r="AS51" s="116"/>
      <c r="AT51" s="116">
        <f t="shared" si="1"/>
        <v>969</v>
      </c>
      <c r="AU51" s="233"/>
      <c r="AV51" s="243" t="s">
        <v>663</v>
      </c>
      <c r="AW51" s="243" t="s">
        <v>664</v>
      </c>
      <c r="AX51" s="243" t="s">
        <v>68</v>
      </c>
      <c r="AY51" s="230" t="s">
        <v>195</v>
      </c>
    </row>
    <row r="52" spans="1:51" ht="51" customHeight="1" x14ac:dyDescent="0.25">
      <c r="A52" s="116"/>
      <c r="B52" s="116"/>
      <c r="C52" s="116"/>
      <c r="D52" s="116"/>
      <c r="E52" s="116">
        <v>22</v>
      </c>
      <c r="F52" s="116"/>
      <c r="G52" s="116"/>
      <c r="H52" s="116"/>
      <c r="I52" s="137" t="s">
        <v>300</v>
      </c>
      <c r="J52" s="136" t="s">
        <v>304</v>
      </c>
      <c r="K52" s="136" t="s">
        <v>208</v>
      </c>
      <c r="L52" s="117" t="s">
        <v>225</v>
      </c>
      <c r="M52" s="137" t="s">
        <v>204</v>
      </c>
      <c r="N52" s="137" t="s">
        <v>305</v>
      </c>
      <c r="O52" s="117"/>
      <c r="P52" s="117"/>
      <c r="Q52" s="117"/>
      <c r="R52" s="117"/>
      <c r="S52" s="117"/>
      <c r="T52" s="117" t="s">
        <v>211</v>
      </c>
      <c r="U52" s="117" t="s">
        <v>212</v>
      </c>
      <c r="V52" s="118"/>
      <c r="W52" s="118"/>
      <c r="X52" s="118"/>
      <c r="Y52" s="118"/>
      <c r="Z52" s="118"/>
      <c r="AA52" s="118"/>
      <c r="AB52" s="118"/>
      <c r="AC52" s="118"/>
      <c r="AD52" s="118"/>
      <c r="AE52" s="118"/>
      <c r="AF52" s="118"/>
      <c r="AG52" s="118"/>
      <c r="AH52" s="116">
        <v>10</v>
      </c>
      <c r="AI52" s="116">
        <v>62</v>
      </c>
      <c r="AJ52" s="116">
        <v>99</v>
      </c>
      <c r="AK52" s="116">
        <v>87</v>
      </c>
      <c r="AL52" s="116">
        <v>114</v>
      </c>
      <c r="AM52" s="116">
        <v>129</v>
      </c>
      <c r="AN52" s="116">
        <v>122</v>
      </c>
      <c r="AO52" s="116">
        <v>120</v>
      </c>
      <c r="AP52" s="116">
        <v>125</v>
      </c>
      <c r="AQ52" s="116"/>
      <c r="AR52" s="116"/>
      <c r="AS52" s="116"/>
      <c r="AT52" s="116">
        <f t="shared" si="1"/>
        <v>868</v>
      </c>
      <c r="AU52" s="233"/>
      <c r="AV52" s="243" t="s">
        <v>665</v>
      </c>
      <c r="AW52" s="243" t="s">
        <v>666</v>
      </c>
      <c r="AX52" s="243" t="s">
        <v>68</v>
      </c>
      <c r="AY52" s="230" t="s">
        <v>195</v>
      </c>
    </row>
    <row r="53" spans="1:51" ht="245.25" customHeight="1" x14ac:dyDescent="0.25">
      <c r="A53" s="116"/>
      <c r="B53" s="116"/>
      <c r="C53" s="116"/>
      <c r="D53" s="116"/>
      <c r="E53" s="116">
        <v>23</v>
      </c>
      <c r="F53" s="116"/>
      <c r="G53" s="116"/>
      <c r="H53" s="116"/>
      <c r="I53" s="137" t="s">
        <v>300</v>
      </c>
      <c r="J53" s="136" t="s">
        <v>306</v>
      </c>
      <c r="K53" s="136" t="s">
        <v>208</v>
      </c>
      <c r="L53" s="117" t="s">
        <v>225</v>
      </c>
      <c r="M53" s="137" t="s">
        <v>204</v>
      </c>
      <c r="N53" s="137" t="s">
        <v>307</v>
      </c>
      <c r="O53" s="117"/>
      <c r="P53" s="117"/>
      <c r="Q53" s="117"/>
      <c r="R53" s="117"/>
      <c r="S53" s="117"/>
      <c r="T53" s="117" t="s">
        <v>211</v>
      </c>
      <c r="U53" s="117" t="s">
        <v>212</v>
      </c>
      <c r="V53" s="118"/>
      <c r="W53" s="118"/>
      <c r="X53" s="118"/>
      <c r="Y53" s="118"/>
      <c r="Z53" s="118"/>
      <c r="AA53" s="118"/>
      <c r="AB53" s="118"/>
      <c r="AC53" s="118"/>
      <c r="AD53" s="118"/>
      <c r="AE53" s="118"/>
      <c r="AF53" s="118"/>
      <c r="AG53" s="118"/>
      <c r="AH53" s="116">
        <v>16</v>
      </c>
      <c r="AI53" s="116">
        <v>252</v>
      </c>
      <c r="AJ53" s="116">
        <v>302</v>
      </c>
      <c r="AK53" s="116">
        <v>331</v>
      </c>
      <c r="AL53" s="116">
        <v>360</v>
      </c>
      <c r="AM53" s="116">
        <v>287</v>
      </c>
      <c r="AN53" s="116">
        <v>339</v>
      </c>
      <c r="AO53" s="116">
        <v>356</v>
      </c>
      <c r="AP53" s="116">
        <v>384</v>
      </c>
      <c r="AQ53" s="116"/>
      <c r="AR53" s="116"/>
      <c r="AS53" s="116"/>
      <c r="AT53" s="116">
        <f t="shared" si="1"/>
        <v>2627</v>
      </c>
      <c r="AU53" s="233"/>
      <c r="AV53" s="243" t="s">
        <v>667</v>
      </c>
      <c r="AW53" s="243" t="s">
        <v>668</v>
      </c>
      <c r="AX53" s="243" t="s">
        <v>662</v>
      </c>
      <c r="AY53" s="230" t="s">
        <v>308</v>
      </c>
    </row>
    <row r="54" spans="1:51" ht="249" customHeight="1" x14ac:dyDescent="0.25">
      <c r="A54" s="116"/>
      <c r="B54" s="116"/>
      <c r="C54" s="116"/>
      <c r="D54" s="116"/>
      <c r="E54" s="116">
        <v>24</v>
      </c>
      <c r="F54" s="116"/>
      <c r="G54" s="116"/>
      <c r="H54" s="116"/>
      <c r="I54" s="137" t="s">
        <v>300</v>
      </c>
      <c r="J54" s="136" t="s">
        <v>309</v>
      </c>
      <c r="K54" s="136" t="s">
        <v>208</v>
      </c>
      <c r="L54" s="117" t="s">
        <v>225</v>
      </c>
      <c r="M54" s="137" t="s">
        <v>204</v>
      </c>
      <c r="N54" s="137" t="s">
        <v>310</v>
      </c>
      <c r="O54" s="117"/>
      <c r="P54" s="117"/>
      <c r="Q54" s="117"/>
      <c r="R54" s="117"/>
      <c r="S54" s="117"/>
      <c r="T54" s="117" t="s">
        <v>211</v>
      </c>
      <c r="U54" s="117" t="s">
        <v>212</v>
      </c>
      <c r="V54" s="118"/>
      <c r="W54" s="118"/>
      <c r="X54" s="118"/>
      <c r="Y54" s="118"/>
      <c r="Z54" s="118"/>
      <c r="AA54" s="118"/>
      <c r="AB54" s="118"/>
      <c r="AC54" s="118"/>
      <c r="AD54" s="118"/>
      <c r="AE54" s="118"/>
      <c r="AF54" s="118"/>
      <c r="AG54" s="118"/>
      <c r="AH54" s="116">
        <v>26</v>
      </c>
      <c r="AI54" s="116">
        <v>314</v>
      </c>
      <c r="AJ54" s="116">
        <v>401</v>
      </c>
      <c r="AK54" s="116">
        <v>418</v>
      </c>
      <c r="AL54" s="116">
        <v>474</v>
      </c>
      <c r="AM54" s="116">
        <v>416</v>
      </c>
      <c r="AN54" s="116">
        <v>461</v>
      </c>
      <c r="AO54" s="116">
        <v>476</v>
      </c>
      <c r="AP54" s="116">
        <v>509</v>
      </c>
      <c r="AQ54" s="116"/>
      <c r="AR54" s="116"/>
      <c r="AS54" s="116"/>
      <c r="AT54" s="116">
        <f t="shared" si="1"/>
        <v>3495</v>
      </c>
      <c r="AU54" s="233"/>
      <c r="AV54" s="243" t="s">
        <v>656</v>
      </c>
      <c r="AW54" s="243" t="s">
        <v>657</v>
      </c>
      <c r="AX54" s="243" t="s">
        <v>662</v>
      </c>
      <c r="AY54" s="230" t="s">
        <v>216</v>
      </c>
    </row>
    <row r="55" spans="1:51" ht="162" customHeight="1" x14ac:dyDescent="0.25">
      <c r="A55" s="116"/>
      <c r="B55" s="116"/>
      <c r="C55" s="116"/>
      <c r="D55" s="116"/>
      <c r="E55" s="116"/>
      <c r="F55" s="116"/>
      <c r="G55" s="117" t="s">
        <v>311</v>
      </c>
      <c r="H55" s="117"/>
      <c r="I55" s="137" t="s">
        <v>312</v>
      </c>
      <c r="J55" s="136" t="s">
        <v>313</v>
      </c>
      <c r="K55" s="136" t="s">
        <v>190</v>
      </c>
      <c r="L55" s="117" t="s">
        <v>225</v>
      </c>
      <c r="M55" s="137" t="s">
        <v>191</v>
      </c>
      <c r="N55" s="137" t="s">
        <v>314</v>
      </c>
      <c r="O55" s="117"/>
      <c r="P55" s="117"/>
      <c r="Q55" s="206"/>
      <c r="R55" s="206">
        <v>1</v>
      </c>
      <c r="S55" s="117"/>
      <c r="T55" s="117" t="s">
        <v>193</v>
      </c>
      <c r="U55" s="117" t="s">
        <v>315</v>
      </c>
      <c r="V55" s="137"/>
      <c r="W55" s="137"/>
      <c r="X55" s="207">
        <v>1</v>
      </c>
      <c r="Y55" s="137"/>
      <c r="Z55" s="137"/>
      <c r="AA55" s="207">
        <v>1</v>
      </c>
      <c r="AB55" s="137"/>
      <c r="AC55" s="137"/>
      <c r="AD55" s="207">
        <v>1</v>
      </c>
      <c r="AE55" s="137"/>
      <c r="AF55" s="137"/>
      <c r="AG55" s="207">
        <v>1</v>
      </c>
      <c r="AH55" s="116"/>
      <c r="AI55" s="116"/>
      <c r="AJ55" s="227">
        <v>0</v>
      </c>
      <c r="AK55" s="116"/>
      <c r="AL55" s="116"/>
      <c r="AM55" s="227">
        <v>1</v>
      </c>
      <c r="AN55" s="116"/>
      <c r="AO55" s="116"/>
      <c r="AP55" s="227">
        <v>1</v>
      </c>
      <c r="AQ55" s="116"/>
      <c r="AR55" s="116"/>
      <c r="AS55" s="116"/>
      <c r="AT55" s="227">
        <f>MIN(AG55:AS55)</f>
        <v>0</v>
      </c>
      <c r="AU55" s="233">
        <f>+AT55/R55</f>
        <v>0</v>
      </c>
      <c r="AV55" s="243" t="s">
        <v>706</v>
      </c>
      <c r="AW55" s="243" t="s">
        <v>757</v>
      </c>
      <c r="AX55" s="243" t="s">
        <v>68</v>
      </c>
      <c r="AY55" s="230" t="s">
        <v>195</v>
      </c>
    </row>
    <row r="56" spans="1:51" ht="120" x14ac:dyDescent="0.25">
      <c r="A56" s="116"/>
      <c r="B56" s="116"/>
      <c r="C56" s="116"/>
      <c r="D56" s="116"/>
      <c r="E56" s="116"/>
      <c r="F56" s="116"/>
      <c r="G56" s="117" t="s">
        <v>311</v>
      </c>
      <c r="H56" s="117"/>
      <c r="I56" s="137" t="s">
        <v>316</v>
      </c>
      <c r="J56" s="136" t="s">
        <v>317</v>
      </c>
      <c r="K56" s="136" t="s">
        <v>190</v>
      </c>
      <c r="L56" s="117" t="s">
        <v>225</v>
      </c>
      <c r="M56" s="137" t="s">
        <v>191</v>
      </c>
      <c r="N56" s="137" t="s">
        <v>318</v>
      </c>
      <c r="O56" s="117"/>
      <c r="P56" s="117"/>
      <c r="Q56" s="206"/>
      <c r="R56" s="206">
        <v>1</v>
      </c>
      <c r="S56" s="117"/>
      <c r="T56" s="117" t="s">
        <v>193</v>
      </c>
      <c r="U56" s="117" t="s">
        <v>315</v>
      </c>
      <c r="V56" s="137"/>
      <c r="W56" s="137"/>
      <c r="X56" s="207">
        <v>1</v>
      </c>
      <c r="Y56" s="137"/>
      <c r="Z56" s="137"/>
      <c r="AA56" s="207">
        <v>1</v>
      </c>
      <c r="AB56" s="137"/>
      <c r="AC56" s="137"/>
      <c r="AD56" s="207">
        <v>1</v>
      </c>
      <c r="AE56" s="137"/>
      <c r="AF56" s="137"/>
      <c r="AG56" s="207">
        <v>1</v>
      </c>
      <c r="AH56" s="116"/>
      <c r="AI56" s="116"/>
      <c r="AJ56" s="227">
        <v>0</v>
      </c>
      <c r="AK56" s="116"/>
      <c r="AL56" s="116"/>
      <c r="AM56" s="227">
        <v>1</v>
      </c>
      <c r="AN56" s="116"/>
      <c r="AO56" s="116"/>
      <c r="AP56" s="116"/>
      <c r="AQ56" s="116"/>
      <c r="AR56" s="116"/>
      <c r="AS56" s="116"/>
      <c r="AT56" s="116">
        <f>MIN(AG56:AS56)</f>
        <v>0</v>
      </c>
      <c r="AU56" s="228">
        <f t="shared" ref="AU56:AU59" si="2">+AT56/R56</f>
        <v>0</v>
      </c>
      <c r="AV56" s="243" t="s">
        <v>759</v>
      </c>
      <c r="AW56" s="243" t="s">
        <v>759</v>
      </c>
      <c r="AX56" s="230" t="s">
        <v>195</v>
      </c>
      <c r="AY56" s="230" t="s">
        <v>195</v>
      </c>
    </row>
    <row r="57" spans="1:51" ht="109.5" customHeight="1" x14ac:dyDescent="0.25">
      <c r="A57" s="116"/>
      <c r="B57" s="116"/>
      <c r="C57" s="116"/>
      <c r="D57" s="116"/>
      <c r="E57" s="116"/>
      <c r="F57" s="116"/>
      <c r="G57" s="117" t="s">
        <v>311</v>
      </c>
      <c r="H57" s="117"/>
      <c r="I57" s="137" t="s">
        <v>319</v>
      </c>
      <c r="J57" s="136" t="s">
        <v>320</v>
      </c>
      <c r="K57" s="136" t="s">
        <v>208</v>
      </c>
      <c r="L57" s="117" t="s">
        <v>225</v>
      </c>
      <c r="M57" s="137" t="s">
        <v>321</v>
      </c>
      <c r="N57" s="137" t="s">
        <v>322</v>
      </c>
      <c r="O57" s="117"/>
      <c r="P57" s="117"/>
      <c r="Q57" s="117"/>
      <c r="R57" s="117">
        <v>28</v>
      </c>
      <c r="S57" s="117"/>
      <c r="T57" s="117" t="s">
        <v>193</v>
      </c>
      <c r="U57" s="117" t="s">
        <v>323</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v>9</v>
      </c>
      <c r="AQ57" s="116"/>
      <c r="AR57" s="116"/>
      <c r="AS57" s="116"/>
      <c r="AT57" s="116">
        <f>SUM(AJ57:AS57)</f>
        <v>23</v>
      </c>
      <c r="AU57" s="228">
        <f>+AT57/R57</f>
        <v>0.8214285714285714</v>
      </c>
      <c r="AV57" s="243" t="s">
        <v>654</v>
      </c>
      <c r="AW57" s="243" t="s">
        <v>655</v>
      </c>
      <c r="AX57" s="242" t="s">
        <v>68</v>
      </c>
      <c r="AY57" s="230" t="s">
        <v>195</v>
      </c>
    </row>
    <row r="58" spans="1:51" ht="251.25" customHeight="1" x14ac:dyDescent="0.25">
      <c r="A58" s="116"/>
      <c r="B58" s="116"/>
      <c r="C58" s="116"/>
      <c r="D58" s="116"/>
      <c r="E58" s="116"/>
      <c r="F58" s="116"/>
      <c r="G58" s="117" t="s">
        <v>311</v>
      </c>
      <c r="H58" s="117"/>
      <c r="I58" s="137" t="s">
        <v>324</v>
      </c>
      <c r="J58" s="136" t="s">
        <v>325</v>
      </c>
      <c r="K58" s="136" t="s">
        <v>208</v>
      </c>
      <c r="L58" s="117" t="s">
        <v>225</v>
      </c>
      <c r="M58" s="137" t="s">
        <v>326</v>
      </c>
      <c r="N58" s="137" t="s">
        <v>327</v>
      </c>
      <c r="O58" s="117"/>
      <c r="P58" s="117"/>
      <c r="Q58" s="117"/>
      <c r="R58" s="117">
        <v>80</v>
      </c>
      <c r="S58" s="117"/>
      <c r="T58" s="117" t="s">
        <v>193</v>
      </c>
      <c r="U58" s="117" t="s">
        <v>328</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v>20</v>
      </c>
      <c r="AQ58" s="116"/>
      <c r="AR58" s="116"/>
      <c r="AS58" s="116"/>
      <c r="AT58" s="116">
        <f>SUM(AG58:AS58)</f>
        <v>80</v>
      </c>
      <c r="AU58" s="228">
        <f t="shared" si="2"/>
        <v>1</v>
      </c>
      <c r="AV58" s="243" t="s">
        <v>755</v>
      </c>
      <c r="AW58" s="243" t="s">
        <v>756</v>
      </c>
      <c r="AX58" s="242" t="s">
        <v>329</v>
      </c>
      <c r="AY58" s="230" t="s">
        <v>330</v>
      </c>
    </row>
    <row r="59" spans="1:51" ht="103.5" customHeight="1" x14ac:dyDescent="0.25">
      <c r="A59" s="116"/>
      <c r="B59" s="116"/>
      <c r="C59" s="116"/>
      <c r="D59" s="116"/>
      <c r="E59" s="116"/>
      <c r="F59" s="116"/>
      <c r="G59" s="117" t="s">
        <v>311</v>
      </c>
      <c r="H59" s="117"/>
      <c r="I59" s="137" t="s">
        <v>331</v>
      </c>
      <c r="J59" s="136" t="s">
        <v>332</v>
      </c>
      <c r="K59" s="136" t="s">
        <v>190</v>
      </c>
      <c r="L59" s="117" t="s">
        <v>225</v>
      </c>
      <c r="M59" s="137" t="s">
        <v>191</v>
      </c>
      <c r="N59" s="137" t="s">
        <v>333</v>
      </c>
      <c r="O59" s="117"/>
      <c r="P59" s="117"/>
      <c r="Q59" s="206"/>
      <c r="R59" s="206">
        <v>1</v>
      </c>
      <c r="S59" s="117"/>
      <c r="T59" s="117" t="s">
        <v>193</v>
      </c>
      <c r="U59" s="117" t="s">
        <v>226</v>
      </c>
      <c r="V59" s="137"/>
      <c r="W59" s="137"/>
      <c r="X59" s="207">
        <v>1</v>
      </c>
      <c r="Y59" s="137"/>
      <c r="Z59" s="137"/>
      <c r="AA59" s="207">
        <v>1</v>
      </c>
      <c r="AB59" s="137"/>
      <c r="AC59" s="137"/>
      <c r="AD59" s="207">
        <v>1</v>
      </c>
      <c r="AE59" s="137"/>
      <c r="AF59" s="137"/>
      <c r="AG59" s="207">
        <v>1</v>
      </c>
      <c r="AH59" s="116"/>
      <c r="AI59" s="116"/>
      <c r="AJ59" s="227">
        <v>1</v>
      </c>
      <c r="AK59" s="116"/>
      <c r="AL59" s="116"/>
      <c r="AM59" s="227">
        <v>1</v>
      </c>
      <c r="AN59" s="116"/>
      <c r="AO59" s="116"/>
      <c r="AP59" s="116"/>
      <c r="AQ59" s="116"/>
      <c r="AR59" s="116"/>
      <c r="AS59" s="116"/>
      <c r="AT59" s="234">
        <f>AVERAGE(AH59:AS59)</f>
        <v>1</v>
      </c>
      <c r="AU59" s="234">
        <f t="shared" si="2"/>
        <v>1</v>
      </c>
      <c r="AV59" s="243" t="s">
        <v>680</v>
      </c>
      <c r="AW59" s="243" t="s">
        <v>684</v>
      </c>
      <c r="AX59" s="243" t="s">
        <v>681</v>
      </c>
      <c r="AY59" s="245" t="s">
        <v>195</v>
      </c>
    </row>
    <row r="60" spans="1:51" ht="175.5" customHeight="1" x14ac:dyDescent="0.25">
      <c r="A60" s="116"/>
      <c r="B60" s="116"/>
      <c r="C60" s="116"/>
      <c r="D60" s="116"/>
      <c r="E60" s="116"/>
      <c r="F60" s="116"/>
      <c r="G60" s="117" t="s">
        <v>311</v>
      </c>
      <c r="H60" s="117"/>
      <c r="I60" s="137" t="s">
        <v>334</v>
      </c>
      <c r="J60" s="136" t="s">
        <v>335</v>
      </c>
      <c r="K60" s="136" t="s">
        <v>190</v>
      </c>
      <c r="L60" s="117" t="s">
        <v>225</v>
      </c>
      <c r="M60" s="137" t="s">
        <v>191</v>
      </c>
      <c r="N60" s="137" t="s">
        <v>336</v>
      </c>
      <c r="O60" s="117"/>
      <c r="P60" s="117"/>
      <c r="Q60" s="206"/>
      <c r="R60" s="206">
        <v>1</v>
      </c>
      <c r="S60" s="117"/>
      <c r="T60" s="117" t="s">
        <v>193</v>
      </c>
      <c r="U60" s="117" t="s">
        <v>226</v>
      </c>
      <c r="V60" s="137"/>
      <c r="W60" s="137"/>
      <c r="X60" s="207">
        <v>1</v>
      </c>
      <c r="Y60" s="137"/>
      <c r="Z60" s="137"/>
      <c r="AA60" s="207">
        <v>1</v>
      </c>
      <c r="AB60" s="137"/>
      <c r="AC60" s="137"/>
      <c r="AD60" s="207">
        <v>1</v>
      </c>
      <c r="AE60" s="137"/>
      <c r="AF60" s="137"/>
      <c r="AG60" s="207">
        <v>1</v>
      </c>
      <c r="AH60" s="116"/>
      <c r="AI60" s="116"/>
      <c r="AJ60" s="227">
        <v>0.78</v>
      </c>
      <c r="AK60" s="116"/>
      <c r="AL60" s="116"/>
      <c r="AM60" s="227">
        <v>1</v>
      </c>
      <c r="AN60" s="116"/>
      <c r="AO60" s="116"/>
      <c r="AP60" s="116"/>
      <c r="AQ60" s="116"/>
      <c r="AR60" s="116"/>
      <c r="AS60" s="116"/>
      <c r="AT60" s="234">
        <f>AVERAGE(AH60:AS60)</f>
        <v>0.89</v>
      </c>
      <c r="AU60" s="234">
        <f>+AT60/R60</f>
        <v>0.89</v>
      </c>
      <c r="AV60" s="243" t="s">
        <v>682</v>
      </c>
      <c r="AW60" s="243" t="s">
        <v>685</v>
      </c>
      <c r="AX60" s="243" t="s">
        <v>683</v>
      </c>
      <c r="AY60" s="245" t="s">
        <v>195</v>
      </c>
    </row>
    <row r="61" spans="1:51" ht="45" customHeight="1" x14ac:dyDescent="0.25">
      <c r="A61" s="607" t="s">
        <v>337</v>
      </c>
      <c r="B61" s="607"/>
      <c r="C61" s="607"/>
      <c r="D61" s="596" t="s">
        <v>338</v>
      </c>
      <c r="E61" s="596"/>
      <c r="F61" s="596"/>
      <c r="G61" s="596"/>
      <c r="H61" s="596"/>
      <c r="I61" s="596"/>
      <c r="J61" s="629" t="s">
        <v>339</v>
      </c>
      <c r="K61" s="629"/>
      <c r="L61" s="629"/>
      <c r="M61" s="629"/>
      <c r="N61" s="629"/>
      <c r="O61" s="629"/>
      <c r="P61" s="596" t="s">
        <v>338</v>
      </c>
      <c r="Q61" s="596"/>
      <c r="R61" s="596"/>
      <c r="S61" s="596"/>
      <c r="T61" s="596"/>
      <c r="U61" s="596"/>
      <c r="V61" s="596" t="s">
        <v>338</v>
      </c>
      <c r="W61" s="596"/>
      <c r="X61" s="596"/>
      <c r="Y61" s="596"/>
      <c r="Z61" s="596"/>
      <c r="AA61" s="596"/>
      <c r="AB61" s="596"/>
      <c r="AC61" s="596"/>
      <c r="AD61" s="596" t="s">
        <v>338</v>
      </c>
      <c r="AE61" s="596"/>
      <c r="AF61" s="596"/>
      <c r="AG61" s="596"/>
      <c r="AH61" s="596"/>
      <c r="AI61" s="596"/>
      <c r="AJ61" s="596"/>
      <c r="AK61" s="596"/>
      <c r="AL61" s="596"/>
      <c r="AM61" s="596"/>
      <c r="AN61" s="596"/>
      <c r="AO61" s="596"/>
      <c r="AP61" s="629" t="s">
        <v>340</v>
      </c>
      <c r="AQ61" s="629"/>
      <c r="AR61" s="629"/>
      <c r="AS61" s="629"/>
      <c r="AT61" s="596" t="s">
        <v>341</v>
      </c>
      <c r="AU61" s="596"/>
      <c r="AV61" s="596"/>
      <c r="AW61" s="596"/>
      <c r="AX61" s="596"/>
      <c r="AY61" s="596"/>
    </row>
    <row r="62" spans="1:51" ht="21.95" customHeight="1" x14ac:dyDescent="0.25">
      <c r="A62" s="607"/>
      <c r="B62" s="607"/>
      <c r="C62" s="607"/>
      <c r="D62" s="596" t="s">
        <v>342</v>
      </c>
      <c r="E62" s="596"/>
      <c r="F62" s="596"/>
      <c r="G62" s="596"/>
      <c r="H62" s="596"/>
      <c r="I62" s="596"/>
      <c r="J62" s="629"/>
      <c r="K62" s="629"/>
      <c r="L62" s="629"/>
      <c r="M62" s="629"/>
      <c r="N62" s="629"/>
      <c r="O62" s="629"/>
      <c r="P62" s="596" t="s">
        <v>343</v>
      </c>
      <c r="Q62" s="596"/>
      <c r="R62" s="596"/>
      <c r="S62" s="596"/>
      <c r="T62" s="596"/>
      <c r="U62" s="596"/>
      <c r="V62" s="596" t="s">
        <v>344</v>
      </c>
      <c r="W62" s="596"/>
      <c r="X62" s="596"/>
      <c r="Y62" s="596"/>
      <c r="Z62" s="596"/>
      <c r="AA62" s="596"/>
      <c r="AB62" s="596"/>
      <c r="AC62" s="596"/>
      <c r="AD62" s="596" t="s">
        <v>345</v>
      </c>
      <c r="AE62" s="596"/>
      <c r="AF62" s="596"/>
      <c r="AG62" s="596"/>
      <c r="AH62" s="596"/>
      <c r="AI62" s="596"/>
      <c r="AJ62" s="596"/>
      <c r="AK62" s="596"/>
      <c r="AL62" s="596"/>
      <c r="AM62" s="596"/>
      <c r="AN62" s="596"/>
      <c r="AO62" s="596"/>
      <c r="AP62" s="629"/>
      <c r="AQ62" s="629"/>
      <c r="AR62" s="629"/>
      <c r="AS62" s="629"/>
      <c r="AT62" s="596" t="s">
        <v>345</v>
      </c>
      <c r="AU62" s="596"/>
      <c r="AV62" s="596"/>
      <c r="AW62" s="596"/>
      <c r="AX62" s="596"/>
      <c r="AY62" s="596"/>
    </row>
    <row r="63" spans="1:51" ht="33.75" customHeight="1" x14ac:dyDescent="0.25">
      <c r="A63" s="607"/>
      <c r="B63" s="607"/>
      <c r="C63" s="607"/>
      <c r="D63" s="596" t="s">
        <v>346</v>
      </c>
      <c r="E63" s="596"/>
      <c r="F63" s="596"/>
      <c r="G63" s="596"/>
      <c r="H63" s="596"/>
      <c r="I63" s="596"/>
      <c r="J63" s="629"/>
      <c r="K63" s="629"/>
      <c r="L63" s="629"/>
      <c r="M63" s="629"/>
      <c r="N63" s="629"/>
      <c r="O63" s="629"/>
      <c r="P63" s="596" t="s">
        <v>347</v>
      </c>
      <c r="Q63" s="596"/>
      <c r="R63" s="596"/>
      <c r="S63" s="596"/>
      <c r="T63" s="596"/>
      <c r="U63" s="596"/>
      <c r="V63" s="596" t="s">
        <v>348</v>
      </c>
      <c r="W63" s="596"/>
      <c r="X63" s="596"/>
      <c r="Y63" s="596"/>
      <c r="Z63" s="596"/>
      <c r="AA63" s="596"/>
      <c r="AB63" s="596"/>
      <c r="AC63" s="596"/>
      <c r="AD63" s="596" t="s">
        <v>349</v>
      </c>
      <c r="AE63" s="596"/>
      <c r="AF63" s="596"/>
      <c r="AG63" s="596"/>
      <c r="AH63" s="596"/>
      <c r="AI63" s="596"/>
      <c r="AJ63" s="596"/>
      <c r="AK63" s="596"/>
      <c r="AL63" s="596"/>
      <c r="AM63" s="596"/>
      <c r="AN63" s="596"/>
      <c r="AO63" s="596"/>
      <c r="AP63" s="629"/>
      <c r="AQ63" s="629"/>
      <c r="AR63" s="629"/>
      <c r="AS63" s="629"/>
      <c r="AT63" s="596" t="s">
        <v>350</v>
      </c>
      <c r="AU63" s="596"/>
      <c r="AV63" s="596"/>
      <c r="AW63" s="596"/>
      <c r="AX63" s="596"/>
      <c r="AY63" s="596"/>
    </row>
  </sheetData>
  <autoFilter ref="A12:AZ63" xr:uid="{00000000-0001-0000-0A00-000000000000}"/>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3"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topLeftCell="AG3" zoomScale="70" zoomScaleNormal="70" workbookViewId="0">
      <selection activeCell="AP21" sqref="AP21"/>
    </sheetView>
  </sheetViews>
  <sheetFormatPr baseColWidth="10" defaultColWidth="19.42578125" defaultRowHeight="15" x14ac:dyDescent="0.25"/>
  <cols>
    <col min="1" max="1" width="29.5703125" style="108" bestFit="1" customWidth="1"/>
    <col min="2" max="4" width="11" style="108" customWidth="1"/>
    <col min="5" max="5" width="23.85546875" style="108" customWidth="1"/>
    <col min="6" max="17" width="11" style="108" customWidth="1"/>
    <col min="18" max="18" width="12.140625" style="108" customWidth="1"/>
    <col min="19" max="19" width="26.425781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36" width="11.28515625" style="108" customWidth="1"/>
    <col min="37" max="37" width="26.28515625" style="108" customWidth="1"/>
    <col min="38" max="38" width="19.140625" style="108" customWidth="1"/>
    <col min="39" max="40" width="11.28515625" style="108" customWidth="1"/>
    <col min="41" max="41" width="20.140625" style="108" bestFit="1" customWidth="1"/>
    <col min="42" max="42" width="21" style="108" customWidth="1"/>
    <col min="43" max="44" width="11.28515625" style="108" customWidth="1"/>
    <col min="45" max="45" width="18.5703125" style="108" customWidth="1"/>
    <col min="46" max="50" width="11.28515625" style="108" customWidth="1"/>
    <col min="51" max="51" width="22.28515625" style="108" bestFit="1" customWidth="1"/>
    <col min="52" max="52" width="8.85546875" style="108" customWidth="1"/>
    <col min="53" max="53" width="19.7109375" style="108" customWidth="1"/>
    <col min="54" max="63" width="8.85546875" style="108" customWidth="1"/>
    <col min="64" max="16384" width="19.42578125" style="108"/>
  </cols>
  <sheetData>
    <row r="1" spans="1:63" ht="15.95" customHeight="1" x14ac:dyDescent="0.25">
      <c r="A1" s="647" t="s">
        <v>0</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7"/>
      <c r="AW1" s="647"/>
      <c r="AX1" s="647"/>
      <c r="AY1" s="647"/>
      <c r="AZ1" s="647"/>
      <c r="BA1" s="647"/>
      <c r="BB1" s="647"/>
      <c r="BC1" s="647"/>
      <c r="BD1" s="647"/>
      <c r="BE1" s="647"/>
      <c r="BF1" s="647"/>
      <c r="BG1" s="647"/>
      <c r="BH1" s="647"/>
      <c r="BI1" s="648" t="s">
        <v>93</v>
      </c>
      <c r="BJ1" s="648"/>
      <c r="BK1" s="648"/>
    </row>
    <row r="2" spans="1:63" ht="15.95" customHeight="1" x14ac:dyDescent="0.25">
      <c r="A2" s="647" t="s">
        <v>2</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8" t="s">
        <v>3</v>
      </c>
      <c r="BJ2" s="648"/>
      <c r="BK2" s="648"/>
    </row>
    <row r="3" spans="1:63" ht="26.1" customHeight="1" x14ac:dyDescent="0.25">
      <c r="A3" s="647" t="s">
        <v>351</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7"/>
      <c r="AQ3" s="647"/>
      <c r="AR3" s="647"/>
      <c r="AS3" s="647"/>
      <c r="AT3" s="647"/>
      <c r="AU3" s="647"/>
      <c r="AV3" s="647"/>
      <c r="AW3" s="647"/>
      <c r="AX3" s="647"/>
      <c r="AY3" s="647"/>
      <c r="AZ3" s="647"/>
      <c r="BA3" s="647"/>
      <c r="BB3" s="647"/>
      <c r="BC3" s="647"/>
      <c r="BD3" s="647"/>
      <c r="BE3" s="647"/>
      <c r="BF3" s="647"/>
      <c r="BG3" s="647"/>
      <c r="BH3" s="647"/>
      <c r="BI3" s="648" t="s">
        <v>5</v>
      </c>
      <c r="BJ3" s="648"/>
      <c r="BK3" s="648"/>
    </row>
    <row r="4" spans="1:63" ht="15.95" customHeight="1" x14ac:dyDescent="0.25">
      <c r="A4" s="647" t="s">
        <v>352</v>
      </c>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7"/>
      <c r="AN4" s="647"/>
      <c r="AO4" s="647"/>
      <c r="AP4" s="647"/>
      <c r="AQ4" s="647"/>
      <c r="AR4" s="647"/>
      <c r="AS4" s="647"/>
      <c r="AT4" s="647"/>
      <c r="AU4" s="647"/>
      <c r="AV4" s="647"/>
      <c r="AW4" s="647"/>
      <c r="AX4" s="647"/>
      <c r="AY4" s="647"/>
      <c r="AZ4" s="647"/>
      <c r="BA4" s="647"/>
      <c r="BB4" s="647"/>
      <c r="BC4" s="647"/>
      <c r="BD4" s="647"/>
      <c r="BE4" s="647"/>
      <c r="BF4" s="647"/>
      <c r="BG4" s="647"/>
      <c r="BH4" s="647"/>
      <c r="BI4" s="644" t="s">
        <v>353</v>
      </c>
      <c r="BJ4" s="645"/>
      <c r="BK4" s="646"/>
    </row>
    <row r="5" spans="1:63" ht="26.1" customHeight="1" x14ac:dyDescent="0.25">
      <c r="A5" s="638" t="s">
        <v>354</v>
      </c>
      <c r="B5" s="638"/>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G5" s="638" t="s">
        <v>355</v>
      </c>
      <c r="AH5" s="638"/>
      <c r="AI5" s="638"/>
      <c r="AJ5" s="638"/>
      <c r="AK5" s="638"/>
      <c r="AL5" s="638"/>
      <c r="AM5" s="638"/>
      <c r="AN5" s="638"/>
      <c r="AO5" s="638"/>
      <c r="AP5" s="638"/>
      <c r="AQ5" s="638"/>
      <c r="AR5" s="638"/>
      <c r="AS5" s="638"/>
      <c r="AT5" s="638"/>
      <c r="AU5" s="638"/>
      <c r="AV5" s="638"/>
      <c r="AW5" s="638"/>
      <c r="AX5" s="638"/>
      <c r="AY5" s="638"/>
      <c r="AZ5" s="638"/>
      <c r="BA5" s="638"/>
      <c r="BB5" s="638"/>
      <c r="BC5" s="638"/>
      <c r="BD5" s="638"/>
      <c r="BE5" s="638"/>
      <c r="BF5" s="638"/>
      <c r="BG5" s="638"/>
      <c r="BH5" s="638"/>
      <c r="BI5" s="639"/>
      <c r="BJ5" s="639"/>
      <c r="BK5" s="639"/>
    </row>
    <row r="6" spans="1:63" ht="31.5" customHeight="1" x14ac:dyDescent="0.25">
      <c r="A6" s="154" t="s">
        <v>356</v>
      </c>
      <c r="B6" s="640"/>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c r="AM6" s="640"/>
      <c r="AN6" s="640"/>
      <c r="AO6" s="640"/>
      <c r="AP6" s="640"/>
      <c r="AQ6" s="640"/>
      <c r="AR6" s="640"/>
      <c r="AS6" s="640"/>
      <c r="AT6" s="640"/>
      <c r="AU6" s="640"/>
      <c r="AV6" s="640"/>
      <c r="AW6" s="640"/>
      <c r="AX6" s="640"/>
      <c r="AY6" s="640"/>
      <c r="AZ6" s="640"/>
      <c r="BA6" s="640"/>
      <c r="BB6" s="640"/>
      <c r="BC6" s="640"/>
      <c r="BD6" s="640"/>
      <c r="BE6" s="640"/>
      <c r="BF6" s="640"/>
      <c r="BG6" s="640"/>
      <c r="BH6" s="640"/>
      <c r="BI6" s="640"/>
      <c r="BJ6" s="640"/>
      <c r="BK6" s="640"/>
    </row>
    <row r="7" spans="1:63" ht="31.5" customHeight="1" x14ac:dyDescent="0.25">
      <c r="A7" s="155" t="s">
        <v>357</v>
      </c>
      <c r="B7" s="641" t="s">
        <v>287</v>
      </c>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2"/>
      <c r="AL7" s="642"/>
      <c r="AM7" s="642"/>
      <c r="AN7" s="642"/>
      <c r="AO7" s="642"/>
      <c r="AP7" s="642"/>
      <c r="AQ7" s="642"/>
      <c r="AR7" s="642"/>
      <c r="AS7" s="642"/>
      <c r="AT7" s="642"/>
      <c r="AU7" s="642"/>
      <c r="AV7" s="642"/>
      <c r="AW7" s="642"/>
      <c r="AX7" s="642"/>
      <c r="AY7" s="642"/>
      <c r="AZ7" s="642"/>
      <c r="BA7" s="642"/>
      <c r="BB7" s="642"/>
      <c r="BC7" s="642"/>
      <c r="BD7" s="642"/>
      <c r="BE7" s="642"/>
      <c r="BF7" s="642"/>
      <c r="BG7" s="642"/>
      <c r="BH7" s="642"/>
      <c r="BI7" s="642"/>
      <c r="BJ7" s="642"/>
      <c r="BK7" s="643"/>
    </row>
    <row r="8" spans="1:63" ht="18.75" customHeight="1" x14ac:dyDescent="0.25">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25">
      <c r="A9" s="636" t="s">
        <v>358</v>
      </c>
      <c r="B9" s="192" t="s">
        <v>30</v>
      </c>
      <c r="C9" s="192" t="s">
        <v>31</v>
      </c>
      <c r="D9" s="633" t="s">
        <v>32</v>
      </c>
      <c r="E9" s="634"/>
      <c r="F9" s="192" t="s">
        <v>33</v>
      </c>
      <c r="G9" s="192" t="s">
        <v>34</v>
      </c>
      <c r="H9" s="633" t="s">
        <v>35</v>
      </c>
      <c r="I9" s="634"/>
      <c r="J9" s="192" t="s">
        <v>36</v>
      </c>
      <c r="K9" s="192" t="s">
        <v>8</v>
      </c>
      <c r="L9" s="633" t="s">
        <v>37</v>
      </c>
      <c r="M9" s="634"/>
      <c r="N9" s="192" t="s">
        <v>38</v>
      </c>
      <c r="O9" s="192" t="s">
        <v>39</v>
      </c>
      <c r="P9" s="633" t="s">
        <v>40</v>
      </c>
      <c r="Q9" s="634"/>
      <c r="R9" s="633" t="s">
        <v>359</v>
      </c>
      <c r="S9" s="634"/>
      <c r="T9" s="633" t="s">
        <v>360</v>
      </c>
      <c r="U9" s="635"/>
      <c r="V9" s="635"/>
      <c r="W9" s="635"/>
      <c r="X9" s="635"/>
      <c r="Y9" s="634"/>
      <c r="Z9" s="633" t="s">
        <v>361</v>
      </c>
      <c r="AA9" s="635"/>
      <c r="AB9" s="635"/>
      <c r="AC9" s="635"/>
      <c r="AD9" s="635"/>
      <c r="AE9" s="634"/>
      <c r="AG9" s="636" t="s">
        <v>358</v>
      </c>
      <c r="AH9" s="192" t="s">
        <v>30</v>
      </c>
      <c r="AI9" s="192" t="s">
        <v>31</v>
      </c>
      <c r="AJ9" s="633" t="s">
        <v>32</v>
      </c>
      <c r="AK9" s="634"/>
      <c r="AL9" s="192" t="s">
        <v>33</v>
      </c>
      <c r="AM9" s="192" t="s">
        <v>34</v>
      </c>
      <c r="AN9" s="633" t="s">
        <v>35</v>
      </c>
      <c r="AO9" s="634"/>
      <c r="AP9" s="192" t="s">
        <v>36</v>
      </c>
      <c r="AQ9" s="192" t="s">
        <v>8</v>
      </c>
      <c r="AR9" s="633" t="s">
        <v>37</v>
      </c>
      <c r="AS9" s="634"/>
      <c r="AT9" s="192" t="s">
        <v>38</v>
      </c>
      <c r="AU9" s="192" t="s">
        <v>39</v>
      </c>
      <c r="AV9" s="633" t="s">
        <v>40</v>
      </c>
      <c r="AW9" s="634"/>
      <c r="AX9" s="633" t="s">
        <v>359</v>
      </c>
      <c r="AY9" s="634"/>
      <c r="AZ9" s="633" t="s">
        <v>360</v>
      </c>
      <c r="BA9" s="635"/>
      <c r="BB9" s="635"/>
      <c r="BC9" s="635"/>
      <c r="BD9" s="635"/>
      <c r="BE9" s="634"/>
      <c r="BF9" s="633" t="s">
        <v>361</v>
      </c>
      <c r="BG9" s="635"/>
      <c r="BH9" s="635"/>
      <c r="BI9" s="635"/>
      <c r="BJ9" s="635"/>
      <c r="BK9" s="634"/>
    </row>
    <row r="10" spans="1:63" ht="36" customHeight="1" x14ac:dyDescent="0.25">
      <c r="A10" s="637"/>
      <c r="B10" s="119" t="s">
        <v>362</v>
      </c>
      <c r="C10" s="119" t="s">
        <v>362</v>
      </c>
      <c r="D10" s="119" t="s">
        <v>362</v>
      </c>
      <c r="E10" s="119" t="s">
        <v>363</v>
      </c>
      <c r="F10" s="119" t="s">
        <v>362</v>
      </c>
      <c r="G10" s="119" t="s">
        <v>362</v>
      </c>
      <c r="H10" s="119" t="s">
        <v>362</v>
      </c>
      <c r="I10" s="119" t="s">
        <v>363</v>
      </c>
      <c r="J10" s="119" t="s">
        <v>362</v>
      </c>
      <c r="K10" s="119" t="s">
        <v>362</v>
      </c>
      <c r="L10" s="119" t="s">
        <v>362</v>
      </c>
      <c r="M10" s="119" t="s">
        <v>363</v>
      </c>
      <c r="N10" s="119" t="s">
        <v>362</v>
      </c>
      <c r="O10" s="119" t="s">
        <v>362</v>
      </c>
      <c r="P10" s="119" t="s">
        <v>362</v>
      </c>
      <c r="Q10" s="119" t="s">
        <v>363</v>
      </c>
      <c r="R10" s="119" t="s">
        <v>362</v>
      </c>
      <c r="S10" s="119" t="s">
        <v>363</v>
      </c>
      <c r="T10" s="187" t="s">
        <v>364</v>
      </c>
      <c r="U10" s="187" t="s">
        <v>365</v>
      </c>
      <c r="V10" s="187" t="s">
        <v>366</v>
      </c>
      <c r="W10" s="187" t="s">
        <v>367</v>
      </c>
      <c r="X10" s="188" t="s">
        <v>368</v>
      </c>
      <c r="Y10" s="187" t="s">
        <v>369</v>
      </c>
      <c r="Z10" s="119" t="s">
        <v>370</v>
      </c>
      <c r="AA10" s="148" t="s">
        <v>371</v>
      </c>
      <c r="AB10" s="119" t="s">
        <v>372</v>
      </c>
      <c r="AC10" s="119" t="s">
        <v>373</v>
      </c>
      <c r="AD10" s="119" t="s">
        <v>374</v>
      </c>
      <c r="AE10" s="119" t="s">
        <v>375</v>
      </c>
      <c r="AG10" s="637"/>
      <c r="AH10" s="119" t="s">
        <v>362</v>
      </c>
      <c r="AI10" s="119" t="s">
        <v>362</v>
      </c>
      <c r="AJ10" s="119" t="s">
        <v>362</v>
      </c>
      <c r="AK10" s="119" t="s">
        <v>363</v>
      </c>
      <c r="AL10" s="119" t="s">
        <v>362</v>
      </c>
      <c r="AM10" s="119" t="s">
        <v>362</v>
      </c>
      <c r="AN10" s="119" t="s">
        <v>362</v>
      </c>
      <c r="AO10" s="119" t="s">
        <v>363</v>
      </c>
      <c r="AP10" s="119" t="s">
        <v>362</v>
      </c>
      <c r="AQ10" s="119" t="s">
        <v>362</v>
      </c>
      <c r="AR10" s="119" t="s">
        <v>362</v>
      </c>
      <c r="AS10" s="119" t="s">
        <v>363</v>
      </c>
      <c r="AT10" s="119" t="s">
        <v>362</v>
      </c>
      <c r="AU10" s="119" t="s">
        <v>362</v>
      </c>
      <c r="AV10" s="119" t="s">
        <v>362</v>
      </c>
      <c r="AW10" s="119" t="s">
        <v>363</v>
      </c>
      <c r="AX10" s="119" t="s">
        <v>362</v>
      </c>
      <c r="AY10" s="119" t="s">
        <v>363</v>
      </c>
      <c r="AZ10" s="187" t="s">
        <v>364</v>
      </c>
      <c r="BA10" s="187" t="s">
        <v>365</v>
      </c>
      <c r="BB10" s="187" t="s">
        <v>366</v>
      </c>
      <c r="BC10" s="187" t="s">
        <v>367</v>
      </c>
      <c r="BD10" s="188" t="s">
        <v>368</v>
      </c>
      <c r="BE10" s="187" t="s">
        <v>369</v>
      </c>
      <c r="BF10" s="185" t="s">
        <v>370</v>
      </c>
      <c r="BG10" s="186" t="s">
        <v>371</v>
      </c>
      <c r="BH10" s="185" t="s">
        <v>372</v>
      </c>
      <c r="BI10" s="185" t="s">
        <v>373</v>
      </c>
      <c r="BJ10" s="185" t="s">
        <v>374</v>
      </c>
      <c r="BK10" s="185" t="s">
        <v>375</v>
      </c>
    </row>
    <row r="11" spans="1:63" x14ac:dyDescent="0.25">
      <c r="A11" s="149" t="s">
        <v>376</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10">
        <f>+E11+I11+M11+Q11</f>
        <v>0</v>
      </c>
      <c r="T11" s="189"/>
      <c r="U11" s="189"/>
      <c r="V11" s="189"/>
      <c r="W11" s="189"/>
      <c r="X11" s="189"/>
      <c r="Y11" s="151"/>
      <c r="Z11" s="151"/>
      <c r="AA11" s="151"/>
      <c r="AB11" s="151"/>
      <c r="AC11" s="151"/>
      <c r="AD11" s="151"/>
      <c r="AE11" s="152"/>
      <c r="AG11" s="149" t="s">
        <v>376</v>
      </c>
      <c r="AH11" s="149">
        <v>0</v>
      </c>
      <c r="AI11" s="149">
        <v>0</v>
      </c>
      <c r="AJ11" s="149">
        <v>0</v>
      </c>
      <c r="AK11" s="209">
        <v>0</v>
      </c>
      <c r="AL11" s="149">
        <v>0</v>
      </c>
      <c r="AM11" s="149">
        <v>0</v>
      </c>
      <c r="AN11" s="149"/>
      <c r="AO11" s="209">
        <v>0</v>
      </c>
      <c r="AP11" s="149"/>
      <c r="AQ11" s="149"/>
      <c r="AR11" s="149">
        <v>0</v>
      </c>
      <c r="AS11" s="209">
        <v>0</v>
      </c>
      <c r="AT11" s="149"/>
      <c r="AU11" s="149"/>
      <c r="AV11" s="149"/>
      <c r="AW11" s="197"/>
      <c r="AX11" s="190">
        <v>0</v>
      </c>
      <c r="AY11" s="210">
        <f>+AK11+AO11+AS11+AW11</f>
        <v>0</v>
      </c>
      <c r="AZ11" s="151"/>
      <c r="BA11" s="151"/>
      <c r="BB11" s="151"/>
      <c r="BC11" s="151"/>
      <c r="BD11" s="151"/>
      <c r="BE11" s="151"/>
      <c r="BF11" s="151"/>
      <c r="BG11" s="151"/>
      <c r="BH11" s="151"/>
      <c r="BI11" s="151"/>
      <c r="BJ11" s="151"/>
      <c r="BK11" s="152"/>
    </row>
    <row r="12" spans="1:63" x14ac:dyDescent="0.25">
      <c r="A12" s="149" t="s">
        <v>377</v>
      </c>
      <c r="B12" s="149">
        <v>0</v>
      </c>
      <c r="C12" s="208">
        <v>1</v>
      </c>
      <c r="D12" s="208">
        <v>1</v>
      </c>
      <c r="E12" s="209">
        <v>66432150</v>
      </c>
      <c r="F12" s="208">
        <v>1</v>
      </c>
      <c r="G12" s="208">
        <v>1</v>
      </c>
      <c r="H12" s="208">
        <v>1</v>
      </c>
      <c r="I12" s="197"/>
      <c r="J12" s="208">
        <v>1</v>
      </c>
      <c r="K12" s="208">
        <v>1</v>
      </c>
      <c r="L12" s="208">
        <v>1</v>
      </c>
      <c r="M12" s="197"/>
      <c r="N12" s="208">
        <v>1</v>
      </c>
      <c r="O12" s="208">
        <v>1</v>
      </c>
      <c r="P12" s="208">
        <v>1</v>
      </c>
      <c r="Q12" s="197"/>
      <c r="R12" s="190">
        <v>1</v>
      </c>
      <c r="S12" s="210">
        <f t="shared" ref="S12:S31" si="0">+E12+I12+M12+Q12</f>
        <v>66432150</v>
      </c>
      <c r="T12" s="189"/>
      <c r="U12" s="189"/>
      <c r="V12" s="189"/>
      <c r="W12" s="189"/>
      <c r="X12" s="189"/>
      <c r="Y12" s="151"/>
      <c r="Z12" s="151"/>
      <c r="AA12" s="151"/>
      <c r="AB12" s="151"/>
      <c r="AC12" s="151"/>
      <c r="AD12" s="151"/>
      <c r="AE12" s="151"/>
      <c r="AG12" s="149" t="s">
        <v>377</v>
      </c>
      <c r="AH12" s="149">
        <v>0</v>
      </c>
      <c r="AI12" s="149">
        <v>1</v>
      </c>
      <c r="AJ12" s="149">
        <v>1</v>
      </c>
      <c r="AK12" s="209">
        <v>67650360</v>
      </c>
      <c r="AL12" s="149">
        <v>1</v>
      </c>
      <c r="AM12" s="149">
        <v>1</v>
      </c>
      <c r="AN12" s="149"/>
      <c r="AO12" s="209">
        <v>-1421245</v>
      </c>
      <c r="AP12" s="149"/>
      <c r="AQ12" s="149"/>
      <c r="AR12" s="149">
        <v>1</v>
      </c>
      <c r="AS12" s="209">
        <v>0</v>
      </c>
      <c r="AT12" s="149"/>
      <c r="AU12" s="149"/>
      <c r="AV12" s="149"/>
      <c r="AW12" s="197"/>
      <c r="AX12" s="190">
        <v>1</v>
      </c>
      <c r="AY12" s="210">
        <f t="shared" ref="AY12:AY31" si="1">+AK12+AO12+AS12+AW12</f>
        <v>66229115</v>
      </c>
      <c r="AZ12" s="151"/>
      <c r="BA12" s="151"/>
      <c r="BB12" s="151"/>
      <c r="BC12" s="151"/>
      <c r="BD12" s="151"/>
      <c r="BE12" s="151"/>
      <c r="BF12" s="151"/>
      <c r="BG12" s="151"/>
      <c r="BH12" s="151"/>
      <c r="BI12" s="151"/>
      <c r="BJ12" s="151"/>
      <c r="BK12" s="151"/>
    </row>
    <row r="13" spans="1:63" x14ac:dyDescent="0.25">
      <c r="A13" s="149" t="s">
        <v>378</v>
      </c>
      <c r="B13" s="149">
        <v>0</v>
      </c>
      <c r="C13" s="208">
        <v>1</v>
      </c>
      <c r="D13" s="208">
        <v>1</v>
      </c>
      <c r="E13" s="209">
        <v>66432150</v>
      </c>
      <c r="F13" s="208">
        <v>1</v>
      </c>
      <c r="G13" s="208">
        <v>1</v>
      </c>
      <c r="H13" s="208">
        <v>1</v>
      </c>
      <c r="I13" s="197"/>
      <c r="J13" s="208">
        <v>1</v>
      </c>
      <c r="K13" s="208">
        <v>1</v>
      </c>
      <c r="L13" s="208">
        <v>1</v>
      </c>
      <c r="M13" s="197"/>
      <c r="N13" s="208">
        <v>1</v>
      </c>
      <c r="O13" s="208">
        <v>1</v>
      </c>
      <c r="P13" s="208">
        <v>1</v>
      </c>
      <c r="Q13" s="197"/>
      <c r="R13" s="190">
        <v>1</v>
      </c>
      <c r="S13" s="210">
        <f t="shared" si="0"/>
        <v>66432150</v>
      </c>
      <c r="T13" s="189"/>
      <c r="U13" s="189"/>
      <c r="V13" s="189"/>
      <c r="W13" s="189"/>
      <c r="X13" s="189"/>
      <c r="Y13" s="151"/>
      <c r="Z13" s="151"/>
      <c r="AA13" s="151"/>
      <c r="AB13" s="151"/>
      <c r="AC13" s="151"/>
      <c r="AD13" s="151"/>
      <c r="AE13" s="151"/>
      <c r="AG13" s="149" t="s">
        <v>378</v>
      </c>
      <c r="AH13" s="149">
        <v>0</v>
      </c>
      <c r="AI13" s="149">
        <v>1</v>
      </c>
      <c r="AJ13" s="149">
        <v>1</v>
      </c>
      <c r="AK13" s="209">
        <v>67650360</v>
      </c>
      <c r="AL13" s="149">
        <v>1</v>
      </c>
      <c r="AM13" s="149">
        <v>1</v>
      </c>
      <c r="AN13" s="149"/>
      <c r="AO13" s="209">
        <v>-1421245</v>
      </c>
      <c r="AP13" s="149"/>
      <c r="AQ13" s="149"/>
      <c r="AR13" s="149">
        <v>1</v>
      </c>
      <c r="AS13" s="209">
        <v>0</v>
      </c>
      <c r="AT13" s="149"/>
      <c r="AU13" s="149"/>
      <c r="AV13" s="149"/>
      <c r="AW13" s="197"/>
      <c r="AX13" s="190">
        <v>1</v>
      </c>
      <c r="AY13" s="210">
        <f t="shared" si="1"/>
        <v>66229115</v>
      </c>
      <c r="AZ13" s="151"/>
      <c r="BA13" s="151"/>
      <c r="BB13" s="151"/>
      <c r="BC13" s="151"/>
      <c r="BD13" s="151"/>
      <c r="BE13" s="151"/>
      <c r="BF13" s="151"/>
      <c r="BG13" s="151"/>
      <c r="BH13" s="151"/>
      <c r="BI13" s="151"/>
      <c r="BJ13" s="151"/>
      <c r="BK13" s="151"/>
    </row>
    <row r="14" spans="1:63" x14ac:dyDescent="0.25">
      <c r="A14" s="149" t="s">
        <v>379</v>
      </c>
      <c r="B14" s="149">
        <v>0</v>
      </c>
      <c r="C14" s="208">
        <v>1</v>
      </c>
      <c r="D14" s="208">
        <v>1</v>
      </c>
      <c r="E14" s="209">
        <v>66432150</v>
      </c>
      <c r="F14" s="208">
        <v>1</v>
      </c>
      <c r="G14" s="208">
        <v>1</v>
      </c>
      <c r="H14" s="208">
        <v>1</v>
      </c>
      <c r="I14" s="197"/>
      <c r="J14" s="208">
        <v>1</v>
      </c>
      <c r="K14" s="208">
        <v>1</v>
      </c>
      <c r="L14" s="208">
        <v>1</v>
      </c>
      <c r="M14" s="197"/>
      <c r="N14" s="208">
        <v>1</v>
      </c>
      <c r="O14" s="208">
        <v>1</v>
      </c>
      <c r="P14" s="208">
        <v>1</v>
      </c>
      <c r="Q14" s="197"/>
      <c r="R14" s="190">
        <v>1</v>
      </c>
      <c r="S14" s="210">
        <f t="shared" si="0"/>
        <v>66432150</v>
      </c>
      <c r="T14" s="189"/>
      <c r="U14" s="189"/>
      <c r="V14" s="189"/>
      <c r="W14" s="189"/>
      <c r="X14" s="189"/>
      <c r="Y14" s="151"/>
      <c r="Z14" s="151"/>
      <c r="AA14" s="151"/>
      <c r="AB14" s="151"/>
      <c r="AC14" s="151"/>
      <c r="AD14" s="151"/>
      <c r="AE14" s="151"/>
      <c r="AG14" s="149" t="s">
        <v>379</v>
      </c>
      <c r="AH14" s="149">
        <v>0</v>
      </c>
      <c r="AI14" s="149">
        <v>1</v>
      </c>
      <c r="AJ14" s="149">
        <v>1</v>
      </c>
      <c r="AK14" s="209">
        <v>67650360</v>
      </c>
      <c r="AL14" s="149">
        <v>1</v>
      </c>
      <c r="AM14" s="149">
        <v>1</v>
      </c>
      <c r="AN14" s="149"/>
      <c r="AO14" s="209">
        <v>-1421245</v>
      </c>
      <c r="AP14" s="149"/>
      <c r="AQ14" s="149"/>
      <c r="AR14" s="149">
        <v>1</v>
      </c>
      <c r="AS14" s="209">
        <v>0</v>
      </c>
      <c r="AT14" s="149"/>
      <c r="AU14" s="149"/>
      <c r="AV14" s="149"/>
      <c r="AW14" s="197"/>
      <c r="AX14" s="190">
        <v>1</v>
      </c>
      <c r="AY14" s="210">
        <f t="shared" si="1"/>
        <v>66229115</v>
      </c>
      <c r="AZ14" s="151"/>
      <c r="BA14" s="151"/>
      <c r="BB14" s="151"/>
      <c r="BC14" s="151"/>
      <c r="BD14" s="151"/>
      <c r="BE14" s="151"/>
      <c r="BF14" s="151"/>
      <c r="BG14" s="151"/>
      <c r="BH14" s="151"/>
      <c r="BI14" s="151"/>
      <c r="BJ14" s="151"/>
      <c r="BK14" s="151"/>
    </row>
    <row r="15" spans="1:63" x14ac:dyDescent="0.25">
      <c r="A15" s="149" t="s">
        <v>380</v>
      </c>
      <c r="B15" s="149">
        <v>0</v>
      </c>
      <c r="C15" s="208">
        <v>1</v>
      </c>
      <c r="D15" s="208">
        <v>1</v>
      </c>
      <c r="E15" s="209">
        <v>66432150</v>
      </c>
      <c r="F15" s="208">
        <v>1</v>
      </c>
      <c r="G15" s="208">
        <v>1</v>
      </c>
      <c r="H15" s="208">
        <v>1</v>
      </c>
      <c r="I15" s="197"/>
      <c r="J15" s="208">
        <v>1</v>
      </c>
      <c r="K15" s="208">
        <v>1</v>
      </c>
      <c r="L15" s="208">
        <v>1</v>
      </c>
      <c r="M15" s="197"/>
      <c r="N15" s="208">
        <v>1</v>
      </c>
      <c r="O15" s="208">
        <v>1</v>
      </c>
      <c r="P15" s="208">
        <v>1</v>
      </c>
      <c r="Q15" s="197"/>
      <c r="R15" s="190">
        <v>1</v>
      </c>
      <c r="S15" s="210">
        <f t="shared" si="0"/>
        <v>66432150</v>
      </c>
      <c r="T15" s="189"/>
      <c r="U15" s="189"/>
      <c r="V15" s="189"/>
      <c r="W15" s="189"/>
      <c r="X15" s="189"/>
      <c r="Y15" s="151"/>
      <c r="Z15" s="151"/>
      <c r="AA15" s="151"/>
      <c r="AB15" s="151"/>
      <c r="AC15" s="151"/>
      <c r="AD15" s="151"/>
      <c r="AE15" s="151"/>
      <c r="AG15" s="149" t="s">
        <v>380</v>
      </c>
      <c r="AH15" s="149">
        <v>0</v>
      </c>
      <c r="AI15" s="149">
        <v>1</v>
      </c>
      <c r="AJ15" s="149">
        <v>1</v>
      </c>
      <c r="AK15" s="209">
        <v>67650360</v>
      </c>
      <c r="AL15" s="149">
        <v>1</v>
      </c>
      <c r="AM15" s="149">
        <v>1</v>
      </c>
      <c r="AN15" s="149"/>
      <c r="AO15" s="209">
        <v>-1421245</v>
      </c>
      <c r="AP15" s="149"/>
      <c r="AQ15" s="149"/>
      <c r="AR15" s="149">
        <v>1</v>
      </c>
      <c r="AS15" s="209">
        <v>0</v>
      </c>
      <c r="AT15" s="149"/>
      <c r="AU15" s="149"/>
      <c r="AV15" s="149"/>
      <c r="AW15" s="197"/>
      <c r="AX15" s="190">
        <v>1</v>
      </c>
      <c r="AY15" s="210">
        <f t="shared" si="1"/>
        <v>66229115</v>
      </c>
      <c r="AZ15" s="151"/>
      <c r="BA15" s="151"/>
      <c r="BB15" s="151"/>
      <c r="BC15" s="151"/>
      <c r="BD15" s="151"/>
      <c r="BE15" s="151"/>
      <c r="BF15" s="151"/>
      <c r="BG15" s="151"/>
      <c r="BH15" s="151"/>
      <c r="BI15" s="151"/>
      <c r="BJ15" s="151"/>
      <c r="BK15" s="151"/>
    </row>
    <row r="16" spans="1:63" x14ac:dyDescent="0.25">
      <c r="A16" s="149" t="s">
        <v>381</v>
      </c>
      <c r="B16" s="149">
        <v>0</v>
      </c>
      <c r="C16" s="208">
        <v>1</v>
      </c>
      <c r="D16" s="208">
        <v>1</v>
      </c>
      <c r="E16" s="209">
        <v>66432150</v>
      </c>
      <c r="F16" s="208">
        <v>1</v>
      </c>
      <c r="G16" s="208">
        <v>1</v>
      </c>
      <c r="H16" s="208">
        <v>1</v>
      </c>
      <c r="I16" s="197"/>
      <c r="J16" s="208">
        <v>1</v>
      </c>
      <c r="K16" s="208">
        <v>1</v>
      </c>
      <c r="L16" s="208">
        <v>1</v>
      </c>
      <c r="M16" s="197"/>
      <c r="N16" s="208">
        <v>1</v>
      </c>
      <c r="O16" s="208">
        <v>1</v>
      </c>
      <c r="P16" s="208">
        <v>1</v>
      </c>
      <c r="Q16" s="197"/>
      <c r="R16" s="190">
        <v>1</v>
      </c>
      <c r="S16" s="210">
        <f t="shared" si="0"/>
        <v>66432150</v>
      </c>
      <c r="T16" s="189"/>
      <c r="U16" s="189"/>
      <c r="V16" s="189"/>
      <c r="W16" s="189"/>
      <c r="X16" s="189"/>
      <c r="Y16" s="151"/>
      <c r="Z16" s="151"/>
      <c r="AA16" s="151"/>
      <c r="AB16" s="151"/>
      <c r="AC16" s="151"/>
      <c r="AD16" s="151"/>
      <c r="AE16" s="151"/>
      <c r="AG16" s="149" t="s">
        <v>381</v>
      </c>
      <c r="AH16" s="149">
        <v>0</v>
      </c>
      <c r="AI16" s="149">
        <v>1</v>
      </c>
      <c r="AJ16" s="149">
        <v>1</v>
      </c>
      <c r="AK16" s="209">
        <v>67650360</v>
      </c>
      <c r="AL16" s="149">
        <v>1</v>
      </c>
      <c r="AM16" s="149">
        <v>1</v>
      </c>
      <c r="AN16" s="149"/>
      <c r="AO16" s="209">
        <v>-1421245</v>
      </c>
      <c r="AP16" s="149"/>
      <c r="AQ16" s="149"/>
      <c r="AR16" s="149">
        <v>1</v>
      </c>
      <c r="AS16" s="209">
        <v>0</v>
      </c>
      <c r="AT16" s="149"/>
      <c r="AU16" s="149"/>
      <c r="AV16" s="149"/>
      <c r="AW16" s="197"/>
      <c r="AX16" s="190">
        <v>1</v>
      </c>
      <c r="AY16" s="210">
        <f t="shared" si="1"/>
        <v>66229115</v>
      </c>
      <c r="AZ16" s="151"/>
      <c r="BA16" s="151"/>
      <c r="BB16" s="151"/>
      <c r="BC16" s="151"/>
      <c r="BD16" s="151"/>
      <c r="BE16" s="151"/>
      <c r="BF16" s="151"/>
      <c r="BG16" s="151"/>
      <c r="BH16" s="151"/>
      <c r="BI16" s="151"/>
      <c r="BJ16" s="151"/>
      <c r="BK16" s="151"/>
    </row>
    <row r="17" spans="1:63" x14ac:dyDescent="0.25">
      <c r="A17" s="149" t="s">
        <v>382</v>
      </c>
      <c r="B17" s="149">
        <v>0</v>
      </c>
      <c r="C17" s="208">
        <v>1</v>
      </c>
      <c r="D17" s="208">
        <v>1</v>
      </c>
      <c r="E17" s="209">
        <v>66432150</v>
      </c>
      <c r="F17" s="208">
        <v>1</v>
      </c>
      <c r="G17" s="208">
        <v>1</v>
      </c>
      <c r="H17" s="208">
        <v>1</v>
      </c>
      <c r="I17" s="197"/>
      <c r="J17" s="208">
        <v>1</v>
      </c>
      <c r="K17" s="208">
        <v>1</v>
      </c>
      <c r="L17" s="208">
        <v>1</v>
      </c>
      <c r="M17" s="197"/>
      <c r="N17" s="208">
        <v>1</v>
      </c>
      <c r="O17" s="208">
        <v>1</v>
      </c>
      <c r="P17" s="208">
        <v>1</v>
      </c>
      <c r="Q17" s="197"/>
      <c r="R17" s="190">
        <v>1</v>
      </c>
      <c r="S17" s="210">
        <f t="shared" si="0"/>
        <v>66432150</v>
      </c>
      <c r="T17" s="189"/>
      <c r="U17" s="189"/>
      <c r="V17" s="189"/>
      <c r="W17" s="189"/>
      <c r="X17" s="189"/>
      <c r="Y17" s="151"/>
      <c r="Z17" s="151"/>
      <c r="AA17" s="151"/>
      <c r="AB17" s="151"/>
      <c r="AC17" s="151"/>
      <c r="AD17" s="151"/>
      <c r="AE17" s="151"/>
      <c r="AG17" s="149" t="s">
        <v>382</v>
      </c>
      <c r="AH17" s="149">
        <v>0</v>
      </c>
      <c r="AI17" s="149">
        <v>1</v>
      </c>
      <c r="AJ17" s="149">
        <v>1</v>
      </c>
      <c r="AK17" s="209">
        <v>67650360</v>
      </c>
      <c r="AL17" s="149">
        <v>1</v>
      </c>
      <c r="AM17" s="149">
        <v>1</v>
      </c>
      <c r="AN17" s="149"/>
      <c r="AO17" s="209">
        <v>-1421245</v>
      </c>
      <c r="AP17" s="149"/>
      <c r="AQ17" s="149"/>
      <c r="AR17" s="149">
        <v>1</v>
      </c>
      <c r="AS17" s="209">
        <v>0</v>
      </c>
      <c r="AT17" s="149"/>
      <c r="AU17" s="149"/>
      <c r="AV17" s="149"/>
      <c r="AW17" s="197"/>
      <c r="AX17" s="190">
        <v>1</v>
      </c>
      <c r="AY17" s="210">
        <f t="shared" si="1"/>
        <v>66229115</v>
      </c>
      <c r="AZ17" s="151"/>
      <c r="BA17" s="151"/>
      <c r="BB17" s="151"/>
      <c r="BC17" s="151"/>
      <c r="BD17" s="151"/>
      <c r="BE17" s="151"/>
      <c r="BF17" s="151"/>
      <c r="BG17" s="151"/>
      <c r="BH17" s="151"/>
      <c r="BI17" s="151"/>
      <c r="BJ17" s="151"/>
      <c r="BK17" s="151"/>
    </row>
    <row r="18" spans="1:63" x14ac:dyDescent="0.25">
      <c r="A18" s="149" t="s">
        <v>383</v>
      </c>
      <c r="B18" s="149">
        <v>0</v>
      </c>
      <c r="C18" s="208">
        <v>1</v>
      </c>
      <c r="D18" s="208">
        <v>1</v>
      </c>
      <c r="E18" s="209">
        <v>66432150</v>
      </c>
      <c r="F18" s="208">
        <v>1</v>
      </c>
      <c r="G18" s="208">
        <v>1</v>
      </c>
      <c r="H18" s="208">
        <v>1</v>
      </c>
      <c r="I18" s="197"/>
      <c r="J18" s="208">
        <v>1</v>
      </c>
      <c r="K18" s="208">
        <v>1</v>
      </c>
      <c r="L18" s="208">
        <v>1</v>
      </c>
      <c r="M18" s="197"/>
      <c r="N18" s="208">
        <v>1</v>
      </c>
      <c r="O18" s="208">
        <v>1</v>
      </c>
      <c r="P18" s="208">
        <v>1</v>
      </c>
      <c r="Q18" s="197"/>
      <c r="R18" s="190">
        <v>1</v>
      </c>
      <c r="S18" s="210">
        <f t="shared" si="0"/>
        <v>66432150</v>
      </c>
      <c r="T18" s="189"/>
      <c r="U18" s="189"/>
      <c r="V18" s="189"/>
      <c r="W18" s="189"/>
      <c r="X18" s="189"/>
      <c r="Y18" s="151"/>
      <c r="Z18" s="151"/>
      <c r="AA18" s="151"/>
      <c r="AB18" s="151"/>
      <c r="AC18" s="151"/>
      <c r="AD18" s="151"/>
      <c r="AE18" s="151"/>
      <c r="AG18" s="149" t="s">
        <v>383</v>
      </c>
      <c r="AH18" s="149">
        <v>0</v>
      </c>
      <c r="AI18" s="149">
        <v>1</v>
      </c>
      <c r="AJ18" s="149">
        <v>1</v>
      </c>
      <c r="AK18" s="209">
        <v>67650360</v>
      </c>
      <c r="AL18" s="149">
        <v>1</v>
      </c>
      <c r="AM18" s="149">
        <v>1</v>
      </c>
      <c r="AN18" s="149"/>
      <c r="AO18" s="209">
        <v>-1421245</v>
      </c>
      <c r="AP18" s="149"/>
      <c r="AQ18" s="149"/>
      <c r="AR18" s="149">
        <v>1</v>
      </c>
      <c r="AS18" s="209">
        <v>0</v>
      </c>
      <c r="AT18" s="149"/>
      <c r="AU18" s="149"/>
      <c r="AV18" s="149"/>
      <c r="AW18" s="197"/>
      <c r="AX18" s="190">
        <v>1</v>
      </c>
      <c r="AY18" s="210">
        <f t="shared" si="1"/>
        <v>66229115</v>
      </c>
      <c r="AZ18" s="151"/>
      <c r="BA18" s="151"/>
      <c r="BB18" s="151"/>
      <c r="BC18" s="151"/>
      <c r="BD18" s="151"/>
      <c r="BE18" s="151"/>
      <c r="BF18" s="151"/>
      <c r="BG18" s="151"/>
      <c r="BH18" s="151"/>
      <c r="BI18" s="151"/>
      <c r="BJ18" s="151"/>
      <c r="BK18" s="151"/>
    </row>
    <row r="19" spans="1:63" x14ac:dyDescent="0.25">
      <c r="A19" s="149" t="s">
        <v>384</v>
      </c>
      <c r="B19" s="149">
        <v>0</v>
      </c>
      <c r="C19" s="208">
        <v>1</v>
      </c>
      <c r="D19" s="208">
        <v>1</v>
      </c>
      <c r="E19" s="209">
        <v>66432150</v>
      </c>
      <c r="F19" s="208">
        <v>1</v>
      </c>
      <c r="G19" s="208">
        <v>1</v>
      </c>
      <c r="H19" s="208">
        <v>1</v>
      </c>
      <c r="I19" s="197"/>
      <c r="J19" s="208">
        <v>1</v>
      </c>
      <c r="K19" s="208">
        <v>1</v>
      </c>
      <c r="L19" s="208">
        <v>1</v>
      </c>
      <c r="M19" s="197"/>
      <c r="N19" s="208">
        <v>1</v>
      </c>
      <c r="O19" s="208">
        <v>1</v>
      </c>
      <c r="P19" s="208">
        <v>1</v>
      </c>
      <c r="Q19" s="197"/>
      <c r="R19" s="190">
        <v>1</v>
      </c>
      <c r="S19" s="210">
        <f t="shared" si="0"/>
        <v>66432150</v>
      </c>
      <c r="T19" s="189"/>
      <c r="U19" s="189"/>
      <c r="V19" s="189"/>
      <c r="W19" s="189"/>
      <c r="X19" s="189"/>
      <c r="Y19" s="151"/>
      <c r="Z19" s="151"/>
      <c r="AA19" s="151"/>
      <c r="AB19" s="151"/>
      <c r="AC19" s="151"/>
      <c r="AD19" s="151"/>
      <c r="AE19" s="151"/>
      <c r="AG19" s="149" t="s">
        <v>384</v>
      </c>
      <c r="AH19" s="149">
        <v>0</v>
      </c>
      <c r="AI19" s="149">
        <v>1</v>
      </c>
      <c r="AJ19" s="149">
        <v>1</v>
      </c>
      <c r="AK19" s="209">
        <v>67650360</v>
      </c>
      <c r="AL19" s="149">
        <v>1</v>
      </c>
      <c r="AM19" s="149">
        <v>1</v>
      </c>
      <c r="AN19" s="149"/>
      <c r="AO19" s="209">
        <v>-1421245</v>
      </c>
      <c r="AP19" s="149"/>
      <c r="AQ19" s="149"/>
      <c r="AR19" s="149">
        <v>1</v>
      </c>
      <c r="AS19" s="209">
        <v>0</v>
      </c>
      <c r="AT19" s="149"/>
      <c r="AU19" s="149"/>
      <c r="AV19" s="149"/>
      <c r="AW19" s="197"/>
      <c r="AX19" s="190">
        <v>1</v>
      </c>
      <c r="AY19" s="210">
        <f t="shared" si="1"/>
        <v>66229115</v>
      </c>
      <c r="AZ19" s="151"/>
      <c r="BA19" s="151"/>
      <c r="BB19" s="151"/>
      <c r="BC19" s="151"/>
      <c r="BD19" s="151"/>
      <c r="BE19" s="151"/>
      <c r="BF19" s="151"/>
      <c r="BG19" s="151"/>
      <c r="BH19" s="151"/>
      <c r="BI19" s="149"/>
      <c r="BJ19" s="149"/>
      <c r="BK19" s="149"/>
    </row>
    <row r="20" spans="1:63" x14ac:dyDescent="0.25">
      <c r="A20" s="149" t="s">
        <v>385</v>
      </c>
      <c r="B20" s="149">
        <v>0</v>
      </c>
      <c r="C20" s="208">
        <v>1</v>
      </c>
      <c r="D20" s="208">
        <v>1</v>
      </c>
      <c r="E20" s="209">
        <v>66432150</v>
      </c>
      <c r="F20" s="208">
        <v>1</v>
      </c>
      <c r="G20" s="208">
        <v>1</v>
      </c>
      <c r="H20" s="208">
        <v>1</v>
      </c>
      <c r="I20" s="197"/>
      <c r="J20" s="208">
        <v>1</v>
      </c>
      <c r="K20" s="208">
        <v>1</v>
      </c>
      <c r="L20" s="208">
        <v>1</v>
      </c>
      <c r="M20" s="197"/>
      <c r="N20" s="208">
        <v>1</v>
      </c>
      <c r="O20" s="208">
        <v>1</v>
      </c>
      <c r="P20" s="208">
        <v>1</v>
      </c>
      <c r="Q20" s="197"/>
      <c r="R20" s="190">
        <v>1</v>
      </c>
      <c r="S20" s="210">
        <f t="shared" si="0"/>
        <v>66432150</v>
      </c>
      <c r="T20" s="189"/>
      <c r="U20" s="189"/>
      <c r="V20" s="189"/>
      <c r="W20" s="189"/>
      <c r="X20" s="189"/>
      <c r="Y20" s="151"/>
      <c r="Z20" s="151"/>
      <c r="AA20" s="151"/>
      <c r="AB20" s="151"/>
      <c r="AC20" s="151"/>
      <c r="AD20" s="151"/>
      <c r="AE20" s="151"/>
      <c r="AG20" s="149" t="s">
        <v>385</v>
      </c>
      <c r="AH20" s="149">
        <v>0</v>
      </c>
      <c r="AI20" s="149">
        <v>1</v>
      </c>
      <c r="AJ20" s="149">
        <v>1</v>
      </c>
      <c r="AK20" s="209">
        <v>67650360</v>
      </c>
      <c r="AL20" s="149">
        <v>1</v>
      </c>
      <c r="AM20" s="149">
        <v>1</v>
      </c>
      <c r="AN20" s="149"/>
      <c r="AO20" s="209">
        <v>-1421245</v>
      </c>
      <c r="AP20" s="149"/>
      <c r="AQ20" s="149"/>
      <c r="AR20" s="149">
        <v>1</v>
      </c>
      <c r="AS20" s="209">
        <v>0</v>
      </c>
      <c r="AT20" s="149"/>
      <c r="AU20" s="149"/>
      <c r="AV20" s="149"/>
      <c r="AW20" s="197"/>
      <c r="AX20" s="190">
        <v>1</v>
      </c>
      <c r="AY20" s="210">
        <f t="shared" si="1"/>
        <v>66229115</v>
      </c>
      <c r="AZ20" s="151"/>
      <c r="BA20" s="151"/>
      <c r="BB20" s="151"/>
      <c r="BC20" s="151"/>
      <c r="BD20" s="151"/>
      <c r="BE20" s="151"/>
      <c r="BF20" s="151"/>
      <c r="BG20" s="151"/>
      <c r="BH20" s="151"/>
      <c r="BI20" s="149"/>
      <c r="BJ20" s="149"/>
      <c r="BK20" s="149"/>
    </row>
    <row r="21" spans="1:63" x14ac:dyDescent="0.25">
      <c r="A21" s="149" t="s">
        <v>386</v>
      </c>
      <c r="B21" s="149">
        <v>0</v>
      </c>
      <c r="C21" s="208">
        <v>1</v>
      </c>
      <c r="D21" s="208">
        <v>1</v>
      </c>
      <c r="E21" s="209">
        <v>66432150</v>
      </c>
      <c r="F21" s="208">
        <v>1</v>
      </c>
      <c r="G21" s="208">
        <v>1</v>
      </c>
      <c r="H21" s="208">
        <v>1</v>
      </c>
      <c r="I21" s="197"/>
      <c r="J21" s="208">
        <v>1</v>
      </c>
      <c r="K21" s="208">
        <v>1</v>
      </c>
      <c r="L21" s="208">
        <v>1</v>
      </c>
      <c r="M21" s="197"/>
      <c r="N21" s="208">
        <v>1</v>
      </c>
      <c r="O21" s="208">
        <v>1</v>
      </c>
      <c r="P21" s="208">
        <v>1</v>
      </c>
      <c r="Q21" s="197"/>
      <c r="R21" s="190">
        <v>1</v>
      </c>
      <c r="S21" s="210">
        <f t="shared" si="0"/>
        <v>66432150</v>
      </c>
      <c r="T21" s="189"/>
      <c r="U21" s="189"/>
      <c r="V21" s="189"/>
      <c r="W21" s="189"/>
      <c r="X21" s="189"/>
      <c r="Y21" s="151"/>
      <c r="Z21" s="151"/>
      <c r="AA21" s="151"/>
      <c r="AB21" s="151"/>
      <c r="AC21" s="151"/>
      <c r="AD21" s="151"/>
      <c r="AE21" s="151"/>
      <c r="AG21" s="149" t="s">
        <v>386</v>
      </c>
      <c r="AH21" s="149">
        <v>0</v>
      </c>
      <c r="AI21" s="149">
        <v>1</v>
      </c>
      <c r="AJ21" s="149">
        <v>1</v>
      </c>
      <c r="AK21" s="209">
        <v>67650360</v>
      </c>
      <c r="AL21" s="149">
        <v>1</v>
      </c>
      <c r="AM21" s="149">
        <v>1</v>
      </c>
      <c r="AN21" s="149"/>
      <c r="AO21" s="209">
        <v>-1421245</v>
      </c>
      <c r="AP21" s="149"/>
      <c r="AQ21" s="149"/>
      <c r="AR21" s="149">
        <v>1</v>
      </c>
      <c r="AS21" s="209">
        <v>0</v>
      </c>
      <c r="AT21" s="149"/>
      <c r="AU21" s="149"/>
      <c r="AV21" s="149"/>
      <c r="AW21" s="197"/>
      <c r="AX21" s="190">
        <v>1</v>
      </c>
      <c r="AY21" s="210">
        <f t="shared" si="1"/>
        <v>66229115</v>
      </c>
      <c r="AZ21" s="151"/>
      <c r="BA21" s="151"/>
      <c r="BB21" s="151"/>
      <c r="BC21" s="151"/>
      <c r="BD21" s="151"/>
      <c r="BE21" s="151"/>
      <c r="BF21" s="151"/>
      <c r="BG21" s="151"/>
      <c r="BH21" s="151"/>
      <c r="BI21" s="149"/>
      <c r="BJ21" s="149"/>
      <c r="BK21" s="149"/>
    </row>
    <row r="22" spans="1:63" x14ac:dyDescent="0.25">
      <c r="A22" s="149" t="s">
        <v>387</v>
      </c>
      <c r="B22" s="149">
        <v>0</v>
      </c>
      <c r="C22" s="208">
        <v>1</v>
      </c>
      <c r="D22" s="208">
        <v>1</v>
      </c>
      <c r="E22" s="209">
        <v>66432150</v>
      </c>
      <c r="F22" s="208">
        <v>1</v>
      </c>
      <c r="G22" s="208">
        <v>1</v>
      </c>
      <c r="H22" s="208">
        <v>1</v>
      </c>
      <c r="I22" s="197"/>
      <c r="J22" s="208">
        <v>1</v>
      </c>
      <c r="K22" s="208">
        <v>1</v>
      </c>
      <c r="L22" s="208">
        <v>1</v>
      </c>
      <c r="M22" s="197"/>
      <c r="N22" s="208">
        <v>1</v>
      </c>
      <c r="O22" s="208">
        <v>1</v>
      </c>
      <c r="P22" s="208">
        <v>1</v>
      </c>
      <c r="Q22" s="197"/>
      <c r="R22" s="190">
        <v>1</v>
      </c>
      <c r="S22" s="210">
        <f t="shared" si="0"/>
        <v>66432150</v>
      </c>
      <c r="T22" s="189"/>
      <c r="U22" s="189"/>
      <c r="V22" s="189"/>
      <c r="W22" s="189"/>
      <c r="X22" s="189"/>
      <c r="Y22" s="151"/>
      <c r="Z22" s="151"/>
      <c r="AA22" s="151"/>
      <c r="AB22" s="151"/>
      <c r="AC22" s="151"/>
      <c r="AD22" s="151"/>
      <c r="AE22" s="151"/>
      <c r="AG22" s="149" t="s">
        <v>387</v>
      </c>
      <c r="AH22" s="149">
        <v>0</v>
      </c>
      <c r="AI22" s="149">
        <v>1</v>
      </c>
      <c r="AJ22" s="149">
        <v>1</v>
      </c>
      <c r="AK22" s="209">
        <v>67650360</v>
      </c>
      <c r="AL22" s="149">
        <v>1</v>
      </c>
      <c r="AM22" s="149">
        <v>1</v>
      </c>
      <c r="AN22" s="149"/>
      <c r="AO22" s="209">
        <v>-1421245</v>
      </c>
      <c r="AP22" s="149"/>
      <c r="AQ22" s="149"/>
      <c r="AR22" s="149">
        <v>1</v>
      </c>
      <c r="AS22" s="209">
        <v>0</v>
      </c>
      <c r="AT22" s="149"/>
      <c r="AU22" s="149"/>
      <c r="AV22" s="149"/>
      <c r="AW22" s="197"/>
      <c r="AX22" s="190">
        <v>1</v>
      </c>
      <c r="AY22" s="210">
        <f t="shared" si="1"/>
        <v>66229115</v>
      </c>
      <c r="AZ22" s="151"/>
      <c r="BA22" s="151"/>
      <c r="BB22" s="151"/>
      <c r="BC22" s="151"/>
      <c r="BD22" s="151"/>
      <c r="BE22" s="151"/>
      <c r="BF22" s="151"/>
      <c r="BG22" s="151"/>
      <c r="BH22" s="151"/>
      <c r="BI22" s="151"/>
      <c r="BJ22" s="151"/>
      <c r="BK22" s="151"/>
    </row>
    <row r="23" spans="1:63" x14ac:dyDescent="0.25">
      <c r="A23" s="149" t="s">
        <v>388</v>
      </c>
      <c r="B23" s="149">
        <v>0</v>
      </c>
      <c r="C23" s="208">
        <v>1</v>
      </c>
      <c r="D23" s="208">
        <v>1</v>
      </c>
      <c r="E23" s="209">
        <v>66432150</v>
      </c>
      <c r="F23" s="208">
        <v>1</v>
      </c>
      <c r="G23" s="208">
        <v>1</v>
      </c>
      <c r="H23" s="208">
        <v>1</v>
      </c>
      <c r="I23" s="197"/>
      <c r="J23" s="208">
        <v>1</v>
      </c>
      <c r="K23" s="208">
        <v>1</v>
      </c>
      <c r="L23" s="208">
        <v>1</v>
      </c>
      <c r="M23" s="197"/>
      <c r="N23" s="208">
        <v>1</v>
      </c>
      <c r="O23" s="208">
        <v>1</v>
      </c>
      <c r="P23" s="208">
        <v>1</v>
      </c>
      <c r="Q23" s="197"/>
      <c r="R23" s="190">
        <v>1</v>
      </c>
      <c r="S23" s="210">
        <f t="shared" si="0"/>
        <v>66432150</v>
      </c>
      <c r="T23" s="189"/>
      <c r="U23" s="189"/>
      <c r="V23" s="189"/>
      <c r="W23" s="189"/>
      <c r="X23" s="189"/>
      <c r="Y23" s="151"/>
      <c r="Z23" s="151"/>
      <c r="AA23" s="151"/>
      <c r="AB23" s="151"/>
      <c r="AC23" s="151"/>
      <c r="AD23" s="151"/>
      <c r="AE23" s="151"/>
      <c r="AG23" s="149" t="s">
        <v>388</v>
      </c>
      <c r="AH23" s="149">
        <v>0</v>
      </c>
      <c r="AI23" s="149">
        <v>1</v>
      </c>
      <c r="AJ23" s="149">
        <v>1</v>
      </c>
      <c r="AK23" s="209">
        <v>67650360</v>
      </c>
      <c r="AL23" s="149">
        <v>1</v>
      </c>
      <c r="AM23" s="149">
        <v>1</v>
      </c>
      <c r="AN23" s="149"/>
      <c r="AO23" s="209">
        <v>-1421245</v>
      </c>
      <c r="AP23" s="149"/>
      <c r="AQ23" s="149"/>
      <c r="AR23" s="149">
        <v>1</v>
      </c>
      <c r="AS23" s="209">
        <v>0</v>
      </c>
      <c r="AT23" s="149"/>
      <c r="AU23" s="149"/>
      <c r="AV23" s="149"/>
      <c r="AW23" s="197"/>
      <c r="AX23" s="190">
        <v>1</v>
      </c>
      <c r="AY23" s="210">
        <f t="shared" si="1"/>
        <v>66229115</v>
      </c>
      <c r="AZ23" s="151"/>
      <c r="BA23" s="151"/>
      <c r="BB23" s="151"/>
      <c r="BC23" s="151"/>
      <c r="BD23" s="151"/>
      <c r="BE23" s="151"/>
      <c r="BF23" s="151"/>
      <c r="BG23" s="151"/>
      <c r="BH23" s="151"/>
      <c r="BI23" s="151"/>
      <c r="BJ23" s="151"/>
      <c r="BK23" s="151"/>
    </row>
    <row r="24" spans="1:63" x14ac:dyDescent="0.25">
      <c r="A24" s="149" t="s">
        <v>389</v>
      </c>
      <c r="B24" s="149">
        <v>0</v>
      </c>
      <c r="C24" s="208">
        <v>1</v>
      </c>
      <c r="D24" s="208">
        <v>1</v>
      </c>
      <c r="E24" s="209">
        <v>66432150</v>
      </c>
      <c r="F24" s="208">
        <v>1</v>
      </c>
      <c r="G24" s="208">
        <v>1</v>
      </c>
      <c r="H24" s="208">
        <v>1</v>
      </c>
      <c r="I24" s="197"/>
      <c r="J24" s="208">
        <v>1</v>
      </c>
      <c r="K24" s="208">
        <v>1</v>
      </c>
      <c r="L24" s="208">
        <v>1</v>
      </c>
      <c r="M24" s="197"/>
      <c r="N24" s="208">
        <v>1</v>
      </c>
      <c r="O24" s="208">
        <v>1</v>
      </c>
      <c r="P24" s="208">
        <v>1</v>
      </c>
      <c r="Q24" s="197"/>
      <c r="R24" s="190">
        <v>1</v>
      </c>
      <c r="S24" s="210">
        <f t="shared" si="0"/>
        <v>66432150</v>
      </c>
      <c r="T24" s="189"/>
      <c r="U24" s="189"/>
      <c r="V24" s="189"/>
      <c r="W24" s="189"/>
      <c r="X24" s="189"/>
      <c r="Y24" s="151"/>
      <c r="Z24" s="151"/>
      <c r="AA24" s="151"/>
      <c r="AB24" s="151"/>
      <c r="AC24" s="151"/>
      <c r="AD24" s="151"/>
      <c r="AE24" s="151"/>
      <c r="AG24" s="149" t="s">
        <v>389</v>
      </c>
      <c r="AH24" s="149">
        <v>0</v>
      </c>
      <c r="AI24" s="149">
        <v>1</v>
      </c>
      <c r="AJ24" s="149">
        <v>1</v>
      </c>
      <c r="AK24" s="209">
        <v>67650360</v>
      </c>
      <c r="AL24" s="149">
        <v>1</v>
      </c>
      <c r="AM24" s="149">
        <v>1</v>
      </c>
      <c r="AN24" s="149"/>
      <c r="AO24" s="209">
        <v>-1421245</v>
      </c>
      <c r="AP24" s="149"/>
      <c r="AQ24" s="149"/>
      <c r="AR24" s="149">
        <v>1</v>
      </c>
      <c r="AS24" s="209">
        <v>0</v>
      </c>
      <c r="AT24" s="149"/>
      <c r="AU24" s="149"/>
      <c r="AV24" s="149"/>
      <c r="AW24" s="197"/>
      <c r="AX24" s="190">
        <v>1</v>
      </c>
      <c r="AY24" s="210">
        <f t="shared" si="1"/>
        <v>66229115</v>
      </c>
      <c r="AZ24" s="151"/>
      <c r="BA24" s="151"/>
      <c r="BB24" s="151"/>
      <c r="BC24" s="151"/>
      <c r="BD24" s="151"/>
      <c r="BE24" s="151"/>
      <c r="BF24" s="151"/>
      <c r="BG24" s="151"/>
      <c r="BH24" s="151"/>
      <c r="BI24" s="151"/>
      <c r="BJ24" s="151"/>
      <c r="BK24" s="151"/>
    </row>
    <row r="25" spans="1:63" x14ac:dyDescent="0.25">
      <c r="A25" s="149" t="s">
        <v>390</v>
      </c>
      <c r="B25" s="149">
        <v>0</v>
      </c>
      <c r="C25" s="208">
        <v>1</v>
      </c>
      <c r="D25" s="208">
        <v>1</v>
      </c>
      <c r="E25" s="209">
        <v>66432150</v>
      </c>
      <c r="F25" s="208">
        <v>1</v>
      </c>
      <c r="G25" s="208">
        <v>1</v>
      </c>
      <c r="H25" s="208">
        <v>1</v>
      </c>
      <c r="I25" s="197"/>
      <c r="J25" s="208">
        <v>1</v>
      </c>
      <c r="K25" s="208">
        <v>1</v>
      </c>
      <c r="L25" s="208">
        <v>1</v>
      </c>
      <c r="M25" s="197"/>
      <c r="N25" s="208">
        <v>1</v>
      </c>
      <c r="O25" s="208">
        <v>1</v>
      </c>
      <c r="P25" s="208">
        <v>1</v>
      </c>
      <c r="Q25" s="197"/>
      <c r="R25" s="190">
        <v>1</v>
      </c>
      <c r="S25" s="210">
        <f t="shared" si="0"/>
        <v>66432150</v>
      </c>
      <c r="T25" s="189"/>
      <c r="U25" s="189"/>
      <c r="V25" s="189"/>
      <c r="W25" s="189"/>
      <c r="X25" s="189"/>
      <c r="Y25" s="151"/>
      <c r="Z25" s="151"/>
      <c r="AA25" s="151"/>
      <c r="AB25" s="151"/>
      <c r="AC25" s="151"/>
      <c r="AD25" s="151"/>
      <c r="AE25" s="151"/>
      <c r="AG25" s="149" t="s">
        <v>390</v>
      </c>
      <c r="AH25" s="149">
        <v>0</v>
      </c>
      <c r="AI25" s="149">
        <v>1</v>
      </c>
      <c r="AJ25" s="149">
        <v>1</v>
      </c>
      <c r="AK25" s="209">
        <v>67650360</v>
      </c>
      <c r="AL25" s="149">
        <v>1</v>
      </c>
      <c r="AM25" s="149">
        <v>1</v>
      </c>
      <c r="AN25" s="149"/>
      <c r="AO25" s="209">
        <v>-1421245</v>
      </c>
      <c r="AP25" s="149"/>
      <c r="AQ25" s="149"/>
      <c r="AR25" s="149">
        <v>1</v>
      </c>
      <c r="AS25" s="209">
        <v>0</v>
      </c>
      <c r="AT25" s="149"/>
      <c r="AU25" s="149"/>
      <c r="AV25" s="149"/>
      <c r="AW25" s="197"/>
      <c r="AX25" s="190">
        <v>1</v>
      </c>
      <c r="AY25" s="210">
        <f t="shared" si="1"/>
        <v>66229115</v>
      </c>
      <c r="AZ25" s="151"/>
      <c r="BA25" s="151"/>
      <c r="BB25" s="151"/>
      <c r="BC25" s="151"/>
      <c r="BD25" s="151"/>
      <c r="BE25" s="151"/>
      <c r="BF25" s="151"/>
      <c r="BG25" s="151"/>
      <c r="BH25" s="151"/>
      <c r="BI25" s="151"/>
      <c r="BJ25" s="151"/>
      <c r="BK25" s="151"/>
    </row>
    <row r="26" spans="1:63" x14ac:dyDescent="0.25">
      <c r="A26" s="149" t="s">
        <v>391</v>
      </c>
      <c r="B26" s="149">
        <v>0</v>
      </c>
      <c r="C26" s="208">
        <v>1</v>
      </c>
      <c r="D26" s="208">
        <v>1</v>
      </c>
      <c r="E26" s="209">
        <v>66432150</v>
      </c>
      <c r="F26" s="208">
        <v>1</v>
      </c>
      <c r="G26" s="208">
        <v>1</v>
      </c>
      <c r="H26" s="208">
        <v>1</v>
      </c>
      <c r="I26" s="197"/>
      <c r="J26" s="208">
        <v>1</v>
      </c>
      <c r="K26" s="208">
        <v>1</v>
      </c>
      <c r="L26" s="208">
        <v>1</v>
      </c>
      <c r="M26" s="197"/>
      <c r="N26" s="208">
        <v>1</v>
      </c>
      <c r="O26" s="208">
        <v>1</v>
      </c>
      <c r="P26" s="208">
        <v>1</v>
      </c>
      <c r="Q26" s="197"/>
      <c r="R26" s="190">
        <v>1</v>
      </c>
      <c r="S26" s="210">
        <f t="shared" si="0"/>
        <v>66432150</v>
      </c>
      <c r="T26" s="189"/>
      <c r="U26" s="189"/>
      <c r="V26" s="189"/>
      <c r="W26" s="189"/>
      <c r="X26" s="189"/>
      <c r="Y26" s="151"/>
      <c r="Z26" s="151"/>
      <c r="AA26" s="151"/>
      <c r="AB26" s="151"/>
      <c r="AC26" s="151"/>
      <c r="AD26" s="151"/>
      <c r="AE26" s="151"/>
      <c r="AG26" s="149" t="s">
        <v>391</v>
      </c>
      <c r="AH26" s="149">
        <v>0</v>
      </c>
      <c r="AI26" s="149">
        <v>1</v>
      </c>
      <c r="AJ26" s="149">
        <v>1</v>
      </c>
      <c r="AK26" s="209">
        <v>67650360</v>
      </c>
      <c r="AL26" s="149">
        <v>1</v>
      </c>
      <c r="AM26" s="149">
        <v>1</v>
      </c>
      <c r="AN26" s="149"/>
      <c r="AO26" s="209">
        <v>-1421245</v>
      </c>
      <c r="AP26" s="149"/>
      <c r="AQ26" s="149"/>
      <c r="AR26" s="149">
        <v>1</v>
      </c>
      <c r="AS26" s="209">
        <v>0</v>
      </c>
      <c r="AT26" s="149"/>
      <c r="AU26" s="149"/>
      <c r="AV26" s="149"/>
      <c r="AW26" s="197"/>
      <c r="AX26" s="190">
        <v>1</v>
      </c>
      <c r="AY26" s="210">
        <f t="shared" si="1"/>
        <v>66229115</v>
      </c>
      <c r="AZ26" s="151"/>
      <c r="BA26" s="151"/>
      <c r="BB26" s="151"/>
      <c r="BC26" s="151"/>
      <c r="BD26" s="151"/>
      <c r="BE26" s="151"/>
      <c r="BF26" s="151"/>
      <c r="BG26" s="151"/>
      <c r="BH26" s="151"/>
      <c r="BI26" s="151"/>
      <c r="BJ26" s="151"/>
      <c r="BK26" s="151"/>
    </row>
    <row r="27" spans="1:63" x14ac:dyDescent="0.25">
      <c r="A27" s="149" t="s">
        <v>392</v>
      </c>
      <c r="B27" s="149">
        <v>0</v>
      </c>
      <c r="C27" s="208">
        <v>1</v>
      </c>
      <c r="D27" s="208">
        <v>1</v>
      </c>
      <c r="E27" s="209">
        <v>66432150</v>
      </c>
      <c r="F27" s="208">
        <v>1</v>
      </c>
      <c r="G27" s="208">
        <v>1</v>
      </c>
      <c r="H27" s="208">
        <v>1</v>
      </c>
      <c r="I27" s="197"/>
      <c r="J27" s="208">
        <v>1</v>
      </c>
      <c r="K27" s="208">
        <v>1</v>
      </c>
      <c r="L27" s="208">
        <v>1</v>
      </c>
      <c r="M27" s="197"/>
      <c r="N27" s="208">
        <v>1</v>
      </c>
      <c r="O27" s="208">
        <v>1</v>
      </c>
      <c r="P27" s="208">
        <v>1</v>
      </c>
      <c r="Q27" s="197"/>
      <c r="R27" s="190">
        <v>1</v>
      </c>
      <c r="S27" s="210">
        <f t="shared" si="0"/>
        <v>66432150</v>
      </c>
      <c r="T27" s="189"/>
      <c r="U27" s="189"/>
      <c r="V27" s="189"/>
      <c r="W27" s="189"/>
      <c r="X27" s="189"/>
      <c r="Y27" s="151"/>
      <c r="Z27" s="151"/>
      <c r="AA27" s="151"/>
      <c r="AB27" s="151"/>
      <c r="AC27" s="151"/>
      <c r="AD27" s="151"/>
      <c r="AE27" s="151"/>
      <c r="AG27" s="149" t="s">
        <v>392</v>
      </c>
      <c r="AH27" s="149">
        <v>0</v>
      </c>
      <c r="AI27" s="149">
        <v>1</v>
      </c>
      <c r="AJ27" s="149">
        <v>1</v>
      </c>
      <c r="AK27" s="209">
        <v>67650360</v>
      </c>
      <c r="AL27" s="149">
        <v>1</v>
      </c>
      <c r="AM27" s="149">
        <v>1</v>
      </c>
      <c r="AN27" s="149"/>
      <c r="AO27" s="209">
        <v>-1421245</v>
      </c>
      <c r="AP27" s="149"/>
      <c r="AQ27" s="149"/>
      <c r="AR27" s="149">
        <v>1</v>
      </c>
      <c r="AS27" s="209">
        <v>0</v>
      </c>
      <c r="AT27" s="149"/>
      <c r="AU27" s="149"/>
      <c r="AV27" s="149"/>
      <c r="AW27" s="197"/>
      <c r="AX27" s="190">
        <v>1</v>
      </c>
      <c r="AY27" s="210">
        <f t="shared" si="1"/>
        <v>66229115</v>
      </c>
      <c r="AZ27" s="151"/>
      <c r="BA27" s="151"/>
      <c r="BB27" s="151"/>
      <c r="BC27" s="151"/>
      <c r="BD27" s="151"/>
      <c r="BE27" s="151"/>
      <c r="BF27" s="151"/>
      <c r="BG27" s="151"/>
      <c r="BH27" s="151"/>
      <c r="BI27" s="151"/>
      <c r="BJ27" s="151"/>
      <c r="BK27" s="151"/>
    </row>
    <row r="28" spans="1:63" x14ac:dyDescent="0.25">
      <c r="A28" s="149" t="s">
        <v>393</v>
      </c>
      <c r="B28" s="149">
        <v>0</v>
      </c>
      <c r="C28" s="208">
        <v>1</v>
      </c>
      <c r="D28" s="208">
        <v>1</v>
      </c>
      <c r="E28" s="209">
        <v>66432150</v>
      </c>
      <c r="F28" s="208">
        <v>1</v>
      </c>
      <c r="G28" s="208">
        <v>1</v>
      </c>
      <c r="H28" s="208">
        <v>1</v>
      </c>
      <c r="I28" s="197"/>
      <c r="J28" s="208">
        <v>1</v>
      </c>
      <c r="K28" s="208">
        <v>1</v>
      </c>
      <c r="L28" s="208">
        <v>1</v>
      </c>
      <c r="M28" s="197"/>
      <c r="N28" s="208">
        <v>1</v>
      </c>
      <c r="O28" s="208">
        <v>1</v>
      </c>
      <c r="P28" s="208">
        <v>1</v>
      </c>
      <c r="Q28" s="197"/>
      <c r="R28" s="190">
        <v>1</v>
      </c>
      <c r="S28" s="210">
        <f t="shared" si="0"/>
        <v>66432150</v>
      </c>
      <c r="T28" s="189"/>
      <c r="U28" s="189"/>
      <c r="V28" s="189"/>
      <c r="W28" s="189"/>
      <c r="X28" s="189"/>
      <c r="Y28" s="151"/>
      <c r="Z28" s="151"/>
      <c r="AA28" s="151"/>
      <c r="AB28" s="151"/>
      <c r="AC28" s="151"/>
      <c r="AD28" s="151"/>
      <c r="AE28" s="151"/>
      <c r="AG28" s="149" t="s">
        <v>393</v>
      </c>
      <c r="AH28" s="149">
        <v>0</v>
      </c>
      <c r="AI28" s="149">
        <v>1</v>
      </c>
      <c r="AJ28" s="149">
        <v>1</v>
      </c>
      <c r="AK28" s="209">
        <v>67650360</v>
      </c>
      <c r="AL28" s="149">
        <v>1</v>
      </c>
      <c r="AM28" s="149">
        <v>1</v>
      </c>
      <c r="AN28" s="149"/>
      <c r="AO28" s="209">
        <v>-1421245</v>
      </c>
      <c r="AP28" s="149"/>
      <c r="AQ28" s="149"/>
      <c r="AR28" s="149">
        <v>1</v>
      </c>
      <c r="AS28" s="209">
        <v>0</v>
      </c>
      <c r="AT28" s="149"/>
      <c r="AU28" s="149"/>
      <c r="AV28" s="149"/>
      <c r="AW28" s="197"/>
      <c r="AX28" s="190">
        <v>1</v>
      </c>
      <c r="AY28" s="210">
        <f t="shared" si="1"/>
        <v>66229115</v>
      </c>
      <c r="AZ28" s="151"/>
      <c r="BA28" s="151"/>
      <c r="BB28" s="151"/>
      <c r="BC28" s="151"/>
      <c r="BD28" s="151"/>
      <c r="BE28" s="151"/>
      <c r="BF28" s="151"/>
      <c r="BG28" s="151"/>
      <c r="BH28" s="151"/>
      <c r="BI28" s="151"/>
      <c r="BJ28" s="151"/>
      <c r="BK28" s="151"/>
    </row>
    <row r="29" spans="1:63" x14ac:dyDescent="0.25">
      <c r="A29" s="149" t="s">
        <v>394</v>
      </c>
      <c r="B29" s="149">
        <v>0</v>
      </c>
      <c r="C29" s="208">
        <v>1</v>
      </c>
      <c r="D29" s="208">
        <v>1</v>
      </c>
      <c r="E29" s="209">
        <v>66432150</v>
      </c>
      <c r="F29" s="208">
        <v>1</v>
      </c>
      <c r="G29" s="208">
        <v>1</v>
      </c>
      <c r="H29" s="208">
        <v>1</v>
      </c>
      <c r="I29" s="197"/>
      <c r="J29" s="208">
        <v>1</v>
      </c>
      <c r="K29" s="208">
        <v>1</v>
      </c>
      <c r="L29" s="208">
        <v>1</v>
      </c>
      <c r="M29" s="197"/>
      <c r="N29" s="208">
        <v>1</v>
      </c>
      <c r="O29" s="208">
        <v>1</v>
      </c>
      <c r="P29" s="208">
        <v>1</v>
      </c>
      <c r="Q29" s="197"/>
      <c r="R29" s="190">
        <v>1</v>
      </c>
      <c r="S29" s="210">
        <f t="shared" si="0"/>
        <v>66432150</v>
      </c>
      <c r="T29" s="189"/>
      <c r="U29" s="189"/>
      <c r="V29" s="189"/>
      <c r="W29" s="189"/>
      <c r="X29" s="189"/>
      <c r="Y29" s="151"/>
      <c r="Z29" s="151"/>
      <c r="AA29" s="151"/>
      <c r="AB29" s="151"/>
      <c r="AC29" s="151"/>
      <c r="AD29" s="151"/>
      <c r="AE29" s="151"/>
      <c r="AG29" s="149" t="s">
        <v>394</v>
      </c>
      <c r="AH29" s="149">
        <v>0</v>
      </c>
      <c r="AI29" s="149">
        <v>1</v>
      </c>
      <c r="AJ29" s="149">
        <v>1</v>
      </c>
      <c r="AK29" s="209">
        <v>3839360</v>
      </c>
      <c r="AL29" s="149">
        <v>1</v>
      </c>
      <c r="AM29" s="149">
        <v>1</v>
      </c>
      <c r="AN29" s="149"/>
      <c r="AO29" s="209">
        <v>62389755</v>
      </c>
      <c r="AP29" s="149"/>
      <c r="AQ29" s="149"/>
      <c r="AR29" s="149">
        <v>1</v>
      </c>
      <c r="AS29" s="209">
        <v>0</v>
      </c>
      <c r="AT29" s="149"/>
      <c r="AU29" s="149"/>
      <c r="AV29" s="149"/>
      <c r="AW29" s="197"/>
      <c r="AX29" s="190">
        <v>1</v>
      </c>
      <c r="AY29" s="210">
        <f t="shared" si="1"/>
        <v>66229115</v>
      </c>
      <c r="AZ29" s="151"/>
      <c r="BA29" s="151"/>
      <c r="BB29" s="151"/>
      <c r="BC29" s="151"/>
      <c r="BD29" s="151"/>
      <c r="BE29" s="151"/>
      <c r="BF29" s="151"/>
      <c r="BG29" s="151"/>
      <c r="BH29" s="151"/>
      <c r="BI29" s="151"/>
      <c r="BJ29" s="151"/>
      <c r="BK29" s="151"/>
    </row>
    <row r="30" spans="1:63" x14ac:dyDescent="0.25">
      <c r="A30" s="149" t="s">
        <v>395</v>
      </c>
      <c r="B30" s="149">
        <v>0</v>
      </c>
      <c r="C30" s="208">
        <v>1</v>
      </c>
      <c r="D30" s="208">
        <v>1</v>
      </c>
      <c r="E30" s="209">
        <v>66432150</v>
      </c>
      <c r="F30" s="208">
        <v>1</v>
      </c>
      <c r="G30" s="208">
        <v>1</v>
      </c>
      <c r="H30" s="208">
        <v>1</v>
      </c>
      <c r="I30" s="197"/>
      <c r="J30" s="208">
        <v>1</v>
      </c>
      <c r="K30" s="208">
        <v>1</v>
      </c>
      <c r="L30" s="208">
        <v>1</v>
      </c>
      <c r="M30" s="197"/>
      <c r="N30" s="208">
        <v>1</v>
      </c>
      <c r="O30" s="208">
        <v>1</v>
      </c>
      <c r="P30" s="208">
        <v>1</v>
      </c>
      <c r="Q30" s="197"/>
      <c r="R30" s="190">
        <v>1</v>
      </c>
      <c r="S30" s="210">
        <f t="shared" si="0"/>
        <v>66432150</v>
      </c>
      <c r="T30" s="189"/>
      <c r="U30" s="189"/>
      <c r="V30" s="189"/>
      <c r="W30" s="189"/>
      <c r="X30" s="189"/>
      <c r="Y30" s="151"/>
      <c r="Z30" s="151"/>
      <c r="AA30" s="151"/>
      <c r="AB30" s="151"/>
      <c r="AC30" s="151"/>
      <c r="AD30" s="151"/>
      <c r="AE30" s="151"/>
      <c r="AG30" s="149" t="s">
        <v>395</v>
      </c>
      <c r="AH30" s="149">
        <v>0</v>
      </c>
      <c r="AI30" s="149">
        <v>1</v>
      </c>
      <c r="AJ30" s="149">
        <v>1</v>
      </c>
      <c r="AK30" s="209">
        <v>67650360</v>
      </c>
      <c r="AL30" s="149">
        <v>1</v>
      </c>
      <c r="AM30" s="149">
        <v>1</v>
      </c>
      <c r="AN30" s="149"/>
      <c r="AO30" s="209">
        <v>-1421245</v>
      </c>
      <c r="AP30" s="149"/>
      <c r="AQ30" s="149"/>
      <c r="AR30" s="149">
        <v>1</v>
      </c>
      <c r="AS30" s="209">
        <v>0</v>
      </c>
      <c r="AT30" s="149"/>
      <c r="AU30" s="149"/>
      <c r="AV30" s="149"/>
      <c r="AW30" s="197"/>
      <c r="AX30" s="190">
        <v>1</v>
      </c>
      <c r="AY30" s="210">
        <f t="shared" si="1"/>
        <v>66229115</v>
      </c>
      <c r="AZ30" s="151"/>
      <c r="BA30" s="151"/>
      <c r="BB30" s="151"/>
      <c r="BC30" s="151"/>
      <c r="BD30" s="151"/>
      <c r="BE30" s="151"/>
      <c r="BF30" s="151"/>
      <c r="BG30" s="151"/>
      <c r="BH30" s="151"/>
      <c r="BI30" s="151"/>
      <c r="BJ30" s="151"/>
      <c r="BK30" s="151"/>
    </row>
    <row r="31" spans="1:63" x14ac:dyDescent="0.25">
      <c r="A31" s="149" t="s">
        <v>396</v>
      </c>
      <c r="B31" s="149">
        <v>0</v>
      </c>
      <c r="C31" s="208">
        <v>1</v>
      </c>
      <c r="D31" s="208">
        <v>1</v>
      </c>
      <c r="E31" s="209">
        <v>66432150</v>
      </c>
      <c r="F31" s="208">
        <v>1</v>
      </c>
      <c r="G31" s="208">
        <v>1</v>
      </c>
      <c r="H31" s="208">
        <v>1</v>
      </c>
      <c r="I31" s="197"/>
      <c r="J31" s="208">
        <v>1</v>
      </c>
      <c r="K31" s="208">
        <v>1</v>
      </c>
      <c r="L31" s="208">
        <v>1</v>
      </c>
      <c r="M31" s="197"/>
      <c r="N31" s="208">
        <v>1</v>
      </c>
      <c r="O31" s="208">
        <v>1</v>
      </c>
      <c r="P31" s="208">
        <v>1</v>
      </c>
      <c r="Q31" s="197"/>
      <c r="R31" s="190">
        <v>1</v>
      </c>
      <c r="S31" s="210">
        <f t="shared" si="0"/>
        <v>66432150</v>
      </c>
      <c r="T31" s="189"/>
      <c r="U31" s="189"/>
      <c r="V31" s="189"/>
      <c r="W31" s="189"/>
      <c r="X31" s="189"/>
      <c r="Y31" s="151"/>
      <c r="Z31" s="151"/>
      <c r="AA31" s="151"/>
      <c r="AB31" s="151"/>
      <c r="AC31" s="151"/>
      <c r="AD31" s="151"/>
      <c r="AE31" s="151"/>
      <c r="AG31" s="149" t="s">
        <v>396</v>
      </c>
      <c r="AH31" s="149">
        <v>0</v>
      </c>
      <c r="AI31" s="149">
        <v>1</v>
      </c>
      <c r="AJ31" s="149">
        <v>1</v>
      </c>
      <c r="AK31" s="209">
        <v>67650360</v>
      </c>
      <c r="AL31" s="149">
        <v>1</v>
      </c>
      <c r="AM31" s="149">
        <v>1</v>
      </c>
      <c r="AN31" s="149"/>
      <c r="AO31" s="209">
        <v>-1421245</v>
      </c>
      <c r="AP31" s="149"/>
      <c r="AQ31" s="149"/>
      <c r="AR31" s="149">
        <v>1</v>
      </c>
      <c r="AS31" s="209">
        <v>0</v>
      </c>
      <c r="AT31" s="149"/>
      <c r="AU31" s="149"/>
      <c r="AV31" s="149"/>
      <c r="AW31" s="197"/>
      <c r="AX31" s="190">
        <v>1</v>
      </c>
      <c r="AY31" s="210">
        <f t="shared" si="1"/>
        <v>66229115</v>
      </c>
      <c r="AZ31" s="151"/>
      <c r="BA31" s="151"/>
      <c r="BB31" s="151"/>
      <c r="BC31" s="151"/>
      <c r="BD31" s="151"/>
      <c r="BE31" s="151"/>
      <c r="BF31" s="151"/>
      <c r="BG31" s="151"/>
      <c r="BH31" s="151"/>
      <c r="BI31" s="151"/>
      <c r="BJ31" s="151"/>
      <c r="BK31" s="151"/>
    </row>
    <row r="32" spans="1:63" x14ac:dyDescent="0.25">
      <c r="A32" s="153" t="s">
        <v>397</v>
      </c>
      <c r="B32" s="150">
        <f>SUM(B11:B31)</f>
        <v>0</v>
      </c>
      <c r="C32" s="150">
        <f t="shared" ref="C32:AE32" si="2">SUM(C11:C31)</f>
        <v>20</v>
      </c>
      <c r="D32" s="150">
        <f t="shared" si="2"/>
        <v>20</v>
      </c>
      <c r="E32" s="210">
        <f>SUM(E11:E31)</f>
        <v>1328643000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10">
        <f t="shared" si="2"/>
        <v>1328643000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397</v>
      </c>
      <c r="AH32" s="150">
        <f t="shared" ref="AH32:AW32" si="3">SUM(AH11:AH31)</f>
        <v>0</v>
      </c>
      <c r="AI32" s="150">
        <f t="shared" si="3"/>
        <v>20</v>
      </c>
      <c r="AJ32" s="150">
        <f t="shared" si="3"/>
        <v>20</v>
      </c>
      <c r="AK32" s="210">
        <f>SUM(AK11:AK31)</f>
        <v>1289196200</v>
      </c>
      <c r="AL32" s="150">
        <f t="shared" si="3"/>
        <v>20</v>
      </c>
      <c r="AM32" s="150">
        <f t="shared" si="3"/>
        <v>20</v>
      </c>
      <c r="AN32" s="150">
        <f t="shared" si="3"/>
        <v>0</v>
      </c>
      <c r="AO32" s="198">
        <f t="shared" si="3"/>
        <v>35386100</v>
      </c>
      <c r="AP32" s="150">
        <f t="shared" si="3"/>
        <v>0</v>
      </c>
      <c r="AQ32" s="150">
        <f t="shared" si="3"/>
        <v>0</v>
      </c>
      <c r="AR32" s="150">
        <f t="shared" si="3"/>
        <v>20</v>
      </c>
      <c r="AS32" s="198">
        <f t="shared" si="3"/>
        <v>0</v>
      </c>
      <c r="AT32" s="150">
        <f t="shared" si="3"/>
        <v>0</v>
      </c>
      <c r="AU32" s="150">
        <f t="shared" si="3"/>
        <v>0</v>
      </c>
      <c r="AV32" s="150">
        <f t="shared" si="3"/>
        <v>0</v>
      </c>
      <c r="AW32" s="198">
        <f t="shared" si="3"/>
        <v>0</v>
      </c>
      <c r="AX32" s="191">
        <f t="shared" ref="AX32:BK32" si="4">SUM(AX11:AX31)</f>
        <v>20</v>
      </c>
      <c r="AY32" s="210">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25">
      <c r="AK33" s="251"/>
      <c r="AL33" s="248"/>
    </row>
    <row r="34" spans="1:63" x14ac:dyDescent="0.25">
      <c r="AO34" s="249"/>
      <c r="AP34" s="249"/>
    </row>
    <row r="35" spans="1:63" ht="30" customHeight="1" x14ac:dyDescent="0.25">
      <c r="A35" s="636" t="s">
        <v>358</v>
      </c>
      <c r="B35" s="192" t="s">
        <v>30</v>
      </c>
      <c r="C35" s="192" t="s">
        <v>31</v>
      </c>
      <c r="D35" s="633" t="s">
        <v>32</v>
      </c>
      <c r="E35" s="634"/>
      <c r="F35" s="192" t="s">
        <v>33</v>
      </c>
      <c r="G35" s="192" t="s">
        <v>34</v>
      </c>
      <c r="H35" s="633" t="s">
        <v>35</v>
      </c>
      <c r="I35" s="634"/>
      <c r="J35" s="192" t="s">
        <v>36</v>
      </c>
      <c r="K35" s="192" t="s">
        <v>8</v>
      </c>
      <c r="L35" s="633" t="s">
        <v>37</v>
      </c>
      <c r="M35" s="634"/>
      <c r="N35" s="192" t="s">
        <v>38</v>
      </c>
      <c r="O35" s="192" t="s">
        <v>39</v>
      </c>
      <c r="P35" s="633" t="s">
        <v>40</v>
      </c>
      <c r="Q35" s="634"/>
      <c r="R35" s="633" t="s">
        <v>359</v>
      </c>
      <c r="S35" s="634"/>
      <c r="T35" s="633" t="s">
        <v>360</v>
      </c>
      <c r="U35" s="635"/>
      <c r="V35" s="635"/>
      <c r="W35" s="635"/>
      <c r="X35" s="635"/>
      <c r="Y35" s="634"/>
      <c r="Z35" s="633" t="s">
        <v>361</v>
      </c>
      <c r="AA35" s="635"/>
      <c r="AB35" s="635"/>
      <c r="AC35" s="635"/>
      <c r="AD35" s="635"/>
      <c r="AE35" s="634"/>
      <c r="AG35" s="636" t="s">
        <v>358</v>
      </c>
      <c r="AH35" s="192" t="s">
        <v>30</v>
      </c>
      <c r="AI35" s="192" t="s">
        <v>31</v>
      </c>
      <c r="AJ35" s="633" t="s">
        <v>32</v>
      </c>
      <c r="AK35" s="634"/>
      <c r="AL35" s="192" t="s">
        <v>33</v>
      </c>
      <c r="AM35" s="192" t="s">
        <v>34</v>
      </c>
      <c r="AN35" s="633" t="s">
        <v>35</v>
      </c>
      <c r="AO35" s="634"/>
      <c r="AP35" s="192" t="s">
        <v>36</v>
      </c>
      <c r="AQ35" s="192" t="s">
        <v>8</v>
      </c>
      <c r="AR35" s="633" t="s">
        <v>37</v>
      </c>
      <c r="AS35" s="634"/>
      <c r="AT35" s="192" t="s">
        <v>38</v>
      </c>
      <c r="AU35" s="192" t="s">
        <v>39</v>
      </c>
      <c r="AV35" s="633" t="s">
        <v>40</v>
      </c>
      <c r="AW35" s="634"/>
      <c r="AX35" s="633" t="s">
        <v>359</v>
      </c>
      <c r="AY35" s="634"/>
      <c r="AZ35" s="633" t="s">
        <v>360</v>
      </c>
      <c r="BA35" s="635"/>
      <c r="BB35" s="635"/>
      <c r="BC35" s="635"/>
      <c r="BD35" s="635"/>
      <c r="BE35" s="634"/>
      <c r="BF35" s="633" t="s">
        <v>361</v>
      </c>
      <c r="BG35" s="635"/>
      <c r="BH35" s="635"/>
      <c r="BI35" s="635"/>
      <c r="BJ35" s="635"/>
      <c r="BK35" s="634"/>
    </row>
    <row r="36" spans="1:63" ht="36" customHeight="1" x14ac:dyDescent="0.25">
      <c r="A36" s="637"/>
      <c r="B36" s="119" t="s">
        <v>362</v>
      </c>
      <c r="C36" s="119" t="s">
        <v>362</v>
      </c>
      <c r="D36" s="119" t="s">
        <v>362</v>
      </c>
      <c r="E36" s="119" t="s">
        <v>363</v>
      </c>
      <c r="F36" s="119" t="s">
        <v>362</v>
      </c>
      <c r="G36" s="119" t="s">
        <v>362</v>
      </c>
      <c r="H36" s="119" t="s">
        <v>362</v>
      </c>
      <c r="I36" s="119" t="s">
        <v>363</v>
      </c>
      <c r="J36" s="119" t="s">
        <v>362</v>
      </c>
      <c r="K36" s="119" t="s">
        <v>362</v>
      </c>
      <c r="L36" s="119" t="s">
        <v>362</v>
      </c>
      <c r="M36" s="119" t="s">
        <v>363</v>
      </c>
      <c r="N36" s="119" t="s">
        <v>362</v>
      </c>
      <c r="O36" s="119" t="s">
        <v>362</v>
      </c>
      <c r="P36" s="119" t="s">
        <v>362</v>
      </c>
      <c r="Q36" s="119" t="s">
        <v>363</v>
      </c>
      <c r="R36" s="119" t="s">
        <v>362</v>
      </c>
      <c r="S36" s="119" t="s">
        <v>363</v>
      </c>
      <c r="T36" s="187" t="s">
        <v>364</v>
      </c>
      <c r="U36" s="187" t="s">
        <v>365</v>
      </c>
      <c r="V36" s="187" t="s">
        <v>366</v>
      </c>
      <c r="W36" s="187" t="s">
        <v>367</v>
      </c>
      <c r="X36" s="188" t="s">
        <v>368</v>
      </c>
      <c r="Y36" s="187" t="s">
        <v>369</v>
      </c>
      <c r="Z36" s="119" t="s">
        <v>370</v>
      </c>
      <c r="AA36" s="148" t="s">
        <v>371</v>
      </c>
      <c r="AB36" s="119" t="s">
        <v>372</v>
      </c>
      <c r="AC36" s="119" t="s">
        <v>373</v>
      </c>
      <c r="AD36" s="119" t="s">
        <v>374</v>
      </c>
      <c r="AE36" s="119" t="s">
        <v>375</v>
      </c>
      <c r="AG36" s="637"/>
      <c r="AH36" s="119" t="s">
        <v>362</v>
      </c>
      <c r="AI36" s="119" t="s">
        <v>362</v>
      </c>
      <c r="AJ36" s="119" t="s">
        <v>362</v>
      </c>
      <c r="AK36" s="119" t="s">
        <v>363</v>
      </c>
      <c r="AL36" s="119" t="s">
        <v>362</v>
      </c>
      <c r="AM36" s="119" t="s">
        <v>362</v>
      </c>
      <c r="AN36" s="119" t="s">
        <v>362</v>
      </c>
      <c r="AO36" s="119" t="s">
        <v>363</v>
      </c>
      <c r="AP36" s="119" t="s">
        <v>362</v>
      </c>
      <c r="AQ36" s="119" t="s">
        <v>362</v>
      </c>
      <c r="AR36" s="119" t="s">
        <v>362</v>
      </c>
      <c r="AS36" s="119" t="s">
        <v>363</v>
      </c>
      <c r="AT36" s="119" t="s">
        <v>362</v>
      </c>
      <c r="AU36" s="119" t="s">
        <v>362</v>
      </c>
      <c r="AV36" s="119" t="s">
        <v>362</v>
      </c>
      <c r="AW36" s="119" t="s">
        <v>363</v>
      </c>
      <c r="AX36" s="119" t="s">
        <v>362</v>
      </c>
      <c r="AY36" s="119" t="s">
        <v>363</v>
      </c>
      <c r="AZ36" s="187" t="s">
        <v>364</v>
      </c>
      <c r="BA36" s="187" t="s">
        <v>365</v>
      </c>
      <c r="BB36" s="187" t="s">
        <v>366</v>
      </c>
      <c r="BC36" s="187" t="s">
        <v>367</v>
      </c>
      <c r="BD36" s="188" t="s">
        <v>368</v>
      </c>
      <c r="BE36" s="187" t="s">
        <v>369</v>
      </c>
      <c r="BF36" s="185" t="s">
        <v>370</v>
      </c>
      <c r="BG36" s="186" t="s">
        <v>371</v>
      </c>
      <c r="BH36" s="185" t="s">
        <v>372</v>
      </c>
      <c r="BI36" s="185" t="s">
        <v>373</v>
      </c>
      <c r="BJ36" s="185" t="s">
        <v>374</v>
      </c>
      <c r="BK36" s="185" t="s">
        <v>375</v>
      </c>
    </row>
    <row r="37" spans="1:63" x14ac:dyDescent="0.25">
      <c r="A37" s="149" t="s">
        <v>376</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376</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25">
      <c r="A38" s="149" t="s">
        <v>377</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377</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25">
      <c r="A39" s="149" t="s">
        <v>378</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378</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25">
      <c r="A40" s="149" t="s">
        <v>379</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379</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25">
      <c r="A41" s="149" t="s">
        <v>380</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380</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25">
      <c r="A42" s="149" t="s">
        <v>381</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381</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25">
      <c r="A43" s="149" t="s">
        <v>382</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382</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25">
      <c r="A44" s="149" t="s">
        <v>383</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383</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25">
      <c r="A45" s="149" t="s">
        <v>384</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384</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25">
      <c r="A46" s="149" t="s">
        <v>385</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385</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25">
      <c r="A47" s="149" t="s">
        <v>386</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386</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25">
      <c r="A48" s="149" t="s">
        <v>387</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387</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25">
      <c r="A49" s="149" t="s">
        <v>388</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388</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25">
      <c r="A50" s="149" t="s">
        <v>389</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389</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25">
      <c r="A51" s="149" t="s">
        <v>390</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390</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25">
      <c r="A52" s="149" t="s">
        <v>391</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391</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25">
      <c r="A53" s="149" t="s">
        <v>392</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392</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25">
      <c r="A54" s="149" t="s">
        <v>393</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393</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25">
      <c r="A55" s="149" t="s">
        <v>394</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394</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25">
      <c r="A56" s="149" t="s">
        <v>395</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395</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25">
      <c r="A57" s="149" t="s">
        <v>396</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396</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25">
      <c r="A58" s="153" t="s">
        <v>397</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397</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85546875" defaultRowHeight="15" x14ac:dyDescent="0.25"/>
  <cols>
    <col min="1" max="1" width="72" style="133" bestFit="1" customWidth="1"/>
    <col min="2" max="2" width="73.42578125" style="133" customWidth="1"/>
    <col min="3" max="3" width="10.85546875" style="133"/>
    <col min="4" max="4" width="31.140625" style="133" customWidth="1"/>
    <col min="5" max="5" width="70.140625" style="133" customWidth="1"/>
    <col min="6" max="6" width="17.28515625" style="133" customWidth="1"/>
    <col min="7" max="8" width="21.85546875" style="133" customWidth="1"/>
    <col min="9" max="9" width="19.28515625" style="133" customWidth="1"/>
    <col min="10" max="10" width="42" style="133" customWidth="1"/>
    <col min="11" max="16384" width="10.85546875" style="133"/>
  </cols>
  <sheetData>
    <row r="1" spans="1:2" ht="25.5" customHeight="1" x14ac:dyDescent="0.25">
      <c r="A1" s="651" t="s">
        <v>154</v>
      </c>
      <c r="B1" s="652"/>
    </row>
    <row r="2" spans="1:2" ht="25.5" customHeight="1" x14ac:dyDescent="0.25">
      <c r="A2" s="653" t="s">
        <v>398</v>
      </c>
      <c r="B2" s="654"/>
    </row>
    <row r="3" spans="1:2" x14ac:dyDescent="0.25">
      <c r="A3" s="194" t="s">
        <v>399</v>
      </c>
      <c r="B3" s="134" t="s">
        <v>400</v>
      </c>
    </row>
    <row r="4" spans="1:2" x14ac:dyDescent="0.25">
      <c r="A4" s="195" t="s">
        <v>9</v>
      </c>
      <c r="B4" s="141" t="s">
        <v>401</v>
      </c>
    </row>
    <row r="5" spans="1:2" ht="105" x14ac:dyDescent="0.25">
      <c r="A5" s="195" t="s">
        <v>10</v>
      </c>
      <c r="B5" s="199" t="s">
        <v>402</v>
      </c>
    </row>
    <row r="6" spans="1:2" x14ac:dyDescent="0.25">
      <c r="A6" s="195" t="s">
        <v>15</v>
      </c>
      <c r="B6" s="655" t="s">
        <v>403</v>
      </c>
    </row>
    <row r="7" spans="1:2" x14ac:dyDescent="0.25">
      <c r="A7" s="195" t="s">
        <v>17</v>
      </c>
      <c r="B7" s="656"/>
    </row>
    <row r="8" spans="1:2" x14ac:dyDescent="0.25">
      <c r="A8" s="195" t="s">
        <v>19</v>
      </c>
      <c r="B8" s="656"/>
    </row>
    <row r="9" spans="1:2" x14ac:dyDescent="0.25">
      <c r="A9" s="195" t="s">
        <v>404</v>
      </c>
      <c r="B9" s="657"/>
    </row>
    <row r="10" spans="1:2" ht="30" x14ac:dyDescent="0.25">
      <c r="A10" s="195" t="s">
        <v>7</v>
      </c>
      <c r="B10" s="135" t="s">
        <v>405</v>
      </c>
    </row>
    <row r="11" spans="1:2" ht="45" x14ac:dyDescent="0.25">
      <c r="A11" s="195" t="s">
        <v>27</v>
      </c>
      <c r="B11" s="135" t="s">
        <v>406</v>
      </c>
    </row>
    <row r="12" spans="1:2" ht="60" x14ac:dyDescent="0.25">
      <c r="A12" s="195" t="s">
        <v>26</v>
      </c>
      <c r="B12" s="136" t="s">
        <v>407</v>
      </c>
    </row>
    <row r="13" spans="1:2" ht="30" x14ac:dyDescent="0.25">
      <c r="A13" s="195" t="s">
        <v>408</v>
      </c>
      <c r="B13" s="136" t="s">
        <v>409</v>
      </c>
    </row>
    <row r="14" spans="1:2" ht="45" x14ac:dyDescent="0.25">
      <c r="A14" s="195" t="s">
        <v>410</v>
      </c>
      <c r="B14" s="136" t="s">
        <v>411</v>
      </c>
    </row>
    <row r="15" spans="1:2" ht="72" customHeight="1" x14ac:dyDescent="0.25">
      <c r="A15" s="196" t="s">
        <v>412</v>
      </c>
      <c r="B15" s="137" t="s">
        <v>413</v>
      </c>
    </row>
    <row r="16" spans="1:2" ht="194.25" x14ac:dyDescent="0.25">
      <c r="A16" s="196" t="s">
        <v>414</v>
      </c>
      <c r="B16" s="138" t="s">
        <v>415</v>
      </c>
    </row>
    <row r="17" spans="1:2" ht="25.5" customHeight="1" x14ac:dyDescent="0.25">
      <c r="A17" s="653" t="s">
        <v>416</v>
      </c>
      <c r="B17" s="654"/>
    </row>
    <row r="18" spans="1:2" x14ac:dyDescent="0.25">
      <c r="A18" s="194" t="s">
        <v>399</v>
      </c>
      <c r="B18" s="134" t="s">
        <v>400</v>
      </c>
    </row>
    <row r="19" spans="1:2" x14ac:dyDescent="0.25">
      <c r="A19" s="195" t="s">
        <v>9</v>
      </c>
      <c r="B19" s="141" t="s">
        <v>401</v>
      </c>
    </row>
    <row r="20" spans="1:2" ht="105" x14ac:dyDescent="0.25">
      <c r="A20" s="195" t="s">
        <v>10</v>
      </c>
      <c r="B20" s="140" t="s">
        <v>417</v>
      </c>
    </row>
    <row r="21" spans="1:2" ht="30" x14ac:dyDescent="0.25">
      <c r="A21" s="195" t="s">
        <v>418</v>
      </c>
      <c r="B21" s="136" t="s">
        <v>419</v>
      </c>
    </row>
    <row r="22" spans="1:2" ht="45" x14ac:dyDescent="0.25">
      <c r="A22" s="195" t="s">
        <v>420</v>
      </c>
      <c r="B22" s="136" t="s">
        <v>421</v>
      </c>
    </row>
    <row r="23" spans="1:2" ht="75" x14ac:dyDescent="0.25">
      <c r="A23" s="195" t="s">
        <v>422</v>
      </c>
      <c r="B23" s="136" t="s">
        <v>423</v>
      </c>
    </row>
    <row r="24" spans="1:2" ht="30" x14ac:dyDescent="0.25">
      <c r="A24" s="195" t="s">
        <v>424</v>
      </c>
      <c r="B24" s="136" t="s">
        <v>425</v>
      </c>
    </row>
    <row r="25" spans="1:2" x14ac:dyDescent="0.25">
      <c r="A25" s="195" t="s">
        <v>426</v>
      </c>
      <c r="B25" s="136" t="s">
        <v>427</v>
      </c>
    </row>
    <row r="26" spans="1:2" ht="45.95" customHeight="1" x14ac:dyDescent="0.25">
      <c r="A26" s="195" t="s">
        <v>428</v>
      </c>
      <c r="B26" s="139" t="s">
        <v>429</v>
      </c>
    </row>
    <row r="27" spans="1:2" ht="75" x14ac:dyDescent="0.25">
      <c r="A27" s="195" t="s">
        <v>168</v>
      </c>
      <c r="B27" s="139" t="s">
        <v>430</v>
      </c>
    </row>
    <row r="28" spans="1:2" ht="45" x14ac:dyDescent="0.25">
      <c r="A28" s="195" t="s">
        <v>431</v>
      </c>
      <c r="B28" s="139" t="s">
        <v>432</v>
      </c>
    </row>
    <row r="29" spans="1:2" ht="45" x14ac:dyDescent="0.25">
      <c r="A29" s="195" t="s">
        <v>433</v>
      </c>
      <c r="B29" s="139" t="s">
        <v>434</v>
      </c>
    </row>
    <row r="30" spans="1:2" ht="45" x14ac:dyDescent="0.25">
      <c r="A30" s="195" t="s">
        <v>435</v>
      </c>
      <c r="B30" s="139" t="s">
        <v>436</v>
      </c>
    </row>
    <row r="31" spans="1:2" ht="144" customHeight="1" x14ac:dyDescent="0.25">
      <c r="A31" s="195" t="s">
        <v>437</v>
      </c>
      <c r="B31" s="139" t="s">
        <v>438</v>
      </c>
    </row>
    <row r="32" spans="1:2" ht="30" x14ac:dyDescent="0.25">
      <c r="A32" s="195" t="s">
        <v>439</v>
      </c>
      <c r="B32" s="139" t="s">
        <v>440</v>
      </c>
    </row>
    <row r="33" spans="1:2" ht="30" x14ac:dyDescent="0.25">
      <c r="A33" s="195" t="s">
        <v>441</v>
      </c>
      <c r="B33" s="139" t="s">
        <v>442</v>
      </c>
    </row>
    <row r="34" spans="1:2" ht="30" x14ac:dyDescent="0.25">
      <c r="A34" s="195" t="s">
        <v>443</v>
      </c>
      <c r="B34" s="139" t="s">
        <v>444</v>
      </c>
    </row>
    <row r="35" spans="1:2" ht="30" x14ac:dyDescent="0.25">
      <c r="A35" s="195" t="s">
        <v>445</v>
      </c>
      <c r="B35" s="139" t="s">
        <v>446</v>
      </c>
    </row>
    <row r="36" spans="1:2" ht="75" x14ac:dyDescent="0.25">
      <c r="A36" s="195" t="s">
        <v>447</v>
      </c>
      <c r="B36" s="139" t="s">
        <v>448</v>
      </c>
    </row>
    <row r="37" spans="1:2" x14ac:dyDescent="0.25">
      <c r="A37" s="195" t="s">
        <v>157</v>
      </c>
      <c r="B37" s="139" t="s">
        <v>449</v>
      </c>
    </row>
    <row r="38" spans="1:2" ht="30" x14ac:dyDescent="0.25">
      <c r="A38" s="195" t="s">
        <v>450</v>
      </c>
      <c r="B38" s="139" t="s">
        <v>451</v>
      </c>
    </row>
    <row r="39" spans="1:2" ht="45" x14ac:dyDescent="0.25">
      <c r="A39" s="195" t="s">
        <v>452</v>
      </c>
      <c r="B39" s="139" t="s">
        <v>453</v>
      </c>
    </row>
    <row r="40" spans="1:2" ht="28.5" x14ac:dyDescent="0.25">
      <c r="A40" s="196" t="s">
        <v>160</v>
      </c>
      <c r="B40" s="139" t="s">
        <v>454</v>
      </c>
    </row>
    <row r="41" spans="1:2" ht="25.5" customHeight="1" x14ac:dyDescent="0.25">
      <c r="A41" s="653" t="s">
        <v>455</v>
      </c>
      <c r="B41" s="654"/>
    </row>
    <row r="42" spans="1:2" x14ac:dyDescent="0.25">
      <c r="A42" s="651" t="s">
        <v>456</v>
      </c>
      <c r="B42" s="652"/>
    </row>
    <row r="43" spans="1:2" ht="72" customHeight="1" x14ac:dyDescent="0.25">
      <c r="A43" s="649" t="s">
        <v>457</v>
      </c>
      <c r="B43" s="650"/>
    </row>
    <row r="44" spans="1:2" ht="30" x14ac:dyDescent="0.25">
      <c r="A44" s="195" t="s">
        <v>433</v>
      </c>
      <c r="B44" s="139" t="s">
        <v>458</v>
      </c>
    </row>
    <row r="45" spans="1:2" ht="45" x14ac:dyDescent="0.25">
      <c r="A45" s="196" t="s">
        <v>459</v>
      </c>
      <c r="B45" s="139" t="s">
        <v>460</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140625" defaultRowHeight="15" x14ac:dyDescent="0.25"/>
  <cols>
    <col min="1" max="1" width="44.140625" style="108" customWidth="1"/>
    <col min="2" max="2" width="61.85546875" style="108" customWidth="1"/>
    <col min="3" max="3" width="61.140625" style="108" customWidth="1"/>
    <col min="4" max="4" width="81" style="108" customWidth="1"/>
    <col min="5" max="5" width="32.85546875" style="133" customWidth="1"/>
    <col min="6" max="6" width="19" style="108" customWidth="1"/>
    <col min="7" max="7" width="29.42578125" style="108" customWidth="1"/>
    <col min="8" max="8" width="36.28515625" style="108" customWidth="1"/>
    <col min="9" max="9" width="40" style="108" customWidth="1"/>
    <col min="10" max="16384" width="9.140625" style="108"/>
  </cols>
  <sheetData>
    <row r="1" spans="1:9" s="121" customFormat="1" x14ac:dyDescent="0.25">
      <c r="A1" s="120" t="s">
        <v>461</v>
      </c>
      <c r="B1" s="120" t="s">
        <v>462</v>
      </c>
      <c r="C1" s="120" t="s">
        <v>463</v>
      </c>
      <c r="D1" s="120" t="s">
        <v>464</v>
      </c>
      <c r="E1" s="120" t="s">
        <v>435</v>
      </c>
      <c r="F1" s="120" t="s">
        <v>465</v>
      </c>
      <c r="G1" s="120" t="s">
        <v>466</v>
      </c>
      <c r="H1" s="120" t="s">
        <v>360</v>
      </c>
      <c r="I1" s="120" t="s">
        <v>426</v>
      </c>
    </row>
    <row r="2" spans="1:9" s="121" customFormat="1" x14ac:dyDescent="0.25">
      <c r="A2" s="122" t="s">
        <v>162</v>
      </c>
      <c r="B2" s="117" t="s">
        <v>467</v>
      </c>
      <c r="C2" s="122" t="s">
        <v>468</v>
      </c>
      <c r="D2" s="123" t="s">
        <v>469</v>
      </c>
      <c r="E2" s="118" t="s">
        <v>470</v>
      </c>
      <c r="F2" s="124" t="s">
        <v>471</v>
      </c>
      <c r="G2" s="125" t="s">
        <v>472</v>
      </c>
      <c r="H2" s="125" t="s">
        <v>473</v>
      </c>
      <c r="I2" s="124" t="s">
        <v>474</v>
      </c>
    </row>
    <row r="3" spans="1:9" x14ac:dyDescent="0.25">
      <c r="A3" s="122" t="s">
        <v>475</v>
      </c>
      <c r="B3" s="117" t="s">
        <v>476</v>
      </c>
      <c r="C3" s="122" t="s">
        <v>477</v>
      </c>
      <c r="D3" s="126" t="s">
        <v>478</v>
      </c>
      <c r="E3" s="118" t="s">
        <v>479</v>
      </c>
      <c r="F3" s="124" t="s">
        <v>480</v>
      </c>
      <c r="G3" s="125" t="s">
        <v>481</v>
      </c>
      <c r="H3" s="125" t="s">
        <v>369</v>
      </c>
      <c r="I3" s="124" t="s">
        <v>482</v>
      </c>
    </row>
    <row r="4" spans="1:9" x14ac:dyDescent="0.25">
      <c r="A4" s="122" t="s">
        <v>483</v>
      </c>
      <c r="B4" s="117" t="s">
        <v>484</v>
      </c>
      <c r="C4" s="122" t="s">
        <v>485</v>
      </c>
      <c r="D4" s="126" t="s">
        <v>486</v>
      </c>
      <c r="E4" s="118" t="s">
        <v>487</v>
      </c>
      <c r="F4" s="124" t="s">
        <v>488</v>
      </c>
      <c r="G4" s="125" t="s">
        <v>489</v>
      </c>
      <c r="H4" s="125" t="s">
        <v>364</v>
      </c>
      <c r="I4" s="124" t="s">
        <v>490</v>
      </c>
    </row>
    <row r="5" spans="1:9" x14ac:dyDescent="0.25">
      <c r="A5" s="122" t="s">
        <v>491</v>
      </c>
      <c r="B5" s="117" t="s">
        <v>492</v>
      </c>
      <c r="C5" s="122" t="s">
        <v>493</v>
      </c>
      <c r="D5" s="126" t="s">
        <v>207</v>
      </c>
      <c r="E5" s="118" t="s">
        <v>494</v>
      </c>
      <c r="F5" s="124" t="s">
        <v>208</v>
      </c>
      <c r="G5" s="125" t="s">
        <v>495</v>
      </c>
      <c r="H5" s="125" t="s">
        <v>365</v>
      </c>
      <c r="I5" s="124" t="s">
        <v>496</v>
      </c>
    </row>
    <row r="6" spans="1:9" ht="30" x14ac:dyDescent="0.25">
      <c r="A6" s="122" t="s">
        <v>497</v>
      </c>
      <c r="B6" s="117" t="s">
        <v>498</v>
      </c>
      <c r="C6" s="122" t="s">
        <v>499</v>
      </c>
      <c r="D6" s="126" t="s">
        <v>213</v>
      </c>
      <c r="E6" s="118" t="s">
        <v>500</v>
      </c>
      <c r="G6" s="125" t="s">
        <v>501</v>
      </c>
      <c r="H6" s="125" t="s">
        <v>366</v>
      </c>
      <c r="I6" s="124" t="s">
        <v>502</v>
      </c>
    </row>
    <row r="7" spans="1:9" ht="30" x14ac:dyDescent="0.25">
      <c r="B7" s="117" t="s">
        <v>503</v>
      </c>
      <c r="C7" s="122" t="s">
        <v>504</v>
      </c>
      <c r="D7" s="126" t="s">
        <v>217</v>
      </c>
      <c r="E7" s="124" t="s">
        <v>505</v>
      </c>
      <c r="G7" s="118" t="s">
        <v>375</v>
      </c>
      <c r="H7" s="125" t="s">
        <v>367</v>
      </c>
      <c r="I7" s="124" t="s">
        <v>506</v>
      </c>
    </row>
    <row r="8" spans="1:9" ht="30" x14ac:dyDescent="0.25">
      <c r="A8" s="127"/>
      <c r="B8" s="117" t="s">
        <v>507</v>
      </c>
      <c r="C8" s="122" t="s">
        <v>508</v>
      </c>
      <c r="D8" s="126" t="s">
        <v>221</v>
      </c>
      <c r="E8" s="124" t="s">
        <v>509</v>
      </c>
      <c r="I8" s="124" t="s">
        <v>510</v>
      </c>
    </row>
    <row r="9" spans="1:9" ht="32.1" customHeight="1" x14ac:dyDescent="0.25">
      <c r="A9" s="127"/>
      <c r="B9" s="117" t="s">
        <v>511</v>
      </c>
      <c r="C9" s="122" t="s">
        <v>512</v>
      </c>
      <c r="D9" s="126" t="s">
        <v>513</v>
      </c>
      <c r="E9" s="124" t="s">
        <v>514</v>
      </c>
      <c r="I9" s="124" t="s">
        <v>515</v>
      </c>
    </row>
    <row r="10" spans="1:9" x14ac:dyDescent="0.25">
      <c r="A10" s="127"/>
      <c r="B10" s="117" t="s">
        <v>516</v>
      </c>
      <c r="C10" s="122" t="s">
        <v>517</v>
      </c>
      <c r="D10" s="126" t="s">
        <v>518</v>
      </c>
      <c r="E10" s="124" t="s">
        <v>519</v>
      </c>
      <c r="I10" s="124" t="s">
        <v>520</v>
      </c>
    </row>
    <row r="11" spans="1:9" x14ac:dyDescent="0.25">
      <c r="A11" s="127"/>
      <c r="B11" s="117" t="s">
        <v>521</v>
      </c>
      <c r="C11" s="122" t="s">
        <v>522</v>
      </c>
      <c r="D11" s="126" t="s">
        <v>523</v>
      </c>
      <c r="E11" s="124" t="s">
        <v>524</v>
      </c>
      <c r="I11" s="124" t="s">
        <v>525</v>
      </c>
    </row>
    <row r="12" spans="1:9" ht="30" x14ac:dyDescent="0.25">
      <c r="A12" s="127"/>
      <c r="B12" s="117" t="s">
        <v>526</v>
      </c>
      <c r="C12" s="122" t="s">
        <v>527</v>
      </c>
      <c r="D12" s="126" t="s">
        <v>528</v>
      </c>
      <c r="E12" s="124" t="s">
        <v>529</v>
      </c>
      <c r="I12" s="124" t="s">
        <v>530</v>
      </c>
    </row>
    <row r="13" spans="1:9" x14ac:dyDescent="0.25">
      <c r="A13" s="127"/>
      <c r="B13" s="241" t="s">
        <v>531</v>
      </c>
      <c r="D13" s="126" t="s">
        <v>532</v>
      </c>
      <c r="E13" s="124" t="s">
        <v>533</v>
      </c>
      <c r="I13" s="124" t="s">
        <v>534</v>
      </c>
    </row>
    <row r="14" spans="1:9" x14ac:dyDescent="0.25">
      <c r="A14" s="127"/>
      <c r="B14" s="117" t="s">
        <v>535</v>
      </c>
      <c r="C14" s="127"/>
      <c r="D14" s="126" t="s">
        <v>536</v>
      </c>
      <c r="E14" s="124" t="s">
        <v>537</v>
      </c>
    </row>
    <row r="15" spans="1:9" x14ac:dyDescent="0.25">
      <c r="A15" s="127"/>
      <c r="B15" s="117" t="s">
        <v>538</v>
      </c>
      <c r="C15" s="127"/>
      <c r="D15" s="126" t="s">
        <v>539</v>
      </c>
      <c r="E15" s="124" t="s">
        <v>540</v>
      </c>
    </row>
    <row r="16" spans="1:9" x14ac:dyDescent="0.25">
      <c r="A16" s="127"/>
      <c r="B16" s="117" t="s">
        <v>541</v>
      </c>
      <c r="C16" s="127"/>
      <c r="D16" s="126" t="s">
        <v>542</v>
      </c>
      <c r="E16" s="128"/>
    </row>
    <row r="17" spans="1:5" x14ac:dyDescent="0.25">
      <c r="A17" s="127"/>
      <c r="B17" s="117" t="s">
        <v>543</v>
      </c>
      <c r="C17" s="127"/>
      <c r="D17" s="126" t="s">
        <v>544</v>
      </c>
      <c r="E17" s="128"/>
    </row>
    <row r="18" spans="1:5" x14ac:dyDescent="0.25">
      <c r="A18" s="127"/>
      <c r="B18" s="117" t="s">
        <v>545</v>
      </c>
      <c r="C18" s="127"/>
      <c r="D18" s="126" t="s">
        <v>546</v>
      </c>
      <c r="E18" s="128"/>
    </row>
    <row r="19" spans="1:5" x14ac:dyDescent="0.25">
      <c r="A19" s="127"/>
      <c r="B19" s="117" t="s">
        <v>547</v>
      </c>
      <c r="C19" s="127"/>
      <c r="D19" s="126" t="s">
        <v>548</v>
      </c>
      <c r="E19" s="128"/>
    </row>
    <row r="20" spans="1:5" x14ac:dyDescent="0.25">
      <c r="A20" s="127"/>
      <c r="B20" s="117" t="s">
        <v>549</v>
      </c>
      <c r="C20" s="127"/>
      <c r="D20" s="126" t="s">
        <v>550</v>
      </c>
      <c r="E20" s="128"/>
    </row>
    <row r="21" spans="1:5" x14ac:dyDescent="0.25">
      <c r="B21" s="117" t="s">
        <v>551</v>
      </c>
      <c r="D21" s="126" t="s">
        <v>552</v>
      </c>
      <c r="E21" s="128"/>
    </row>
    <row r="22" spans="1:5" x14ac:dyDescent="0.25">
      <c r="B22" s="117" t="s">
        <v>553</v>
      </c>
      <c r="D22" s="126" t="s">
        <v>554</v>
      </c>
      <c r="E22" s="128"/>
    </row>
    <row r="23" spans="1:5" x14ac:dyDescent="0.25">
      <c r="B23" s="117" t="s">
        <v>555</v>
      </c>
      <c r="D23" s="126" t="s">
        <v>556</v>
      </c>
      <c r="E23" s="128"/>
    </row>
    <row r="24" spans="1:5" x14ac:dyDescent="0.25">
      <c r="D24" s="129" t="s">
        <v>557</v>
      </c>
      <c r="E24" s="129" t="s">
        <v>558</v>
      </c>
    </row>
    <row r="25" spans="1:5" x14ac:dyDescent="0.25">
      <c r="D25" s="130" t="s">
        <v>559</v>
      </c>
      <c r="E25" s="124" t="s">
        <v>560</v>
      </c>
    </row>
    <row r="26" spans="1:5" x14ac:dyDescent="0.25">
      <c r="D26" s="130" t="s">
        <v>561</v>
      </c>
      <c r="E26" s="124" t="s">
        <v>562</v>
      </c>
    </row>
    <row r="27" spans="1:5" x14ac:dyDescent="0.25">
      <c r="D27" s="658" t="s">
        <v>563</v>
      </c>
      <c r="E27" s="124" t="s">
        <v>564</v>
      </c>
    </row>
    <row r="28" spans="1:5" x14ac:dyDescent="0.25">
      <c r="D28" s="659"/>
      <c r="E28" s="124" t="s">
        <v>565</v>
      </c>
    </row>
    <row r="29" spans="1:5" x14ac:dyDescent="0.25">
      <c r="D29" s="659"/>
      <c r="E29" s="124" t="s">
        <v>566</v>
      </c>
    </row>
    <row r="30" spans="1:5" x14ac:dyDescent="0.25">
      <c r="D30" s="660"/>
      <c r="E30" s="124" t="s">
        <v>567</v>
      </c>
    </row>
    <row r="31" spans="1:5" x14ac:dyDescent="0.25">
      <c r="D31" s="130" t="s">
        <v>568</v>
      </c>
      <c r="E31" s="124" t="s">
        <v>569</v>
      </c>
    </row>
    <row r="32" spans="1:5" x14ac:dyDescent="0.25">
      <c r="D32" s="130" t="s">
        <v>570</v>
      </c>
      <c r="E32" s="124" t="s">
        <v>571</v>
      </c>
    </row>
    <row r="33" spans="4:5" x14ac:dyDescent="0.25">
      <c r="D33" s="130" t="s">
        <v>572</v>
      </c>
      <c r="E33" s="124" t="s">
        <v>573</v>
      </c>
    </row>
    <row r="34" spans="4:5" x14ac:dyDescent="0.25">
      <c r="D34" s="130" t="s">
        <v>574</v>
      </c>
      <c r="E34" s="124" t="s">
        <v>575</v>
      </c>
    </row>
    <row r="35" spans="4:5" x14ac:dyDescent="0.25">
      <c r="D35" s="130" t="s">
        <v>576</v>
      </c>
      <c r="E35" s="124" t="s">
        <v>577</v>
      </c>
    </row>
    <row r="36" spans="4:5" x14ac:dyDescent="0.25">
      <c r="D36" s="130" t="s">
        <v>578</v>
      </c>
      <c r="E36" s="124" t="s">
        <v>579</v>
      </c>
    </row>
    <row r="37" spans="4:5" x14ac:dyDescent="0.25">
      <c r="D37" s="130" t="s">
        <v>580</v>
      </c>
      <c r="E37" s="124" t="s">
        <v>189</v>
      </c>
    </row>
    <row r="38" spans="4:5" x14ac:dyDescent="0.25">
      <c r="D38" s="130" t="s">
        <v>581</v>
      </c>
      <c r="E38" s="124" t="s">
        <v>197</v>
      </c>
    </row>
    <row r="39" spans="4:5" x14ac:dyDescent="0.25">
      <c r="D39" s="131" t="s">
        <v>582</v>
      </c>
      <c r="E39" s="124" t="s">
        <v>583</v>
      </c>
    </row>
    <row r="40" spans="4:5" x14ac:dyDescent="0.25">
      <c r="D40" s="131" t="s">
        <v>584</v>
      </c>
      <c r="E40" s="124" t="s">
        <v>585</v>
      </c>
    </row>
    <row r="41" spans="4:5" x14ac:dyDescent="0.25">
      <c r="D41" s="130" t="s">
        <v>586</v>
      </c>
      <c r="E41" s="124" t="s">
        <v>587</v>
      </c>
    </row>
    <row r="42" spans="4:5" x14ac:dyDescent="0.25">
      <c r="D42" s="130" t="s">
        <v>588</v>
      </c>
      <c r="E42" s="124" t="s">
        <v>203</v>
      </c>
    </row>
    <row r="43" spans="4:5" x14ac:dyDescent="0.25">
      <c r="D43" s="131" t="s">
        <v>589</v>
      </c>
      <c r="E43" s="124" t="s">
        <v>590</v>
      </c>
    </row>
    <row r="44" spans="4:5" x14ac:dyDescent="0.25">
      <c r="D44" s="132" t="s">
        <v>591</v>
      </c>
      <c r="E44" s="124" t="s">
        <v>592</v>
      </c>
    </row>
    <row r="45" spans="4:5" x14ac:dyDescent="0.25">
      <c r="D45" s="126" t="s">
        <v>593</v>
      </c>
      <c r="E45" s="124" t="s">
        <v>594</v>
      </c>
    </row>
    <row r="46" spans="4:5" x14ac:dyDescent="0.25">
      <c r="D46" s="126" t="s">
        <v>595</v>
      </c>
      <c r="E46" s="124" t="s">
        <v>596</v>
      </c>
    </row>
    <row r="47" spans="4:5" x14ac:dyDescent="0.25">
      <c r="D47" s="126" t="s">
        <v>597</v>
      </c>
      <c r="E47" s="124" t="s">
        <v>598</v>
      </c>
    </row>
    <row r="48" spans="4:5" x14ac:dyDescent="0.25">
      <c r="D48" s="126" t="s">
        <v>599</v>
      </c>
      <c r="E48" s="124" t="s">
        <v>600</v>
      </c>
    </row>
    <row r="49" spans="4:4" x14ac:dyDescent="0.25">
      <c r="D49" s="129" t="s">
        <v>601</v>
      </c>
    </row>
    <row r="50" spans="4:4" x14ac:dyDescent="0.25">
      <c r="D50" s="126" t="s">
        <v>602</v>
      </c>
    </row>
    <row r="51" spans="4:4" x14ac:dyDescent="0.25">
      <c r="D51" s="126" t="s">
        <v>603</v>
      </c>
    </row>
    <row r="52" spans="4:4" x14ac:dyDescent="0.25">
      <c r="D52" s="129" t="s">
        <v>604</v>
      </c>
    </row>
    <row r="53" spans="4:4" x14ac:dyDescent="0.25">
      <c r="D53" s="132" t="s">
        <v>605</v>
      </c>
    </row>
    <row r="54" spans="4:4" x14ac:dyDescent="0.25">
      <c r="D54" s="132" t="s">
        <v>606</v>
      </c>
    </row>
    <row r="55" spans="4:4" x14ac:dyDescent="0.25">
      <c r="D55" s="132" t="s">
        <v>607</v>
      </c>
    </row>
    <row r="56" spans="4:4" x14ac:dyDescent="0.25">
      <c r="D56" s="132" t="s">
        <v>608</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85546875" defaultRowHeight="15" x14ac:dyDescent="0.25"/>
  <cols>
    <col min="1" max="2" width="10.85546875" customWidth="1"/>
    <col min="3" max="3" width="6.85546875" customWidth="1"/>
    <col min="4" max="4" width="8.85546875" customWidth="1"/>
    <col min="5" max="5" width="10.85546875" customWidth="1"/>
  </cols>
  <sheetData>
    <row r="1" spans="1:14" x14ac:dyDescent="0.25">
      <c r="B1" t="s">
        <v>609</v>
      </c>
      <c r="C1" s="665" t="s">
        <v>610</v>
      </c>
      <c r="D1" s="665"/>
      <c r="E1" s="665"/>
      <c r="F1" s="665"/>
      <c r="G1" s="666" t="s">
        <v>611</v>
      </c>
      <c r="H1" s="667"/>
      <c r="I1" s="667"/>
      <c r="J1" s="668"/>
      <c r="K1" s="664" t="s">
        <v>612</v>
      </c>
      <c r="L1" s="664"/>
      <c r="M1" s="664"/>
      <c r="N1" s="664"/>
    </row>
    <row r="2" spans="1:14" x14ac:dyDescent="0.25">
      <c r="C2" s="4"/>
      <c r="D2" s="4"/>
      <c r="E2" s="4"/>
      <c r="F2" s="4" t="s">
        <v>613</v>
      </c>
      <c r="G2" s="30"/>
      <c r="H2" s="4"/>
      <c r="I2" s="4"/>
      <c r="J2" s="31" t="s">
        <v>613</v>
      </c>
      <c r="K2" s="4"/>
      <c r="L2" s="4"/>
      <c r="M2" s="4"/>
      <c r="N2" s="4" t="s">
        <v>613</v>
      </c>
    </row>
    <row r="3" spans="1:14" x14ac:dyDescent="0.25">
      <c r="A3" s="662" t="s">
        <v>614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6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62"/>
      <c r="B5" s="5">
        <v>3</v>
      </c>
      <c r="C5" s="6">
        <v>0.05</v>
      </c>
      <c r="D5" s="6">
        <v>0.05</v>
      </c>
      <c r="E5" s="6">
        <v>0.1</v>
      </c>
      <c r="F5" s="7">
        <f>(C5+D5+E5)</f>
        <v>0.2</v>
      </c>
      <c r="G5" s="32">
        <v>0.1</v>
      </c>
      <c r="H5" s="6">
        <v>0.1</v>
      </c>
      <c r="I5" s="6">
        <v>0.1</v>
      </c>
      <c r="J5" s="33">
        <f>(G5+H5+I5)</f>
        <v>0.30000000000000004</v>
      </c>
      <c r="K5" s="24"/>
      <c r="L5" s="5"/>
      <c r="M5" s="5"/>
      <c r="N5" s="5"/>
    </row>
    <row r="6" spans="1:14" x14ac:dyDescent="0.25">
      <c r="A6" s="662"/>
      <c r="B6" s="5">
        <v>4</v>
      </c>
      <c r="C6" s="6">
        <v>0.1</v>
      </c>
      <c r="D6" s="6">
        <v>0.1</v>
      </c>
      <c r="E6" s="6">
        <v>0.2</v>
      </c>
      <c r="F6" s="7">
        <f>(C6+D6+E6)</f>
        <v>0.4</v>
      </c>
      <c r="G6" s="32">
        <v>0</v>
      </c>
      <c r="H6" s="6">
        <v>0</v>
      </c>
      <c r="I6" s="6">
        <v>0.1</v>
      </c>
      <c r="J6" s="33">
        <f>(G6+H6+I6)</f>
        <v>0.1</v>
      </c>
      <c r="K6" s="24"/>
      <c r="L6" s="5"/>
      <c r="M6" s="5"/>
      <c r="N6" s="5"/>
    </row>
    <row r="7" spans="1:14" x14ac:dyDescent="0.25">
      <c r="A7" s="662"/>
      <c r="B7" s="5">
        <v>5</v>
      </c>
      <c r="C7" s="6">
        <v>0</v>
      </c>
      <c r="D7" s="6">
        <v>0</v>
      </c>
      <c r="E7" s="6">
        <v>0</v>
      </c>
      <c r="F7" s="7">
        <f>(C7+D7+E7)</f>
        <v>0</v>
      </c>
      <c r="G7" s="32">
        <v>0</v>
      </c>
      <c r="H7" s="6">
        <v>0</v>
      </c>
      <c r="I7" s="6">
        <v>0</v>
      </c>
      <c r="J7" s="33">
        <f>(G7+H7+I7)</f>
        <v>0</v>
      </c>
      <c r="K7" s="24"/>
      <c r="L7" s="5"/>
      <c r="M7" s="5"/>
      <c r="N7" s="5"/>
    </row>
    <row r="8" spans="1:14" x14ac:dyDescent="0.25">
      <c r="A8" s="662" t="s">
        <v>615</v>
      </c>
      <c r="B8" s="9">
        <v>6</v>
      </c>
      <c r="C8" s="10">
        <v>0.1</v>
      </c>
      <c r="D8" s="10">
        <v>0.1</v>
      </c>
      <c r="E8" s="10">
        <v>0.1</v>
      </c>
      <c r="F8" s="11">
        <f>C8+D8+E8</f>
        <v>0.30000000000000004</v>
      </c>
      <c r="G8" s="34"/>
      <c r="H8" s="9"/>
      <c r="I8" s="9"/>
      <c r="J8" s="35"/>
      <c r="K8" s="25"/>
      <c r="L8" s="9"/>
      <c r="M8" s="9"/>
      <c r="N8" s="9"/>
    </row>
    <row r="9" spans="1:14" x14ac:dyDescent="0.25">
      <c r="A9" s="662"/>
      <c r="B9" s="9">
        <v>7</v>
      </c>
      <c r="C9" s="9"/>
      <c r="D9" s="9"/>
      <c r="E9" s="9"/>
      <c r="F9" s="19"/>
      <c r="G9" s="36"/>
      <c r="H9" s="9"/>
      <c r="I9" s="9"/>
      <c r="J9" s="35"/>
      <c r="K9" s="25"/>
      <c r="L9" s="9"/>
      <c r="M9" s="9"/>
      <c r="N9" s="9"/>
    </row>
    <row r="10" spans="1:14" x14ac:dyDescent="0.25">
      <c r="A10" s="662"/>
      <c r="B10" s="9">
        <v>8</v>
      </c>
      <c r="C10" s="9"/>
      <c r="D10" s="9"/>
      <c r="E10" s="9"/>
      <c r="F10" s="19"/>
      <c r="G10" s="36"/>
      <c r="H10" s="9"/>
      <c r="I10" s="9"/>
      <c r="J10" s="35"/>
      <c r="K10" s="25"/>
      <c r="L10" s="9"/>
      <c r="M10" s="9"/>
      <c r="N10" s="9"/>
    </row>
    <row r="11" spans="1:14" x14ac:dyDescent="0.25">
      <c r="A11" s="662"/>
      <c r="B11" s="9">
        <v>9</v>
      </c>
      <c r="C11" s="9"/>
      <c r="D11" s="9"/>
      <c r="E11" s="9"/>
      <c r="F11" s="19"/>
      <c r="G11" s="36"/>
      <c r="H11" s="9"/>
      <c r="I11" s="9"/>
      <c r="J11" s="35"/>
      <c r="K11" s="25"/>
      <c r="L11" s="9"/>
      <c r="M11" s="9"/>
      <c r="N11" s="9"/>
    </row>
    <row r="12" spans="1:14" x14ac:dyDescent="0.25">
      <c r="A12" s="662" t="s">
        <v>616</v>
      </c>
      <c r="B12" s="14">
        <v>10</v>
      </c>
      <c r="C12" s="14"/>
      <c r="D12" s="14"/>
      <c r="E12" s="14"/>
      <c r="F12" s="20"/>
      <c r="G12" s="37"/>
      <c r="H12" s="14"/>
      <c r="I12" s="14"/>
      <c r="J12" s="38"/>
      <c r="K12" s="26"/>
      <c r="L12" s="14"/>
      <c r="M12" s="14"/>
      <c r="N12" s="14"/>
    </row>
    <row r="13" spans="1:14" x14ac:dyDescent="0.25">
      <c r="A13" s="662"/>
      <c r="B13" s="14">
        <v>11</v>
      </c>
      <c r="C13" s="14"/>
      <c r="D13" s="14"/>
      <c r="E13" s="14"/>
      <c r="F13" s="20"/>
      <c r="G13" s="37"/>
      <c r="H13" s="14"/>
      <c r="I13" s="14"/>
      <c r="J13" s="38"/>
      <c r="K13" s="26"/>
      <c r="L13" s="14"/>
      <c r="M13" s="14"/>
      <c r="N13" s="14"/>
    </row>
    <row r="14" spans="1:14" x14ac:dyDescent="0.25">
      <c r="A14" s="662"/>
      <c r="B14" s="14">
        <v>12</v>
      </c>
      <c r="C14" s="14"/>
      <c r="D14" s="14"/>
      <c r="E14" s="14"/>
      <c r="F14" s="20"/>
      <c r="G14" s="37"/>
      <c r="H14" s="14"/>
      <c r="I14" s="14"/>
      <c r="J14" s="38"/>
      <c r="K14" s="26"/>
      <c r="L14" s="14"/>
      <c r="M14" s="14"/>
      <c r="N14" s="14"/>
    </row>
    <row r="15" spans="1:14" x14ac:dyDescent="0.25">
      <c r="A15" s="662"/>
      <c r="B15" s="14">
        <v>13</v>
      </c>
      <c r="C15" s="14"/>
      <c r="D15" s="14"/>
      <c r="E15" s="14"/>
      <c r="F15" s="20"/>
      <c r="G15" s="37"/>
      <c r="H15" s="14"/>
      <c r="I15" s="14"/>
      <c r="J15" s="38"/>
      <c r="K15" s="26"/>
      <c r="L15" s="14"/>
      <c r="M15" s="14"/>
      <c r="N15" s="14"/>
    </row>
    <row r="16" spans="1:14" x14ac:dyDescent="0.25">
      <c r="A16" s="662" t="s">
        <v>617</v>
      </c>
      <c r="B16" s="15">
        <v>14</v>
      </c>
      <c r="C16" s="15"/>
      <c r="D16" s="15"/>
      <c r="E16" s="15"/>
      <c r="F16" s="21"/>
      <c r="G16" s="39"/>
      <c r="H16" s="15"/>
      <c r="I16" s="15"/>
      <c r="J16" s="40"/>
      <c r="K16" s="27"/>
      <c r="L16" s="15"/>
      <c r="M16" s="15"/>
      <c r="N16" s="15"/>
    </row>
    <row r="17" spans="1:14" x14ac:dyDescent="0.25">
      <c r="A17" s="662"/>
      <c r="B17" s="15">
        <v>15</v>
      </c>
      <c r="C17" s="15"/>
      <c r="D17" s="15"/>
      <c r="E17" s="15"/>
      <c r="F17" s="21"/>
      <c r="G17" s="39"/>
      <c r="H17" s="15"/>
      <c r="I17" s="15"/>
      <c r="J17" s="40"/>
      <c r="K17" s="27"/>
      <c r="L17" s="15"/>
      <c r="M17" s="15"/>
      <c r="N17" s="15"/>
    </row>
    <row r="18" spans="1:14" x14ac:dyDescent="0.25">
      <c r="A18" s="662"/>
      <c r="B18" s="15">
        <v>16</v>
      </c>
      <c r="C18" s="15"/>
      <c r="D18" s="15"/>
      <c r="E18" s="15"/>
      <c r="F18" s="21"/>
      <c r="G18" s="39"/>
      <c r="H18" s="15"/>
      <c r="I18" s="15"/>
      <c r="J18" s="40"/>
      <c r="K18" s="27"/>
      <c r="L18" s="15"/>
      <c r="M18" s="15"/>
      <c r="N18" s="15"/>
    </row>
    <row r="19" spans="1:14" x14ac:dyDescent="0.25">
      <c r="A19" s="662" t="s">
        <v>618</v>
      </c>
      <c r="B19" s="18">
        <v>17</v>
      </c>
      <c r="C19" s="18"/>
      <c r="D19" s="18"/>
      <c r="E19" s="18"/>
      <c r="F19" s="22"/>
      <c r="G19" s="41"/>
      <c r="H19" s="18"/>
      <c r="I19" s="18"/>
      <c r="J19" s="42"/>
      <c r="K19" s="28"/>
      <c r="L19" s="18"/>
      <c r="M19" s="18"/>
      <c r="N19" s="18"/>
    </row>
    <row r="20" spans="1:14" x14ac:dyDescent="0.25">
      <c r="A20" s="662"/>
      <c r="B20" s="18">
        <v>18</v>
      </c>
      <c r="C20" s="18"/>
      <c r="D20" s="18"/>
      <c r="E20" s="18"/>
      <c r="F20" s="22"/>
      <c r="G20" s="41"/>
      <c r="H20" s="18"/>
      <c r="I20" s="18"/>
      <c r="J20" s="42"/>
      <c r="K20" s="28"/>
      <c r="L20" s="18"/>
      <c r="M20" s="18"/>
      <c r="N20" s="18"/>
    </row>
    <row r="21" spans="1:14" x14ac:dyDescent="0.25">
      <c r="A21" s="662"/>
      <c r="B21" s="18">
        <v>19</v>
      </c>
      <c r="C21" s="18"/>
      <c r="D21" s="18"/>
      <c r="E21" s="18"/>
      <c r="F21" s="22"/>
      <c r="G21" s="41"/>
      <c r="H21" s="18"/>
      <c r="I21" s="18"/>
      <c r="J21" s="42"/>
      <c r="K21" s="28"/>
      <c r="L21" s="18"/>
      <c r="M21" s="18"/>
      <c r="N21" s="18"/>
    </row>
    <row r="22" spans="1:14" x14ac:dyDescent="0.25">
      <c r="A22" s="662"/>
      <c r="B22" s="18">
        <v>20</v>
      </c>
      <c r="C22" s="18"/>
      <c r="D22" s="18"/>
      <c r="E22" s="18"/>
      <c r="F22" s="22"/>
      <c r="G22" s="41"/>
      <c r="H22" s="18"/>
      <c r="I22" s="18"/>
      <c r="J22" s="42"/>
      <c r="K22" s="28"/>
      <c r="L22" s="18"/>
      <c r="M22" s="18"/>
      <c r="N22" s="18"/>
    </row>
    <row r="23" spans="1:14" x14ac:dyDescent="0.25">
      <c r="A23" s="662" t="s">
        <v>619</v>
      </c>
      <c r="B23" s="13">
        <v>21</v>
      </c>
      <c r="C23" s="13"/>
      <c r="D23" s="13"/>
      <c r="E23" s="13"/>
      <c r="F23" s="23"/>
      <c r="G23" s="43"/>
      <c r="H23" s="13"/>
      <c r="I23" s="13"/>
      <c r="J23" s="44"/>
      <c r="K23" s="29"/>
      <c r="L23" s="13"/>
      <c r="M23" s="13"/>
      <c r="N23" s="13"/>
    </row>
    <row r="24" spans="1:14" x14ac:dyDescent="0.25">
      <c r="A24" s="662"/>
      <c r="B24" s="13">
        <v>22</v>
      </c>
      <c r="C24" s="13"/>
      <c r="D24" s="13"/>
      <c r="E24" s="13"/>
      <c r="F24" s="23"/>
      <c r="G24" s="43"/>
      <c r="H24" s="13"/>
      <c r="I24" s="13"/>
      <c r="J24" s="44"/>
      <c r="K24" s="29"/>
      <c r="L24" s="13"/>
      <c r="M24" s="13"/>
      <c r="N24" s="13"/>
    </row>
    <row r="25" spans="1:14" x14ac:dyDescent="0.25">
      <c r="A25" s="662"/>
      <c r="B25" s="13">
        <v>23</v>
      </c>
      <c r="C25" s="13"/>
      <c r="D25" s="13"/>
      <c r="E25" s="13"/>
      <c r="F25" s="23"/>
      <c r="G25" s="43"/>
      <c r="H25" s="13"/>
      <c r="I25" s="13"/>
      <c r="J25" s="44"/>
      <c r="K25" s="29"/>
      <c r="L25" s="13"/>
      <c r="M25" s="13"/>
      <c r="N25" s="13"/>
    </row>
    <row r="26" spans="1:14" x14ac:dyDescent="0.25">
      <c r="A26" s="662"/>
      <c r="B26" s="13">
        <v>24</v>
      </c>
      <c r="C26" s="13"/>
      <c r="D26" s="13"/>
      <c r="E26" s="13"/>
      <c r="F26" s="23"/>
      <c r="G26" s="43"/>
      <c r="H26" s="13"/>
      <c r="I26" s="13"/>
      <c r="J26" s="44"/>
      <c r="K26" s="29"/>
      <c r="L26" s="13"/>
      <c r="M26" s="13"/>
      <c r="N26" s="13"/>
    </row>
    <row r="27" spans="1:14" x14ac:dyDescent="0.25">
      <c r="A27" s="662" t="s">
        <v>620</v>
      </c>
      <c r="B27" s="9">
        <v>25</v>
      </c>
      <c r="C27" s="9"/>
      <c r="D27" s="9"/>
      <c r="E27" s="9"/>
      <c r="F27" s="9"/>
      <c r="G27" s="9"/>
      <c r="H27" s="9"/>
      <c r="I27" s="9"/>
      <c r="J27" s="9"/>
      <c r="K27" s="9"/>
      <c r="L27" s="9"/>
      <c r="M27" s="9"/>
      <c r="N27" s="9"/>
    </row>
    <row r="28" spans="1:14" x14ac:dyDescent="0.25">
      <c r="A28" s="662"/>
      <c r="B28" s="9">
        <v>26</v>
      </c>
      <c r="C28" s="9"/>
      <c r="D28" s="9"/>
      <c r="E28" s="9"/>
      <c r="F28" s="9"/>
      <c r="G28" s="9"/>
      <c r="H28" s="9"/>
      <c r="I28" s="9"/>
      <c r="J28" s="9"/>
      <c r="K28" s="9"/>
      <c r="L28" s="9"/>
      <c r="M28" s="9"/>
      <c r="N28" s="9"/>
    </row>
    <row r="29" spans="1:14" x14ac:dyDescent="0.25">
      <c r="A29" s="662"/>
      <c r="B29" s="9">
        <v>27</v>
      </c>
      <c r="C29" s="9"/>
      <c r="D29" s="9"/>
      <c r="E29" s="9"/>
      <c r="F29" s="9"/>
      <c r="G29" s="9"/>
      <c r="H29" s="9"/>
      <c r="I29" s="9"/>
      <c r="J29" s="9"/>
      <c r="K29" s="9"/>
      <c r="L29" s="9"/>
      <c r="M29" s="9"/>
      <c r="N29" s="9"/>
    </row>
    <row r="30" spans="1:14" x14ac:dyDescent="0.25">
      <c r="A30" s="662"/>
      <c r="B30" s="9">
        <v>28</v>
      </c>
      <c r="C30" s="9"/>
      <c r="D30" s="9"/>
      <c r="E30" s="9"/>
      <c r="F30" s="9"/>
      <c r="G30" s="9"/>
      <c r="H30" s="9"/>
      <c r="I30" s="9"/>
      <c r="J30" s="9"/>
      <c r="K30" s="9"/>
      <c r="L30" s="9"/>
      <c r="M30" s="9"/>
      <c r="N30" s="9"/>
    </row>
    <row r="31" spans="1:14" x14ac:dyDescent="0.25">
      <c r="A31" s="662"/>
      <c r="B31" s="9">
        <v>29</v>
      </c>
      <c r="C31" s="9"/>
      <c r="D31" s="9"/>
      <c r="E31" s="9"/>
      <c r="F31" s="9"/>
      <c r="G31" s="9"/>
      <c r="H31" s="9"/>
      <c r="I31" s="9"/>
      <c r="J31" s="9"/>
      <c r="K31" s="9"/>
      <c r="L31" s="9"/>
      <c r="M31" s="9"/>
      <c r="N31" s="9"/>
    </row>
    <row r="32" spans="1:14" x14ac:dyDescent="0.25">
      <c r="A32" s="662" t="s">
        <v>621</v>
      </c>
      <c r="B32" s="16">
        <v>30</v>
      </c>
      <c r="C32" s="16"/>
      <c r="D32" s="16"/>
      <c r="E32" s="16"/>
      <c r="F32" s="16"/>
      <c r="G32" s="16"/>
      <c r="H32" s="16"/>
      <c r="I32" s="16"/>
      <c r="J32" s="16"/>
      <c r="K32" s="16"/>
      <c r="L32" s="16"/>
      <c r="M32" s="16"/>
      <c r="N32" s="16"/>
    </row>
    <row r="33" spans="1:14" x14ac:dyDescent="0.25">
      <c r="A33" s="662"/>
      <c r="B33" s="16">
        <v>31</v>
      </c>
      <c r="C33" s="16"/>
      <c r="D33" s="16"/>
      <c r="E33" s="16"/>
      <c r="F33" s="16"/>
      <c r="G33" s="16"/>
      <c r="H33" s="16"/>
      <c r="I33" s="16"/>
      <c r="J33" s="16"/>
      <c r="K33" s="16"/>
      <c r="L33" s="16"/>
      <c r="M33" s="16"/>
      <c r="N33" s="16"/>
    </row>
    <row r="34" spans="1:14" x14ac:dyDescent="0.25">
      <c r="A34" s="662"/>
      <c r="B34" s="16">
        <v>32</v>
      </c>
      <c r="C34" s="16"/>
      <c r="D34" s="16"/>
      <c r="E34" s="16"/>
      <c r="F34" s="16"/>
      <c r="G34" s="16"/>
      <c r="H34" s="16"/>
      <c r="I34" s="16"/>
      <c r="J34" s="16"/>
      <c r="K34" s="16"/>
      <c r="L34" s="16"/>
      <c r="M34" s="16"/>
      <c r="N34" s="16"/>
    </row>
    <row r="35" spans="1:14" x14ac:dyDescent="0.25">
      <c r="A35" s="662" t="s">
        <v>622</v>
      </c>
      <c r="B35" s="17">
        <v>33</v>
      </c>
      <c r="C35" s="14"/>
      <c r="D35" s="14"/>
      <c r="E35" s="14"/>
      <c r="F35" s="14"/>
      <c r="G35" s="14"/>
      <c r="H35" s="14"/>
      <c r="I35" s="14"/>
      <c r="J35" s="14"/>
      <c r="K35" s="14"/>
      <c r="L35" s="14"/>
      <c r="M35" s="14"/>
      <c r="N35" s="14"/>
    </row>
    <row r="36" spans="1:14" x14ac:dyDescent="0.25">
      <c r="A36" s="662"/>
      <c r="B36" s="14">
        <v>34</v>
      </c>
      <c r="C36" s="14"/>
      <c r="D36" s="14"/>
      <c r="E36" s="14"/>
      <c r="F36" s="14"/>
      <c r="G36" s="14"/>
      <c r="H36" s="14"/>
      <c r="I36" s="14"/>
      <c r="J36" s="14"/>
      <c r="K36" s="14"/>
      <c r="L36" s="14"/>
      <c r="M36" s="14"/>
      <c r="N36" s="14"/>
    </row>
    <row r="37" spans="1:14" x14ac:dyDescent="0.25">
      <c r="A37" s="662"/>
      <c r="B37" s="45">
        <v>35</v>
      </c>
      <c r="C37" s="14"/>
      <c r="D37" s="14"/>
      <c r="E37" s="14"/>
      <c r="F37" s="14"/>
      <c r="G37" s="14"/>
      <c r="H37" s="14"/>
      <c r="I37" s="14"/>
      <c r="J37" s="14"/>
      <c r="K37" s="14"/>
      <c r="L37" s="14"/>
      <c r="M37" s="14"/>
      <c r="N37" s="14"/>
    </row>
    <row r="38" spans="1:14" x14ac:dyDescent="0.25">
      <c r="A38" s="662" t="s">
        <v>623</v>
      </c>
      <c r="B38" s="8">
        <v>36</v>
      </c>
      <c r="C38" s="8"/>
      <c r="D38" s="8"/>
      <c r="E38" s="8"/>
      <c r="F38" s="8"/>
      <c r="G38" s="8"/>
      <c r="H38" s="8"/>
      <c r="I38" s="8"/>
      <c r="J38" s="8"/>
      <c r="K38" s="8"/>
      <c r="L38" s="8"/>
      <c r="M38" s="8"/>
      <c r="N38" s="8"/>
    </row>
    <row r="39" spans="1:14" x14ac:dyDescent="0.25">
      <c r="A39" s="662"/>
      <c r="B39" s="8">
        <v>37</v>
      </c>
      <c r="C39" s="8"/>
      <c r="D39" s="8"/>
      <c r="E39" s="8"/>
      <c r="F39" s="8"/>
      <c r="G39" s="8"/>
      <c r="H39" s="8"/>
      <c r="I39" s="8"/>
      <c r="J39" s="8"/>
      <c r="K39" s="8"/>
      <c r="L39" s="8"/>
      <c r="M39" s="8"/>
      <c r="N39" s="8"/>
    </row>
    <row r="40" spans="1:14" x14ac:dyDescent="0.25">
      <c r="A40" s="662"/>
      <c r="B40" s="8">
        <v>38</v>
      </c>
      <c r="C40" s="8"/>
      <c r="D40" s="8"/>
      <c r="E40" s="8"/>
      <c r="F40" s="8"/>
      <c r="G40" s="8"/>
      <c r="H40" s="8"/>
      <c r="I40" s="8"/>
      <c r="J40" s="8"/>
      <c r="K40" s="8"/>
      <c r="L40" s="8"/>
      <c r="M40" s="8"/>
      <c r="N40" s="8"/>
    </row>
    <row r="41" spans="1:14" x14ac:dyDescent="0.25">
      <c r="A41" s="663" t="s">
        <v>624</v>
      </c>
      <c r="B41" s="46">
        <v>39</v>
      </c>
      <c r="C41" s="47"/>
      <c r="D41" s="47"/>
      <c r="E41" s="47"/>
      <c r="F41" s="47"/>
      <c r="G41" s="47"/>
      <c r="H41" s="47"/>
      <c r="I41" s="47"/>
      <c r="J41" s="47"/>
      <c r="K41" s="47"/>
      <c r="L41" s="47"/>
      <c r="M41" s="47"/>
      <c r="N41" s="47"/>
    </row>
    <row r="42" spans="1:14" x14ac:dyDescent="0.25">
      <c r="A42" s="663"/>
      <c r="B42" s="47">
        <v>40</v>
      </c>
      <c r="C42" s="47"/>
      <c r="D42" s="47"/>
      <c r="E42" s="47"/>
      <c r="F42" s="47"/>
      <c r="G42" s="47"/>
      <c r="H42" s="47"/>
      <c r="I42" s="47"/>
      <c r="J42" s="47"/>
      <c r="K42" s="47"/>
      <c r="L42" s="47"/>
      <c r="M42" s="47"/>
      <c r="N42" s="47"/>
    </row>
    <row r="43" spans="1:14" x14ac:dyDescent="0.25">
      <c r="A43" s="663"/>
      <c r="B43" s="47">
        <v>41</v>
      </c>
      <c r="C43" s="47"/>
      <c r="D43" s="47"/>
      <c r="E43" s="47"/>
      <c r="F43" s="47"/>
      <c r="G43" s="47"/>
      <c r="H43" s="47"/>
      <c r="I43" s="47"/>
      <c r="J43" s="47"/>
      <c r="K43" s="47"/>
      <c r="L43" s="47"/>
      <c r="M43" s="47"/>
      <c r="N43" s="47"/>
    </row>
    <row r="44" spans="1:14" x14ac:dyDescent="0.25">
      <c r="A44" s="663"/>
      <c r="B44" s="48">
        <v>42</v>
      </c>
      <c r="C44" s="47"/>
      <c r="D44" s="47"/>
      <c r="E44" s="47"/>
      <c r="F44" s="47"/>
      <c r="G44" s="47"/>
      <c r="H44" s="47"/>
      <c r="I44" s="47"/>
      <c r="J44" s="47"/>
      <c r="K44" s="47"/>
      <c r="L44" s="47"/>
      <c r="M44" s="47"/>
      <c r="N44" s="47"/>
    </row>
    <row r="45" spans="1:14" x14ac:dyDescent="0.25">
      <c r="A45" s="661" t="s">
        <v>625</v>
      </c>
      <c r="B45" s="12">
        <v>43</v>
      </c>
      <c r="C45" s="12"/>
      <c r="D45" s="12"/>
      <c r="E45" s="12"/>
      <c r="F45" s="12"/>
      <c r="G45" s="12"/>
      <c r="H45" s="12"/>
      <c r="I45" s="12"/>
      <c r="J45" s="12"/>
      <c r="K45" s="12"/>
      <c r="L45" s="12"/>
      <c r="M45" s="12"/>
      <c r="N45" s="12"/>
    </row>
    <row r="46" spans="1:14" x14ac:dyDescent="0.25">
      <c r="A46" s="661"/>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87"/>
      <c r="B1" s="502" t="s">
        <v>0</v>
      </c>
      <c r="C1" s="503"/>
      <c r="D1" s="503"/>
      <c r="E1" s="503"/>
      <c r="F1" s="503"/>
      <c r="G1" s="503"/>
      <c r="H1" s="503"/>
      <c r="I1" s="503"/>
      <c r="J1" s="503"/>
      <c r="K1" s="503"/>
      <c r="L1" s="503"/>
      <c r="M1" s="503"/>
      <c r="N1" s="503"/>
      <c r="O1" s="503"/>
      <c r="P1" s="503"/>
      <c r="Q1" s="503"/>
      <c r="R1" s="503"/>
      <c r="S1" s="503"/>
      <c r="T1" s="503"/>
      <c r="U1" s="503"/>
      <c r="V1" s="503"/>
      <c r="W1" s="503"/>
      <c r="X1" s="503"/>
      <c r="Y1" s="504"/>
      <c r="Z1" s="499" t="s">
        <v>93</v>
      </c>
      <c r="AA1" s="500"/>
      <c r="AB1" s="501"/>
    </row>
    <row r="2" spans="1:28" ht="30.75" customHeight="1" x14ac:dyDescent="0.25">
      <c r="A2" s="488"/>
      <c r="B2" s="476" t="s">
        <v>2</v>
      </c>
      <c r="C2" s="477"/>
      <c r="D2" s="477"/>
      <c r="E2" s="477"/>
      <c r="F2" s="477"/>
      <c r="G2" s="477"/>
      <c r="H2" s="477"/>
      <c r="I2" s="477"/>
      <c r="J2" s="477"/>
      <c r="K2" s="477"/>
      <c r="L2" s="477"/>
      <c r="M2" s="477"/>
      <c r="N2" s="477"/>
      <c r="O2" s="477"/>
      <c r="P2" s="477"/>
      <c r="Q2" s="477"/>
      <c r="R2" s="477"/>
      <c r="S2" s="477"/>
      <c r="T2" s="477"/>
      <c r="U2" s="477"/>
      <c r="V2" s="477"/>
      <c r="W2" s="477"/>
      <c r="X2" s="477"/>
      <c r="Y2" s="478"/>
      <c r="Z2" s="490" t="s">
        <v>94</v>
      </c>
      <c r="AA2" s="491"/>
      <c r="AB2" s="492"/>
    </row>
    <row r="3" spans="1:28" ht="24" customHeight="1" x14ac:dyDescent="0.25">
      <c r="A3" s="488"/>
      <c r="B3" s="360" t="s">
        <v>4</v>
      </c>
      <c r="C3" s="361"/>
      <c r="D3" s="361"/>
      <c r="E3" s="361"/>
      <c r="F3" s="361"/>
      <c r="G3" s="361"/>
      <c r="H3" s="361"/>
      <c r="I3" s="361"/>
      <c r="J3" s="361"/>
      <c r="K3" s="361"/>
      <c r="L3" s="361"/>
      <c r="M3" s="361"/>
      <c r="N3" s="361"/>
      <c r="O3" s="361"/>
      <c r="P3" s="361"/>
      <c r="Q3" s="361"/>
      <c r="R3" s="361"/>
      <c r="S3" s="361"/>
      <c r="T3" s="361"/>
      <c r="U3" s="361"/>
      <c r="V3" s="361"/>
      <c r="W3" s="361"/>
      <c r="X3" s="361"/>
      <c r="Y3" s="362"/>
      <c r="Z3" s="490" t="s">
        <v>95</v>
      </c>
      <c r="AA3" s="491"/>
      <c r="AB3" s="492"/>
    </row>
    <row r="4" spans="1:28" ht="15.75" customHeight="1" thickBot="1" x14ac:dyDescent="0.3">
      <c r="A4" s="489"/>
      <c r="B4" s="363"/>
      <c r="C4" s="364"/>
      <c r="D4" s="364"/>
      <c r="E4" s="364"/>
      <c r="F4" s="364"/>
      <c r="G4" s="364"/>
      <c r="H4" s="364"/>
      <c r="I4" s="364"/>
      <c r="J4" s="364"/>
      <c r="K4" s="364"/>
      <c r="L4" s="364"/>
      <c r="M4" s="364"/>
      <c r="N4" s="364"/>
      <c r="O4" s="364"/>
      <c r="P4" s="364"/>
      <c r="Q4" s="364"/>
      <c r="R4" s="364"/>
      <c r="S4" s="364"/>
      <c r="T4" s="364"/>
      <c r="U4" s="364"/>
      <c r="V4" s="364"/>
      <c r="W4" s="364"/>
      <c r="X4" s="364"/>
      <c r="Y4" s="365"/>
      <c r="Z4" s="493" t="s">
        <v>6</v>
      </c>
      <c r="AA4" s="494"/>
      <c r="AB4" s="49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295" t="s">
        <v>15</v>
      </c>
      <c r="B7" s="297"/>
      <c r="C7" s="357"/>
      <c r="D7" s="358"/>
      <c r="E7" s="358"/>
      <c r="F7" s="358"/>
      <c r="G7" s="358"/>
      <c r="H7" s="358"/>
      <c r="I7" s="358"/>
      <c r="J7" s="358"/>
      <c r="K7" s="359"/>
      <c r="L7" s="62"/>
      <c r="M7" s="63"/>
      <c r="N7" s="63"/>
      <c r="O7" s="63"/>
      <c r="P7" s="63"/>
      <c r="Q7" s="64"/>
      <c r="R7" s="496" t="s">
        <v>9</v>
      </c>
      <c r="S7" s="497"/>
      <c r="T7" s="498"/>
      <c r="U7" s="505" t="s">
        <v>96</v>
      </c>
      <c r="V7" s="305"/>
      <c r="W7" s="496" t="s">
        <v>10</v>
      </c>
      <c r="X7" s="498"/>
      <c r="Y7" s="319" t="s">
        <v>11</v>
      </c>
      <c r="Z7" s="320"/>
      <c r="AA7" s="310"/>
      <c r="AB7" s="311"/>
    </row>
    <row r="8" spans="1:28" ht="15" customHeight="1" x14ac:dyDescent="0.25">
      <c r="A8" s="298"/>
      <c r="B8" s="300"/>
      <c r="C8" s="360"/>
      <c r="D8" s="361"/>
      <c r="E8" s="361"/>
      <c r="F8" s="361"/>
      <c r="G8" s="361"/>
      <c r="H8" s="361"/>
      <c r="I8" s="361"/>
      <c r="J8" s="361"/>
      <c r="K8" s="362"/>
      <c r="L8" s="62"/>
      <c r="M8" s="63"/>
      <c r="N8" s="63"/>
      <c r="O8" s="63"/>
      <c r="P8" s="63"/>
      <c r="Q8" s="64"/>
      <c r="R8" s="324"/>
      <c r="S8" s="325"/>
      <c r="T8" s="326"/>
      <c r="U8" s="306"/>
      <c r="V8" s="307"/>
      <c r="W8" s="324"/>
      <c r="X8" s="326"/>
      <c r="Y8" s="312" t="s">
        <v>12</v>
      </c>
      <c r="Z8" s="313"/>
      <c r="AA8" s="346"/>
      <c r="AB8" s="347"/>
    </row>
    <row r="9" spans="1:28" ht="15" customHeight="1" thickBot="1" x14ac:dyDescent="0.3">
      <c r="A9" s="301"/>
      <c r="B9" s="303"/>
      <c r="C9" s="363"/>
      <c r="D9" s="364"/>
      <c r="E9" s="364"/>
      <c r="F9" s="364"/>
      <c r="G9" s="364"/>
      <c r="H9" s="364"/>
      <c r="I9" s="364"/>
      <c r="J9" s="364"/>
      <c r="K9" s="365"/>
      <c r="L9" s="62"/>
      <c r="M9" s="63"/>
      <c r="N9" s="63"/>
      <c r="O9" s="63"/>
      <c r="P9" s="63"/>
      <c r="Q9" s="64"/>
      <c r="R9" s="379"/>
      <c r="S9" s="380"/>
      <c r="T9" s="381"/>
      <c r="U9" s="308"/>
      <c r="V9" s="309"/>
      <c r="W9" s="379"/>
      <c r="X9" s="381"/>
      <c r="Y9" s="348" t="s">
        <v>13</v>
      </c>
      <c r="Z9" s="349"/>
      <c r="AA9" s="350"/>
      <c r="AB9" s="35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52" t="s">
        <v>17</v>
      </c>
      <c r="B11" s="353"/>
      <c r="C11" s="366"/>
      <c r="D11" s="367"/>
      <c r="E11" s="367"/>
      <c r="F11" s="367"/>
      <c r="G11" s="367"/>
      <c r="H11" s="367"/>
      <c r="I11" s="367"/>
      <c r="J11" s="367"/>
      <c r="K11" s="368"/>
      <c r="L11" s="72"/>
      <c r="M11" s="321" t="s">
        <v>19</v>
      </c>
      <c r="N11" s="322"/>
      <c r="O11" s="322"/>
      <c r="P11" s="322"/>
      <c r="Q11" s="323"/>
      <c r="R11" s="369"/>
      <c r="S11" s="370"/>
      <c r="T11" s="370"/>
      <c r="U11" s="370"/>
      <c r="V11" s="371"/>
      <c r="W11" s="321" t="s">
        <v>21</v>
      </c>
      <c r="X11" s="323"/>
      <c r="Y11" s="316"/>
      <c r="Z11" s="317"/>
      <c r="AA11" s="317"/>
      <c r="AB11" s="318"/>
    </row>
    <row r="12" spans="1:28" ht="9" customHeight="1" thickBot="1" x14ac:dyDescent="0.3">
      <c r="A12" s="59"/>
      <c r="B12" s="54"/>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73"/>
      <c r="AB12" s="74"/>
    </row>
    <row r="13" spans="1:28" s="76" customFormat="1" ht="37.5" customHeight="1" thickBot="1" x14ac:dyDescent="0.3">
      <c r="A13" s="352" t="s">
        <v>23</v>
      </c>
      <c r="B13" s="353"/>
      <c r="C13" s="372"/>
      <c r="D13" s="373"/>
      <c r="E13" s="373"/>
      <c r="F13" s="373"/>
      <c r="G13" s="373"/>
      <c r="H13" s="373"/>
      <c r="I13" s="373"/>
      <c r="J13" s="373"/>
      <c r="K13" s="373"/>
      <c r="L13" s="373"/>
      <c r="M13" s="373"/>
      <c r="N13" s="373"/>
      <c r="O13" s="373"/>
      <c r="P13" s="373"/>
      <c r="Q13" s="374"/>
      <c r="R13" s="54"/>
      <c r="S13" s="469" t="s">
        <v>97</v>
      </c>
      <c r="T13" s="469"/>
      <c r="U13" s="75"/>
      <c r="V13" s="468" t="s">
        <v>26</v>
      </c>
      <c r="W13" s="469"/>
      <c r="X13" s="469"/>
      <c r="Y13" s="469"/>
      <c r="Z13" s="54"/>
      <c r="AA13" s="377"/>
      <c r="AB13" s="378"/>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295" t="s">
        <v>7</v>
      </c>
      <c r="B15" s="297"/>
      <c r="C15" s="485" t="s">
        <v>98</v>
      </c>
      <c r="D15" s="80"/>
      <c r="E15" s="80"/>
      <c r="F15" s="80"/>
      <c r="G15" s="80"/>
      <c r="H15" s="80"/>
      <c r="I15" s="80"/>
      <c r="J15" s="70"/>
      <c r="K15" s="81"/>
      <c r="L15" s="70"/>
      <c r="M15" s="60"/>
      <c r="N15" s="60"/>
      <c r="O15" s="60"/>
      <c r="P15" s="60"/>
      <c r="Q15" s="470" t="s">
        <v>27</v>
      </c>
      <c r="R15" s="471"/>
      <c r="S15" s="471"/>
      <c r="T15" s="471"/>
      <c r="U15" s="471"/>
      <c r="V15" s="471"/>
      <c r="W15" s="471"/>
      <c r="X15" s="471"/>
      <c r="Y15" s="471"/>
      <c r="Z15" s="471"/>
      <c r="AA15" s="471"/>
      <c r="AB15" s="472"/>
    </row>
    <row r="16" spans="1:28" ht="35.25" customHeight="1" thickBot="1" x14ac:dyDescent="0.3">
      <c r="A16" s="301"/>
      <c r="B16" s="303"/>
      <c r="C16" s="486"/>
      <c r="D16" s="80"/>
      <c r="E16" s="80"/>
      <c r="F16" s="80"/>
      <c r="G16" s="80"/>
      <c r="H16" s="80"/>
      <c r="I16" s="80"/>
      <c r="J16" s="70"/>
      <c r="K16" s="70"/>
      <c r="L16" s="70"/>
      <c r="M16" s="60"/>
      <c r="N16" s="60"/>
      <c r="O16" s="60"/>
      <c r="P16" s="60"/>
      <c r="Q16" s="508" t="s">
        <v>99</v>
      </c>
      <c r="R16" s="509"/>
      <c r="S16" s="509"/>
      <c r="T16" s="509"/>
      <c r="U16" s="509"/>
      <c r="V16" s="510"/>
      <c r="W16" s="511" t="s">
        <v>100</v>
      </c>
      <c r="X16" s="509"/>
      <c r="Y16" s="509"/>
      <c r="Z16" s="509"/>
      <c r="AA16" s="509"/>
      <c r="AB16" s="512"/>
    </row>
    <row r="17" spans="1:39" ht="27" customHeight="1" x14ac:dyDescent="0.25">
      <c r="A17" s="82"/>
      <c r="B17" s="60"/>
      <c r="C17" s="60"/>
      <c r="D17" s="80"/>
      <c r="E17" s="80"/>
      <c r="F17" s="80"/>
      <c r="G17" s="80"/>
      <c r="H17" s="80"/>
      <c r="I17" s="80"/>
      <c r="J17" s="80"/>
      <c r="K17" s="80"/>
      <c r="L17" s="80"/>
      <c r="M17" s="60"/>
      <c r="N17" s="60"/>
      <c r="O17" s="60"/>
      <c r="P17" s="60"/>
      <c r="Q17" s="514" t="s">
        <v>101</v>
      </c>
      <c r="R17" s="515"/>
      <c r="S17" s="451"/>
      <c r="T17" s="445" t="s">
        <v>102</v>
      </c>
      <c r="U17" s="446"/>
      <c r="V17" s="447"/>
      <c r="W17" s="450" t="s">
        <v>101</v>
      </c>
      <c r="X17" s="451"/>
      <c r="Y17" s="450" t="s">
        <v>103</v>
      </c>
      <c r="Z17" s="451"/>
      <c r="AA17" s="445" t="s">
        <v>104</v>
      </c>
      <c r="AB17" s="452"/>
      <c r="AC17" s="83"/>
      <c r="AD17" s="83"/>
    </row>
    <row r="18" spans="1:39" ht="27" customHeight="1" x14ac:dyDescent="0.25">
      <c r="A18" s="82"/>
      <c r="B18" s="60"/>
      <c r="C18" s="60"/>
      <c r="D18" s="80"/>
      <c r="E18" s="80"/>
      <c r="F18" s="80"/>
      <c r="G18" s="80"/>
      <c r="H18" s="80"/>
      <c r="I18" s="80"/>
      <c r="J18" s="80"/>
      <c r="K18" s="80"/>
      <c r="L18" s="80"/>
      <c r="M18" s="60"/>
      <c r="N18" s="60"/>
      <c r="O18" s="60"/>
      <c r="P18" s="60"/>
      <c r="Q18" s="163"/>
      <c r="R18" s="164"/>
      <c r="S18" s="165"/>
      <c r="T18" s="445"/>
      <c r="U18" s="446"/>
      <c r="V18" s="447"/>
      <c r="W18" s="142"/>
      <c r="X18" s="143"/>
      <c r="Y18" s="142"/>
      <c r="Z18" s="143"/>
      <c r="AA18" s="144"/>
      <c r="AB18" s="145"/>
      <c r="AC18" s="83"/>
      <c r="AD18" s="83"/>
    </row>
    <row r="19" spans="1:39" ht="18" customHeight="1" thickBot="1" x14ac:dyDescent="0.3">
      <c r="A19" s="59"/>
      <c r="B19" s="54"/>
      <c r="C19" s="80"/>
      <c r="D19" s="80"/>
      <c r="E19" s="80"/>
      <c r="F19" s="80"/>
      <c r="G19" s="84"/>
      <c r="H19" s="84"/>
      <c r="I19" s="84"/>
      <c r="J19" s="84"/>
      <c r="K19" s="84"/>
      <c r="L19" s="84"/>
      <c r="M19" s="80"/>
      <c r="N19" s="80"/>
      <c r="O19" s="80"/>
      <c r="P19" s="80"/>
      <c r="Q19" s="513"/>
      <c r="R19" s="464"/>
      <c r="S19" s="465"/>
      <c r="T19" s="463"/>
      <c r="U19" s="464"/>
      <c r="V19" s="465"/>
      <c r="W19" s="473"/>
      <c r="X19" s="474"/>
      <c r="Y19" s="448"/>
      <c r="Z19" s="449"/>
      <c r="AA19" s="516"/>
      <c r="AB19" s="51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277" t="s">
        <v>53</v>
      </c>
      <c r="B21" s="278"/>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80"/>
    </row>
    <row r="22" spans="1:39" ht="15" customHeight="1" x14ac:dyDescent="0.25">
      <c r="A22" s="336" t="s">
        <v>54</v>
      </c>
      <c r="B22" s="338" t="s">
        <v>55</v>
      </c>
      <c r="C22" s="339"/>
      <c r="D22" s="282" t="s">
        <v>105</v>
      </c>
      <c r="E22" s="342"/>
      <c r="F22" s="342"/>
      <c r="G22" s="342"/>
      <c r="H22" s="342"/>
      <c r="I22" s="342"/>
      <c r="J22" s="342"/>
      <c r="K22" s="342"/>
      <c r="L22" s="342"/>
      <c r="M22" s="342"/>
      <c r="N22" s="342"/>
      <c r="O22" s="343"/>
      <c r="P22" s="344" t="s">
        <v>41</v>
      </c>
      <c r="Q22" s="344" t="s">
        <v>57</v>
      </c>
      <c r="R22" s="344"/>
      <c r="S22" s="344"/>
      <c r="T22" s="344"/>
      <c r="U22" s="344"/>
      <c r="V22" s="344"/>
      <c r="W22" s="344"/>
      <c r="X22" s="344"/>
      <c r="Y22" s="344"/>
      <c r="Z22" s="344"/>
      <c r="AA22" s="344"/>
      <c r="AB22" s="345"/>
    </row>
    <row r="23" spans="1:39" ht="27" customHeight="1" x14ac:dyDescent="0.25">
      <c r="A23" s="337"/>
      <c r="B23" s="340"/>
      <c r="C23" s="341"/>
      <c r="D23" s="88" t="s">
        <v>30</v>
      </c>
      <c r="E23" s="88" t="s">
        <v>31</v>
      </c>
      <c r="F23" s="88" t="s">
        <v>32</v>
      </c>
      <c r="G23" s="88" t="s">
        <v>33</v>
      </c>
      <c r="H23" s="88" t="s">
        <v>34</v>
      </c>
      <c r="I23" s="88" t="s">
        <v>35</v>
      </c>
      <c r="J23" s="88" t="s">
        <v>36</v>
      </c>
      <c r="K23" s="88" t="s">
        <v>8</v>
      </c>
      <c r="L23" s="88" t="s">
        <v>37</v>
      </c>
      <c r="M23" s="88" t="s">
        <v>38</v>
      </c>
      <c r="N23" s="88" t="s">
        <v>39</v>
      </c>
      <c r="O23" s="88" t="s">
        <v>40</v>
      </c>
      <c r="P23" s="343"/>
      <c r="Q23" s="344"/>
      <c r="R23" s="344"/>
      <c r="S23" s="344"/>
      <c r="T23" s="344"/>
      <c r="U23" s="344"/>
      <c r="V23" s="344"/>
      <c r="W23" s="344"/>
      <c r="X23" s="344"/>
      <c r="Y23" s="344"/>
      <c r="Z23" s="344"/>
      <c r="AA23" s="344"/>
      <c r="AB23" s="345"/>
    </row>
    <row r="24" spans="1:39" ht="42" customHeight="1" thickBot="1" x14ac:dyDescent="0.3">
      <c r="A24" s="85"/>
      <c r="B24" s="409"/>
      <c r="C24" s="410"/>
      <c r="D24" s="89"/>
      <c r="E24" s="89"/>
      <c r="F24" s="89"/>
      <c r="G24" s="89"/>
      <c r="H24" s="89"/>
      <c r="I24" s="89"/>
      <c r="J24" s="89"/>
      <c r="K24" s="89"/>
      <c r="L24" s="89"/>
      <c r="M24" s="89"/>
      <c r="N24" s="89"/>
      <c r="O24" s="89"/>
      <c r="P24" s="86">
        <f>SUM(D24:O24)</f>
        <v>0</v>
      </c>
      <c r="Q24" s="384" t="s">
        <v>106</v>
      </c>
      <c r="R24" s="384"/>
      <c r="S24" s="384"/>
      <c r="T24" s="384"/>
      <c r="U24" s="384"/>
      <c r="V24" s="384"/>
      <c r="W24" s="384"/>
      <c r="X24" s="384"/>
      <c r="Y24" s="384"/>
      <c r="Z24" s="384"/>
      <c r="AA24" s="384"/>
      <c r="AB24" s="385"/>
    </row>
    <row r="25" spans="1:39" ht="21.95" customHeight="1" x14ac:dyDescent="0.25">
      <c r="A25" s="283" t="s">
        <v>58</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5"/>
    </row>
    <row r="26" spans="1:39" ht="23.1" customHeight="1" x14ac:dyDescent="0.25">
      <c r="A26" s="281" t="s">
        <v>59</v>
      </c>
      <c r="B26" s="344" t="s">
        <v>60</v>
      </c>
      <c r="C26" s="344" t="s">
        <v>55</v>
      </c>
      <c r="D26" s="344" t="s">
        <v>61</v>
      </c>
      <c r="E26" s="344"/>
      <c r="F26" s="344"/>
      <c r="G26" s="344"/>
      <c r="H26" s="344"/>
      <c r="I26" s="344"/>
      <c r="J26" s="344"/>
      <c r="K26" s="344"/>
      <c r="L26" s="344"/>
      <c r="M26" s="344"/>
      <c r="N26" s="344"/>
      <c r="O26" s="344"/>
      <c r="P26" s="344"/>
      <c r="Q26" s="344" t="s">
        <v>62</v>
      </c>
      <c r="R26" s="344"/>
      <c r="S26" s="344"/>
      <c r="T26" s="344"/>
      <c r="U26" s="344"/>
      <c r="V26" s="344"/>
      <c r="W26" s="344"/>
      <c r="X26" s="344"/>
      <c r="Y26" s="344"/>
      <c r="Z26" s="344"/>
      <c r="AA26" s="344"/>
      <c r="AB26" s="345"/>
      <c r="AE26" s="87"/>
      <c r="AF26" s="87"/>
      <c r="AG26" s="87"/>
      <c r="AH26" s="87"/>
      <c r="AI26" s="87"/>
      <c r="AJ26" s="87"/>
      <c r="AK26" s="87"/>
      <c r="AL26" s="87"/>
      <c r="AM26" s="87"/>
    </row>
    <row r="27" spans="1:39" ht="23.1" customHeight="1" x14ac:dyDescent="0.25">
      <c r="A27" s="281"/>
      <c r="B27" s="344"/>
      <c r="C27" s="386"/>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340" t="s">
        <v>107</v>
      </c>
      <c r="R27" s="443"/>
      <c r="S27" s="443"/>
      <c r="T27" s="341"/>
      <c r="U27" s="340" t="s">
        <v>65</v>
      </c>
      <c r="V27" s="443"/>
      <c r="W27" s="443"/>
      <c r="X27" s="341"/>
      <c r="Y27" s="340" t="s">
        <v>66</v>
      </c>
      <c r="Z27" s="443"/>
      <c r="AA27" s="443"/>
      <c r="AB27" s="475"/>
      <c r="AE27" s="87"/>
      <c r="AF27" s="87"/>
      <c r="AG27" s="87"/>
      <c r="AH27" s="87"/>
      <c r="AI27" s="87"/>
      <c r="AJ27" s="87"/>
      <c r="AK27" s="87"/>
      <c r="AL27" s="87"/>
      <c r="AM27" s="87"/>
    </row>
    <row r="28" spans="1:39" ht="33" customHeight="1" x14ac:dyDescent="0.25">
      <c r="A28" s="435"/>
      <c r="B28" s="444"/>
      <c r="C28" s="90" t="s">
        <v>67</v>
      </c>
      <c r="D28" s="89"/>
      <c r="E28" s="89"/>
      <c r="F28" s="89"/>
      <c r="G28" s="89"/>
      <c r="H28" s="89"/>
      <c r="I28" s="89"/>
      <c r="J28" s="89"/>
      <c r="K28" s="89"/>
      <c r="L28" s="89"/>
      <c r="M28" s="89"/>
      <c r="N28" s="89"/>
      <c r="O28" s="89"/>
      <c r="P28" s="161">
        <f>SUM(D28:O28)</f>
        <v>0</v>
      </c>
      <c r="Q28" s="437" t="s">
        <v>108</v>
      </c>
      <c r="R28" s="438"/>
      <c r="S28" s="438"/>
      <c r="T28" s="439"/>
      <c r="U28" s="437" t="s">
        <v>109</v>
      </c>
      <c r="V28" s="438"/>
      <c r="W28" s="438"/>
      <c r="X28" s="439"/>
      <c r="Y28" s="437" t="s">
        <v>110</v>
      </c>
      <c r="Z28" s="438"/>
      <c r="AA28" s="438"/>
      <c r="AB28" s="506"/>
      <c r="AE28" s="87"/>
      <c r="AF28" s="87"/>
      <c r="AG28" s="87"/>
      <c r="AH28" s="87"/>
      <c r="AI28" s="87"/>
      <c r="AJ28" s="87"/>
      <c r="AK28" s="87"/>
      <c r="AL28" s="87"/>
      <c r="AM28" s="87"/>
    </row>
    <row r="29" spans="1:39" ht="33.950000000000003" customHeight="1" thickBot="1" x14ac:dyDescent="0.3">
      <c r="A29" s="436"/>
      <c r="B29" s="397"/>
      <c r="C29" s="91" t="s">
        <v>70</v>
      </c>
      <c r="D29" s="92"/>
      <c r="E29" s="92"/>
      <c r="F29" s="92"/>
      <c r="G29" s="93"/>
      <c r="H29" s="93"/>
      <c r="I29" s="93"/>
      <c r="J29" s="93"/>
      <c r="K29" s="93"/>
      <c r="L29" s="93"/>
      <c r="M29" s="93"/>
      <c r="N29" s="93"/>
      <c r="O29" s="93"/>
      <c r="P29" s="162">
        <f>SUM(D29:O29)</f>
        <v>0</v>
      </c>
      <c r="Q29" s="440"/>
      <c r="R29" s="441"/>
      <c r="S29" s="441"/>
      <c r="T29" s="442"/>
      <c r="U29" s="440"/>
      <c r="V29" s="441"/>
      <c r="W29" s="441"/>
      <c r="X29" s="442"/>
      <c r="Y29" s="440"/>
      <c r="Z29" s="441"/>
      <c r="AA29" s="441"/>
      <c r="AB29" s="507"/>
      <c r="AC29" s="49"/>
      <c r="AE29" s="87"/>
      <c r="AF29" s="87"/>
      <c r="AG29" s="87"/>
      <c r="AH29" s="87"/>
      <c r="AI29" s="87"/>
      <c r="AJ29" s="87"/>
      <c r="AK29" s="87"/>
      <c r="AL29" s="87"/>
      <c r="AM29" s="87"/>
    </row>
    <row r="30" spans="1:39" ht="26.1" customHeight="1" x14ac:dyDescent="0.25">
      <c r="A30" s="375" t="s">
        <v>71</v>
      </c>
      <c r="B30" s="388" t="s">
        <v>72</v>
      </c>
      <c r="C30" s="390" t="s">
        <v>73</v>
      </c>
      <c r="D30" s="390"/>
      <c r="E30" s="390"/>
      <c r="F30" s="390"/>
      <c r="G30" s="390"/>
      <c r="H30" s="390"/>
      <c r="I30" s="390"/>
      <c r="J30" s="390"/>
      <c r="K30" s="390"/>
      <c r="L30" s="390"/>
      <c r="M30" s="390"/>
      <c r="N30" s="390"/>
      <c r="O30" s="390"/>
      <c r="P30" s="390"/>
      <c r="Q30" s="376" t="s">
        <v>74</v>
      </c>
      <c r="R30" s="391"/>
      <c r="S30" s="391"/>
      <c r="T30" s="391"/>
      <c r="U30" s="391"/>
      <c r="V30" s="391"/>
      <c r="W30" s="391"/>
      <c r="X30" s="391"/>
      <c r="Y30" s="391"/>
      <c r="Z30" s="391"/>
      <c r="AA30" s="391"/>
      <c r="AB30" s="392"/>
      <c r="AE30" s="87"/>
      <c r="AF30" s="87"/>
      <c r="AG30" s="87"/>
      <c r="AH30" s="87"/>
      <c r="AI30" s="87"/>
      <c r="AJ30" s="87"/>
      <c r="AK30" s="87"/>
      <c r="AL30" s="87"/>
      <c r="AM30" s="87"/>
    </row>
    <row r="31" spans="1:39" ht="26.1" customHeight="1" x14ac:dyDescent="0.25">
      <c r="A31" s="281"/>
      <c r="B31" s="389"/>
      <c r="C31" s="88" t="s">
        <v>75</v>
      </c>
      <c r="D31" s="88" t="s">
        <v>76</v>
      </c>
      <c r="E31" s="88" t="s">
        <v>77</v>
      </c>
      <c r="F31" s="88" t="s">
        <v>78</v>
      </c>
      <c r="G31" s="88" t="s">
        <v>79</v>
      </c>
      <c r="H31" s="88" t="s">
        <v>80</v>
      </c>
      <c r="I31" s="88" t="s">
        <v>81</v>
      </c>
      <c r="J31" s="88" t="s">
        <v>82</v>
      </c>
      <c r="K31" s="88" t="s">
        <v>83</v>
      </c>
      <c r="L31" s="88" t="s">
        <v>84</v>
      </c>
      <c r="M31" s="88" t="s">
        <v>85</v>
      </c>
      <c r="N31" s="88" t="s">
        <v>86</v>
      </c>
      <c r="O31" s="88" t="s">
        <v>87</v>
      </c>
      <c r="P31" s="88" t="s">
        <v>88</v>
      </c>
      <c r="Q31" s="282" t="s">
        <v>89</v>
      </c>
      <c r="R31" s="342"/>
      <c r="S31" s="342"/>
      <c r="T31" s="342"/>
      <c r="U31" s="342"/>
      <c r="V31" s="342"/>
      <c r="W31" s="342"/>
      <c r="X31" s="342"/>
      <c r="Y31" s="342"/>
      <c r="Z31" s="342"/>
      <c r="AA31" s="342"/>
      <c r="AB31" s="393"/>
      <c r="AE31" s="94"/>
      <c r="AF31" s="94"/>
      <c r="AG31" s="94"/>
      <c r="AH31" s="94"/>
      <c r="AI31" s="94"/>
      <c r="AJ31" s="94"/>
      <c r="AK31" s="94"/>
      <c r="AL31" s="94"/>
      <c r="AM31" s="94"/>
    </row>
    <row r="32" spans="1:39" ht="28.5" customHeight="1" x14ac:dyDescent="0.25">
      <c r="A32" s="433"/>
      <c r="B32" s="430"/>
      <c r="C32" s="90" t="s">
        <v>67</v>
      </c>
      <c r="D32" s="95"/>
      <c r="E32" s="95"/>
      <c r="F32" s="95"/>
      <c r="G32" s="95"/>
      <c r="H32" s="95"/>
      <c r="I32" s="95"/>
      <c r="J32" s="95"/>
      <c r="K32" s="95"/>
      <c r="L32" s="95"/>
      <c r="M32" s="95"/>
      <c r="N32" s="95"/>
      <c r="O32" s="95"/>
      <c r="P32" s="96">
        <f t="shared" ref="P32:P39" si="0">SUM(D32:O32)</f>
        <v>0</v>
      </c>
      <c r="Q32" s="479" t="s">
        <v>111</v>
      </c>
      <c r="R32" s="480"/>
      <c r="S32" s="480"/>
      <c r="T32" s="480"/>
      <c r="U32" s="480"/>
      <c r="V32" s="480"/>
      <c r="W32" s="480"/>
      <c r="X32" s="480"/>
      <c r="Y32" s="480"/>
      <c r="Z32" s="480"/>
      <c r="AA32" s="480"/>
      <c r="AB32" s="481"/>
      <c r="AC32" s="97"/>
      <c r="AE32" s="98"/>
      <c r="AF32" s="98"/>
      <c r="AG32" s="98"/>
      <c r="AH32" s="98"/>
      <c r="AI32" s="98"/>
      <c r="AJ32" s="98"/>
      <c r="AK32" s="98"/>
      <c r="AL32" s="98"/>
      <c r="AM32" s="98"/>
    </row>
    <row r="33" spans="1:29" ht="28.5" customHeight="1" x14ac:dyDescent="0.25">
      <c r="A33" s="434"/>
      <c r="B33" s="431"/>
      <c r="C33" s="99" t="s">
        <v>70</v>
      </c>
      <c r="D33" s="100"/>
      <c r="E33" s="100"/>
      <c r="F33" s="100"/>
      <c r="G33" s="100"/>
      <c r="H33" s="100"/>
      <c r="I33" s="100"/>
      <c r="J33" s="100"/>
      <c r="K33" s="100"/>
      <c r="L33" s="100"/>
      <c r="M33" s="100"/>
      <c r="N33" s="100"/>
      <c r="O33" s="100"/>
      <c r="P33" s="101">
        <f t="shared" si="0"/>
        <v>0</v>
      </c>
      <c r="Q33" s="482"/>
      <c r="R33" s="483"/>
      <c r="S33" s="483"/>
      <c r="T33" s="483"/>
      <c r="U33" s="483"/>
      <c r="V33" s="483"/>
      <c r="W33" s="483"/>
      <c r="X33" s="483"/>
      <c r="Y33" s="483"/>
      <c r="Z33" s="483"/>
      <c r="AA33" s="483"/>
      <c r="AB33" s="484"/>
      <c r="AC33" s="97"/>
    </row>
    <row r="34" spans="1:29" ht="28.5" customHeight="1" x14ac:dyDescent="0.25">
      <c r="A34" s="434"/>
      <c r="B34" s="432"/>
      <c r="C34" s="102" t="s">
        <v>67</v>
      </c>
      <c r="D34" s="103"/>
      <c r="E34" s="103"/>
      <c r="F34" s="103"/>
      <c r="G34" s="103"/>
      <c r="H34" s="103"/>
      <c r="I34" s="103"/>
      <c r="J34" s="103"/>
      <c r="K34" s="103"/>
      <c r="L34" s="103"/>
      <c r="M34" s="103"/>
      <c r="N34" s="103"/>
      <c r="O34" s="103"/>
      <c r="P34" s="101">
        <f t="shared" si="0"/>
        <v>0</v>
      </c>
      <c r="Q34" s="454"/>
      <c r="R34" s="455"/>
      <c r="S34" s="455"/>
      <c r="T34" s="455"/>
      <c r="U34" s="455"/>
      <c r="V34" s="455"/>
      <c r="W34" s="455"/>
      <c r="X34" s="455"/>
      <c r="Y34" s="455"/>
      <c r="Z34" s="455"/>
      <c r="AA34" s="455"/>
      <c r="AB34" s="456"/>
      <c r="AC34" s="97"/>
    </row>
    <row r="35" spans="1:29" ht="28.5" customHeight="1" x14ac:dyDescent="0.25">
      <c r="A35" s="434"/>
      <c r="B35" s="431"/>
      <c r="C35" s="99" t="s">
        <v>70</v>
      </c>
      <c r="D35" s="100"/>
      <c r="E35" s="100"/>
      <c r="F35" s="100"/>
      <c r="G35" s="100"/>
      <c r="H35" s="100"/>
      <c r="I35" s="100"/>
      <c r="J35" s="100"/>
      <c r="K35" s="100"/>
      <c r="L35" s="104"/>
      <c r="M35" s="104"/>
      <c r="N35" s="104"/>
      <c r="O35" s="104"/>
      <c r="P35" s="101">
        <f t="shared" si="0"/>
        <v>0</v>
      </c>
      <c r="Q35" s="460"/>
      <c r="R35" s="461"/>
      <c r="S35" s="461"/>
      <c r="T35" s="461"/>
      <c r="U35" s="461"/>
      <c r="V35" s="461"/>
      <c r="W35" s="461"/>
      <c r="X35" s="461"/>
      <c r="Y35" s="461"/>
      <c r="Z35" s="461"/>
      <c r="AA35" s="461"/>
      <c r="AB35" s="462"/>
      <c r="AC35" s="97"/>
    </row>
    <row r="36" spans="1:29" ht="28.5" customHeight="1" x14ac:dyDescent="0.25">
      <c r="A36" s="428"/>
      <c r="B36" s="432"/>
      <c r="C36" s="102" t="s">
        <v>67</v>
      </c>
      <c r="D36" s="103"/>
      <c r="E36" s="103"/>
      <c r="F36" s="103"/>
      <c r="G36" s="103"/>
      <c r="H36" s="103"/>
      <c r="I36" s="103"/>
      <c r="J36" s="103"/>
      <c r="K36" s="103"/>
      <c r="L36" s="103"/>
      <c r="M36" s="103"/>
      <c r="N36" s="103"/>
      <c r="O36" s="103"/>
      <c r="P36" s="101">
        <f t="shared" si="0"/>
        <v>0</v>
      </c>
      <c r="Q36" s="454"/>
      <c r="R36" s="455"/>
      <c r="S36" s="455"/>
      <c r="T36" s="455"/>
      <c r="U36" s="455"/>
      <c r="V36" s="455"/>
      <c r="W36" s="455"/>
      <c r="X36" s="455"/>
      <c r="Y36" s="455"/>
      <c r="Z36" s="455"/>
      <c r="AA36" s="455"/>
      <c r="AB36" s="456"/>
      <c r="AC36" s="97"/>
    </row>
    <row r="37" spans="1:29" ht="28.5" customHeight="1" x14ac:dyDescent="0.25">
      <c r="A37" s="429"/>
      <c r="B37" s="431"/>
      <c r="C37" s="99" t="s">
        <v>70</v>
      </c>
      <c r="D37" s="100"/>
      <c r="E37" s="100"/>
      <c r="F37" s="100"/>
      <c r="G37" s="100"/>
      <c r="H37" s="100"/>
      <c r="I37" s="100"/>
      <c r="J37" s="100"/>
      <c r="K37" s="100"/>
      <c r="L37" s="104"/>
      <c r="M37" s="104"/>
      <c r="N37" s="104"/>
      <c r="O37" s="104"/>
      <c r="P37" s="101">
        <f t="shared" si="0"/>
        <v>0</v>
      </c>
      <c r="Q37" s="460"/>
      <c r="R37" s="461"/>
      <c r="S37" s="461"/>
      <c r="T37" s="461"/>
      <c r="U37" s="461"/>
      <c r="V37" s="461"/>
      <c r="W37" s="461"/>
      <c r="X37" s="461"/>
      <c r="Y37" s="461"/>
      <c r="Z37" s="461"/>
      <c r="AA37" s="461"/>
      <c r="AB37" s="462"/>
      <c r="AC37" s="97"/>
    </row>
    <row r="38" spans="1:29" ht="28.5" customHeight="1" x14ac:dyDescent="0.25">
      <c r="A38" s="466"/>
      <c r="B38" s="432"/>
      <c r="C38" s="102" t="s">
        <v>67</v>
      </c>
      <c r="D38" s="103"/>
      <c r="E38" s="103"/>
      <c r="F38" s="103"/>
      <c r="G38" s="103"/>
      <c r="H38" s="103"/>
      <c r="I38" s="103"/>
      <c r="J38" s="103"/>
      <c r="K38" s="103"/>
      <c r="L38" s="103"/>
      <c r="M38" s="103"/>
      <c r="N38" s="103"/>
      <c r="O38" s="103"/>
      <c r="P38" s="101">
        <f t="shared" si="0"/>
        <v>0</v>
      </c>
      <c r="Q38" s="454"/>
      <c r="R38" s="455"/>
      <c r="S38" s="455"/>
      <c r="T38" s="455"/>
      <c r="U38" s="455"/>
      <c r="V38" s="455"/>
      <c r="W38" s="455"/>
      <c r="X38" s="455"/>
      <c r="Y38" s="455"/>
      <c r="Z38" s="455"/>
      <c r="AA38" s="455"/>
      <c r="AB38" s="456"/>
      <c r="AC38" s="97"/>
    </row>
    <row r="39" spans="1:29" ht="28.5" customHeight="1" thickBot="1" x14ac:dyDescent="0.3">
      <c r="A39" s="467"/>
      <c r="B39" s="453"/>
      <c r="C39" s="91" t="s">
        <v>70</v>
      </c>
      <c r="D39" s="105"/>
      <c r="E39" s="105"/>
      <c r="F39" s="105"/>
      <c r="G39" s="105"/>
      <c r="H39" s="105"/>
      <c r="I39" s="105"/>
      <c r="J39" s="105"/>
      <c r="K39" s="105"/>
      <c r="L39" s="106"/>
      <c r="M39" s="106"/>
      <c r="N39" s="106"/>
      <c r="O39" s="106"/>
      <c r="P39" s="107">
        <f t="shared" si="0"/>
        <v>0</v>
      </c>
      <c r="Q39" s="457"/>
      <c r="R39" s="458"/>
      <c r="S39" s="458"/>
      <c r="T39" s="458"/>
      <c r="U39" s="458"/>
      <c r="V39" s="458"/>
      <c r="W39" s="458"/>
      <c r="X39" s="458"/>
      <c r="Y39" s="458"/>
      <c r="Z39" s="458"/>
      <c r="AA39" s="458"/>
      <c r="AB39" s="459"/>
      <c r="AC39" s="97"/>
    </row>
    <row r="40" spans="1:29" x14ac:dyDescent="0.25">
      <c r="A40" s="50" t="s">
        <v>112</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zoomScale="58" zoomScaleNormal="58" workbookViewId="0">
      <selection activeCell="C7" sqref="C7:C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1"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113</v>
      </c>
      <c r="D17" s="373"/>
      <c r="E17" s="373"/>
      <c r="F17" s="373"/>
      <c r="G17" s="373"/>
      <c r="H17" s="373"/>
      <c r="I17" s="373"/>
      <c r="J17" s="373"/>
      <c r="K17" s="373"/>
      <c r="L17" s="373"/>
      <c r="M17" s="373"/>
      <c r="N17" s="373"/>
      <c r="O17" s="373"/>
      <c r="P17" s="373"/>
      <c r="Q17" s="374"/>
      <c r="R17" s="321" t="s">
        <v>25</v>
      </c>
      <c r="S17" s="322"/>
      <c r="T17" s="322"/>
      <c r="U17" s="322"/>
      <c r="V17" s="323"/>
      <c r="W17" s="518">
        <v>1</v>
      </c>
      <c r="X17" s="519"/>
      <c r="Y17" s="322" t="s">
        <v>26</v>
      </c>
      <c r="Z17" s="322"/>
      <c r="AA17" s="322"/>
      <c r="AB17" s="323"/>
      <c r="AC17" s="377">
        <v>0.05</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252">
        <v>79041466</v>
      </c>
      <c r="D22" s="253">
        <v>0</v>
      </c>
      <c r="E22" s="253">
        <v>-21480600</v>
      </c>
      <c r="F22" s="253">
        <v>0</v>
      </c>
      <c r="G22" s="254">
        <v>-2018800</v>
      </c>
      <c r="H22" s="253">
        <v>0</v>
      </c>
      <c r="I22" s="253">
        <v>0</v>
      </c>
      <c r="J22" s="253">
        <v>0</v>
      </c>
      <c r="K22" s="253">
        <v>0</v>
      </c>
      <c r="L22" s="253">
        <v>0</v>
      </c>
      <c r="M22" s="253">
        <v>0</v>
      </c>
      <c r="N22" s="253">
        <v>0</v>
      </c>
      <c r="O22" s="255">
        <f>SUM(C22:N22)</f>
        <v>55542066</v>
      </c>
      <c r="P22" s="256"/>
      <c r="Q22" s="257">
        <v>1236768800</v>
      </c>
      <c r="R22" s="255">
        <v>833239000</v>
      </c>
      <c r="S22" s="255">
        <v>0</v>
      </c>
      <c r="T22" s="255">
        <v>468180000</v>
      </c>
      <c r="U22" s="255">
        <v>-499159733</v>
      </c>
      <c r="V22" s="255">
        <v>0</v>
      </c>
      <c r="W22" s="255">
        <v>0</v>
      </c>
      <c r="X22" s="255">
        <v>18000000</v>
      </c>
      <c r="Y22" s="255">
        <v>0</v>
      </c>
      <c r="Z22" s="255">
        <v>119509067</v>
      </c>
      <c r="AA22" s="255">
        <v>0</v>
      </c>
      <c r="AB22" s="255">
        <v>0</v>
      </c>
      <c r="AC22" s="255">
        <f>SUM(Q22:AB22)</f>
        <v>2176537134</v>
      </c>
      <c r="AD22" s="258"/>
      <c r="AE22" s="3"/>
      <c r="AF22" s="3"/>
    </row>
    <row r="23" spans="1:41" ht="32.1" customHeight="1" x14ac:dyDescent="0.25">
      <c r="A23" s="281" t="s">
        <v>47</v>
      </c>
      <c r="B23" s="282"/>
      <c r="C23" s="259">
        <f>+C22</f>
        <v>79041466</v>
      </c>
      <c r="D23" s="260"/>
      <c r="E23" s="254">
        <v>-21480600</v>
      </c>
      <c r="F23" s="260">
        <v>0</v>
      </c>
      <c r="G23" s="254">
        <v>-2018800</v>
      </c>
      <c r="H23" s="260">
        <v>0</v>
      </c>
      <c r="I23" s="260">
        <v>0</v>
      </c>
      <c r="J23" s="260">
        <v>0</v>
      </c>
      <c r="K23" s="260">
        <v>0</v>
      </c>
      <c r="L23" s="260"/>
      <c r="M23" s="260"/>
      <c r="N23" s="254"/>
      <c r="O23" s="254">
        <f>SUM(C23:N23)</f>
        <v>55542066</v>
      </c>
      <c r="P23" s="261">
        <f>+O23/O22</f>
        <v>1</v>
      </c>
      <c r="Q23" s="262">
        <v>1722390600</v>
      </c>
      <c r="R23" s="254">
        <v>339459600</v>
      </c>
      <c r="S23" s="254">
        <v>-11311133</v>
      </c>
      <c r="T23" s="254">
        <v>-11511000</v>
      </c>
      <c r="U23" s="254">
        <v>0</v>
      </c>
      <c r="V23" s="254">
        <v>0</v>
      </c>
      <c r="W23" s="254">
        <v>0</v>
      </c>
      <c r="X23" s="254">
        <v>18000000</v>
      </c>
      <c r="Y23" s="254">
        <v>-41593067</v>
      </c>
      <c r="Z23" s="254"/>
      <c r="AA23" s="254"/>
      <c r="AB23" s="254"/>
      <c r="AC23" s="254">
        <f>SUM(Q23:AB23)</f>
        <v>2015435000</v>
      </c>
      <c r="AD23" s="261">
        <f>+AC23/AC22</f>
        <v>0.92598236368982623</v>
      </c>
      <c r="AE23" s="3"/>
      <c r="AF23" s="3"/>
      <c r="AG23" s="271"/>
    </row>
    <row r="24" spans="1:41" ht="32.1" customHeight="1" x14ac:dyDescent="0.25">
      <c r="A24" s="281" t="s">
        <v>49</v>
      </c>
      <c r="B24" s="282"/>
      <c r="C24" s="259">
        <v>0</v>
      </c>
      <c r="D24" s="260">
        <v>55542066</v>
      </c>
      <c r="E24" s="253">
        <v>-21480600</v>
      </c>
      <c r="F24" s="260">
        <v>0</v>
      </c>
      <c r="G24" s="254">
        <v>-2018800</v>
      </c>
      <c r="H24" s="260">
        <v>0</v>
      </c>
      <c r="I24" s="260">
        <v>0</v>
      </c>
      <c r="J24" s="260">
        <v>0</v>
      </c>
      <c r="K24" s="260">
        <v>23499400</v>
      </c>
      <c r="L24" s="260">
        <v>0</v>
      </c>
      <c r="M24" s="260">
        <v>0</v>
      </c>
      <c r="N24" s="254">
        <v>0</v>
      </c>
      <c r="O24" s="254">
        <f>SUM(C24:N24)</f>
        <v>55542066</v>
      </c>
      <c r="P24" s="256"/>
      <c r="Q24" s="262">
        <v>0</v>
      </c>
      <c r="R24" s="254">
        <v>63970800</v>
      </c>
      <c r="S24" s="254">
        <v>182367000</v>
      </c>
      <c r="T24" s="254">
        <v>182367000</v>
      </c>
      <c r="U24" s="254">
        <v>171992034</v>
      </c>
      <c r="V24" s="254">
        <v>171992034</v>
      </c>
      <c r="W24" s="254">
        <v>171992034</v>
      </c>
      <c r="X24" s="254">
        <v>171992034</v>
      </c>
      <c r="Y24" s="254">
        <v>175592034</v>
      </c>
      <c r="Z24" s="254">
        <v>175592034</v>
      </c>
      <c r="AA24" s="254">
        <v>175592034</v>
      </c>
      <c r="AB24" s="254">
        <v>533088096</v>
      </c>
      <c r="AC24" s="254">
        <f>SUM(Q24:AB24)</f>
        <v>2176537134</v>
      </c>
      <c r="AD24" s="261"/>
      <c r="AE24" s="3"/>
      <c r="AF24" s="3"/>
    </row>
    <row r="25" spans="1:41" ht="32.1" customHeight="1" thickBot="1" x14ac:dyDescent="0.3">
      <c r="A25" s="314" t="s">
        <v>51</v>
      </c>
      <c r="B25" s="315"/>
      <c r="C25" s="263">
        <v>53287866</v>
      </c>
      <c r="D25" s="264">
        <v>2254200</v>
      </c>
      <c r="E25" s="264">
        <v>0</v>
      </c>
      <c r="F25" s="264">
        <v>0</v>
      </c>
      <c r="G25" s="265">
        <v>0</v>
      </c>
      <c r="H25" s="264">
        <v>0</v>
      </c>
      <c r="I25" s="264">
        <v>0</v>
      </c>
      <c r="J25" s="264">
        <v>0</v>
      </c>
      <c r="K25" s="264">
        <v>0</v>
      </c>
      <c r="L25" s="264"/>
      <c r="M25" s="264"/>
      <c r="N25" s="265"/>
      <c r="O25" s="265">
        <f>SUM(C25:N25)</f>
        <v>55542066</v>
      </c>
      <c r="P25" s="266">
        <f>+O25/O24</f>
        <v>1</v>
      </c>
      <c r="Q25" s="267">
        <v>0</v>
      </c>
      <c r="R25" s="265">
        <v>53978867</v>
      </c>
      <c r="S25" s="265">
        <v>173451600</v>
      </c>
      <c r="T25" s="265">
        <v>182367000</v>
      </c>
      <c r="U25" s="265">
        <v>182367000</v>
      </c>
      <c r="V25" s="265">
        <v>182367000</v>
      </c>
      <c r="W25" s="265">
        <v>174409933</v>
      </c>
      <c r="X25" s="265">
        <v>183011000</v>
      </c>
      <c r="Y25" s="265">
        <v>178031000</v>
      </c>
      <c r="Z25" s="265"/>
      <c r="AA25" s="265"/>
      <c r="AB25" s="265"/>
      <c r="AC25" s="265">
        <f>SUM(Q25:AB25)</f>
        <v>1309983400</v>
      </c>
      <c r="AD25" s="268">
        <f>+AC25/AC24</f>
        <v>0.6018658627673108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113</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95.45" customHeight="1" x14ac:dyDescent="0.25">
      <c r="A34" s="394" t="s">
        <v>113</v>
      </c>
      <c r="B34" s="396">
        <v>0.05</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20" t="s">
        <v>716</v>
      </c>
      <c r="R34" s="521"/>
      <c r="S34" s="521"/>
      <c r="T34" s="522"/>
      <c r="U34" s="520" t="s">
        <v>717</v>
      </c>
      <c r="V34" s="521"/>
      <c r="W34" s="521"/>
      <c r="X34" s="522"/>
      <c r="Y34" s="526" t="s">
        <v>68</v>
      </c>
      <c r="Z34" s="527"/>
      <c r="AA34" s="528"/>
      <c r="AB34" s="520" t="s">
        <v>114</v>
      </c>
      <c r="AC34" s="532"/>
      <c r="AD34" s="533"/>
      <c r="AG34" s="87"/>
      <c r="AH34" s="87"/>
      <c r="AI34" s="87"/>
      <c r="AJ34" s="87"/>
      <c r="AK34" s="87"/>
      <c r="AL34" s="87"/>
      <c r="AM34" s="87"/>
      <c r="AN34" s="87"/>
      <c r="AO34" s="87"/>
    </row>
    <row r="35" spans="1:41" ht="95.45" customHeight="1" thickBot="1" x14ac:dyDescent="0.3">
      <c r="A35" s="395"/>
      <c r="B35" s="397"/>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c r="N35" s="221"/>
      <c r="O35" s="221"/>
      <c r="P35" s="222">
        <f>SUM(D35:O35)</f>
        <v>0.74849999999999994</v>
      </c>
      <c r="Q35" s="523"/>
      <c r="R35" s="524"/>
      <c r="S35" s="524"/>
      <c r="T35" s="525"/>
      <c r="U35" s="523"/>
      <c r="V35" s="524"/>
      <c r="W35" s="524"/>
      <c r="X35" s="525"/>
      <c r="Y35" s="529"/>
      <c r="Z35" s="530"/>
      <c r="AA35" s="531"/>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94.5" customHeight="1" x14ac:dyDescent="0.25">
      <c r="A38" s="434" t="s">
        <v>115</v>
      </c>
      <c r="B38" s="413">
        <v>0.05</v>
      </c>
      <c r="C38" s="102" t="s">
        <v>67</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415" t="s">
        <v>718</v>
      </c>
      <c r="R38" s="416"/>
      <c r="S38" s="416"/>
      <c r="T38" s="416"/>
      <c r="U38" s="416"/>
      <c r="V38" s="416"/>
      <c r="W38" s="416"/>
      <c r="X38" s="416"/>
      <c r="Y38" s="416"/>
      <c r="Z38" s="416"/>
      <c r="AA38" s="416"/>
      <c r="AB38" s="416"/>
      <c r="AC38" s="416"/>
      <c r="AD38" s="417"/>
      <c r="AE38" s="97"/>
      <c r="AG38" s="98"/>
      <c r="AH38" s="98"/>
      <c r="AI38" s="98"/>
      <c r="AJ38" s="98"/>
      <c r="AK38" s="98"/>
      <c r="AL38" s="98"/>
      <c r="AM38" s="98"/>
      <c r="AN38" s="98"/>
      <c r="AO38" s="98"/>
    </row>
    <row r="39" spans="1:41" ht="94.5" customHeight="1" thickBot="1" x14ac:dyDescent="0.3">
      <c r="A39" s="535"/>
      <c r="B39" s="414"/>
      <c r="C39" s="91" t="s">
        <v>70</v>
      </c>
      <c r="D39" s="214">
        <v>8.3299999999999999E-2</v>
      </c>
      <c r="E39" s="214">
        <v>8.3299999999999999E-2</v>
      </c>
      <c r="F39" s="214">
        <v>8.3299999999999999E-2</v>
      </c>
      <c r="G39" s="214">
        <v>8.3299999999999999E-2</v>
      </c>
      <c r="H39" s="214">
        <v>8.3299999999999999E-2</v>
      </c>
      <c r="I39" s="214">
        <v>8.3000000000000004E-2</v>
      </c>
      <c r="J39" s="214">
        <v>8.3000000000000004E-2</v>
      </c>
      <c r="K39" s="214">
        <v>8.3000000000000004E-2</v>
      </c>
      <c r="L39" s="214">
        <v>8.3000000000000004E-2</v>
      </c>
      <c r="M39" s="214"/>
      <c r="N39" s="214"/>
      <c r="O39" s="214"/>
      <c r="P39" s="220">
        <f>SUM(D39:O39)</f>
        <v>0.74849999999999994</v>
      </c>
      <c r="Q39" s="418"/>
      <c r="R39" s="419"/>
      <c r="S39" s="419"/>
      <c r="T39" s="419"/>
      <c r="U39" s="419"/>
      <c r="V39" s="419"/>
      <c r="W39" s="419"/>
      <c r="X39" s="419"/>
      <c r="Y39" s="419"/>
      <c r="Z39" s="419"/>
      <c r="AA39" s="419"/>
      <c r="AB39" s="419"/>
      <c r="AC39" s="419"/>
      <c r="AD39" s="420"/>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4 AB34 Y34 U34 Q38:AD39" xr:uid="{EE65FFD7-EA84-4647-82C9-4A25B3D83A61}">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zoomScale="60" zoomScaleNormal="60" workbookViewId="0">
      <selection activeCell="Q38" sqref="Q38:AD3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20.140625" style="50" customWidth="1"/>
    <col min="16" max="16" width="18.140625" style="50" customWidth="1"/>
    <col min="17" max="17" width="21.5703125" style="50" customWidth="1"/>
    <col min="18" max="19" width="18.140625" style="50" customWidth="1"/>
    <col min="20" max="20" width="20.28515625" style="50" customWidth="1"/>
    <col min="21" max="23" width="18.140625" style="50" customWidth="1"/>
    <col min="24" max="24" width="21.710937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116</v>
      </c>
      <c r="D17" s="373"/>
      <c r="E17" s="373"/>
      <c r="F17" s="373"/>
      <c r="G17" s="373"/>
      <c r="H17" s="373"/>
      <c r="I17" s="373"/>
      <c r="J17" s="373"/>
      <c r="K17" s="373"/>
      <c r="L17" s="373"/>
      <c r="M17" s="373"/>
      <c r="N17" s="373"/>
      <c r="O17" s="373"/>
      <c r="P17" s="373"/>
      <c r="Q17" s="374"/>
      <c r="R17" s="321" t="s">
        <v>25</v>
      </c>
      <c r="S17" s="322"/>
      <c r="T17" s="322"/>
      <c r="U17" s="322"/>
      <c r="V17" s="323"/>
      <c r="W17" s="382">
        <v>6</v>
      </c>
      <c r="X17" s="383"/>
      <c r="Y17" s="322" t="s">
        <v>26</v>
      </c>
      <c r="Z17" s="322"/>
      <c r="AA17" s="322"/>
      <c r="AB17" s="323"/>
      <c r="AC17" s="377">
        <v>0.15</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2830749803</v>
      </c>
      <c r="D22" s="178">
        <v>0</v>
      </c>
      <c r="E22" s="178">
        <v>0</v>
      </c>
      <c r="F22" s="178">
        <v>0</v>
      </c>
      <c r="G22" s="178">
        <v>0</v>
      </c>
      <c r="H22" s="178">
        <v>0</v>
      </c>
      <c r="I22" s="178">
        <v>0</v>
      </c>
      <c r="J22" s="178">
        <v>0</v>
      </c>
      <c r="K22" s="178">
        <v>0</v>
      </c>
      <c r="L22" s="178">
        <v>0</v>
      </c>
      <c r="M22" s="178">
        <v>0</v>
      </c>
      <c r="N22" s="178">
        <v>0</v>
      </c>
      <c r="O22" s="235">
        <f>SUM(C22:N22)</f>
        <v>2830749803</v>
      </c>
      <c r="P22" s="180"/>
      <c r="Q22" s="236">
        <v>7421734368</v>
      </c>
      <c r="R22" s="235">
        <v>798000000</v>
      </c>
      <c r="S22" s="235"/>
      <c r="T22" s="235">
        <v>2134380000</v>
      </c>
      <c r="U22" s="235">
        <v>64838195</v>
      </c>
      <c r="V22" s="235"/>
      <c r="W22" s="235"/>
      <c r="X22" s="235"/>
      <c r="Y22" s="235"/>
      <c r="Z22" s="235">
        <v>100000000</v>
      </c>
      <c r="AA22" s="235"/>
      <c r="AB22" s="235"/>
      <c r="AC22" s="235">
        <f>SUM(Q22:AB22)</f>
        <v>10518952563</v>
      </c>
      <c r="AD22" s="184"/>
      <c r="AE22" s="3"/>
      <c r="AF22" s="3"/>
    </row>
    <row r="23" spans="1:41" ht="32.1" customHeight="1" x14ac:dyDescent="0.25">
      <c r="A23" s="281" t="s">
        <v>47</v>
      </c>
      <c r="B23" s="282"/>
      <c r="C23" s="175">
        <f>+C22</f>
        <v>2830749803</v>
      </c>
      <c r="D23" s="174">
        <v>0</v>
      </c>
      <c r="E23" s="174">
        <v>0</v>
      </c>
      <c r="F23" s="174">
        <v>0</v>
      </c>
      <c r="G23" s="174">
        <v>0</v>
      </c>
      <c r="H23" s="174">
        <v>0</v>
      </c>
      <c r="I23" s="174">
        <v>0</v>
      </c>
      <c r="J23" s="174">
        <v>0</v>
      </c>
      <c r="K23" s="174">
        <v>0</v>
      </c>
      <c r="L23" s="174"/>
      <c r="M23" s="174"/>
      <c r="N23" s="237"/>
      <c r="O23" s="237">
        <f>SUM(C23:N23)</f>
        <v>2830749803</v>
      </c>
      <c r="P23" s="182">
        <f>+O23/O22</f>
        <v>1</v>
      </c>
      <c r="Q23" s="231">
        <v>7421734368</v>
      </c>
      <c r="R23" s="237">
        <v>340838152</v>
      </c>
      <c r="S23" s="237">
        <v>305691459</v>
      </c>
      <c r="T23" s="237">
        <v>0</v>
      </c>
      <c r="U23" s="237">
        <v>0</v>
      </c>
      <c r="V23" s="237">
        <v>1434111224</v>
      </c>
      <c r="W23" s="237">
        <v>916577360</v>
      </c>
      <c r="X23" s="237">
        <v>0</v>
      </c>
      <c r="Y23" s="237">
        <v>0</v>
      </c>
      <c r="Z23" s="237"/>
      <c r="AA23" s="237"/>
      <c r="AB23" s="237"/>
      <c r="AC23" s="237">
        <f>SUM(Q23:AB23)</f>
        <v>10418952563</v>
      </c>
      <c r="AD23" s="182">
        <f>+AC23/AC22</f>
        <v>0.9904933500364147</v>
      </c>
      <c r="AE23" s="3"/>
      <c r="AF23" s="3"/>
    </row>
    <row r="24" spans="1:41" ht="32.1" customHeight="1" x14ac:dyDescent="0.25">
      <c r="A24" s="281" t="s">
        <v>49</v>
      </c>
      <c r="B24" s="282"/>
      <c r="C24" s="175">
        <v>765000000</v>
      </c>
      <c r="D24" s="174">
        <v>831000000</v>
      </c>
      <c r="E24" s="174">
        <v>788680678</v>
      </c>
      <c r="F24" s="174">
        <v>407979144</v>
      </c>
      <c r="G24" s="174">
        <v>38089981</v>
      </c>
      <c r="H24" s="178">
        <v>0</v>
      </c>
      <c r="I24" s="178">
        <v>0</v>
      </c>
      <c r="J24" s="178">
        <v>0</v>
      </c>
      <c r="K24" s="178">
        <v>0</v>
      </c>
      <c r="L24" s="178">
        <v>0</v>
      </c>
      <c r="M24" s="178">
        <v>0</v>
      </c>
      <c r="N24" s="178">
        <v>0</v>
      </c>
      <c r="O24" s="237">
        <f>SUM(C24:N24)</f>
        <v>2830749803</v>
      </c>
      <c r="P24" s="180"/>
      <c r="Q24" s="231"/>
      <c r="R24" s="237">
        <v>83000000</v>
      </c>
      <c r="S24" s="237">
        <v>482000000</v>
      </c>
      <c r="T24" s="237">
        <v>851000000</v>
      </c>
      <c r="U24" s="237">
        <v>882000000</v>
      </c>
      <c r="V24" s="237">
        <v>882000000</v>
      </c>
      <c r="W24" s="237">
        <v>882000000</v>
      </c>
      <c r="X24" s="237">
        <v>882000000</v>
      </c>
      <c r="Y24" s="237">
        <v>882000000</v>
      </c>
      <c r="Z24" s="237">
        <v>882000000</v>
      </c>
      <c r="AA24" s="237">
        <v>882000000</v>
      </c>
      <c r="AB24" s="237">
        <v>2928952563</v>
      </c>
      <c r="AC24" s="237">
        <f>SUM(Q24:AB24)</f>
        <v>10518952563</v>
      </c>
      <c r="AD24" s="182"/>
      <c r="AE24" s="3"/>
      <c r="AF24" s="3"/>
    </row>
    <row r="25" spans="1:41" ht="32.1" customHeight="1" thickBot="1" x14ac:dyDescent="0.3">
      <c r="A25" s="314" t="s">
        <v>51</v>
      </c>
      <c r="B25" s="315"/>
      <c r="C25" s="176">
        <v>747269337</v>
      </c>
      <c r="D25" s="177">
        <v>771794042</v>
      </c>
      <c r="E25" s="177">
        <v>762995036</v>
      </c>
      <c r="F25" s="177">
        <v>477486476</v>
      </c>
      <c r="G25" s="177">
        <v>71204912</v>
      </c>
      <c r="H25" s="174">
        <v>0</v>
      </c>
      <c r="I25" s="174">
        <v>0</v>
      </c>
      <c r="J25" s="174">
        <v>0</v>
      </c>
      <c r="K25" s="174">
        <v>0</v>
      </c>
      <c r="L25" s="177"/>
      <c r="M25" s="177"/>
      <c r="N25" s="238"/>
      <c r="O25" s="238">
        <f>SUM(C25:N25)</f>
        <v>2830749803</v>
      </c>
      <c r="P25" s="181">
        <f>+O25/O24</f>
        <v>1</v>
      </c>
      <c r="Q25" s="239">
        <v>0</v>
      </c>
      <c r="R25" s="238">
        <v>0</v>
      </c>
      <c r="S25" s="238">
        <v>29504974</v>
      </c>
      <c r="T25" s="238">
        <v>344890554</v>
      </c>
      <c r="U25" s="238">
        <v>742463867</v>
      </c>
      <c r="V25" s="238">
        <v>834233769</v>
      </c>
      <c r="W25" s="238">
        <v>717022606</v>
      </c>
      <c r="X25" s="238">
        <v>845530975</v>
      </c>
      <c r="Y25" s="238">
        <v>891577315</v>
      </c>
      <c r="Z25" s="238"/>
      <c r="AA25" s="238"/>
      <c r="AB25" s="238"/>
      <c r="AC25" s="238">
        <f>SUM(Q25:AB25)</f>
        <v>4405224060</v>
      </c>
      <c r="AD25" s="183">
        <f>+AC25/AC24</f>
        <v>0.41878923149584318</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116</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228.75" customHeight="1" x14ac:dyDescent="0.25">
      <c r="A34" s="394" t="s">
        <v>117</v>
      </c>
      <c r="B34" s="396">
        <v>0.15</v>
      </c>
      <c r="C34" s="90" t="s">
        <v>67</v>
      </c>
      <c r="D34" s="89">
        <v>6</v>
      </c>
      <c r="E34" s="89">
        <v>6</v>
      </c>
      <c r="F34" s="89">
        <v>6</v>
      </c>
      <c r="G34" s="89">
        <v>6</v>
      </c>
      <c r="H34" s="89">
        <v>6</v>
      </c>
      <c r="I34" s="89">
        <v>6</v>
      </c>
      <c r="J34" s="89">
        <v>6</v>
      </c>
      <c r="K34" s="89">
        <v>6</v>
      </c>
      <c r="L34" s="89">
        <v>6</v>
      </c>
      <c r="M34" s="89">
        <v>6</v>
      </c>
      <c r="N34" s="89">
        <v>6</v>
      </c>
      <c r="O34" s="89">
        <v>6</v>
      </c>
      <c r="P34" s="202">
        <v>6</v>
      </c>
      <c r="Q34" s="526" t="s">
        <v>626</v>
      </c>
      <c r="R34" s="527"/>
      <c r="S34" s="527"/>
      <c r="T34" s="528"/>
      <c r="U34" s="526" t="s">
        <v>627</v>
      </c>
      <c r="V34" s="527"/>
      <c r="W34" s="527"/>
      <c r="X34" s="528"/>
      <c r="Y34" s="526" t="s">
        <v>118</v>
      </c>
      <c r="Z34" s="536"/>
      <c r="AA34" s="537"/>
      <c r="AB34" s="520" t="s">
        <v>119</v>
      </c>
      <c r="AC34" s="532"/>
      <c r="AD34" s="533"/>
      <c r="AG34" s="87"/>
      <c r="AH34" s="87"/>
      <c r="AI34" s="87"/>
      <c r="AJ34" s="87"/>
      <c r="AK34" s="87"/>
      <c r="AL34" s="87"/>
      <c r="AM34" s="87"/>
      <c r="AN34" s="87"/>
      <c r="AO34" s="87"/>
    </row>
    <row r="35" spans="1:41" ht="228.75" customHeight="1" thickBot="1" x14ac:dyDescent="0.3">
      <c r="A35" s="395"/>
      <c r="B35" s="397"/>
      <c r="C35" s="91" t="s">
        <v>70</v>
      </c>
      <c r="D35" s="223">
        <v>6</v>
      </c>
      <c r="E35" s="223">
        <v>6</v>
      </c>
      <c r="F35" s="223">
        <v>6</v>
      </c>
      <c r="G35" s="223">
        <v>6</v>
      </c>
      <c r="H35" s="223">
        <v>6</v>
      </c>
      <c r="I35" s="223">
        <v>5</v>
      </c>
      <c r="J35" s="223">
        <v>6</v>
      </c>
      <c r="K35" s="223">
        <v>6</v>
      </c>
      <c r="L35" s="223">
        <v>6</v>
      </c>
      <c r="M35" s="223"/>
      <c r="N35" s="223"/>
      <c r="O35" s="223"/>
      <c r="P35" s="224">
        <f>MAX(D35:O35)</f>
        <v>6</v>
      </c>
      <c r="Q35" s="529"/>
      <c r="R35" s="530"/>
      <c r="S35" s="530"/>
      <c r="T35" s="531"/>
      <c r="U35" s="529"/>
      <c r="V35" s="530"/>
      <c r="W35" s="530"/>
      <c r="X35" s="531"/>
      <c r="Y35" s="538"/>
      <c r="Z35" s="539"/>
      <c r="AA35" s="540"/>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83.25" customHeight="1" x14ac:dyDescent="0.25">
      <c r="A38" s="421" t="s">
        <v>120</v>
      </c>
      <c r="B38" s="423">
        <v>0.05</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415" t="s">
        <v>628</v>
      </c>
      <c r="R38" s="416"/>
      <c r="S38" s="416"/>
      <c r="T38" s="416"/>
      <c r="U38" s="416"/>
      <c r="V38" s="416"/>
      <c r="W38" s="416"/>
      <c r="X38" s="416"/>
      <c r="Y38" s="416"/>
      <c r="Z38" s="416"/>
      <c r="AA38" s="416"/>
      <c r="AB38" s="416"/>
      <c r="AC38" s="416"/>
      <c r="AD38" s="417"/>
      <c r="AE38" s="97"/>
      <c r="AG38" s="98"/>
      <c r="AH38" s="98"/>
      <c r="AI38" s="98"/>
      <c r="AJ38" s="98"/>
      <c r="AK38" s="98"/>
      <c r="AL38" s="98"/>
      <c r="AM38" s="98"/>
      <c r="AN38" s="98"/>
      <c r="AO38" s="98"/>
    </row>
    <row r="39" spans="1:41" ht="83.25" customHeight="1" x14ac:dyDescent="0.25">
      <c r="A39" s="422"/>
      <c r="B39" s="424"/>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c r="N39" s="212"/>
      <c r="O39" s="212"/>
      <c r="P39" s="219">
        <f>SUM(D39:O39)</f>
        <v>0.74849999999999994</v>
      </c>
      <c r="Q39" s="425"/>
      <c r="R39" s="426"/>
      <c r="S39" s="426"/>
      <c r="T39" s="426"/>
      <c r="U39" s="426"/>
      <c r="V39" s="426"/>
      <c r="W39" s="426"/>
      <c r="X39" s="426"/>
      <c r="Y39" s="426"/>
      <c r="Z39" s="426"/>
      <c r="AA39" s="426"/>
      <c r="AB39" s="426"/>
      <c r="AC39" s="426"/>
      <c r="AD39" s="427"/>
      <c r="AE39" s="97"/>
    </row>
    <row r="40" spans="1:41" ht="78.75" customHeight="1" x14ac:dyDescent="0.25">
      <c r="A40" s="411" t="s">
        <v>121</v>
      </c>
      <c r="B40" s="413">
        <v>0.1</v>
      </c>
      <c r="C40" s="102" t="s">
        <v>67</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415" t="s">
        <v>629</v>
      </c>
      <c r="R40" s="416"/>
      <c r="S40" s="416"/>
      <c r="T40" s="416"/>
      <c r="U40" s="416"/>
      <c r="V40" s="416"/>
      <c r="W40" s="416"/>
      <c r="X40" s="416"/>
      <c r="Y40" s="416"/>
      <c r="Z40" s="416"/>
      <c r="AA40" s="416"/>
      <c r="AB40" s="416"/>
      <c r="AC40" s="416"/>
      <c r="AD40" s="417"/>
      <c r="AE40" s="97"/>
    </row>
    <row r="41" spans="1:41" ht="78.75" customHeight="1" thickBot="1" x14ac:dyDescent="0.3">
      <c r="A41" s="412"/>
      <c r="B41" s="414"/>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c r="M41" s="214"/>
      <c r="N41" s="214"/>
      <c r="O41" s="214"/>
      <c r="P41" s="220">
        <f>SUM(D41:O41)</f>
        <v>0.66549999999999998</v>
      </c>
      <c r="Q41" s="418"/>
      <c r="R41" s="419"/>
      <c r="S41" s="419"/>
      <c r="T41" s="419"/>
      <c r="U41" s="419"/>
      <c r="V41" s="419"/>
      <c r="W41" s="419"/>
      <c r="X41" s="419"/>
      <c r="Y41" s="419"/>
      <c r="Z41" s="419"/>
      <c r="AA41" s="419"/>
      <c r="AB41" s="419"/>
      <c r="AC41" s="419"/>
      <c r="AD41" s="420"/>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U34 Y34 AB34 Q34 Q38:AD41"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zoomScale="60" zoomScaleNormal="60" workbookViewId="0">
      <selection activeCell="Q40" sqref="Q40:AD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122</v>
      </c>
      <c r="D17" s="373"/>
      <c r="E17" s="373"/>
      <c r="F17" s="373"/>
      <c r="G17" s="373"/>
      <c r="H17" s="373"/>
      <c r="I17" s="373"/>
      <c r="J17" s="373"/>
      <c r="K17" s="373"/>
      <c r="L17" s="373"/>
      <c r="M17" s="373"/>
      <c r="N17" s="373"/>
      <c r="O17" s="373"/>
      <c r="P17" s="373"/>
      <c r="Q17" s="374"/>
      <c r="R17" s="321" t="s">
        <v>25</v>
      </c>
      <c r="S17" s="322"/>
      <c r="T17" s="322"/>
      <c r="U17" s="322"/>
      <c r="V17" s="323"/>
      <c r="W17" s="518">
        <v>1</v>
      </c>
      <c r="X17" s="519"/>
      <c r="Y17" s="322" t="s">
        <v>26</v>
      </c>
      <c r="Z17" s="322"/>
      <c r="AA17" s="322"/>
      <c r="AB17" s="323"/>
      <c r="AC17" s="377">
        <v>0.1</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2150867</v>
      </c>
      <c r="D22" s="178">
        <v>0</v>
      </c>
      <c r="E22" s="178">
        <v>-2150867</v>
      </c>
      <c r="F22" s="178">
        <v>0</v>
      </c>
      <c r="G22" s="178">
        <v>0</v>
      </c>
      <c r="H22" s="178">
        <v>0</v>
      </c>
      <c r="I22" s="178">
        <v>0</v>
      </c>
      <c r="J22" s="178">
        <v>0</v>
      </c>
      <c r="K22" s="178">
        <v>0</v>
      </c>
      <c r="L22" s="178">
        <v>0</v>
      </c>
      <c r="M22" s="178">
        <v>0</v>
      </c>
      <c r="N22" s="178">
        <v>0</v>
      </c>
      <c r="O22" s="235">
        <f>SUM(C22:N22)</f>
        <v>0</v>
      </c>
      <c r="P22" s="180"/>
      <c r="Q22" s="236">
        <v>782724500</v>
      </c>
      <c r="R22" s="235">
        <v>456665000</v>
      </c>
      <c r="S22" s="237">
        <v>0</v>
      </c>
      <c r="T22" s="237">
        <v>0</v>
      </c>
      <c r="U22" s="235">
        <v>-15068435</v>
      </c>
      <c r="V22" s="237">
        <v>0</v>
      </c>
      <c r="W22" s="237">
        <v>0</v>
      </c>
      <c r="X22" s="237">
        <v>0</v>
      </c>
      <c r="Y22" s="237">
        <v>0</v>
      </c>
      <c r="Z22" s="235">
        <v>222711769</v>
      </c>
      <c r="AA22" s="237">
        <v>0</v>
      </c>
      <c r="AB22" s="237">
        <v>0</v>
      </c>
      <c r="AC22" s="237">
        <f>SUM(Q22:AB22)</f>
        <v>1447032834</v>
      </c>
      <c r="AD22" s="184"/>
      <c r="AE22" s="3"/>
      <c r="AF22" s="3"/>
    </row>
    <row r="23" spans="1:41" ht="32.1" customHeight="1" x14ac:dyDescent="0.25">
      <c r="A23" s="281" t="s">
        <v>47</v>
      </c>
      <c r="B23" s="282"/>
      <c r="C23" s="175">
        <f>+C22</f>
        <v>2150867</v>
      </c>
      <c r="D23" s="174">
        <v>0</v>
      </c>
      <c r="E23" s="237">
        <v>-2150867</v>
      </c>
      <c r="F23" s="174">
        <v>0</v>
      </c>
      <c r="G23" s="174">
        <v>0</v>
      </c>
      <c r="H23" s="174">
        <v>0</v>
      </c>
      <c r="I23" s="174">
        <v>0</v>
      </c>
      <c r="J23" s="174">
        <v>0</v>
      </c>
      <c r="K23" s="174">
        <v>0</v>
      </c>
      <c r="L23" s="174"/>
      <c r="M23" s="174"/>
      <c r="N23" s="174"/>
      <c r="O23" s="237">
        <f>SUM(C23:N23)</f>
        <v>0</v>
      </c>
      <c r="P23" s="240"/>
      <c r="Q23" s="231">
        <v>1235379500</v>
      </c>
      <c r="R23" s="237">
        <v>0</v>
      </c>
      <c r="S23" s="237">
        <v>-13559000</v>
      </c>
      <c r="T23" s="237">
        <v>-2933000</v>
      </c>
      <c r="U23" s="237">
        <v>0</v>
      </c>
      <c r="V23" s="237">
        <v>0</v>
      </c>
      <c r="W23" s="237">
        <v>0</v>
      </c>
      <c r="X23" s="237">
        <v>0</v>
      </c>
      <c r="Y23" s="237">
        <v>0</v>
      </c>
      <c r="Z23" s="237"/>
      <c r="AA23" s="237"/>
      <c r="AB23" s="237"/>
      <c r="AC23" s="237">
        <f>SUM(Q23:AB23)</f>
        <v>1218887500</v>
      </c>
      <c r="AD23" s="182">
        <f>+AC23/AC22</f>
        <v>0.84233575863697363</v>
      </c>
      <c r="AE23" s="3"/>
      <c r="AF23" s="3"/>
    </row>
    <row r="24" spans="1:41" ht="32.1" customHeight="1" x14ac:dyDescent="0.25">
      <c r="A24" s="281" t="s">
        <v>49</v>
      </c>
      <c r="B24" s="282"/>
      <c r="C24" s="175">
        <v>0</v>
      </c>
      <c r="D24" s="174">
        <v>0</v>
      </c>
      <c r="E24" s="174">
        <v>-2150867</v>
      </c>
      <c r="F24" s="174">
        <v>0</v>
      </c>
      <c r="G24" s="174">
        <v>0</v>
      </c>
      <c r="H24" s="174">
        <v>0</v>
      </c>
      <c r="I24" s="174">
        <v>0</v>
      </c>
      <c r="J24" s="174">
        <v>0</v>
      </c>
      <c r="K24" s="174">
        <v>2150867</v>
      </c>
      <c r="L24" s="174">
        <v>0</v>
      </c>
      <c r="M24" s="174">
        <v>0</v>
      </c>
      <c r="N24" s="174">
        <v>0</v>
      </c>
      <c r="O24" s="237">
        <f>SUM(C24:N24)</f>
        <v>0</v>
      </c>
      <c r="P24" s="180"/>
      <c r="Q24" s="237">
        <v>0</v>
      </c>
      <c r="R24" s="237">
        <v>34031500</v>
      </c>
      <c r="S24" s="237">
        <v>109578000</v>
      </c>
      <c r="T24" s="237">
        <v>109578000</v>
      </c>
      <c r="U24" s="237">
        <v>109578000</v>
      </c>
      <c r="V24" s="237">
        <v>109578000</v>
      </c>
      <c r="W24" s="237">
        <v>109578000</v>
      </c>
      <c r="X24" s="237">
        <v>109578000</v>
      </c>
      <c r="Y24" s="237">
        <v>109578000</v>
      </c>
      <c r="Z24" s="237">
        <v>109578000</v>
      </c>
      <c r="AA24" s="237">
        <v>109578000</v>
      </c>
      <c r="AB24" s="237">
        <v>426799334</v>
      </c>
      <c r="AC24" s="237">
        <f>SUM(Q24:AB24)</f>
        <v>1447032834</v>
      </c>
      <c r="AD24" s="182"/>
      <c r="AE24" s="3"/>
      <c r="AF24" s="3"/>
    </row>
    <row r="25" spans="1:41" ht="32.1" customHeight="1" thickBot="1" x14ac:dyDescent="0.3">
      <c r="A25" s="314" t="s">
        <v>51</v>
      </c>
      <c r="B25" s="315"/>
      <c r="C25" s="176">
        <v>0</v>
      </c>
      <c r="D25" s="177">
        <v>0</v>
      </c>
      <c r="E25" s="177">
        <v>0</v>
      </c>
      <c r="F25" s="177">
        <v>0</v>
      </c>
      <c r="G25" s="177">
        <v>0</v>
      </c>
      <c r="H25" s="177">
        <v>0</v>
      </c>
      <c r="I25" s="177">
        <v>0</v>
      </c>
      <c r="J25" s="177">
        <v>0</v>
      </c>
      <c r="K25" s="177">
        <v>0</v>
      </c>
      <c r="L25" s="177"/>
      <c r="M25" s="177"/>
      <c r="N25" s="177"/>
      <c r="O25" s="238">
        <f>SUM(C25:N25)</f>
        <v>0</v>
      </c>
      <c r="P25" s="181"/>
      <c r="Q25" s="239">
        <v>0</v>
      </c>
      <c r="R25" s="238">
        <v>22923065</v>
      </c>
      <c r="S25" s="238">
        <v>109218000</v>
      </c>
      <c r="T25" s="238">
        <v>105111800</v>
      </c>
      <c r="U25" s="238">
        <v>109218000</v>
      </c>
      <c r="V25" s="238">
        <v>105598000</v>
      </c>
      <c r="W25" s="238">
        <v>112838000</v>
      </c>
      <c r="X25" s="238">
        <v>109218000</v>
      </c>
      <c r="Y25" s="238">
        <v>106718533</v>
      </c>
      <c r="Z25" s="238"/>
      <c r="AA25" s="238"/>
      <c r="AB25" s="238"/>
      <c r="AC25" s="238">
        <f>SUM(Q25:AB25)</f>
        <v>780843398</v>
      </c>
      <c r="AD25" s="183">
        <f>+AC25/AC24</f>
        <v>0.53961691791162214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123</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107.1" customHeight="1" x14ac:dyDescent="0.25">
      <c r="A34" s="394" t="s">
        <v>123</v>
      </c>
      <c r="B34" s="396">
        <v>0.1</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26" t="s">
        <v>630</v>
      </c>
      <c r="R34" s="527"/>
      <c r="S34" s="527"/>
      <c r="T34" s="528"/>
      <c r="U34" s="526" t="s">
        <v>631</v>
      </c>
      <c r="V34" s="527"/>
      <c r="W34" s="527"/>
      <c r="X34" s="528"/>
      <c r="Y34" s="526" t="s">
        <v>68</v>
      </c>
      <c r="Z34" s="536"/>
      <c r="AA34" s="537"/>
      <c r="AB34" s="520" t="s">
        <v>124</v>
      </c>
      <c r="AC34" s="532"/>
      <c r="AD34" s="533"/>
      <c r="AG34" s="87"/>
      <c r="AH34" s="87"/>
      <c r="AI34" s="87"/>
      <c r="AJ34" s="87"/>
      <c r="AK34" s="87"/>
      <c r="AL34" s="87"/>
      <c r="AM34" s="87"/>
      <c r="AN34" s="87"/>
      <c r="AO34" s="87"/>
    </row>
    <row r="35" spans="1:41" ht="107.1" customHeight="1" thickBot="1" x14ac:dyDescent="0.3">
      <c r="A35" s="395"/>
      <c r="B35" s="397"/>
      <c r="C35" s="91" t="s">
        <v>70</v>
      </c>
      <c r="D35" s="221">
        <v>8.3299999999999999E-2</v>
      </c>
      <c r="E35" s="221">
        <v>8.3299999999999999E-2</v>
      </c>
      <c r="F35" s="221">
        <v>8.3299999999999999E-2</v>
      </c>
      <c r="G35" s="221">
        <v>8.3299999999999999E-2</v>
      </c>
      <c r="H35" s="221">
        <v>8.3299999999999999E-2</v>
      </c>
      <c r="I35" s="221">
        <v>8.3000000000000004E-2</v>
      </c>
      <c r="J35" s="221">
        <v>8.3000000000000004E-2</v>
      </c>
      <c r="K35" s="221">
        <v>8.3000000000000004E-2</v>
      </c>
      <c r="L35" s="221">
        <v>8.3000000000000004E-2</v>
      </c>
      <c r="M35" s="221"/>
      <c r="N35" s="221"/>
      <c r="O35" s="221"/>
      <c r="P35" s="222">
        <f>SUM(D35:O35)</f>
        <v>0.74849999999999994</v>
      </c>
      <c r="Q35" s="529"/>
      <c r="R35" s="530"/>
      <c r="S35" s="530"/>
      <c r="T35" s="531"/>
      <c r="U35" s="529"/>
      <c r="V35" s="530"/>
      <c r="W35" s="530"/>
      <c r="X35" s="531"/>
      <c r="Y35" s="538"/>
      <c r="Z35" s="539"/>
      <c r="AA35" s="540"/>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89.25" customHeight="1" x14ac:dyDescent="0.25">
      <c r="A38" s="433" t="s">
        <v>125</v>
      </c>
      <c r="B38" s="423">
        <v>0.05</v>
      </c>
      <c r="C38" s="90" t="s">
        <v>67</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41" t="s">
        <v>632</v>
      </c>
      <c r="R38" s="542"/>
      <c r="S38" s="542"/>
      <c r="T38" s="542"/>
      <c r="U38" s="542"/>
      <c r="V38" s="542"/>
      <c r="W38" s="542"/>
      <c r="X38" s="542"/>
      <c r="Y38" s="542"/>
      <c r="Z38" s="542"/>
      <c r="AA38" s="542"/>
      <c r="AB38" s="542"/>
      <c r="AC38" s="542"/>
      <c r="AD38" s="543"/>
      <c r="AE38" s="97"/>
      <c r="AG38" s="98"/>
      <c r="AH38" s="98"/>
      <c r="AI38" s="98"/>
      <c r="AJ38" s="98"/>
      <c r="AK38" s="98"/>
      <c r="AL38" s="98"/>
      <c r="AM38" s="98"/>
      <c r="AN38" s="98"/>
      <c r="AO38" s="98"/>
    </row>
    <row r="39" spans="1:41" ht="89.25" customHeight="1" x14ac:dyDescent="0.25">
      <c r="A39" s="434"/>
      <c r="B39" s="424"/>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c r="N39" s="212"/>
      <c r="O39" s="212"/>
      <c r="P39" s="219">
        <f>SUM(D39:O39)</f>
        <v>0.74849999999999994</v>
      </c>
      <c r="Q39" s="547"/>
      <c r="R39" s="548"/>
      <c r="S39" s="548"/>
      <c r="T39" s="548"/>
      <c r="U39" s="548"/>
      <c r="V39" s="548"/>
      <c r="W39" s="548"/>
      <c r="X39" s="548"/>
      <c r="Y39" s="548"/>
      <c r="Z39" s="548"/>
      <c r="AA39" s="548"/>
      <c r="AB39" s="548"/>
      <c r="AC39" s="548"/>
      <c r="AD39" s="549"/>
      <c r="AE39" s="97"/>
    </row>
    <row r="40" spans="1:41" ht="78" customHeight="1" x14ac:dyDescent="0.25">
      <c r="A40" s="434" t="s">
        <v>126</v>
      </c>
      <c r="B40" s="413">
        <v>0.05</v>
      </c>
      <c r="C40" s="102" t="s">
        <v>67</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41" t="s">
        <v>633</v>
      </c>
      <c r="R40" s="542"/>
      <c r="S40" s="542"/>
      <c r="T40" s="542"/>
      <c r="U40" s="542"/>
      <c r="V40" s="542"/>
      <c r="W40" s="542"/>
      <c r="X40" s="542"/>
      <c r="Y40" s="542"/>
      <c r="Z40" s="542"/>
      <c r="AA40" s="542"/>
      <c r="AB40" s="542"/>
      <c r="AC40" s="542"/>
      <c r="AD40" s="543"/>
      <c r="AE40" s="97"/>
    </row>
    <row r="41" spans="1:41" ht="78" customHeight="1" thickBot="1" x14ac:dyDescent="0.3">
      <c r="A41" s="535"/>
      <c r="B41" s="414"/>
      <c r="C41" s="91" t="s">
        <v>70</v>
      </c>
      <c r="D41" s="214">
        <v>8.3299999999999999E-2</v>
      </c>
      <c r="E41" s="214">
        <v>8.3299999999999999E-2</v>
      </c>
      <c r="F41" s="214">
        <v>8.3299999999999999E-2</v>
      </c>
      <c r="G41" s="214">
        <v>8.3299999999999999E-2</v>
      </c>
      <c r="H41" s="214">
        <v>8.3299999999999999E-2</v>
      </c>
      <c r="I41" s="214">
        <v>8.3000000000000004E-2</v>
      </c>
      <c r="J41" s="214">
        <v>8.3000000000000004E-2</v>
      </c>
      <c r="K41" s="214">
        <v>8.3000000000000004E-2</v>
      </c>
      <c r="L41" s="214">
        <v>8.3000000000000004E-2</v>
      </c>
      <c r="M41" s="214"/>
      <c r="N41" s="214"/>
      <c r="O41" s="214"/>
      <c r="P41" s="220">
        <f>SUM(D41:O41)</f>
        <v>0.74849999999999994</v>
      </c>
      <c r="Q41" s="544"/>
      <c r="R41" s="545"/>
      <c r="S41" s="545"/>
      <c r="T41" s="545"/>
      <c r="U41" s="545"/>
      <c r="V41" s="545"/>
      <c r="W41" s="545"/>
      <c r="X41" s="545"/>
      <c r="Y41" s="545"/>
      <c r="Z41" s="545"/>
      <c r="AA41" s="545"/>
      <c r="AB41" s="545"/>
      <c r="AC41" s="545"/>
      <c r="AD41" s="546"/>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U34 AB34 Y34 Q34 Q38:AD41" xr:uid="{00000000-0002-0000-0400-000002000000}">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topLeftCell="N37" zoomScale="70" zoomScaleNormal="7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8" width="18.57031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127</v>
      </c>
      <c r="D17" s="373"/>
      <c r="E17" s="373"/>
      <c r="F17" s="373"/>
      <c r="G17" s="373"/>
      <c r="H17" s="373"/>
      <c r="I17" s="373"/>
      <c r="J17" s="373"/>
      <c r="K17" s="373"/>
      <c r="L17" s="373"/>
      <c r="M17" s="373"/>
      <c r="N17" s="373"/>
      <c r="O17" s="373"/>
      <c r="P17" s="373"/>
      <c r="Q17" s="374"/>
      <c r="R17" s="321" t="s">
        <v>25</v>
      </c>
      <c r="S17" s="322"/>
      <c r="T17" s="322"/>
      <c r="U17" s="322"/>
      <c r="V17" s="323"/>
      <c r="W17" s="382">
        <v>4</v>
      </c>
      <c r="X17" s="383"/>
      <c r="Y17" s="322" t="s">
        <v>26</v>
      </c>
      <c r="Z17" s="322"/>
      <c r="AA17" s="322"/>
      <c r="AB17" s="323"/>
      <c r="AC17" s="377">
        <v>0.15</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12009414.144525547</v>
      </c>
      <c r="D22" s="178">
        <v>0</v>
      </c>
      <c r="E22" s="178">
        <v>0</v>
      </c>
      <c r="F22" s="178">
        <v>0</v>
      </c>
      <c r="G22" s="178">
        <v>0</v>
      </c>
      <c r="H22" s="178">
        <v>0</v>
      </c>
      <c r="I22" s="178">
        <v>0</v>
      </c>
      <c r="J22" s="178">
        <v>0</v>
      </c>
      <c r="K22" s="178">
        <v>0</v>
      </c>
      <c r="L22" s="178">
        <v>0</v>
      </c>
      <c r="M22" s="178">
        <v>0</v>
      </c>
      <c r="N22" s="178">
        <v>0</v>
      </c>
      <c r="O22" s="235">
        <f>SUM(C22:N22)</f>
        <v>12009414.144525547</v>
      </c>
      <c r="P22" s="180"/>
      <c r="Q22" s="179">
        <v>695659000</v>
      </c>
      <c r="R22" s="178">
        <v>1099835000</v>
      </c>
      <c r="S22" s="178">
        <v>203597064</v>
      </c>
      <c r="T22" s="178">
        <v>380159908.125</v>
      </c>
      <c r="U22" s="178">
        <v>-290397270</v>
      </c>
      <c r="V22" s="178">
        <v>0</v>
      </c>
      <c r="W22" s="178">
        <v>0</v>
      </c>
      <c r="X22" s="178">
        <v>0</v>
      </c>
      <c r="Y22" s="178">
        <v>0</v>
      </c>
      <c r="Z22" s="178">
        <v>0</v>
      </c>
      <c r="AA22" s="178">
        <v>0</v>
      </c>
      <c r="AB22" s="178">
        <v>0</v>
      </c>
      <c r="AC22" s="235">
        <f>SUM(Q22:AB22)</f>
        <v>2088853702.125</v>
      </c>
      <c r="AD22" s="184"/>
      <c r="AE22" s="3"/>
      <c r="AF22" s="3"/>
    </row>
    <row r="23" spans="1:41" ht="32.1" customHeight="1" x14ac:dyDescent="0.25">
      <c r="A23" s="281" t="s">
        <v>47</v>
      </c>
      <c r="B23" s="282"/>
      <c r="C23" s="175">
        <f>+C22</f>
        <v>12009414.144525547</v>
      </c>
      <c r="D23" s="174">
        <v>0</v>
      </c>
      <c r="E23" s="174">
        <v>0</v>
      </c>
      <c r="F23" s="174">
        <v>0</v>
      </c>
      <c r="G23" s="174">
        <v>0</v>
      </c>
      <c r="H23" s="174">
        <v>0</v>
      </c>
      <c r="I23" s="174">
        <v>0</v>
      </c>
      <c r="J23" s="174">
        <v>0</v>
      </c>
      <c r="K23" s="174">
        <v>0</v>
      </c>
      <c r="L23" s="174"/>
      <c r="M23" s="174"/>
      <c r="N23" s="174"/>
      <c r="O23" s="237">
        <f>SUM(C23:N23)</f>
        <v>12009414.144525547</v>
      </c>
      <c r="P23" s="182">
        <f>+O23/O22</f>
        <v>1</v>
      </c>
      <c r="Q23" s="175">
        <v>1114631000</v>
      </c>
      <c r="R23" s="174">
        <v>409308786</v>
      </c>
      <c r="S23" s="174">
        <v>161637700</v>
      </c>
      <c r="T23" s="174">
        <v>46814067</v>
      </c>
      <c r="U23" s="174">
        <v>198980962</v>
      </c>
      <c r="V23" s="174">
        <v>29249798</v>
      </c>
      <c r="W23" s="174">
        <v>0</v>
      </c>
      <c r="X23" s="174">
        <v>0</v>
      </c>
      <c r="Y23" s="174">
        <v>0</v>
      </c>
      <c r="Z23" s="174"/>
      <c r="AA23" s="174"/>
      <c r="AB23" s="174"/>
      <c r="AC23" s="237">
        <f>SUM(Q23:AB23)</f>
        <v>1960622313</v>
      </c>
      <c r="AD23" s="182">
        <f>+AC23/AC22</f>
        <v>0.93861159879480804</v>
      </c>
      <c r="AE23" s="3"/>
      <c r="AF23" s="3"/>
    </row>
    <row r="24" spans="1:41" ht="32.1" customHeight="1" x14ac:dyDescent="0.25">
      <c r="A24" s="281" t="s">
        <v>49</v>
      </c>
      <c r="B24" s="282"/>
      <c r="C24" s="175">
        <v>3277189.0481751822</v>
      </c>
      <c r="D24" s="174">
        <v>3277189.0481751822</v>
      </c>
      <c r="E24" s="174">
        <v>3277189.0481751822</v>
      </c>
      <c r="F24" s="174">
        <v>2029689</v>
      </c>
      <c r="G24" s="174">
        <v>148158</v>
      </c>
      <c r="H24" s="174">
        <v>0</v>
      </c>
      <c r="I24" s="174">
        <v>0</v>
      </c>
      <c r="J24" s="174">
        <v>0</v>
      </c>
      <c r="K24" s="174">
        <v>0</v>
      </c>
      <c r="L24" s="174">
        <v>0</v>
      </c>
      <c r="M24" s="174">
        <v>0</v>
      </c>
      <c r="N24" s="174">
        <v>0</v>
      </c>
      <c r="O24" s="237">
        <f>SUM(C24:N24)</f>
        <v>12009414.144525547</v>
      </c>
      <c r="P24" s="180"/>
      <c r="Q24" s="175">
        <v>0</v>
      </c>
      <c r="R24" s="174">
        <v>32933000</v>
      </c>
      <c r="S24" s="174">
        <v>165506000</v>
      </c>
      <c r="T24" s="174">
        <v>186666700</v>
      </c>
      <c r="U24" s="174">
        <v>353589577</v>
      </c>
      <c r="V24" s="174">
        <v>171247041</v>
      </c>
      <c r="W24" s="174">
        <v>167127041</v>
      </c>
      <c r="X24" s="174">
        <v>167127041</v>
      </c>
      <c r="Y24" s="174">
        <v>167127041</v>
      </c>
      <c r="Z24" s="174">
        <v>167127041</v>
      </c>
      <c r="AA24" s="174">
        <v>167127041</v>
      </c>
      <c r="AB24" s="174">
        <v>343276179</v>
      </c>
      <c r="AC24" s="237">
        <f>SUM(Q24:AB24)</f>
        <v>2088853702</v>
      </c>
      <c r="AD24" s="182"/>
      <c r="AE24" s="3"/>
      <c r="AF24" s="3"/>
    </row>
    <row r="25" spans="1:41" ht="32.1" customHeight="1" thickBot="1" x14ac:dyDescent="0.3">
      <c r="A25" s="314" t="s">
        <v>51</v>
      </c>
      <c r="B25" s="315"/>
      <c r="C25" s="176">
        <v>3277189</v>
      </c>
      <c r="D25" s="177">
        <v>3277189</v>
      </c>
      <c r="E25" s="177">
        <v>3277189</v>
      </c>
      <c r="F25" s="177">
        <v>0</v>
      </c>
      <c r="G25" s="177">
        <v>2177847</v>
      </c>
      <c r="H25" s="177">
        <v>0</v>
      </c>
      <c r="I25" s="177">
        <v>0</v>
      </c>
      <c r="J25" s="177">
        <v>0</v>
      </c>
      <c r="K25" s="177">
        <v>0</v>
      </c>
      <c r="L25" s="177"/>
      <c r="M25" s="177"/>
      <c r="N25" s="177"/>
      <c r="O25" s="238">
        <f>SUM(C25:N25)</f>
        <v>12009414</v>
      </c>
      <c r="P25" s="181">
        <f>+O25/O24</f>
        <v>0.9999999879656456</v>
      </c>
      <c r="Q25" s="176">
        <v>0</v>
      </c>
      <c r="R25" s="177">
        <v>32042366</v>
      </c>
      <c r="S25" s="177">
        <v>120845133</v>
      </c>
      <c r="T25" s="177">
        <v>145059733</v>
      </c>
      <c r="U25" s="177">
        <v>161055275</v>
      </c>
      <c r="V25" s="177">
        <v>174786000</v>
      </c>
      <c r="W25" s="177">
        <v>350013108</v>
      </c>
      <c r="X25" s="177">
        <v>150098030</v>
      </c>
      <c r="Y25" s="177">
        <v>173221827</v>
      </c>
      <c r="Z25" s="177"/>
      <c r="AA25" s="177"/>
      <c r="AB25" s="177"/>
      <c r="AC25" s="238">
        <f>SUM(Q25:AB25)</f>
        <v>1307121472</v>
      </c>
      <c r="AD25" s="183">
        <f>+AC25/AC24</f>
        <v>0.62576018164818326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128</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152.44999999999999" customHeight="1" x14ac:dyDescent="0.25">
      <c r="A34" s="394" t="s">
        <v>128</v>
      </c>
      <c r="B34" s="396">
        <v>0.15</v>
      </c>
      <c r="C34" s="90" t="s">
        <v>67</v>
      </c>
      <c r="D34" s="89">
        <v>4</v>
      </c>
      <c r="E34" s="89">
        <v>4</v>
      </c>
      <c r="F34" s="89">
        <v>4</v>
      </c>
      <c r="G34" s="89">
        <v>4</v>
      </c>
      <c r="H34" s="89">
        <v>4</v>
      </c>
      <c r="I34" s="89">
        <v>4</v>
      </c>
      <c r="J34" s="89">
        <v>4</v>
      </c>
      <c r="K34" s="89">
        <v>4</v>
      </c>
      <c r="L34" s="89">
        <v>4</v>
      </c>
      <c r="M34" s="89">
        <v>4</v>
      </c>
      <c r="N34" s="89">
        <v>4</v>
      </c>
      <c r="O34" s="89">
        <v>4</v>
      </c>
      <c r="P34" s="202">
        <v>4</v>
      </c>
      <c r="Q34" s="520" t="s">
        <v>766</v>
      </c>
      <c r="R34" s="532"/>
      <c r="S34" s="532"/>
      <c r="T34" s="550"/>
      <c r="U34" s="520" t="s">
        <v>691</v>
      </c>
      <c r="V34" s="532"/>
      <c r="W34" s="532"/>
      <c r="X34" s="550"/>
      <c r="Y34" s="526" t="s">
        <v>68</v>
      </c>
      <c r="Z34" s="527"/>
      <c r="AA34" s="528"/>
      <c r="AB34" s="520" t="s">
        <v>129</v>
      </c>
      <c r="AC34" s="532"/>
      <c r="AD34" s="533"/>
      <c r="AG34" s="87"/>
      <c r="AH34" s="87"/>
      <c r="AI34" s="87"/>
      <c r="AJ34" s="87"/>
      <c r="AK34" s="87"/>
      <c r="AL34" s="87"/>
      <c r="AM34" s="87"/>
      <c r="AN34" s="87"/>
      <c r="AO34" s="87"/>
    </row>
    <row r="35" spans="1:41" ht="152.44999999999999" customHeight="1" thickBot="1" x14ac:dyDescent="0.3">
      <c r="A35" s="395"/>
      <c r="B35" s="397"/>
      <c r="C35" s="91" t="s">
        <v>70</v>
      </c>
      <c r="D35" s="223">
        <v>4</v>
      </c>
      <c r="E35" s="223">
        <v>4</v>
      </c>
      <c r="F35" s="223">
        <v>4</v>
      </c>
      <c r="G35" s="223">
        <v>4</v>
      </c>
      <c r="H35" s="223">
        <v>4</v>
      </c>
      <c r="I35" s="223">
        <v>4</v>
      </c>
      <c r="J35" s="223">
        <v>4</v>
      </c>
      <c r="K35" s="223">
        <v>4</v>
      </c>
      <c r="L35" s="223">
        <v>4</v>
      </c>
      <c r="M35" s="223"/>
      <c r="N35" s="223"/>
      <c r="O35" s="223"/>
      <c r="P35" s="226">
        <f>MIN(D35:O35)</f>
        <v>4</v>
      </c>
      <c r="Q35" s="529"/>
      <c r="R35" s="530"/>
      <c r="S35" s="530"/>
      <c r="T35" s="531"/>
      <c r="U35" s="529"/>
      <c r="V35" s="530"/>
      <c r="W35" s="530"/>
      <c r="X35" s="531"/>
      <c r="Y35" s="529"/>
      <c r="Z35" s="530"/>
      <c r="AA35" s="531"/>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122.25" customHeight="1" x14ac:dyDescent="0.25">
      <c r="A38" s="433" t="s">
        <v>130</v>
      </c>
      <c r="B38" s="423">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415" t="s">
        <v>692</v>
      </c>
      <c r="R38" s="416"/>
      <c r="S38" s="416"/>
      <c r="T38" s="416"/>
      <c r="U38" s="416"/>
      <c r="V38" s="416"/>
      <c r="W38" s="416"/>
      <c r="X38" s="416"/>
      <c r="Y38" s="416"/>
      <c r="Z38" s="416"/>
      <c r="AA38" s="416"/>
      <c r="AB38" s="416"/>
      <c r="AC38" s="416"/>
      <c r="AD38" s="417"/>
      <c r="AE38" s="97"/>
      <c r="AG38" s="98"/>
      <c r="AH38" s="98"/>
      <c r="AI38" s="98"/>
      <c r="AJ38" s="98"/>
      <c r="AK38" s="98"/>
      <c r="AL38" s="98"/>
      <c r="AM38" s="98"/>
      <c r="AN38" s="98"/>
      <c r="AO38" s="98"/>
    </row>
    <row r="39" spans="1:41" ht="142.5" customHeight="1" x14ac:dyDescent="0.25">
      <c r="A39" s="434"/>
      <c r="B39" s="424"/>
      <c r="C39" s="99" t="s">
        <v>70</v>
      </c>
      <c r="D39" s="212">
        <v>8.3299999999999999E-2</v>
      </c>
      <c r="E39" s="212">
        <v>8.3299999999999999E-2</v>
      </c>
      <c r="F39" s="212">
        <v>8.3299999999999999E-2</v>
      </c>
      <c r="G39" s="212">
        <v>8.3299999999999999E-2</v>
      </c>
      <c r="H39" s="212">
        <v>8.3299999999999999E-2</v>
      </c>
      <c r="I39" s="212">
        <v>8.3000000000000004E-2</v>
      </c>
      <c r="J39" s="212">
        <v>8.3000000000000004E-2</v>
      </c>
      <c r="K39" s="212">
        <v>8.3000000000000004E-2</v>
      </c>
      <c r="L39" s="212">
        <v>8.3000000000000004E-2</v>
      </c>
      <c r="M39" s="212"/>
      <c r="N39" s="212"/>
      <c r="O39" s="212"/>
      <c r="P39" s="219">
        <f t="shared" si="0"/>
        <v>0.74849999999999994</v>
      </c>
      <c r="Q39" s="425"/>
      <c r="R39" s="426"/>
      <c r="S39" s="426"/>
      <c r="T39" s="426"/>
      <c r="U39" s="426"/>
      <c r="V39" s="426"/>
      <c r="W39" s="426"/>
      <c r="X39" s="426"/>
      <c r="Y39" s="426"/>
      <c r="Z39" s="426"/>
      <c r="AA39" s="426"/>
      <c r="AB39" s="426"/>
      <c r="AC39" s="426"/>
      <c r="AD39" s="427"/>
      <c r="AE39" s="97"/>
    </row>
    <row r="40" spans="1:41" ht="101.1" customHeight="1" x14ac:dyDescent="0.25">
      <c r="A40" s="434" t="s">
        <v>131</v>
      </c>
      <c r="B40" s="413">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15" t="s">
        <v>693</v>
      </c>
      <c r="R40" s="416"/>
      <c r="S40" s="416"/>
      <c r="T40" s="416"/>
      <c r="U40" s="416"/>
      <c r="V40" s="416"/>
      <c r="W40" s="416"/>
      <c r="X40" s="416"/>
      <c r="Y40" s="416"/>
      <c r="Z40" s="416"/>
      <c r="AA40" s="416"/>
      <c r="AB40" s="416"/>
      <c r="AC40" s="416"/>
      <c r="AD40" s="417"/>
      <c r="AE40" s="97"/>
    </row>
    <row r="41" spans="1:41" ht="115.5" customHeight="1" x14ac:dyDescent="0.25">
      <c r="A41" s="434"/>
      <c r="B41" s="424"/>
      <c r="C41" s="99" t="s">
        <v>70</v>
      </c>
      <c r="D41" s="212">
        <v>0</v>
      </c>
      <c r="E41" s="212">
        <v>9.0999999999999998E-2</v>
      </c>
      <c r="F41" s="212">
        <v>9.0999999999999998E-2</v>
      </c>
      <c r="G41" s="212">
        <v>9.0999999999999998E-2</v>
      </c>
      <c r="H41" s="212">
        <v>9.0999999999999998E-2</v>
      </c>
      <c r="I41" s="212">
        <v>9.0999999999999998E-2</v>
      </c>
      <c r="J41" s="212">
        <v>9.0999999999999998E-2</v>
      </c>
      <c r="K41" s="212">
        <v>8.3000000000000004E-2</v>
      </c>
      <c r="L41" s="212">
        <v>8.3000000000000004E-2</v>
      </c>
      <c r="M41" s="212"/>
      <c r="N41" s="212"/>
      <c r="O41" s="212"/>
      <c r="P41" s="219">
        <f t="shared" si="0"/>
        <v>0.71199999999999986</v>
      </c>
      <c r="Q41" s="425"/>
      <c r="R41" s="426"/>
      <c r="S41" s="426"/>
      <c r="T41" s="426"/>
      <c r="U41" s="426"/>
      <c r="V41" s="426"/>
      <c r="W41" s="426"/>
      <c r="X41" s="426"/>
      <c r="Y41" s="426"/>
      <c r="Z41" s="426"/>
      <c r="AA41" s="426"/>
      <c r="AB41" s="426"/>
      <c r="AC41" s="426"/>
      <c r="AD41" s="427"/>
      <c r="AE41" s="97"/>
    </row>
    <row r="42" spans="1:41" ht="126.75" customHeight="1" x14ac:dyDescent="0.25">
      <c r="A42" s="411" t="s">
        <v>132</v>
      </c>
      <c r="B42" s="413">
        <v>0.03</v>
      </c>
      <c r="C42" s="102" t="s">
        <v>67</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415" t="s">
        <v>694</v>
      </c>
      <c r="R42" s="416"/>
      <c r="S42" s="416"/>
      <c r="T42" s="416"/>
      <c r="U42" s="416"/>
      <c r="V42" s="416"/>
      <c r="W42" s="416"/>
      <c r="X42" s="416"/>
      <c r="Y42" s="416"/>
      <c r="Z42" s="416"/>
      <c r="AA42" s="416"/>
      <c r="AB42" s="416"/>
      <c r="AC42" s="416"/>
      <c r="AD42" s="417"/>
      <c r="AE42" s="97"/>
    </row>
    <row r="43" spans="1:41" ht="307.5" customHeight="1" x14ac:dyDescent="0.25">
      <c r="A43" s="421"/>
      <c r="B43" s="424"/>
      <c r="C43" s="99" t="s">
        <v>70</v>
      </c>
      <c r="D43" s="212">
        <v>0</v>
      </c>
      <c r="E43" s="212">
        <v>9.0999999999999998E-2</v>
      </c>
      <c r="F43" s="212">
        <v>9.0999999999999998E-2</v>
      </c>
      <c r="G43" s="212">
        <v>9.0999999999999998E-2</v>
      </c>
      <c r="H43" s="212">
        <v>9.0999999999999998E-2</v>
      </c>
      <c r="I43" s="212">
        <v>9.0999999999999998E-2</v>
      </c>
      <c r="J43" s="212">
        <v>9.0999999999999998E-2</v>
      </c>
      <c r="K43" s="212">
        <v>8.3000000000000004E-2</v>
      </c>
      <c r="L43" s="212">
        <v>8.3000000000000004E-2</v>
      </c>
      <c r="M43" s="212"/>
      <c r="N43" s="212"/>
      <c r="O43" s="212"/>
      <c r="P43" s="219">
        <f t="shared" si="0"/>
        <v>0.71199999999999986</v>
      </c>
      <c r="Q43" s="425"/>
      <c r="R43" s="426"/>
      <c r="S43" s="426"/>
      <c r="T43" s="426"/>
      <c r="U43" s="426"/>
      <c r="V43" s="426"/>
      <c r="W43" s="426"/>
      <c r="X43" s="426"/>
      <c r="Y43" s="426"/>
      <c r="Z43" s="426"/>
      <c r="AA43" s="426"/>
      <c r="AB43" s="426"/>
      <c r="AC43" s="426"/>
      <c r="AD43" s="427"/>
      <c r="AE43" s="97"/>
    </row>
    <row r="44" spans="1:41" ht="100.5" customHeight="1" x14ac:dyDescent="0.25">
      <c r="A44" s="466" t="s">
        <v>133</v>
      </c>
      <c r="B44" s="413">
        <v>0.06</v>
      </c>
      <c r="C44" s="102" t="s">
        <v>67</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415" t="s">
        <v>695</v>
      </c>
      <c r="R44" s="416"/>
      <c r="S44" s="416"/>
      <c r="T44" s="416"/>
      <c r="U44" s="416"/>
      <c r="V44" s="416"/>
      <c r="W44" s="416"/>
      <c r="X44" s="416"/>
      <c r="Y44" s="416"/>
      <c r="Z44" s="416"/>
      <c r="AA44" s="416"/>
      <c r="AB44" s="416"/>
      <c r="AC44" s="416"/>
      <c r="AD44" s="417"/>
      <c r="AE44" s="97"/>
    </row>
    <row r="45" spans="1:41" ht="100.5" customHeight="1" thickBot="1" x14ac:dyDescent="0.3">
      <c r="A45" s="551"/>
      <c r="B45" s="414"/>
      <c r="C45" s="91" t="s">
        <v>70</v>
      </c>
      <c r="D45" s="214">
        <v>8.3299999999999999E-2</v>
      </c>
      <c r="E45" s="214">
        <v>8.3299999999999999E-2</v>
      </c>
      <c r="F45" s="214">
        <v>8.3299999999999999E-2</v>
      </c>
      <c r="G45" s="214">
        <v>8.3299999999999999E-2</v>
      </c>
      <c r="H45" s="214">
        <v>8.3299999999999999E-2</v>
      </c>
      <c r="I45" s="214">
        <v>8.3000000000000004E-2</v>
      </c>
      <c r="J45" s="214">
        <v>8.3000000000000004E-2</v>
      </c>
      <c r="K45" s="214">
        <v>8.3000000000000004E-2</v>
      </c>
      <c r="L45" s="214">
        <v>8.3000000000000004E-2</v>
      </c>
      <c r="M45" s="214"/>
      <c r="N45" s="214"/>
      <c r="O45" s="214"/>
      <c r="P45" s="220">
        <f t="shared" si="0"/>
        <v>0.74849999999999994</v>
      </c>
      <c r="Q45" s="418"/>
      <c r="R45" s="419"/>
      <c r="S45" s="419"/>
      <c r="T45" s="419"/>
      <c r="U45" s="419"/>
      <c r="V45" s="419"/>
      <c r="W45" s="419"/>
      <c r="X45" s="419"/>
      <c r="Y45" s="419"/>
      <c r="Z45" s="419"/>
      <c r="AA45" s="419"/>
      <c r="AB45" s="419"/>
      <c r="AC45" s="419"/>
      <c r="AD45" s="420"/>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5 Y34 AB34 Q34 U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opLeftCell="N6" zoomScale="60" zoomScaleNormal="60" zoomScalePageLayoutView="80" workbookViewId="0">
      <selection activeCell="U34" sqref="U34:X35"/>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7.140625" style="50" customWidth="1"/>
    <col min="16" max="18" width="18.140625" style="50" customWidth="1"/>
    <col min="19" max="19" width="19.28515625" style="50" customWidth="1"/>
    <col min="20" max="23" width="18.140625" style="50" customWidth="1"/>
    <col min="24" max="24" width="22.42578125" style="50" customWidth="1"/>
    <col min="25"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134</v>
      </c>
      <c r="D17" s="373"/>
      <c r="E17" s="373"/>
      <c r="F17" s="373"/>
      <c r="G17" s="373"/>
      <c r="H17" s="373"/>
      <c r="I17" s="373"/>
      <c r="J17" s="373"/>
      <c r="K17" s="373"/>
      <c r="L17" s="373"/>
      <c r="M17" s="373"/>
      <c r="N17" s="373"/>
      <c r="O17" s="373"/>
      <c r="P17" s="373"/>
      <c r="Q17" s="374"/>
      <c r="R17" s="321" t="s">
        <v>25</v>
      </c>
      <c r="S17" s="322"/>
      <c r="T17" s="322"/>
      <c r="U17" s="322"/>
      <c r="V17" s="323"/>
      <c r="W17" s="382">
        <v>1</v>
      </c>
      <c r="X17" s="383"/>
      <c r="Y17" s="322" t="s">
        <v>26</v>
      </c>
      <c r="Z17" s="322"/>
      <c r="AA17" s="322"/>
      <c r="AB17" s="323"/>
      <c r="AC17" s="377">
        <v>0.1</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100659479</v>
      </c>
      <c r="D22" s="178">
        <v>0</v>
      </c>
      <c r="E22" s="178">
        <v>0</v>
      </c>
      <c r="F22" s="178">
        <v>0</v>
      </c>
      <c r="G22" s="178">
        <v>0</v>
      </c>
      <c r="H22" s="178">
        <v>0</v>
      </c>
      <c r="I22" s="178">
        <v>0</v>
      </c>
      <c r="J22" s="178">
        <v>0</v>
      </c>
      <c r="K22" s="178">
        <v>0</v>
      </c>
      <c r="L22" s="178">
        <v>0</v>
      </c>
      <c r="M22" s="178">
        <v>0</v>
      </c>
      <c r="N22" s="178">
        <v>0</v>
      </c>
      <c r="O22" s="178">
        <f>SUM(C22:N22)</f>
        <v>100659479</v>
      </c>
      <c r="P22" s="180"/>
      <c r="Q22" s="179">
        <v>81213000</v>
      </c>
      <c r="R22" s="178">
        <v>445189000</v>
      </c>
      <c r="S22" s="178">
        <v>1955804524</v>
      </c>
      <c r="T22" s="178">
        <v>0</v>
      </c>
      <c r="U22" s="178">
        <v>472090960</v>
      </c>
      <c r="V22" s="178">
        <v>0</v>
      </c>
      <c r="W22" s="178">
        <v>0</v>
      </c>
      <c r="X22" s="178">
        <v>0</v>
      </c>
      <c r="Y22" s="178">
        <v>0</v>
      </c>
      <c r="Z22" s="178">
        <v>0</v>
      </c>
      <c r="AA22" s="178">
        <v>0</v>
      </c>
      <c r="AB22" s="178">
        <v>0</v>
      </c>
      <c r="AC22" s="178">
        <f>SUM(Q22:AB22)</f>
        <v>2954297484</v>
      </c>
      <c r="AD22" s="184"/>
      <c r="AE22" s="3"/>
      <c r="AF22" s="3"/>
    </row>
    <row r="23" spans="1:41" ht="32.1" customHeight="1" x14ac:dyDescent="0.25">
      <c r="A23" s="281" t="s">
        <v>47</v>
      </c>
      <c r="B23" s="282"/>
      <c r="C23" s="175">
        <f>+C22</f>
        <v>100659479</v>
      </c>
      <c r="D23" s="174">
        <v>0</v>
      </c>
      <c r="E23" s="174">
        <v>0</v>
      </c>
      <c r="F23" s="174">
        <v>0</v>
      </c>
      <c r="G23" s="174">
        <v>0</v>
      </c>
      <c r="H23" s="174">
        <v>0</v>
      </c>
      <c r="I23" s="174">
        <v>0</v>
      </c>
      <c r="J23" s="174">
        <v>0</v>
      </c>
      <c r="K23" s="174">
        <v>0</v>
      </c>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v>-8893800</v>
      </c>
      <c r="Y23" s="174">
        <v>10046700</v>
      </c>
      <c r="Z23" s="174">
        <v>0</v>
      </c>
      <c r="AA23" s="174">
        <v>0</v>
      </c>
      <c r="AB23" s="174">
        <v>0</v>
      </c>
      <c r="AC23" s="237">
        <f>SUM(Q23:AB23)</f>
        <v>2561311218</v>
      </c>
      <c r="AD23" s="182">
        <f>+AC23/AC22</f>
        <v>0.86697809948783078</v>
      </c>
      <c r="AE23" s="3"/>
      <c r="AF23" s="3"/>
      <c r="AG23" s="271"/>
    </row>
    <row r="24" spans="1:41" ht="32.1" customHeight="1" x14ac:dyDescent="0.25">
      <c r="A24" s="281" t="s">
        <v>49</v>
      </c>
      <c r="B24" s="282"/>
      <c r="C24" s="175">
        <v>69980614</v>
      </c>
      <c r="D24" s="174">
        <v>18548898</v>
      </c>
      <c r="E24" s="174">
        <v>12129967</v>
      </c>
      <c r="F24" s="174">
        <v>0</v>
      </c>
      <c r="G24" s="174">
        <v>0</v>
      </c>
      <c r="H24" s="174">
        <v>0</v>
      </c>
      <c r="I24" s="174">
        <v>0</v>
      </c>
      <c r="J24" s="174">
        <v>0</v>
      </c>
      <c r="K24" s="174">
        <v>0</v>
      </c>
      <c r="L24" s="174">
        <v>0</v>
      </c>
      <c r="M24" s="174">
        <v>0</v>
      </c>
      <c r="N24" s="174">
        <v>0</v>
      </c>
      <c r="O24" s="174">
        <f>SUM(C24:N24)</f>
        <v>100659479</v>
      </c>
      <c r="P24" s="180"/>
      <c r="Q24" s="175">
        <v>0</v>
      </c>
      <c r="R24" s="174">
        <v>3531000</v>
      </c>
      <c r="S24" s="174">
        <v>136068000</v>
      </c>
      <c r="T24" s="174">
        <v>280282000</v>
      </c>
      <c r="U24" s="174">
        <v>317536620</v>
      </c>
      <c r="V24" s="174">
        <v>317536620</v>
      </c>
      <c r="W24" s="174">
        <v>317536620</v>
      </c>
      <c r="X24" s="174">
        <v>225492453</v>
      </c>
      <c r="Y24" s="174">
        <v>225492453</v>
      </c>
      <c r="Z24" s="174">
        <v>225492453</v>
      </c>
      <c r="AA24" s="174">
        <v>225492452.59999999</v>
      </c>
      <c r="AB24" s="174">
        <v>679836812.60000002</v>
      </c>
      <c r="AC24" s="237">
        <f>SUM(Q24:AB24)</f>
        <v>2954297484.1999998</v>
      </c>
      <c r="AD24" s="182"/>
      <c r="AE24" s="3"/>
      <c r="AF24" s="3"/>
    </row>
    <row r="25" spans="1:41" ht="32.1" customHeight="1" thickBot="1" x14ac:dyDescent="0.3">
      <c r="A25" s="314" t="s">
        <v>51</v>
      </c>
      <c r="B25" s="315"/>
      <c r="C25" s="176">
        <v>72667247</v>
      </c>
      <c r="D25" s="177">
        <v>27992232</v>
      </c>
      <c r="E25" s="177">
        <v>0</v>
      </c>
      <c r="F25" s="177">
        <v>0</v>
      </c>
      <c r="G25" s="177">
        <v>0</v>
      </c>
      <c r="H25" s="177">
        <v>0</v>
      </c>
      <c r="I25" s="177">
        <v>0</v>
      </c>
      <c r="J25" s="177">
        <v>0</v>
      </c>
      <c r="K25" s="177">
        <v>0</v>
      </c>
      <c r="L25" s="177"/>
      <c r="M25" s="177"/>
      <c r="N25" s="177"/>
      <c r="O25" s="177">
        <f>SUM(C25:N25)</f>
        <v>100659479</v>
      </c>
      <c r="P25" s="181">
        <f>+O25/O24</f>
        <v>1</v>
      </c>
      <c r="Q25" s="176">
        <v>0</v>
      </c>
      <c r="R25" s="177">
        <v>235400</v>
      </c>
      <c r="S25" s="177">
        <v>102463080</v>
      </c>
      <c r="T25" s="177">
        <v>36335000</v>
      </c>
      <c r="U25" s="177">
        <v>236225126</v>
      </c>
      <c r="V25" s="177">
        <v>198401062</v>
      </c>
      <c r="W25" s="177">
        <v>192673600</v>
      </c>
      <c r="X25" s="177">
        <v>206179000</v>
      </c>
      <c r="Y25" s="177">
        <v>216503633</v>
      </c>
      <c r="Z25" s="177"/>
      <c r="AA25" s="177"/>
      <c r="AB25" s="177"/>
      <c r="AC25" s="177">
        <f>SUM(Q25:AB25)</f>
        <v>1189015901</v>
      </c>
      <c r="AD25" s="183">
        <f>+AC25/AC24</f>
        <v>0.40246992977485341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134</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216.75" customHeight="1" x14ac:dyDescent="0.25">
      <c r="A34" s="394" t="s">
        <v>134</v>
      </c>
      <c r="B34" s="396">
        <v>0.1</v>
      </c>
      <c r="C34" s="90" t="s">
        <v>67</v>
      </c>
      <c r="D34" s="89">
        <v>1</v>
      </c>
      <c r="E34" s="89">
        <v>1</v>
      </c>
      <c r="F34" s="89">
        <v>1</v>
      </c>
      <c r="G34" s="89">
        <v>1</v>
      </c>
      <c r="H34" s="89">
        <v>1</v>
      </c>
      <c r="I34" s="89">
        <v>1</v>
      </c>
      <c r="J34" s="89">
        <v>1</v>
      </c>
      <c r="K34" s="89">
        <v>1</v>
      </c>
      <c r="L34" s="89">
        <v>1</v>
      </c>
      <c r="M34" s="89">
        <v>1</v>
      </c>
      <c r="N34" s="89">
        <v>1</v>
      </c>
      <c r="O34" s="89">
        <v>1</v>
      </c>
      <c r="P34" s="202">
        <v>1</v>
      </c>
      <c r="Q34" s="552" t="s">
        <v>690</v>
      </c>
      <c r="R34" s="552"/>
      <c r="S34" s="552"/>
      <c r="T34" s="552"/>
      <c r="U34" s="553" t="s">
        <v>765</v>
      </c>
      <c r="V34" s="553"/>
      <c r="W34" s="553"/>
      <c r="X34" s="553"/>
      <c r="Y34" s="553" t="s">
        <v>669</v>
      </c>
      <c r="Z34" s="553"/>
      <c r="AA34" s="553"/>
      <c r="AB34" s="554" t="s">
        <v>135</v>
      </c>
      <c r="AC34" s="554"/>
      <c r="AD34" s="554"/>
      <c r="AG34" s="87"/>
      <c r="AH34" s="87"/>
      <c r="AI34" s="87"/>
      <c r="AJ34" s="87"/>
      <c r="AK34" s="87"/>
      <c r="AL34" s="87"/>
      <c r="AM34" s="87"/>
      <c r="AN34" s="87"/>
      <c r="AO34" s="87"/>
    </row>
    <row r="35" spans="1:41" ht="216.75" customHeight="1" thickBot="1" x14ac:dyDescent="0.3">
      <c r="A35" s="395"/>
      <c r="B35" s="397"/>
      <c r="C35" s="91" t="s">
        <v>70</v>
      </c>
      <c r="D35" s="223">
        <v>0</v>
      </c>
      <c r="E35" s="223">
        <v>1</v>
      </c>
      <c r="F35" s="223">
        <v>1</v>
      </c>
      <c r="G35" s="223">
        <v>1</v>
      </c>
      <c r="H35" s="223">
        <v>1</v>
      </c>
      <c r="I35" s="223">
        <v>1</v>
      </c>
      <c r="J35" s="223">
        <v>1</v>
      </c>
      <c r="K35" s="223">
        <v>1</v>
      </c>
      <c r="L35" s="223">
        <v>1</v>
      </c>
      <c r="M35" s="223"/>
      <c r="N35" s="223"/>
      <c r="O35" s="223"/>
      <c r="P35" s="224">
        <f>MAX(D35:O35)</f>
        <v>1</v>
      </c>
      <c r="Q35" s="552"/>
      <c r="R35" s="552"/>
      <c r="S35" s="552"/>
      <c r="T35" s="552"/>
      <c r="U35" s="553"/>
      <c r="V35" s="553"/>
      <c r="W35" s="553"/>
      <c r="X35" s="553"/>
      <c r="Y35" s="553"/>
      <c r="Z35" s="553"/>
      <c r="AA35" s="553"/>
      <c r="AB35" s="554"/>
      <c r="AC35" s="554"/>
      <c r="AD35" s="554"/>
      <c r="AE35" s="49"/>
      <c r="AG35" s="87"/>
      <c r="AH35" s="87"/>
      <c r="AI35" s="87"/>
      <c r="AJ35" s="87"/>
      <c r="AK35" s="87"/>
      <c r="AL35" s="87"/>
      <c r="AM35" s="87"/>
      <c r="AN35" s="87"/>
      <c r="AO35" s="87"/>
    </row>
    <row r="36" spans="1:41" ht="60"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245.25" customHeight="1" x14ac:dyDescent="0.25">
      <c r="A38" s="421" t="s">
        <v>136</v>
      </c>
      <c r="B38" s="423">
        <v>0.02</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55" t="s">
        <v>670</v>
      </c>
      <c r="R38" s="556"/>
      <c r="S38" s="556"/>
      <c r="T38" s="556"/>
      <c r="U38" s="556"/>
      <c r="V38" s="556"/>
      <c r="W38" s="556"/>
      <c r="X38" s="556"/>
      <c r="Y38" s="556"/>
      <c r="Z38" s="556"/>
      <c r="AA38" s="556"/>
      <c r="AB38" s="556"/>
      <c r="AC38" s="556"/>
      <c r="AD38" s="557"/>
      <c r="AE38" s="97"/>
      <c r="AG38" s="98"/>
      <c r="AH38" s="98"/>
      <c r="AI38" s="98"/>
      <c r="AJ38" s="98"/>
      <c r="AK38" s="98"/>
      <c r="AL38" s="98"/>
      <c r="AM38" s="98"/>
      <c r="AN38" s="98"/>
      <c r="AO38" s="98"/>
    </row>
    <row r="39" spans="1:41" ht="408.6" customHeight="1" x14ac:dyDescent="0.25">
      <c r="A39" s="422"/>
      <c r="B39" s="424"/>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c r="N39" s="212"/>
      <c r="O39" s="212"/>
      <c r="P39" s="219">
        <f t="shared" si="0"/>
        <v>0.72799999999999987</v>
      </c>
      <c r="Q39" s="555"/>
      <c r="R39" s="556"/>
      <c r="S39" s="556"/>
      <c r="T39" s="556"/>
      <c r="U39" s="556"/>
      <c r="V39" s="556"/>
      <c r="W39" s="556"/>
      <c r="X39" s="556"/>
      <c r="Y39" s="556"/>
      <c r="Z39" s="556"/>
      <c r="AA39" s="556"/>
      <c r="AB39" s="556"/>
      <c r="AC39" s="556"/>
      <c r="AD39" s="557"/>
      <c r="AE39" s="97"/>
    </row>
    <row r="40" spans="1:41" ht="129.75" customHeight="1" x14ac:dyDescent="0.25">
      <c r="A40" s="422" t="s">
        <v>137</v>
      </c>
      <c r="B40" s="413">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59" t="s">
        <v>767</v>
      </c>
      <c r="R40" s="560"/>
      <c r="S40" s="560"/>
      <c r="T40" s="560"/>
      <c r="U40" s="560"/>
      <c r="V40" s="560"/>
      <c r="W40" s="560"/>
      <c r="X40" s="560"/>
      <c r="Y40" s="560"/>
      <c r="Z40" s="560"/>
      <c r="AA40" s="560"/>
      <c r="AB40" s="560"/>
      <c r="AC40" s="560"/>
      <c r="AD40" s="561"/>
      <c r="AE40" s="97"/>
    </row>
    <row r="41" spans="1:41" ht="199.15" customHeight="1" x14ac:dyDescent="0.25">
      <c r="A41" s="422"/>
      <c r="B41" s="424"/>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c r="N41" s="212"/>
      <c r="O41" s="212"/>
      <c r="P41" s="219">
        <f t="shared" si="0"/>
        <v>0.72799999999999987</v>
      </c>
      <c r="Q41" s="559"/>
      <c r="R41" s="560"/>
      <c r="S41" s="560"/>
      <c r="T41" s="560"/>
      <c r="U41" s="560"/>
      <c r="V41" s="560"/>
      <c r="W41" s="560"/>
      <c r="X41" s="560"/>
      <c r="Y41" s="560"/>
      <c r="Z41" s="560"/>
      <c r="AA41" s="560"/>
      <c r="AB41" s="560"/>
      <c r="AC41" s="560"/>
      <c r="AD41" s="561"/>
      <c r="AE41" s="97"/>
    </row>
    <row r="42" spans="1:41" ht="108.75" customHeight="1" x14ac:dyDescent="0.25">
      <c r="A42" s="411" t="s">
        <v>138</v>
      </c>
      <c r="B42" s="413">
        <v>0.02</v>
      </c>
      <c r="C42" s="102" t="s">
        <v>67</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425" t="s">
        <v>760</v>
      </c>
      <c r="R42" s="426"/>
      <c r="S42" s="426"/>
      <c r="T42" s="426"/>
      <c r="U42" s="426"/>
      <c r="V42" s="426"/>
      <c r="W42" s="426"/>
      <c r="X42" s="426"/>
      <c r="Y42" s="426"/>
      <c r="Z42" s="426"/>
      <c r="AA42" s="426"/>
      <c r="AB42" s="426"/>
      <c r="AC42" s="426"/>
      <c r="AD42" s="427"/>
      <c r="AE42" s="97"/>
    </row>
    <row r="43" spans="1:41" ht="108.75" customHeight="1" x14ac:dyDescent="0.25">
      <c r="A43" s="421"/>
      <c r="B43" s="424"/>
      <c r="C43" s="99" t="s">
        <v>70</v>
      </c>
      <c r="D43" s="212">
        <v>0</v>
      </c>
      <c r="E43" s="212">
        <v>0</v>
      </c>
      <c r="F43" s="212">
        <v>0</v>
      </c>
      <c r="G43" s="212">
        <v>0.111</v>
      </c>
      <c r="H43" s="212">
        <v>0.111</v>
      </c>
      <c r="I43" s="212">
        <v>0.111</v>
      </c>
      <c r="J43" s="212">
        <v>0.111</v>
      </c>
      <c r="K43" s="212">
        <v>0.111</v>
      </c>
      <c r="L43" s="212">
        <v>0.111</v>
      </c>
      <c r="M43" s="212"/>
      <c r="N43" s="212"/>
      <c r="O43" s="212"/>
      <c r="P43" s="219">
        <f t="shared" si="0"/>
        <v>0.66600000000000004</v>
      </c>
      <c r="Q43" s="425"/>
      <c r="R43" s="426"/>
      <c r="S43" s="426"/>
      <c r="T43" s="426"/>
      <c r="U43" s="426"/>
      <c r="V43" s="426"/>
      <c r="W43" s="426"/>
      <c r="X43" s="426"/>
      <c r="Y43" s="426"/>
      <c r="Z43" s="426"/>
      <c r="AA43" s="426"/>
      <c r="AB43" s="426"/>
      <c r="AC43" s="426"/>
      <c r="AD43" s="427"/>
      <c r="AE43" s="97"/>
    </row>
    <row r="44" spans="1:41" ht="69.75" customHeight="1" x14ac:dyDescent="0.25">
      <c r="A44" s="411" t="s">
        <v>139</v>
      </c>
      <c r="B44" s="413">
        <v>0.03</v>
      </c>
      <c r="C44" s="102" t="s">
        <v>67</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415" t="s">
        <v>689</v>
      </c>
      <c r="R44" s="416"/>
      <c r="S44" s="416"/>
      <c r="T44" s="416"/>
      <c r="U44" s="416"/>
      <c r="V44" s="416"/>
      <c r="W44" s="416"/>
      <c r="X44" s="416"/>
      <c r="Y44" s="416"/>
      <c r="Z44" s="416"/>
      <c r="AA44" s="416"/>
      <c r="AB44" s="416"/>
      <c r="AC44" s="416"/>
      <c r="AD44" s="417"/>
      <c r="AE44" s="97"/>
    </row>
    <row r="45" spans="1:41" ht="102.75" customHeight="1" thickBot="1" x14ac:dyDescent="0.3">
      <c r="A45" s="558"/>
      <c r="B45" s="414"/>
      <c r="C45" s="91" t="s">
        <v>70</v>
      </c>
      <c r="D45" s="214">
        <v>0</v>
      </c>
      <c r="E45" s="214">
        <v>0</v>
      </c>
      <c r="F45" s="214">
        <v>0</v>
      </c>
      <c r="G45" s="214">
        <v>0.111</v>
      </c>
      <c r="H45" s="214">
        <v>0.111</v>
      </c>
      <c r="I45" s="214">
        <v>0.111</v>
      </c>
      <c r="J45" s="214">
        <v>0.111</v>
      </c>
      <c r="K45" s="214">
        <v>0.111</v>
      </c>
      <c r="L45" s="214">
        <v>0.111</v>
      </c>
      <c r="M45" s="214"/>
      <c r="N45" s="214"/>
      <c r="O45" s="214"/>
      <c r="P45" s="220">
        <f t="shared" si="0"/>
        <v>0.66600000000000004</v>
      </c>
      <c r="Q45" s="418"/>
      <c r="R45" s="419"/>
      <c r="S45" s="419"/>
      <c r="T45" s="419"/>
      <c r="U45" s="419"/>
      <c r="V45" s="419"/>
      <c r="W45" s="419"/>
      <c r="X45" s="419"/>
      <c r="Y45" s="419"/>
      <c r="Z45" s="419"/>
      <c r="AA45" s="419"/>
      <c r="AB45" s="419"/>
      <c r="AC45" s="419"/>
      <c r="AD45" s="420"/>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xr:uid="{00000000-0002-0000-0600-000002000000}">
      <formula1>2000</formula1>
    </dataValidation>
  </dataValidations>
  <pageMargins left="0.25" right="0.25" top="0.75" bottom="0.75" header="0.3" footer="0.3"/>
  <pageSetup scale="1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zoomScale="60" zoomScaleNormal="60" workbookViewId="0">
      <selection activeCell="C7" sqref="C7:C9"/>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17" width="18.140625" style="50" customWidth="1"/>
    <col min="18" max="18" width="22.85546875" style="50" customWidth="1"/>
    <col min="19" max="27" width="18.140625" style="50" customWidth="1"/>
    <col min="28" max="28" width="22.7109375" style="50" customWidth="1"/>
    <col min="29" max="29" width="19" style="50" customWidth="1"/>
    <col min="30" max="30" width="19.42578125" style="50" customWidth="1"/>
    <col min="31" max="31" width="21"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140</v>
      </c>
      <c r="D17" s="373"/>
      <c r="E17" s="373"/>
      <c r="F17" s="373"/>
      <c r="G17" s="373"/>
      <c r="H17" s="373"/>
      <c r="I17" s="373"/>
      <c r="J17" s="373"/>
      <c r="K17" s="373"/>
      <c r="L17" s="373"/>
      <c r="M17" s="373"/>
      <c r="N17" s="373"/>
      <c r="O17" s="373"/>
      <c r="P17" s="373"/>
      <c r="Q17" s="374"/>
      <c r="R17" s="321" t="s">
        <v>25</v>
      </c>
      <c r="S17" s="322"/>
      <c r="T17" s="322"/>
      <c r="U17" s="322"/>
      <c r="V17" s="323"/>
      <c r="W17" s="382">
        <v>20</v>
      </c>
      <c r="X17" s="383"/>
      <c r="Y17" s="322" t="s">
        <v>26</v>
      </c>
      <c r="Z17" s="322"/>
      <c r="AA17" s="322"/>
      <c r="AB17" s="323"/>
      <c r="AC17" s="377">
        <v>0.1</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v>4834168</v>
      </c>
      <c r="D22" s="178">
        <v>0</v>
      </c>
      <c r="E22" s="235">
        <v>-3867334</v>
      </c>
      <c r="F22" s="237">
        <v>-966834</v>
      </c>
      <c r="G22" s="235">
        <v>0</v>
      </c>
      <c r="H22" s="235">
        <v>0</v>
      </c>
      <c r="I22" s="235">
        <v>0</v>
      </c>
      <c r="J22" s="235">
        <v>0</v>
      </c>
      <c r="K22" s="235">
        <v>0</v>
      </c>
      <c r="L22" s="235">
        <v>0</v>
      </c>
      <c r="M22" s="235">
        <v>0</v>
      </c>
      <c r="N22" s="235">
        <v>0</v>
      </c>
      <c r="O22" s="235">
        <f>SUM(C22:N22)</f>
        <v>0</v>
      </c>
      <c r="P22" s="180"/>
      <c r="Q22" s="179">
        <v>78844000</v>
      </c>
      <c r="R22" s="178">
        <v>1276220000</v>
      </c>
      <c r="S22" s="178">
        <v>0</v>
      </c>
      <c r="T22" s="178">
        <v>0</v>
      </c>
      <c r="U22" s="178">
        <v>-26421000</v>
      </c>
      <c r="V22" s="178">
        <v>0</v>
      </c>
      <c r="W22" s="178">
        <v>0</v>
      </c>
      <c r="X22" s="178">
        <v>0</v>
      </c>
      <c r="Y22" s="178">
        <v>0</v>
      </c>
      <c r="Z22" s="178">
        <v>0</v>
      </c>
      <c r="AA22" s="178">
        <v>0</v>
      </c>
      <c r="AB22" s="178">
        <v>0</v>
      </c>
      <c r="AC22" s="178">
        <f>SUM(Q22:AB22)</f>
        <v>1328643000</v>
      </c>
      <c r="AD22" s="184"/>
      <c r="AE22" s="3"/>
      <c r="AF22" s="3"/>
    </row>
    <row r="23" spans="1:41" ht="32.1" customHeight="1" x14ac:dyDescent="0.25">
      <c r="A23" s="281" t="s">
        <v>47</v>
      </c>
      <c r="B23" s="282"/>
      <c r="C23" s="175">
        <f>+C22</f>
        <v>4834168</v>
      </c>
      <c r="D23" s="174"/>
      <c r="E23" s="237">
        <v>-3867334</v>
      </c>
      <c r="F23" s="237">
        <v>-966834</v>
      </c>
      <c r="G23" s="174">
        <v>0</v>
      </c>
      <c r="H23" s="174">
        <v>0</v>
      </c>
      <c r="I23" s="174">
        <v>0</v>
      </c>
      <c r="J23" s="174">
        <v>0</v>
      </c>
      <c r="K23" s="174">
        <v>0</v>
      </c>
      <c r="L23" s="174"/>
      <c r="M23" s="174"/>
      <c r="N23" s="174"/>
      <c r="O23" s="174">
        <f>SUM(C23:N23)</f>
        <v>0</v>
      </c>
      <c r="P23" s="182" t="e">
        <f>+O23/O22</f>
        <v>#DIV/0!</v>
      </c>
      <c r="Q23" s="175">
        <v>397899000</v>
      </c>
      <c r="R23" s="174">
        <v>893354000</v>
      </c>
      <c r="S23" s="174">
        <v>-2056800</v>
      </c>
      <c r="T23" s="174">
        <v>39446800</v>
      </c>
      <c r="U23" s="174">
        <v>0</v>
      </c>
      <c r="V23" s="174">
        <v>-4060700</v>
      </c>
      <c r="W23" s="174">
        <v>0</v>
      </c>
      <c r="X23" s="174">
        <v>0</v>
      </c>
      <c r="Y23" s="174">
        <v>0</v>
      </c>
      <c r="Z23" s="174"/>
      <c r="AA23" s="174"/>
      <c r="AB23" s="174"/>
      <c r="AC23" s="174">
        <f>SUM(Q23:AB23)</f>
        <v>1324582300</v>
      </c>
      <c r="AD23" s="182">
        <f>+AC23/AC22</f>
        <v>0.99694372378434237</v>
      </c>
      <c r="AE23" s="250"/>
      <c r="AF23" s="3"/>
    </row>
    <row r="24" spans="1:41" ht="32.1" customHeight="1" x14ac:dyDescent="0.25">
      <c r="A24" s="281" t="s">
        <v>49</v>
      </c>
      <c r="B24" s="282"/>
      <c r="C24" s="175">
        <v>0</v>
      </c>
      <c r="D24" s="174">
        <v>0</v>
      </c>
      <c r="E24" s="237">
        <v>-3867334</v>
      </c>
      <c r="F24" s="237">
        <v>-966834</v>
      </c>
      <c r="G24" s="237">
        <v>0</v>
      </c>
      <c r="H24" s="174">
        <v>0</v>
      </c>
      <c r="I24" s="174">
        <v>0</v>
      </c>
      <c r="J24" s="174">
        <v>0</v>
      </c>
      <c r="K24" s="174">
        <v>4834168</v>
      </c>
      <c r="L24" s="174">
        <v>0</v>
      </c>
      <c r="M24" s="174">
        <v>0</v>
      </c>
      <c r="N24" s="174">
        <v>0</v>
      </c>
      <c r="O24" s="237">
        <f>SUM(C24:N24)</f>
        <v>0</v>
      </c>
      <c r="P24" s="180"/>
      <c r="Q24" s="175">
        <v>0</v>
      </c>
      <c r="R24" s="174">
        <v>3428000</v>
      </c>
      <c r="S24" s="174">
        <v>122876000</v>
      </c>
      <c r="T24" s="174">
        <v>122876000</v>
      </c>
      <c r="U24" s="174">
        <v>122876000</v>
      </c>
      <c r="V24" s="174">
        <v>122876000</v>
      </c>
      <c r="W24" s="174">
        <v>122876000</v>
      </c>
      <c r="X24" s="174">
        <v>122876000</v>
      </c>
      <c r="Y24" s="174">
        <v>122876000</v>
      </c>
      <c r="Z24" s="174">
        <v>122876000</v>
      </c>
      <c r="AA24" s="174">
        <v>122876000</v>
      </c>
      <c r="AB24" s="174">
        <v>219331000</v>
      </c>
      <c r="AC24" s="174">
        <f>SUM(Q24:AB24)</f>
        <v>1328643000</v>
      </c>
      <c r="AD24" s="182"/>
      <c r="AE24" s="3"/>
      <c r="AF24" s="3"/>
    </row>
    <row r="25" spans="1:41" ht="32.1" customHeight="1" thickBot="1" x14ac:dyDescent="0.3">
      <c r="A25" s="314" t="s">
        <v>51</v>
      </c>
      <c r="B25" s="315"/>
      <c r="C25" s="176">
        <v>0</v>
      </c>
      <c r="D25" s="177">
        <v>0</v>
      </c>
      <c r="E25" s="238">
        <v>0</v>
      </c>
      <c r="F25" s="238">
        <v>0</v>
      </c>
      <c r="G25" s="238">
        <v>0</v>
      </c>
      <c r="H25" s="177">
        <v>0</v>
      </c>
      <c r="I25" s="177">
        <v>0</v>
      </c>
      <c r="J25" s="177">
        <v>0</v>
      </c>
      <c r="K25" s="177">
        <v>0</v>
      </c>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v>128677000</v>
      </c>
      <c r="Y25" s="177">
        <v>122876000</v>
      </c>
      <c r="Z25" s="177"/>
      <c r="AA25" s="177"/>
      <c r="AB25" s="177"/>
      <c r="AC25" s="177">
        <f>SUM(Q25:AB25)</f>
        <v>832111467</v>
      </c>
      <c r="AD25" s="183">
        <f>+AC25/AC24</f>
        <v>0.62628672036054833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140</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159" customHeight="1" x14ac:dyDescent="0.25">
      <c r="A34" s="394" t="s">
        <v>140</v>
      </c>
      <c r="B34" s="396">
        <v>0.1</v>
      </c>
      <c r="C34" s="90" t="s">
        <v>67</v>
      </c>
      <c r="D34" s="89">
        <v>20</v>
      </c>
      <c r="E34" s="89">
        <v>20</v>
      </c>
      <c r="F34" s="89">
        <v>20</v>
      </c>
      <c r="G34" s="89">
        <v>20</v>
      </c>
      <c r="H34" s="89">
        <v>20</v>
      </c>
      <c r="I34" s="89">
        <v>20</v>
      </c>
      <c r="J34" s="89">
        <v>20</v>
      </c>
      <c r="K34" s="89">
        <v>20</v>
      </c>
      <c r="L34" s="89">
        <v>20</v>
      </c>
      <c r="M34" s="89">
        <v>20</v>
      </c>
      <c r="N34" s="89">
        <v>20</v>
      </c>
      <c r="O34" s="89">
        <v>20</v>
      </c>
      <c r="P34" s="202">
        <v>20</v>
      </c>
      <c r="Q34" s="526" t="s">
        <v>745</v>
      </c>
      <c r="R34" s="527"/>
      <c r="S34" s="527"/>
      <c r="T34" s="528"/>
      <c r="U34" s="526" t="s">
        <v>746</v>
      </c>
      <c r="V34" s="527"/>
      <c r="W34" s="527"/>
      <c r="X34" s="528"/>
      <c r="Y34" s="526" t="s">
        <v>118</v>
      </c>
      <c r="Z34" s="527"/>
      <c r="AA34" s="528"/>
      <c r="AB34" s="520" t="s">
        <v>141</v>
      </c>
      <c r="AC34" s="532"/>
      <c r="AD34" s="533"/>
      <c r="AG34" s="87"/>
      <c r="AH34" s="87"/>
      <c r="AI34" s="87"/>
      <c r="AJ34" s="87"/>
      <c r="AK34" s="87"/>
      <c r="AL34" s="87"/>
      <c r="AM34" s="87"/>
      <c r="AN34" s="87"/>
      <c r="AO34" s="87"/>
    </row>
    <row r="35" spans="1:41" ht="159" customHeight="1" thickBot="1" x14ac:dyDescent="0.3">
      <c r="A35" s="395"/>
      <c r="B35" s="397"/>
      <c r="C35" s="91" t="s">
        <v>70</v>
      </c>
      <c r="D35" s="216">
        <v>20</v>
      </c>
      <c r="E35" s="216">
        <v>20</v>
      </c>
      <c r="F35" s="216">
        <v>20</v>
      </c>
      <c r="G35" s="216">
        <v>20</v>
      </c>
      <c r="H35" s="216">
        <v>20</v>
      </c>
      <c r="I35" s="216">
        <v>20</v>
      </c>
      <c r="J35" s="216">
        <v>20</v>
      </c>
      <c r="K35" s="216">
        <v>20</v>
      </c>
      <c r="L35" s="216">
        <v>20</v>
      </c>
      <c r="M35" s="216"/>
      <c r="N35" s="216"/>
      <c r="O35" s="216"/>
      <c r="P35" s="217">
        <v>20</v>
      </c>
      <c r="Q35" s="529"/>
      <c r="R35" s="530"/>
      <c r="S35" s="530"/>
      <c r="T35" s="531"/>
      <c r="U35" s="529"/>
      <c r="V35" s="530"/>
      <c r="W35" s="530"/>
      <c r="X35" s="531"/>
      <c r="Y35" s="529"/>
      <c r="Z35" s="530"/>
      <c r="AA35" s="531"/>
      <c r="AB35" s="529"/>
      <c r="AC35" s="530"/>
      <c r="AD35" s="534"/>
      <c r="AE35" s="4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562" t="s">
        <v>74</v>
      </c>
      <c r="R36" s="563"/>
      <c r="S36" s="563"/>
      <c r="T36" s="563"/>
      <c r="U36" s="563"/>
      <c r="V36" s="563"/>
      <c r="W36" s="563"/>
      <c r="X36" s="563"/>
      <c r="Y36" s="563"/>
      <c r="Z36" s="563"/>
      <c r="AA36" s="563"/>
      <c r="AB36" s="563"/>
      <c r="AC36" s="563"/>
      <c r="AD36" s="564"/>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565" t="s">
        <v>89</v>
      </c>
      <c r="R37" s="566"/>
      <c r="S37" s="566"/>
      <c r="T37" s="566"/>
      <c r="U37" s="566"/>
      <c r="V37" s="566"/>
      <c r="W37" s="566"/>
      <c r="X37" s="566"/>
      <c r="Y37" s="566"/>
      <c r="Z37" s="566"/>
      <c r="AA37" s="566"/>
      <c r="AB37" s="566"/>
      <c r="AC37" s="566"/>
      <c r="AD37" s="567"/>
      <c r="AG37" s="94"/>
      <c r="AH37" s="94"/>
      <c r="AI37" s="94"/>
      <c r="AJ37" s="94"/>
      <c r="AK37" s="94"/>
      <c r="AL37" s="94"/>
      <c r="AM37" s="94"/>
      <c r="AN37" s="94"/>
      <c r="AO37" s="94"/>
    </row>
    <row r="38" spans="1:41" ht="87.75" customHeight="1" x14ac:dyDescent="0.25">
      <c r="A38" s="421" t="s">
        <v>142</v>
      </c>
      <c r="B38" s="423">
        <v>0.03</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415" t="s">
        <v>742</v>
      </c>
      <c r="R38" s="416"/>
      <c r="S38" s="416"/>
      <c r="T38" s="416"/>
      <c r="U38" s="416"/>
      <c r="V38" s="416"/>
      <c r="W38" s="416"/>
      <c r="X38" s="416"/>
      <c r="Y38" s="416"/>
      <c r="Z38" s="416"/>
      <c r="AA38" s="416"/>
      <c r="AB38" s="416"/>
      <c r="AC38" s="416"/>
      <c r="AD38" s="417"/>
      <c r="AE38" s="97"/>
      <c r="AG38" s="98"/>
      <c r="AH38" s="98"/>
      <c r="AI38" s="98"/>
      <c r="AJ38" s="98"/>
      <c r="AK38" s="98"/>
      <c r="AL38" s="98"/>
      <c r="AM38" s="98"/>
      <c r="AN38" s="98"/>
      <c r="AO38" s="98"/>
    </row>
    <row r="39" spans="1:41" ht="87.75" customHeight="1" x14ac:dyDescent="0.25">
      <c r="A39" s="422"/>
      <c r="B39" s="424"/>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c r="N39" s="212"/>
      <c r="O39" s="212"/>
      <c r="P39" s="219">
        <f t="shared" si="0"/>
        <v>0.72799999999999987</v>
      </c>
      <c r="Q39" s="425"/>
      <c r="R39" s="426"/>
      <c r="S39" s="426"/>
      <c r="T39" s="426"/>
      <c r="U39" s="426"/>
      <c r="V39" s="426"/>
      <c r="W39" s="426"/>
      <c r="X39" s="426"/>
      <c r="Y39" s="426"/>
      <c r="Z39" s="426"/>
      <c r="AA39" s="426"/>
      <c r="AB39" s="426"/>
      <c r="AC39" s="426"/>
      <c r="AD39" s="427"/>
      <c r="AE39" s="97"/>
    </row>
    <row r="40" spans="1:41" ht="80.099999999999994" customHeight="1" x14ac:dyDescent="0.25">
      <c r="A40" s="422" t="s">
        <v>143</v>
      </c>
      <c r="B40" s="413">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15" t="s">
        <v>743</v>
      </c>
      <c r="R40" s="416"/>
      <c r="S40" s="416"/>
      <c r="T40" s="416"/>
      <c r="U40" s="416"/>
      <c r="V40" s="416"/>
      <c r="W40" s="416"/>
      <c r="X40" s="416"/>
      <c r="Y40" s="416"/>
      <c r="Z40" s="416"/>
      <c r="AA40" s="416"/>
      <c r="AB40" s="416"/>
      <c r="AC40" s="416"/>
      <c r="AD40" s="417"/>
      <c r="AE40" s="97"/>
    </row>
    <row r="41" spans="1:41" ht="80.099999999999994" customHeight="1" x14ac:dyDescent="0.25">
      <c r="A41" s="422"/>
      <c r="B41" s="424"/>
      <c r="C41" s="99" t="s">
        <v>70</v>
      </c>
      <c r="D41" s="212">
        <v>0</v>
      </c>
      <c r="E41" s="212">
        <v>9.0999999999999998E-2</v>
      </c>
      <c r="F41" s="212">
        <v>9.0999999999999998E-2</v>
      </c>
      <c r="G41" s="212">
        <v>9.0999999999999998E-2</v>
      </c>
      <c r="H41" s="212">
        <v>9.0999999999999998E-2</v>
      </c>
      <c r="I41" s="212">
        <v>9.0999999999999998E-2</v>
      </c>
      <c r="J41" s="212">
        <v>9.0999999999999998E-2</v>
      </c>
      <c r="K41" s="212">
        <v>9.0999999999999998E-2</v>
      </c>
      <c r="L41" s="212">
        <v>9.0999999999999998E-2</v>
      </c>
      <c r="M41" s="212"/>
      <c r="N41" s="212"/>
      <c r="O41" s="212"/>
      <c r="P41" s="219">
        <f t="shared" si="0"/>
        <v>0.72799999999999987</v>
      </c>
      <c r="Q41" s="425"/>
      <c r="R41" s="426"/>
      <c r="S41" s="426"/>
      <c r="T41" s="426"/>
      <c r="U41" s="426"/>
      <c r="V41" s="426"/>
      <c r="W41" s="426"/>
      <c r="X41" s="426"/>
      <c r="Y41" s="426"/>
      <c r="Z41" s="426"/>
      <c r="AA41" s="426"/>
      <c r="AB41" s="426"/>
      <c r="AC41" s="426"/>
      <c r="AD41" s="427"/>
      <c r="AE41" s="97"/>
    </row>
    <row r="42" spans="1:41" ht="68.45" customHeight="1" x14ac:dyDescent="0.25">
      <c r="A42" s="411" t="s">
        <v>144</v>
      </c>
      <c r="B42" s="413">
        <v>0.04</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415" t="s">
        <v>744</v>
      </c>
      <c r="R42" s="416"/>
      <c r="S42" s="416"/>
      <c r="T42" s="416"/>
      <c r="U42" s="416"/>
      <c r="V42" s="416"/>
      <c r="W42" s="416"/>
      <c r="X42" s="416"/>
      <c r="Y42" s="416"/>
      <c r="Z42" s="416"/>
      <c r="AA42" s="416"/>
      <c r="AB42" s="416"/>
      <c r="AC42" s="416"/>
      <c r="AD42" s="417"/>
      <c r="AE42" s="97"/>
    </row>
    <row r="43" spans="1:41" ht="68.45" customHeight="1" thickBot="1" x14ac:dyDescent="0.3">
      <c r="A43" s="412"/>
      <c r="B43" s="414"/>
      <c r="C43" s="91" t="s">
        <v>70</v>
      </c>
      <c r="D43" s="214">
        <v>0</v>
      </c>
      <c r="E43" s="214">
        <v>9.0999999999999998E-2</v>
      </c>
      <c r="F43" s="214">
        <v>9.0999999999999998E-2</v>
      </c>
      <c r="G43" s="214">
        <v>9.0999999999999998E-2</v>
      </c>
      <c r="H43" s="214">
        <v>9.0999999999999998E-2</v>
      </c>
      <c r="I43" s="214">
        <v>9.0999999999999998E-2</v>
      </c>
      <c r="J43" s="214">
        <v>9.0999999999999998E-2</v>
      </c>
      <c r="K43" s="214">
        <v>9.0999999999999998E-2</v>
      </c>
      <c r="L43" s="214">
        <v>9.0999999999999998E-2</v>
      </c>
      <c r="M43" s="214"/>
      <c r="N43" s="214"/>
      <c r="O43" s="214"/>
      <c r="P43" s="220">
        <f t="shared" si="0"/>
        <v>0.72799999999999987</v>
      </c>
      <c r="Q43" s="418"/>
      <c r="R43" s="419"/>
      <c r="S43" s="419"/>
      <c r="T43" s="419"/>
      <c r="U43" s="419"/>
      <c r="V43" s="419"/>
      <c r="W43" s="419"/>
      <c r="X43" s="419"/>
      <c r="Y43" s="419"/>
      <c r="Z43" s="419"/>
      <c r="AA43" s="419"/>
      <c r="AB43" s="419"/>
      <c r="AC43" s="419"/>
      <c r="AD43" s="420"/>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Y34 AB34 Q38:AD43 U34 Q34" xr:uid="{DF7C57A8-562D-48D7-AF8B-7E0334380636}">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view="pageLayout" topLeftCell="E6" zoomScale="60" zoomScaleNormal="60" zoomScalePageLayoutView="60" workbookViewId="0">
      <selection activeCell="C11" sqref="C11:AD13"/>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27"/>
      <c r="B1" s="330"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3" t="s">
        <v>1</v>
      </c>
      <c r="AC1" s="334"/>
      <c r="AD1" s="335"/>
    </row>
    <row r="2" spans="1:30" ht="30.75" customHeight="1" thickBot="1" x14ac:dyDescent="0.3">
      <c r="A2" s="328"/>
      <c r="B2" s="330" t="s">
        <v>2</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289" t="s">
        <v>3</v>
      </c>
      <c r="AC2" s="290"/>
      <c r="AD2" s="291"/>
    </row>
    <row r="3" spans="1:30" ht="24" customHeight="1" x14ac:dyDescent="0.25">
      <c r="A3" s="328"/>
      <c r="B3" s="283" t="s">
        <v>4</v>
      </c>
      <c r="C3" s="284"/>
      <c r="D3" s="284"/>
      <c r="E3" s="284"/>
      <c r="F3" s="284"/>
      <c r="G3" s="284"/>
      <c r="H3" s="284"/>
      <c r="I3" s="284"/>
      <c r="J3" s="284"/>
      <c r="K3" s="284"/>
      <c r="L3" s="284"/>
      <c r="M3" s="284"/>
      <c r="N3" s="284"/>
      <c r="O3" s="284"/>
      <c r="P3" s="284"/>
      <c r="Q3" s="284"/>
      <c r="R3" s="284"/>
      <c r="S3" s="284"/>
      <c r="T3" s="284"/>
      <c r="U3" s="284"/>
      <c r="V3" s="284"/>
      <c r="W3" s="284"/>
      <c r="X3" s="284"/>
      <c r="Y3" s="284"/>
      <c r="Z3" s="284"/>
      <c r="AA3" s="285"/>
      <c r="AB3" s="289" t="s">
        <v>5</v>
      </c>
      <c r="AC3" s="290"/>
      <c r="AD3" s="291"/>
    </row>
    <row r="4" spans="1:30" ht="21.95" customHeight="1" thickBot="1" x14ac:dyDescent="0.3">
      <c r="A4" s="329"/>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8"/>
      <c r="AB4" s="292" t="s">
        <v>6</v>
      </c>
      <c r="AC4" s="293"/>
      <c r="AD4" s="294"/>
    </row>
    <row r="5" spans="1:30" ht="9" customHeight="1" thickBot="1" x14ac:dyDescent="0.3">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295" t="s">
        <v>7</v>
      </c>
      <c r="B7" s="297"/>
      <c r="C7" s="354" t="s">
        <v>37</v>
      </c>
      <c r="D7" s="295" t="s">
        <v>9</v>
      </c>
      <c r="E7" s="296"/>
      <c r="F7" s="296"/>
      <c r="G7" s="296"/>
      <c r="H7" s="297"/>
      <c r="I7" s="304">
        <v>45205</v>
      </c>
      <c r="J7" s="305"/>
      <c r="K7" s="295" t="s">
        <v>10</v>
      </c>
      <c r="L7" s="297"/>
      <c r="M7" s="319" t="s">
        <v>11</v>
      </c>
      <c r="N7" s="320"/>
      <c r="O7" s="310"/>
      <c r="P7" s="311"/>
      <c r="Q7" s="54"/>
      <c r="R7" s="54"/>
      <c r="S7" s="54"/>
      <c r="T7" s="54"/>
      <c r="U7" s="54"/>
      <c r="V7" s="54"/>
      <c r="W7" s="54"/>
      <c r="X7" s="54"/>
      <c r="Y7" s="54"/>
      <c r="Z7" s="55"/>
      <c r="AA7" s="54"/>
      <c r="AB7" s="54"/>
      <c r="AC7" s="60"/>
      <c r="AD7" s="61"/>
    </row>
    <row r="8" spans="1:30" x14ac:dyDescent="0.25">
      <c r="A8" s="298"/>
      <c r="B8" s="300"/>
      <c r="C8" s="355"/>
      <c r="D8" s="298"/>
      <c r="E8" s="299"/>
      <c r="F8" s="299"/>
      <c r="G8" s="299"/>
      <c r="H8" s="300"/>
      <c r="I8" s="306"/>
      <c r="J8" s="307"/>
      <c r="K8" s="298"/>
      <c r="L8" s="300"/>
      <c r="M8" s="312" t="s">
        <v>12</v>
      </c>
      <c r="N8" s="313"/>
      <c r="O8" s="346"/>
      <c r="P8" s="347"/>
      <c r="Q8" s="54"/>
      <c r="R8" s="54"/>
      <c r="S8" s="54"/>
      <c r="T8" s="54"/>
      <c r="U8" s="54"/>
      <c r="V8" s="54"/>
      <c r="W8" s="54"/>
      <c r="X8" s="54"/>
      <c r="Y8" s="54"/>
      <c r="Z8" s="55"/>
      <c r="AA8" s="54"/>
      <c r="AB8" s="54"/>
      <c r="AC8" s="60"/>
      <c r="AD8" s="61"/>
    </row>
    <row r="9" spans="1:30" ht="15.75" thickBot="1" x14ac:dyDescent="0.3">
      <c r="A9" s="301"/>
      <c r="B9" s="303"/>
      <c r="C9" s="356"/>
      <c r="D9" s="301"/>
      <c r="E9" s="302"/>
      <c r="F9" s="302"/>
      <c r="G9" s="302"/>
      <c r="H9" s="303"/>
      <c r="I9" s="308"/>
      <c r="J9" s="309"/>
      <c r="K9" s="301"/>
      <c r="L9" s="303"/>
      <c r="M9" s="348" t="s">
        <v>13</v>
      </c>
      <c r="N9" s="349"/>
      <c r="O9" s="350" t="s">
        <v>14</v>
      </c>
      <c r="P9" s="351"/>
      <c r="Q9" s="54"/>
      <c r="R9" s="54"/>
      <c r="S9" s="54"/>
      <c r="T9" s="54"/>
      <c r="U9" s="54"/>
      <c r="V9" s="54"/>
      <c r="W9" s="54"/>
      <c r="X9" s="54"/>
      <c r="Y9" s="54"/>
      <c r="Z9" s="55"/>
      <c r="AA9" s="54"/>
      <c r="AB9" s="54"/>
      <c r="AC9" s="60"/>
      <c r="AD9" s="61"/>
    </row>
    <row r="10" spans="1:30" ht="15" customHeight="1" thickBot="1" x14ac:dyDescent="0.3">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25">
      <c r="A11" s="295" t="s">
        <v>15</v>
      </c>
      <c r="B11" s="297"/>
      <c r="C11" s="357" t="s">
        <v>16</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9"/>
    </row>
    <row r="12" spans="1:30" ht="15" customHeight="1" x14ac:dyDescent="0.25">
      <c r="A12" s="298"/>
      <c r="B12" s="300"/>
      <c r="C12" s="360"/>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1:30" ht="15" customHeight="1" thickBot="1" x14ac:dyDescent="0.3">
      <c r="A13" s="301"/>
      <c r="B13" s="303"/>
      <c r="C13" s="363"/>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5"/>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52" t="s">
        <v>17</v>
      </c>
      <c r="B15" s="353"/>
      <c r="C15" s="366" t="s">
        <v>18</v>
      </c>
      <c r="D15" s="367"/>
      <c r="E15" s="367"/>
      <c r="F15" s="367"/>
      <c r="G15" s="367"/>
      <c r="H15" s="367"/>
      <c r="I15" s="367"/>
      <c r="J15" s="367"/>
      <c r="K15" s="368"/>
      <c r="L15" s="321" t="s">
        <v>19</v>
      </c>
      <c r="M15" s="322"/>
      <c r="N15" s="322"/>
      <c r="O15" s="322"/>
      <c r="P15" s="322"/>
      <c r="Q15" s="323"/>
      <c r="R15" s="369" t="s">
        <v>20</v>
      </c>
      <c r="S15" s="370"/>
      <c r="T15" s="370"/>
      <c r="U15" s="370"/>
      <c r="V15" s="370"/>
      <c r="W15" s="370"/>
      <c r="X15" s="371"/>
      <c r="Y15" s="321" t="s">
        <v>21</v>
      </c>
      <c r="Z15" s="323"/>
      <c r="AA15" s="316" t="s">
        <v>22</v>
      </c>
      <c r="AB15" s="317"/>
      <c r="AC15" s="317"/>
      <c r="AD15" s="318"/>
    </row>
    <row r="16" spans="1:30" ht="9" customHeight="1" thickBot="1" x14ac:dyDescent="0.3">
      <c r="A16" s="59"/>
      <c r="B16" s="54"/>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73"/>
      <c r="AD16" s="74"/>
    </row>
    <row r="17" spans="1:41" s="76" customFormat="1" ht="37.5" customHeight="1" thickBot="1" x14ac:dyDescent="0.3">
      <c r="A17" s="352" t="s">
        <v>23</v>
      </c>
      <c r="B17" s="353"/>
      <c r="C17" s="372" t="s">
        <v>145</v>
      </c>
      <c r="D17" s="373"/>
      <c r="E17" s="373"/>
      <c r="F17" s="373"/>
      <c r="G17" s="373"/>
      <c r="H17" s="373"/>
      <c r="I17" s="373"/>
      <c r="J17" s="373"/>
      <c r="K17" s="373"/>
      <c r="L17" s="373"/>
      <c r="M17" s="373"/>
      <c r="N17" s="373"/>
      <c r="O17" s="373"/>
      <c r="P17" s="373"/>
      <c r="Q17" s="374"/>
      <c r="R17" s="321" t="s">
        <v>25</v>
      </c>
      <c r="S17" s="322"/>
      <c r="T17" s="322"/>
      <c r="U17" s="322"/>
      <c r="V17" s="323"/>
      <c r="W17" s="382">
        <v>1</v>
      </c>
      <c r="X17" s="383"/>
      <c r="Y17" s="322" t="s">
        <v>26</v>
      </c>
      <c r="Z17" s="322"/>
      <c r="AA17" s="322"/>
      <c r="AB17" s="323"/>
      <c r="AC17" s="377">
        <v>0.15</v>
      </c>
      <c r="AD17" s="37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21" t="s">
        <v>27</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c r="AE19" s="83"/>
      <c r="AF19" s="83"/>
    </row>
    <row r="20" spans="1:41" ht="32.1" customHeight="1" thickBot="1" x14ac:dyDescent="0.3">
      <c r="A20" s="82"/>
      <c r="B20" s="60"/>
      <c r="C20" s="379" t="s">
        <v>28</v>
      </c>
      <c r="D20" s="380"/>
      <c r="E20" s="380"/>
      <c r="F20" s="380"/>
      <c r="G20" s="380"/>
      <c r="H20" s="380"/>
      <c r="I20" s="380"/>
      <c r="J20" s="380"/>
      <c r="K20" s="380"/>
      <c r="L20" s="380"/>
      <c r="M20" s="380"/>
      <c r="N20" s="380"/>
      <c r="O20" s="380"/>
      <c r="P20" s="381"/>
      <c r="Q20" s="324" t="s">
        <v>29</v>
      </c>
      <c r="R20" s="325"/>
      <c r="S20" s="325"/>
      <c r="T20" s="325"/>
      <c r="U20" s="325"/>
      <c r="V20" s="325"/>
      <c r="W20" s="325"/>
      <c r="X20" s="325"/>
      <c r="Y20" s="325"/>
      <c r="Z20" s="325"/>
      <c r="AA20" s="325"/>
      <c r="AB20" s="325"/>
      <c r="AC20" s="325"/>
      <c r="AD20" s="326"/>
      <c r="AE20" s="83"/>
      <c r="AF20" s="83"/>
    </row>
    <row r="21" spans="1:41" ht="32.1" customHeight="1" thickBot="1" x14ac:dyDescent="0.3">
      <c r="A21" s="59"/>
      <c r="B21" s="54"/>
      <c r="C21" s="158" t="s">
        <v>30</v>
      </c>
      <c r="D21" s="159" t="s">
        <v>31</v>
      </c>
      <c r="E21" s="159" t="s">
        <v>32</v>
      </c>
      <c r="F21" s="159" t="s">
        <v>33</v>
      </c>
      <c r="G21" s="159" t="s">
        <v>34</v>
      </c>
      <c r="H21" s="159" t="s">
        <v>35</v>
      </c>
      <c r="I21" s="159" t="s">
        <v>36</v>
      </c>
      <c r="J21" s="159" t="s">
        <v>8</v>
      </c>
      <c r="K21" s="159" t="s">
        <v>37</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8</v>
      </c>
      <c r="Y21" s="159" t="s">
        <v>37</v>
      </c>
      <c r="Z21" s="159" t="s">
        <v>38</v>
      </c>
      <c r="AA21" s="159" t="s">
        <v>39</v>
      </c>
      <c r="AB21" s="159" t="s">
        <v>40</v>
      </c>
      <c r="AC21" s="159" t="s">
        <v>41</v>
      </c>
      <c r="AD21" s="160" t="s">
        <v>42</v>
      </c>
      <c r="AE21" s="3"/>
      <c r="AF21" s="3"/>
    </row>
    <row r="22" spans="1:41" ht="32.1" customHeight="1" x14ac:dyDescent="0.25">
      <c r="A22" s="375" t="s">
        <v>45</v>
      </c>
      <c r="B22" s="376"/>
      <c r="C22" s="179">
        <f>3437400-3437400</f>
        <v>0</v>
      </c>
      <c r="D22" s="178">
        <f t="shared" ref="D22:N22" si="0">3437400-3437400</f>
        <v>0</v>
      </c>
      <c r="E22" s="178">
        <f t="shared" si="0"/>
        <v>0</v>
      </c>
      <c r="F22" s="178">
        <f t="shared" si="0"/>
        <v>0</v>
      </c>
      <c r="G22" s="178">
        <f t="shared" si="0"/>
        <v>0</v>
      </c>
      <c r="H22" s="178">
        <f t="shared" si="0"/>
        <v>0</v>
      </c>
      <c r="I22" s="178">
        <f t="shared" si="0"/>
        <v>0</v>
      </c>
      <c r="J22" s="178">
        <f t="shared" si="0"/>
        <v>0</v>
      </c>
      <c r="K22" s="178">
        <f t="shared" si="0"/>
        <v>0</v>
      </c>
      <c r="L22" s="178">
        <f t="shared" si="0"/>
        <v>0</v>
      </c>
      <c r="M22" s="178">
        <f t="shared" si="0"/>
        <v>0</v>
      </c>
      <c r="N22" s="178">
        <f t="shared" si="0"/>
        <v>0</v>
      </c>
      <c r="O22" s="178">
        <f>SUM(C22:N22)</f>
        <v>0</v>
      </c>
      <c r="P22" s="180"/>
      <c r="Q22" s="179">
        <v>0</v>
      </c>
      <c r="R22" s="178">
        <v>252076000</v>
      </c>
      <c r="S22" s="178">
        <v>0</v>
      </c>
      <c r="T22" s="178">
        <v>0</v>
      </c>
      <c r="U22" s="178">
        <v>77914400</v>
      </c>
      <c r="V22" s="178">
        <v>0</v>
      </c>
      <c r="W22" s="178">
        <v>0</v>
      </c>
      <c r="X22" s="178">
        <v>0</v>
      </c>
      <c r="Y22" s="178">
        <v>0</v>
      </c>
      <c r="Z22" s="178">
        <v>0</v>
      </c>
      <c r="AA22" s="178">
        <v>0</v>
      </c>
      <c r="AB22" s="178">
        <v>0</v>
      </c>
      <c r="AC22" s="178">
        <f>SUM(Q22:AB22)</f>
        <v>329990400</v>
      </c>
      <c r="AD22" s="184"/>
      <c r="AE22" s="3"/>
      <c r="AF22" s="3"/>
    </row>
    <row r="23" spans="1:41" ht="32.1" customHeight="1" x14ac:dyDescent="0.25">
      <c r="A23" s="281" t="s">
        <v>47</v>
      </c>
      <c r="B23" s="282"/>
      <c r="C23" s="231">
        <f>3437400-3437400</f>
        <v>0</v>
      </c>
      <c r="D23" s="174">
        <v>0</v>
      </c>
      <c r="E23" s="174">
        <v>0</v>
      </c>
      <c r="F23" s="174">
        <v>0</v>
      </c>
      <c r="G23" s="174">
        <v>0</v>
      </c>
      <c r="H23" s="174">
        <v>0</v>
      </c>
      <c r="I23" s="174">
        <v>0</v>
      </c>
      <c r="J23" s="174">
        <v>0</v>
      </c>
      <c r="K23" s="174">
        <v>0</v>
      </c>
      <c r="L23" s="174"/>
      <c r="M23" s="174"/>
      <c r="N23" s="174"/>
      <c r="O23" s="174">
        <f>SUM(C23:N23)</f>
        <v>0</v>
      </c>
      <c r="P23" s="182"/>
      <c r="Q23" s="175">
        <v>252076000</v>
      </c>
      <c r="R23" s="174">
        <v>0</v>
      </c>
      <c r="S23" s="174">
        <v>0</v>
      </c>
      <c r="T23" s="174">
        <v>0</v>
      </c>
      <c r="U23" s="174">
        <v>0</v>
      </c>
      <c r="V23" s="174">
        <v>0</v>
      </c>
      <c r="W23" s="174">
        <v>59963534</v>
      </c>
      <c r="X23" s="174">
        <v>0</v>
      </c>
      <c r="Y23" s="174">
        <v>0</v>
      </c>
      <c r="Z23" s="174"/>
      <c r="AA23" s="174"/>
      <c r="AB23" s="174"/>
      <c r="AC23" s="237">
        <f>SUM(Q23:AB23)</f>
        <v>312039534</v>
      </c>
      <c r="AD23" s="182">
        <f>+AC23/AC22</f>
        <v>0.9456018538721126</v>
      </c>
      <c r="AE23" s="3"/>
      <c r="AF23" s="3"/>
    </row>
    <row r="24" spans="1:41" ht="32.1" customHeight="1" x14ac:dyDescent="0.25">
      <c r="A24" s="281" t="s">
        <v>49</v>
      </c>
      <c r="B24" s="282"/>
      <c r="C24" s="175">
        <v>-3437400</v>
      </c>
      <c r="D24" s="174">
        <v>0</v>
      </c>
      <c r="E24" s="174">
        <v>0</v>
      </c>
      <c r="F24" s="174">
        <v>0</v>
      </c>
      <c r="G24" s="174">
        <v>0</v>
      </c>
      <c r="H24" s="174">
        <v>0</v>
      </c>
      <c r="I24" s="174">
        <v>0</v>
      </c>
      <c r="J24" s="174">
        <v>0</v>
      </c>
      <c r="K24" s="174">
        <v>3437400</v>
      </c>
      <c r="L24" s="174">
        <v>0</v>
      </c>
      <c r="M24" s="174">
        <v>0</v>
      </c>
      <c r="N24" s="174">
        <v>0</v>
      </c>
      <c r="O24" s="174">
        <f>SUM(C24:N24)</f>
        <v>0</v>
      </c>
      <c r="P24" s="180"/>
      <c r="Q24" s="175">
        <v>0</v>
      </c>
      <c r="R24" s="174">
        <v>0</v>
      </c>
      <c r="S24" s="174">
        <v>22916000</v>
      </c>
      <c r="T24" s="174">
        <v>22916000</v>
      </c>
      <c r="U24" s="174">
        <v>22916000</v>
      </c>
      <c r="V24" s="174">
        <v>32655300</v>
      </c>
      <c r="W24" s="174">
        <v>32655300</v>
      </c>
      <c r="X24" s="174">
        <v>32655300</v>
      </c>
      <c r="Y24" s="174">
        <v>32655300</v>
      </c>
      <c r="Z24" s="174">
        <v>32655300</v>
      </c>
      <c r="AA24" s="174">
        <v>32655300</v>
      </c>
      <c r="AB24" s="174">
        <v>65310600</v>
      </c>
      <c r="AC24" s="174">
        <f>SUM(Q24:AB24)</f>
        <v>329990400</v>
      </c>
      <c r="AD24" s="182"/>
      <c r="AE24" s="3"/>
      <c r="AF24" s="3"/>
    </row>
    <row r="25" spans="1:41" ht="32.1" customHeight="1" thickBot="1" x14ac:dyDescent="0.3">
      <c r="A25" s="314" t="s">
        <v>51</v>
      </c>
      <c r="B25" s="315"/>
      <c r="C25" s="176">
        <f>3437400-3437400</f>
        <v>0</v>
      </c>
      <c r="D25" s="177">
        <v>0</v>
      </c>
      <c r="E25" s="177">
        <v>0</v>
      </c>
      <c r="F25" s="177">
        <v>0</v>
      </c>
      <c r="G25" s="177">
        <v>0</v>
      </c>
      <c r="H25" s="177">
        <v>0</v>
      </c>
      <c r="I25" s="177">
        <v>0</v>
      </c>
      <c r="J25" s="177">
        <v>0</v>
      </c>
      <c r="K25" s="177">
        <v>0</v>
      </c>
      <c r="L25" s="177"/>
      <c r="M25" s="177"/>
      <c r="N25" s="177"/>
      <c r="O25" s="177">
        <f>SUM(C25:N25)</f>
        <v>0</v>
      </c>
      <c r="P25" s="181"/>
      <c r="Q25" s="176">
        <v>0</v>
      </c>
      <c r="R25" s="177">
        <v>3437400</v>
      </c>
      <c r="S25" s="177">
        <v>22916000</v>
      </c>
      <c r="T25" s="177">
        <v>22725033</v>
      </c>
      <c r="U25" s="177">
        <v>23106967</v>
      </c>
      <c r="V25" s="177">
        <v>22916000</v>
      </c>
      <c r="W25" s="177">
        <v>22916000</v>
      </c>
      <c r="X25" s="177">
        <v>22916000</v>
      </c>
      <c r="Y25" s="177">
        <v>28645000</v>
      </c>
      <c r="Z25" s="177"/>
      <c r="AA25" s="177"/>
      <c r="AB25" s="177"/>
      <c r="AC25" s="177">
        <f>SUM(Q25:AB25)</f>
        <v>169578400</v>
      </c>
      <c r="AD25" s="183">
        <f>+AC25/AC24</f>
        <v>0.51388888888888884</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3.950000000000003" customHeight="1" x14ac:dyDescent="0.25">
      <c r="A27" s="277" t="s">
        <v>53</v>
      </c>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row>
    <row r="28" spans="1:41" ht="15" customHeight="1" x14ac:dyDescent="0.25">
      <c r="A28" s="336" t="s">
        <v>54</v>
      </c>
      <c r="B28" s="338" t="s">
        <v>55</v>
      </c>
      <c r="C28" s="339"/>
      <c r="D28" s="282" t="s">
        <v>56</v>
      </c>
      <c r="E28" s="342"/>
      <c r="F28" s="342"/>
      <c r="G28" s="342"/>
      <c r="H28" s="342"/>
      <c r="I28" s="342"/>
      <c r="J28" s="342"/>
      <c r="K28" s="342"/>
      <c r="L28" s="342"/>
      <c r="M28" s="342"/>
      <c r="N28" s="342"/>
      <c r="O28" s="343"/>
      <c r="P28" s="344" t="s">
        <v>41</v>
      </c>
      <c r="Q28" s="344" t="s">
        <v>57</v>
      </c>
      <c r="R28" s="344"/>
      <c r="S28" s="344"/>
      <c r="T28" s="344"/>
      <c r="U28" s="344"/>
      <c r="V28" s="344"/>
      <c r="W28" s="344"/>
      <c r="X28" s="344"/>
      <c r="Y28" s="344"/>
      <c r="Z28" s="344"/>
      <c r="AA28" s="344"/>
      <c r="AB28" s="344"/>
      <c r="AC28" s="344"/>
      <c r="AD28" s="345"/>
    </row>
    <row r="29" spans="1:41" ht="27" customHeight="1" x14ac:dyDescent="0.25">
      <c r="A29" s="337"/>
      <c r="B29" s="340"/>
      <c r="C29" s="341"/>
      <c r="D29" s="88" t="s">
        <v>30</v>
      </c>
      <c r="E29" s="88" t="s">
        <v>31</v>
      </c>
      <c r="F29" s="88" t="s">
        <v>32</v>
      </c>
      <c r="G29" s="88" t="s">
        <v>33</v>
      </c>
      <c r="H29" s="88" t="s">
        <v>34</v>
      </c>
      <c r="I29" s="88" t="s">
        <v>35</v>
      </c>
      <c r="J29" s="88" t="s">
        <v>36</v>
      </c>
      <c r="K29" s="88" t="s">
        <v>8</v>
      </c>
      <c r="L29" s="88" t="s">
        <v>37</v>
      </c>
      <c r="M29" s="88" t="s">
        <v>38</v>
      </c>
      <c r="N29" s="88" t="s">
        <v>39</v>
      </c>
      <c r="O29" s="88" t="s">
        <v>40</v>
      </c>
      <c r="P29" s="343"/>
      <c r="Q29" s="344"/>
      <c r="R29" s="344"/>
      <c r="S29" s="344"/>
      <c r="T29" s="344"/>
      <c r="U29" s="344"/>
      <c r="V29" s="344"/>
      <c r="W29" s="344"/>
      <c r="X29" s="344"/>
      <c r="Y29" s="344"/>
      <c r="Z29" s="344"/>
      <c r="AA29" s="344"/>
      <c r="AB29" s="344"/>
      <c r="AC29" s="344"/>
      <c r="AD29" s="345"/>
    </row>
    <row r="30" spans="1:41" ht="42" customHeight="1" thickBot="1" x14ac:dyDescent="0.3">
      <c r="A30" s="85" t="s">
        <v>145</v>
      </c>
      <c r="B30" s="409"/>
      <c r="C30" s="410"/>
      <c r="D30" s="89"/>
      <c r="E30" s="89"/>
      <c r="F30" s="89"/>
      <c r="G30" s="89"/>
      <c r="H30" s="89"/>
      <c r="I30" s="89"/>
      <c r="J30" s="89"/>
      <c r="K30" s="89"/>
      <c r="L30" s="89"/>
      <c r="M30" s="89"/>
      <c r="N30" s="89"/>
      <c r="O30" s="89"/>
      <c r="P30" s="86">
        <f>SUM(D30:O30)</f>
        <v>0</v>
      </c>
      <c r="Q30" s="384"/>
      <c r="R30" s="384"/>
      <c r="S30" s="384"/>
      <c r="T30" s="384"/>
      <c r="U30" s="384"/>
      <c r="V30" s="384"/>
      <c r="W30" s="384"/>
      <c r="X30" s="384"/>
      <c r="Y30" s="384"/>
      <c r="Z30" s="384"/>
      <c r="AA30" s="384"/>
      <c r="AB30" s="384"/>
      <c r="AC30" s="384"/>
      <c r="AD30" s="385"/>
    </row>
    <row r="31" spans="1:41" ht="45" customHeight="1" x14ac:dyDescent="0.25">
      <c r="A31" s="283" t="s">
        <v>58</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1" customHeight="1" x14ac:dyDescent="0.25">
      <c r="A32" s="281" t="s">
        <v>59</v>
      </c>
      <c r="B32" s="344" t="s">
        <v>60</v>
      </c>
      <c r="C32" s="344" t="s">
        <v>55</v>
      </c>
      <c r="D32" s="344" t="s">
        <v>61</v>
      </c>
      <c r="E32" s="344"/>
      <c r="F32" s="344"/>
      <c r="G32" s="344"/>
      <c r="H32" s="344"/>
      <c r="I32" s="344"/>
      <c r="J32" s="344"/>
      <c r="K32" s="344"/>
      <c r="L32" s="344"/>
      <c r="M32" s="344"/>
      <c r="N32" s="344"/>
      <c r="O32" s="344"/>
      <c r="P32" s="344"/>
      <c r="Q32" s="344" t="s">
        <v>62</v>
      </c>
      <c r="R32" s="344"/>
      <c r="S32" s="344"/>
      <c r="T32" s="344"/>
      <c r="U32" s="344"/>
      <c r="V32" s="344"/>
      <c r="W32" s="344"/>
      <c r="X32" s="344"/>
      <c r="Y32" s="344"/>
      <c r="Z32" s="344"/>
      <c r="AA32" s="344"/>
      <c r="AB32" s="344"/>
      <c r="AC32" s="344"/>
      <c r="AD32" s="345"/>
      <c r="AG32" s="87"/>
      <c r="AH32" s="87"/>
      <c r="AI32" s="87"/>
      <c r="AJ32" s="87"/>
      <c r="AK32" s="87"/>
      <c r="AL32" s="87"/>
      <c r="AM32" s="87"/>
      <c r="AN32" s="87"/>
      <c r="AO32" s="87"/>
    </row>
    <row r="33" spans="1:41" ht="27" customHeight="1" x14ac:dyDescent="0.25">
      <c r="A33" s="281"/>
      <c r="B33" s="344"/>
      <c r="C33" s="386"/>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282" t="s">
        <v>63</v>
      </c>
      <c r="R33" s="342"/>
      <c r="S33" s="342"/>
      <c r="T33" s="343"/>
      <c r="U33" s="282" t="s">
        <v>64</v>
      </c>
      <c r="V33" s="342"/>
      <c r="W33" s="342"/>
      <c r="X33" s="343"/>
      <c r="Y33" s="282" t="s">
        <v>65</v>
      </c>
      <c r="Z33" s="342"/>
      <c r="AA33" s="343"/>
      <c r="AB33" s="282" t="s">
        <v>66</v>
      </c>
      <c r="AC33" s="342"/>
      <c r="AD33" s="393"/>
      <c r="AG33" s="87"/>
      <c r="AH33" s="87"/>
      <c r="AI33" s="87"/>
      <c r="AJ33" s="87"/>
      <c r="AK33" s="87"/>
      <c r="AL33" s="87"/>
      <c r="AM33" s="87"/>
      <c r="AN33" s="87"/>
      <c r="AO33" s="87"/>
    </row>
    <row r="34" spans="1:41" ht="106.5" customHeight="1" x14ac:dyDescent="0.25">
      <c r="A34" s="394" t="s">
        <v>145</v>
      </c>
      <c r="B34" s="396">
        <v>0.15</v>
      </c>
      <c r="C34" s="90" t="s">
        <v>67</v>
      </c>
      <c r="D34" s="89">
        <v>1</v>
      </c>
      <c r="E34" s="89">
        <v>1</v>
      </c>
      <c r="F34" s="89">
        <v>1</v>
      </c>
      <c r="G34" s="89">
        <v>1</v>
      </c>
      <c r="H34" s="89">
        <v>1</v>
      </c>
      <c r="I34" s="89">
        <v>1</v>
      </c>
      <c r="J34" s="89">
        <v>1</v>
      </c>
      <c r="K34" s="89">
        <v>1</v>
      </c>
      <c r="L34" s="89">
        <v>1</v>
      </c>
      <c r="M34" s="89">
        <v>1</v>
      </c>
      <c r="N34" s="89">
        <v>1</v>
      </c>
      <c r="O34" s="89">
        <v>1</v>
      </c>
      <c r="P34" s="202">
        <v>1</v>
      </c>
      <c r="Q34" s="520" t="s">
        <v>696</v>
      </c>
      <c r="R34" s="532"/>
      <c r="S34" s="532"/>
      <c r="T34" s="550"/>
      <c r="U34" s="520" t="s">
        <v>697</v>
      </c>
      <c r="V34" s="532"/>
      <c r="W34" s="532"/>
      <c r="X34" s="550"/>
      <c r="Y34" s="568" t="s">
        <v>698</v>
      </c>
      <c r="Z34" s="569"/>
      <c r="AA34" s="570"/>
      <c r="AB34" s="520" t="s">
        <v>146</v>
      </c>
      <c r="AC34" s="532"/>
      <c r="AD34" s="533"/>
      <c r="AG34" s="87"/>
      <c r="AH34" s="87"/>
      <c r="AI34" s="87"/>
      <c r="AJ34" s="87"/>
      <c r="AK34" s="87"/>
      <c r="AL34" s="87"/>
      <c r="AM34" s="87"/>
      <c r="AN34" s="87"/>
      <c r="AO34" s="87"/>
    </row>
    <row r="35" spans="1:41" ht="168.75" customHeight="1" thickBot="1" x14ac:dyDescent="0.3">
      <c r="A35" s="395"/>
      <c r="B35" s="397"/>
      <c r="C35" s="91" t="s">
        <v>70</v>
      </c>
      <c r="D35" s="218">
        <v>1</v>
      </c>
      <c r="E35" s="218">
        <v>1</v>
      </c>
      <c r="F35" s="218">
        <v>1</v>
      </c>
      <c r="G35" s="218">
        <v>1</v>
      </c>
      <c r="H35" s="218">
        <v>1</v>
      </c>
      <c r="I35" s="218">
        <v>1</v>
      </c>
      <c r="J35" s="218">
        <v>1</v>
      </c>
      <c r="K35" s="218">
        <v>1</v>
      </c>
      <c r="L35" s="218">
        <v>1</v>
      </c>
      <c r="M35" s="218"/>
      <c r="N35" s="218"/>
      <c r="O35" s="218"/>
      <c r="P35" s="226">
        <f>MIN(D35:O35)</f>
        <v>1</v>
      </c>
      <c r="Q35" s="529"/>
      <c r="R35" s="530"/>
      <c r="S35" s="530"/>
      <c r="T35" s="531"/>
      <c r="U35" s="529"/>
      <c r="V35" s="530"/>
      <c r="W35" s="530"/>
      <c r="X35" s="531"/>
      <c r="Y35" s="571"/>
      <c r="Z35" s="572"/>
      <c r="AA35" s="573"/>
      <c r="AB35" s="529"/>
      <c r="AC35" s="530"/>
      <c r="AD35" s="534"/>
      <c r="AE35" s="49"/>
      <c r="AF35" s="269"/>
      <c r="AG35" s="87"/>
      <c r="AH35" s="87"/>
      <c r="AI35" s="87"/>
      <c r="AJ35" s="87"/>
      <c r="AK35" s="87"/>
      <c r="AL35" s="87"/>
      <c r="AM35" s="87"/>
      <c r="AN35" s="87"/>
      <c r="AO35" s="87"/>
    </row>
    <row r="36" spans="1:41" ht="26.1" customHeight="1" x14ac:dyDescent="0.25">
      <c r="A36" s="375" t="s">
        <v>71</v>
      </c>
      <c r="B36" s="388" t="s">
        <v>72</v>
      </c>
      <c r="C36" s="390" t="s">
        <v>73</v>
      </c>
      <c r="D36" s="390"/>
      <c r="E36" s="390"/>
      <c r="F36" s="390"/>
      <c r="G36" s="390"/>
      <c r="H36" s="390"/>
      <c r="I36" s="390"/>
      <c r="J36" s="390"/>
      <c r="K36" s="390"/>
      <c r="L36" s="390"/>
      <c r="M36" s="390"/>
      <c r="N36" s="390"/>
      <c r="O36" s="390"/>
      <c r="P36" s="390"/>
      <c r="Q36" s="376" t="s">
        <v>74</v>
      </c>
      <c r="R36" s="391"/>
      <c r="S36" s="391"/>
      <c r="T36" s="391"/>
      <c r="U36" s="391"/>
      <c r="V36" s="391"/>
      <c r="W36" s="391"/>
      <c r="X36" s="391"/>
      <c r="Y36" s="391"/>
      <c r="Z36" s="391"/>
      <c r="AA36" s="391"/>
      <c r="AB36" s="391"/>
      <c r="AC36" s="391"/>
      <c r="AD36" s="392"/>
      <c r="AF36" s="269"/>
      <c r="AG36" s="87"/>
      <c r="AH36" s="87"/>
      <c r="AI36" s="87"/>
      <c r="AJ36" s="87"/>
      <c r="AK36" s="87"/>
      <c r="AL36" s="87"/>
      <c r="AM36" s="87"/>
      <c r="AN36" s="87"/>
      <c r="AO36" s="87"/>
    </row>
    <row r="37" spans="1:41" ht="26.1" customHeight="1" x14ac:dyDescent="0.25">
      <c r="A37" s="281"/>
      <c r="B37" s="389"/>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82" t="s">
        <v>89</v>
      </c>
      <c r="R37" s="342"/>
      <c r="S37" s="342"/>
      <c r="T37" s="342"/>
      <c r="U37" s="342"/>
      <c r="V37" s="342"/>
      <c r="W37" s="342"/>
      <c r="X37" s="342"/>
      <c r="Y37" s="342"/>
      <c r="Z37" s="342"/>
      <c r="AA37" s="342"/>
      <c r="AB37" s="342"/>
      <c r="AC37" s="342"/>
      <c r="AD37" s="393"/>
      <c r="AG37" s="94"/>
      <c r="AH37" s="94"/>
      <c r="AI37" s="94"/>
      <c r="AJ37" s="94"/>
      <c r="AK37" s="94"/>
      <c r="AL37" s="94"/>
      <c r="AM37" s="94"/>
      <c r="AN37" s="94"/>
      <c r="AO37" s="94"/>
    </row>
    <row r="38" spans="1:41" ht="114.75" customHeight="1" x14ac:dyDescent="0.25">
      <c r="A38" s="433" t="s">
        <v>147</v>
      </c>
      <c r="B38" s="423">
        <v>0.06</v>
      </c>
      <c r="C38" s="90" t="s">
        <v>67</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574" t="s">
        <v>699</v>
      </c>
      <c r="R38" s="575"/>
      <c r="S38" s="575"/>
      <c r="T38" s="575"/>
      <c r="U38" s="575"/>
      <c r="V38" s="575"/>
      <c r="W38" s="575"/>
      <c r="X38" s="575"/>
      <c r="Y38" s="575"/>
      <c r="Z38" s="575"/>
      <c r="AA38" s="575"/>
      <c r="AB38" s="575"/>
      <c r="AC38" s="575"/>
      <c r="AD38" s="576"/>
      <c r="AE38" s="97"/>
      <c r="AG38" s="98"/>
      <c r="AH38" s="98"/>
      <c r="AI38" s="98"/>
      <c r="AJ38" s="98"/>
      <c r="AK38" s="98"/>
      <c r="AL38" s="98"/>
      <c r="AM38" s="98"/>
      <c r="AN38" s="98"/>
      <c r="AO38" s="98"/>
    </row>
    <row r="39" spans="1:41" ht="114.75" customHeight="1" x14ac:dyDescent="0.25">
      <c r="A39" s="434"/>
      <c r="B39" s="424"/>
      <c r="C39" s="99" t="s">
        <v>70</v>
      </c>
      <c r="D39" s="212">
        <v>0</v>
      </c>
      <c r="E39" s="212">
        <v>9.0999999999999998E-2</v>
      </c>
      <c r="F39" s="212">
        <v>9.0999999999999998E-2</v>
      </c>
      <c r="G39" s="212">
        <v>9.0999999999999998E-2</v>
      </c>
      <c r="H39" s="212">
        <v>9.0999999999999998E-2</v>
      </c>
      <c r="I39" s="212">
        <v>9.0999999999999998E-2</v>
      </c>
      <c r="J39" s="212">
        <v>9.0999999999999998E-2</v>
      </c>
      <c r="K39" s="212">
        <v>9.0999999999999998E-2</v>
      </c>
      <c r="L39" s="212">
        <v>9.0999999999999998E-2</v>
      </c>
      <c r="M39" s="212"/>
      <c r="N39" s="212"/>
      <c r="O39" s="212"/>
      <c r="P39" s="219">
        <f>SUM(D39:O39)</f>
        <v>0.72799999999999987</v>
      </c>
      <c r="Q39" s="568"/>
      <c r="R39" s="569"/>
      <c r="S39" s="569"/>
      <c r="T39" s="569"/>
      <c r="U39" s="569"/>
      <c r="V39" s="569"/>
      <c r="W39" s="569"/>
      <c r="X39" s="569"/>
      <c r="Y39" s="569"/>
      <c r="Z39" s="569"/>
      <c r="AA39" s="569"/>
      <c r="AB39" s="569"/>
      <c r="AC39" s="569"/>
      <c r="AD39" s="577"/>
      <c r="AE39" s="97"/>
    </row>
    <row r="40" spans="1:41" ht="84" customHeight="1" x14ac:dyDescent="0.25">
      <c r="A40" s="434" t="s">
        <v>148</v>
      </c>
      <c r="B40" s="413">
        <v>0.09</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415" t="s">
        <v>700</v>
      </c>
      <c r="R40" s="416"/>
      <c r="S40" s="416"/>
      <c r="T40" s="416"/>
      <c r="U40" s="416"/>
      <c r="V40" s="416"/>
      <c r="W40" s="416"/>
      <c r="X40" s="416"/>
      <c r="Y40" s="416"/>
      <c r="Z40" s="416"/>
      <c r="AA40" s="416"/>
      <c r="AB40" s="416"/>
      <c r="AC40" s="416"/>
      <c r="AD40" s="417"/>
      <c r="AE40" s="97"/>
    </row>
    <row r="41" spans="1:41" ht="84" customHeight="1" thickBot="1" x14ac:dyDescent="0.3">
      <c r="A41" s="535"/>
      <c r="B41" s="414"/>
      <c r="C41" s="91" t="s">
        <v>70</v>
      </c>
      <c r="D41" s="214">
        <v>0</v>
      </c>
      <c r="E41" s="214">
        <v>9.0999999999999998E-2</v>
      </c>
      <c r="F41" s="214">
        <v>9.0999999999999998E-2</v>
      </c>
      <c r="G41" s="214">
        <v>9.0999999999999998E-2</v>
      </c>
      <c r="H41" s="214">
        <v>9.0999999999999998E-2</v>
      </c>
      <c r="I41" s="214">
        <v>9.0999999999999998E-2</v>
      </c>
      <c r="J41" s="214">
        <v>9.0999999999999998E-2</v>
      </c>
      <c r="K41" s="214">
        <v>9.0999999999999998E-2</v>
      </c>
      <c r="L41" s="214">
        <v>9.0999999999999998E-2</v>
      </c>
      <c r="M41" s="214"/>
      <c r="N41" s="214"/>
      <c r="O41" s="214"/>
      <c r="P41" s="220">
        <f>SUM(D41:O41)</f>
        <v>0.72799999999999987</v>
      </c>
      <c r="Q41" s="418"/>
      <c r="R41" s="419"/>
      <c r="S41" s="419"/>
      <c r="T41" s="419"/>
      <c r="U41" s="419"/>
      <c r="V41" s="419"/>
      <c r="W41" s="419"/>
      <c r="X41" s="419"/>
      <c r="Y41" s="419"/>
      <c r="Z41" s="419"/>
      <c r="AA41" s="419"/>
      <c r="AB41" s="419"/>
      <c r="AC41" s="419"/>
      <c r="AD41" s="420"/>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AB34 U34 Q34 Q40:AD41" xr:uid="{00000000-0002-0000-0800-000002000000}">
      <formula1>2000</formula1>
    </dataValidation>
  </dataValidations>
  <pageMargins left="0.25" right="0.25" top="0.75" bottom="0.75" header="0.3" footer="0.3"/>
  <pageSetup scale="17"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820B4A-0FB4-4C3D-982F-D6DE627417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López</dc:creator>
  <cp:keywords/>
  <dc:description/>
  <cp:lastModifiedBy>Cindy Rocio Lopez Villanueva</cp:lastModifiedBy>
  <cp:revision/>
  <dcterms:created xsi:type="dcterms:W3CDTF">2011-04-26T22:16:52Z</dcterms:created>
  <dcterms:modified xsi:type="dcterms:W3CDTF">2023-10-06T20:18:58Z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