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E:\ANGIE\OFICINA ASESORA PLANEACION SGC\ESQUEMA PUBLICACIÓN\PUBLICACIÓN PAGINA WEB\2023\Octubre 2023\Proyectos Plan de acciòn 2020\"/>
    </mc:Choice>
  </mc:AlternateContent>
  <bookViews>
    <workbookView xWindow="-120" yWindow="-120" windowWidth="20730" windowHeight="11160" tabRatio="910"/>
  </bookViews>
  <sheets>
    <sheet name="VALIDACION" sheetId="47" r:id="rId1"/>
    <sheet name="Meta 1 ATENCIONES LPD" sheetId="1" r:id="rId2"/>
    <sheet name="Meta 2 SEGUIMIENTO LPD " sheetId="35" r:id="rId3"/>
    <sheet name="Hoja13" sheetId="32" state="hidden" r:id="rId4"/>
    <sheet name="Hoja1" sheetId="20" state="hidden" r:id="rId5"/>
    <sheet name="Meta 3 OPERAR CR " sheetId="36" r:id="rId6"/>
    <sheet name="Meta 4 ATENCION CR " sheetId="37" r:id="rId7"/>
    <sheet name="Meta 5 FORTALECER SOFIA " sheetId="38" r:id="rId8"/>
    <sheet name="Meta 6 ESTRATEGIA PREVENCION " sheetId="39" r:id="rId9"/>
    <sheet name="Meta 7 CLS " sheetId="41" r:id="rId10"/>
    <sheet name="Meta 8 PROTOCOLO  TP " sheetId="42" r:id="rId11"/>
    <sheet name="Meta 9 ATENCIONES DUPLAS " sheetId="43" r:id="rId12"/>
    <sheet name="Seguimiento PDD" sheetId="45" r:id="rId13"/>
  </sheets>
  <externalReferences>
    <externalReference r:id="rId14"/>
    <externalReference r:id="rId15"/>
    <externalReference r:id="rId16"/>
  </externalReferences>
  <definedNames>
    <definedName name="_xlnm._FilterDatabase" localSheetId="0" hidden="1">VALIDACION!$A$1:$WWD$23</definedName>
    <definedName name="_xlnm.Print_Area" localSheetId="1">'Meta 1 ATENCIONES LPD'!$A$1:$AB$56</definedName>
    <definedName name="_xlnm.Print_Area" localSheetId="2">'Meta 2 SEGUIMIENTO LPD '!$A$1:$AB$37</definedName>
    <definedName name="_xlnm.Print_Area" localSheetId="5">'Meta 3 OPERAR CR '!$A$1:$AB$39</definedName>
    <definedName name="_xlnm.Print_Area" localSheetId="6">'Meta 4 ATENCION CR '!$A$1:$AB$39</definedName>
    <definedName name="_xlnm.Print_Area" localSheetId="7">'Meta 5 FORTALECER SOFIA '!$A$1:$AB$45</definedName>
    <definedName name="_xlnm.Print_Area" localSheetId="8">'Meta 6 ESTRATEGIA PREVENCION '!$A$1:$AB$45</definedName>
    <definedName name="_xlnm.Print_Area" localSheetId="9">'Meta 7 CLS '!$A$1:$AB$45</definedName>
    <definedName name="_xlnm.Print_Area" localSheetId="11">'Meta 9 ATENCIONES DUPLAS '!$A$1:$AB$41</definedName>
    <definedName name="_xlnm.Print_Area" localSheetId="12">'Seguimiento PDD'!$A$1:$S$17</definedName>
    <definedName name="COFINANCIACION">[1]Criterios!$B$37:$B$38</definedName>
    <definedName name="_xlnm.Criteria">[1]Criterios!$A$17:$A$22</definedName>
    <definedName name="Geo" localSheetId="0">#REF!</definedName>
    <definedName name="Geo">#REF!</definedName>
    <definedName name="GEOREFERENCIABLE">[1]Criterios!$B$23:$B$24</definedName>
    <definedName name="No_Geo" localSheetId="0">#REF!</definedName>
    <definedName name="No_Geo">#REF!</definedName>
    <definedName name="Terr">[2]Localidad!$K$2:$K$3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84" i="47" l="1"/>
  <c r="O84" i="47"/>
  <c r="N84" i="47"/>
  <c r="M84" i="47"/>
  <c r="L84" i="47"/>
  <c r="K84" i="47"/>
  <c r="J84" i="47"/>
  <c r="I84" i="47"/>
  <c r="H84" i="47"/>
  <c r="G84" i="47"/>
  <c r="F84" i="47"/>
  <c r="E84" i="47"/>
  <c r="P83" i="47"/>
  <c r="O83" i="47"/>
  <c r="N83" i="47"/>
  <c r="M83" i="47"/>
  <c r="L83" i="47"/>
  <c r="K83" i="47"/>
  <c r="J83" i="47"/>
  <c r="I83" i="47"/>
  <c r="H83" i="47"/>
  <c r="G83" i="47"/>
  <c r="F83" i="47"/>
  <c r="E83" i="47"/>
  <c r="Q83" i="47" s="1"/>
  <c r="C83" i="47"/>
  <c r="B83" i="47"/>
  <c r="P82" i="47"/>
  <c r="O82" i="47"/>
  <c r="N82" i="47"/>
  <c r="M82" i="47"/>
  <c r="L82" i="47"/>
  <c r="K82" i="47"/>
  <c r="J82" i="47"/>
  <c r="I82" i="47"/>
  <c r="H82" i="47"/>
  <c r="Q82" i="47" s="1"/>
  <c r="G82" i="47"/>
  <c r="F82" i="47"/>
  <c r="E82" i="47"/>
  <c r="P81" i="47"/>
  <c r="O81" i="47"/>
  <c r="N81" i="47"/>
  <c r="M81" i="47"/>
  <c r="L81" i="47"/>
  <c r="K81" i="47"/>
  <c r="J81" i="47"/>
  <c r="I81" i="47"/>
  <c r="H81" i="47"/>
  <c r="G81" i="47"/>
  <c r="F81" i="47"/>
  <c r="E81" i="47"/>
  <c r="C81" i="47"/>
  <c r="B81" i="47"/>
  <c r="P80" i="47"/>
  <c r="O80" i="47"/>
  <c r="N80" i="47"/>
  <c r="M80" i="47"/>
  <c r="L80" i="47"/>
  <c r="K80" i="47"/>
  <c r="J80" i="47"/>
  <c r="I80" i="47"/>
  <c r="H80" i="47"/>
  <c r="G80" i="47"/>
  <c r="F80" i="47"/>
  <c r="E80" i="47"/>
  <c r="Q80" i="47" s="1"/>
  <c r="P79" i="47"/>
  <c r="O79" i="47"/>
  <c r="N79" i="47"/>
  <c r="M79" i="47"/>
  <c r="L79" i="47"/>
  <c r="K79" i="47"/>
  <c r="J79" i="47"/>
  <c r="I79" i="47"/>
  <c r="H79" i="47"/>
  <c r="G79" i="47"/>
  <c r="F79" i="47"/>
  <c r="E79" i="47"/>
  <c r="C79" i="47"/>
  <c r="B79" i="47"/>
  <c r="P78" i="47"/>
  <c r="O78" i="47"/>
  <c r="N78" i="47"/>
  <c r="M78" i="47"/>
  <c r="L78" i="47"/>
  <c r="K78" i="47"/>
  <c r="J78" i="47"/>
  <c r="I78" i="47"/>
  <c r="H78" i="47"/>
  <c r="G78" i="47"/>
  <c r="F78" i="47"/>
  <c r="E78" i="47"/>
  <c r="P77" i="47"/>
  <c r="O77" i="47"/>
  <c r="N77" i="47"/>
  <c r="M77" i="47"/>
  <c r="L77" i="47"/>
  <c r="K77" i="47"/>
  <c r="J77" i="47"/>
  <c r="I77" i="47"/>
  <c r="H77" i="47"/>
  <c r="G77" i="47"/>
  <c r="F77" i="47"/>
  <c r="E77" i="47"/>
  <c r="C77" i="47"/>
  <c r="B77" i="47"/>
  <c r="P76" i="47"/>
  <c r="O76" i="47"/>
  <c r="N76" i="47"/>
  <c r="M76" i="47"/>
  <c r="L76" i="47"/>
  <c r="K76" i="47"/>
  <c r="J76" i="47"/>
  <c r="I76" i="47"/>
  <c r="H76" i="47"/>
  <c r="G76" i="47"/>
  <c r="F76" i="47"/>
  <c r="E76" i="47"/>
  <c r="P75" i="47"/>
  <c r="O75" i="47"/>
  <c r="N75" i="47"/>
  <c r="M75" i="47"/>
  <c r="L75" i="47"/>
  <c r="K75" i="47"/>
  <c r="J75" i="47"/>
  <c r="I75" i="47"/>
  <c r="H75" i="47"/>
  <c r="G75" i="47"/>
  <c r="F75" i="47"/>
  <c r="E75" i="47"/>
  <c r="Q75" i="47" s="1"/>
  <c r="C75" i="47"/>
  <c r="B75" i="47"/>
  <c r="P74" i="47"/>
  <c r="O74" i="47"/>
  <c r="N74" i="47"/>
  <c r="M74" i="47"/>
  <c r="L74" i="47"/>
  <c r="K74" i="47"/>
  <c r="J74" i="47"/>
  <c r="I74" i="47"/>
  <c r="H74" i="47"/>
  <c r="Q74" i="47" s="1"/>
  <c r="G74" i="47"/>
  <c r="F74" i="47"/>
  <c r="E74" i="47"/>
  <c r="P73" i="47"/>
  <c r="O73" i="47"/>
  <c r="N73" i="47"/>
  <c r="M73" i="47"/>
  <c r="L73" i="47"/>
  <c r="K73" i="47"/>
  <c r="J73" i="47"/>
  <c r="I73" i="47"/>
  <c r="H73" i="47"/>
  <c r="G73" i="47"/>
  <c r="Q73" i="47" s="1"/>
  <c r="F73" i="47"/>
  <c r="E73" i="47"/>
  <c r="C73" i="47"/>
  <c r="B73" i="47"/>
  <c r="P72" i="47"/>
  <c r="O72" i="47"/>
  <c r="N72" i="47"/>
  <c r="M72" i="47"/>
  <c r="L72" i="47"/>
  <c r="K72" i="47"/>
  <c r="J72" i="47"/>
  <c r="I72" i="47"/>
  <c r="H72" i="47"/>
  <c r="G72" i="47"/>
  <c r="F72" i="47"/>
  <c r="E72" i="47"/>
  <c r="Q72" i="47" s="1"/>
  <c r="P71" i="47"/>
  <c r="O71" i="47"/>
  <c r="N71" i="47"/>
  <c r="M71" i="47"/>
  <c r="L71" i="47"/>
  <c r="K71" i="47"/>
  <c r="J71" i="47"/>
  <c r="I71" i="47"/>
  <c r="H71" i="47"/>
  <c r="G71" i="47"/>
  <c r="F71" i="47"/>
  <c r="E71" i="47"/>
  <c r="C71" i="47"/>
  <c r="B71" i="47"/>
  <c r="P70" i="47"/>
  <c r="O70" i="47"/>
  <c r="N70" i="47"/>
  <c r="M70" i="47"/>
  <c r="L70" i="47"/>
  <c r="K70" i="47"/>
  <c r="J70" i="47"/>
  <c r="I70" i="47"/>
  <c r="H70" i="47"/>
  <c r="G70" i="47"/>
  <c r="Q70" i="47" s="1"/>
  <c r="F70" i="47"/>
  <c r="E70" i="47"/>
  <c r="P69" i="47"/>
  <c r="O69" i="47"/>
  <c r="N69" i="47"/>
  <c r="M69" i="47"/>
  <c r="L69" i="47"/>
  <c r="K69" i="47"/>
  <c r="J69" i="47"/>
  <c r="I69" i="47"/>
  <c r="H69" i="47"/>
  <c r="G69" i="47"/>
  <c r="F69" i="47"/>
  <c r="E69" i="47"/>
  <c r="C69" i="47"/>
  <c r="B69" i="47"/>
  <c r="P68" i="47"/>
  <c r="O68" i="47"/>
  <c r="N68" i="47"/>
  <c r="M68" i="47"/>
  <c r="L68" i="47"/>
  <c r="K68" i="47"/>
  <c r="J68" i="47"/>
  <c r="I68" i="47"/>
  <c r="H68" i="47"/>
  <c r="G68" i="47"/>
  <c r="F68" i="47"/>
  <c r="E68" i="47"/>
  <c r="P67" i="47"/>
  <c r="O67" i="47"/>
  <c r="N67" i="47"/>
  <c r="M67" i="47"/>
  <c r="L67" i="47"/>
  <c r="K67" i="47"/>
  <c r="J67" i="47"/>
  <c r="I67" i="47"/>
  <c r="H67" i="47"/>
  <c r="G67" i="47"/>
  <c r="F67" i="47"/>
  <c r="E67" i="47"/>
  <c r="Q67" i="47" s="1"/>
  <c r="C67" i="47"/>
  <c r="B67" i="47"/>
  <c r="P66" i="47"/>
  <c r="O66" i="47"/>
  <c r="N66" i="47"/>
  <c r="M66" i="47"/>
  <c r="L66" i="47"/>
  <c r="K66" i="47"/>
  <c r="J66" i="47"/>
  <c r="I66" i="47"/>
  <c r="H66" i="47"/>
  <c r="Q66" i="47" s="1"/>
  <c r="G66" i="47"/>
  <c r="F66" i="47"/>
  <c r="E66" i="47"/>
  <c r="P65" i="47"/>
  <c r="O65" i="47"/>
  <c r="N65" i="47"/>
  <c r="M65" i="47"/>
  <c r="L65" i="47"/>
  <c r="K65" i="47"/>
  <c r="J65" i="47"/>
  <c r="I65" i="47"/>
  <c r="H65" i="47"/>
  <c r="G65" i="47"/>
  <c r="Q65" i="47" s="1"/>
  <c r="F65" i="47"/>
  <c r="E65" i="47"/>
  <c r="C65" i="47"/>
  <c r="B65" i="47"/>
  <c r="P64" i="47"/>
  <c r="O64" i="47"/>
  <c r="N64" i="47"/>
  <c r="M64" i="47"/>
  <c r="L64" i="47"/>
  <c r="K64" i="47"/>
  <c r="J64" i="47"/>
  <c r="I64" i="47"/>
  <c r="H64" i="47"/>
  <c r="G64" i="47"/>
  <c r="F64" i="47"/>
  <c r="E64" i="47"/>
  <c r="Q64" i="47" s="1"/>
  <c r="P63" i="47"/>
  <c r="O63" i="47"/>
  <c r="N63" i="47"/>
  <c r="M63" i="47"/>
  <c r="L63" i="47"/>
  <c r="K63" i="47"/>
  <c r="J63" i="47"/>
  <c r="I63" i="47"/>
  <c r="H63" i="47"/>
  <c r="G63" i="47"/>
  <c r="F63" i="47"/>
  <c r="E63" i="47"/>
  <c r="C63" i="47"/>
  <c r="B63" i="47"/>
  <c r="P62" i="47"/>
  <c r="O62" i="47"/>
  <c r="N62" i="47"/>
  <c r="M62" i="47"/>
  <c r="L62" i="47"/>
  <c r="K62" i="47"/>
  <c r="J62" i="47"/>
  <c r="I62" i="47"/>
  <c r="H62" i="47"/>
  <c r="G62" i="47"/>
  <c r="Q62" i="47" s="1"/>
  <c r="F62" i="47"/>
  <c r="E62" i="47"/>
  <c r="P61" i="47"/>
  <c r="O61" i="47"/>
  <c r="N61" i="47"/>
  <c r="M61" i="47"/>
  <c r="L61" i="47"/>
  <c r="K61" i="47"/>
  <c r="J61" i="47"/>
  <c r="I61" i="47"/>
  <c r="H61" i="47"/>
  <c r="G61" i="47"/>
  <c r="F61" i="47"/>
  <c r="E61" i="47"/>
  <c r="C61" i="47"/>
  <c r="B61" i="47"/>
  <c r="P60" i="47"/>
  <c r="O60" i="47"/>
  <c r="N60" i="47"/>
  <c r="M60" i="47"/>
  <c r="L60" i="47"/>
  <c r="K60" i="47"/>
  <c r="J60" i="47"/>
  <c r="I60" i="47"/>
  <c r="H60" i="47"/>
  <c r="G60" i="47"/>
  <c r="F60" i="47"/>
  <c r="E60" i="47"/>
  <c r="P59" i="47"/>
  <c r="O59" i="47"/>
  <c r="N59" i="47"/>
  <c r="M59" i="47"/>
  <c r="L59" i="47"/>
  <c r="K59" i="47"/>
  <c r="J59" i="47"/>
  <c r="I59" i="47"/>
  <c r="H59" i="47"/>
  <c r="G59" i="47"/>
  <c r="F59" i="47"/>
  <c r="E59" i="47"/>
  <c r="Q59" i="47" s="1"/>
  <c r="C59" i="47"/>
  <c r="B59" i="47"/>
  <c r="P58" i="47"/>
  <c r="O58" i="47"/>
  <c r="N58" i="47"/>
  <c r="M58" i="47"/>
  <c r="L58" i="47"/>
  <c r="K58" i="47"/>
  <c r="J58" i="47"/>
  <c r="I58" i="47"/>
  <c r="H58" i="47"/>
  <c r="Q58" i="47" s="1"/>
  <c r="G58" i="47"/>
  <c r="F58" i="47"/>
  <c r="E58" i="47"/>
  <c r="P57" i="47"/>
  <c r="O57" i="47"/>
  <c r="N57" i="47"/>
  <c r="M57" i="47"/>
  <c r="L57" i="47"/>
  <c r="K57" i="47"/>
  <c r="J57" i="47"/>
  <c r="I57" i="47"/>
  <c r="H57" i="47"/>
  <c r="G57" i="47"/>
  <c r="F57" i="47"/>
  <c r="E57" i="47"/>
  <c r="Q57" i="47" s="1"/>
  <c r="C57" i="47"/>
  <c r="B57" i="47"/>
  <c r="P56" i="47"/>
  <c r="O56" i="47"/>
  <c r="N56" i="47"/>
  <c r="M56" i="47"/>
  <c r="L56" i="47"/>
  <c r="K56" i="47"/>
  <c r="J56" i="47"/>
  <c r="I56" i="47"/>
  <c r="H56" i="47"/>
  <c r="G56" i="47"/>
  <c r="F56" i="47"/>
  <c r="E56" i="47"/>
  <c r="Q56" i="47" s="1"/>
  <c r="P55" i="47"/>
  <c r="O55" i="47"/>
  <c r="N55" i="47"/>
  <c r="M55" i="47"/>
  <c r="L55" i="47"/>
  <c r="K55" i="47"/>
  <c r="J55" i="47"/>
  <c r="I55" i="47"/>
  <c r="H55" i="47"/>
  <c r="G55" i="47"/>
  <c r="F55" i="47"/>
  <c r="E55" i="47"/>
  <c r="C55" i="47"/>
  <c r="B55" i="47"/>
  <c r="P54" i="47"/>
  <c r="O54" i="47"/>
  <c r="N54" i="47"/>
  <c r="M54" i="47"/>
  <c r="L54" i="47"/>
  <c r="K54" i="47"/>
  <c r="J54" i="47"/>
  <c r="I54" i="47"/>
  <c r="H54" i="47"/>
  <c r="G54" i="47"/>
  <c r="Q54" i="47" s="1"/>
  <c r="F54" i="47"/>
  <c r="E54" i="47"/>
  <c r="P53" i="47"/>
  <c r="O53" i="47"/>
  <c r="N53" i="47"/>
  <c r="M53" i="47"/>
  <c r="L53" i="47"/>
  <c r="K53" i="47"/>
  <c r="J53" i="47"/>
  <c r="I53" i="47"/>
  <c r="H53" i="47"/>
  <c r="G53" i="47"/>
  <c r="F53" i="47"/>
  <c r="E53" i="47"/>
  <c r="C53" i="47"/>
  <c r="B53" i="47"/>
  <c r="P52" i="47"/>
  <c r="O52" i="47"/>
  <c r="N52" i="47"/>
  <c r="M52" i="47"/>
  <c r="L52" i="47"/>
  <c r="K52" i="47"/>
  <c r="J52" i="47"/>
  <c r="I52" i="47"/>
  <c r="H52" i="47"/>
  <c r="G52" i="47"/>
  <c r="F52" i="47"/>
  <c r="E52" i="47"/>
  <c r="P51" i="47"/>
  <c r="O51" i="47"/>
  <c r="N51" i="47"/>
  <c r="M51" i="47"/>
  <c r="L51" i="47"/>
  <c r="K51" i="47"/>
  <c r="J51" i="47"/>
  <c r="I51" i="47"/>
  <c r="H51" i="47"/>
  <c r="G51" i="47"/>
  <c r="F51" i="47"/>
  <c r="E51" i="47"/>
  <c r="Q51" i="47" s="1"/>
  <c r="C51" i="47"/>
  <c r="B51" i="47"/>
  <c r="P50" i="47"/>
  <c r="O50" i="47"/>
  <c r="N50" i="47"/>
  <c r="M50" i="47"/>
  <c r="L50" i="47"/>
  <c r="K50" i="47"/>
  <c r="J50" i="47"/>
  <c r="I50" i="47"/>
  <c r="H50" i="47"/>
  <c r="G50" i="47"/>
  <c r="F50" i="47"/>
  <c r="E50" i="47"/>
  <c r="Q50" i="47" s="1"/>
  <c r="P49" i="47"/>
  <c r="O49" i="47"/>
  <c r="N49" i="47"/>
  <c r="M49" i="47"/>
  <c r="L49" i="47"/>
  <c r="K49" i="47"/>
  <c r="J49" i="47"/>
  <c r="I49" i="47"/>
  <c r="H49" i="47"/>
  <c r="G49" i="47"/>
  <c r="F49" i="47"/>
  <c r="E49" i="47"/>
  <c r="Q49" i="47" s="1"/>
  <c r="C49" i="47"/>
  <c r="B49" i="47"/>
  <c r="P48" i="47"/>
  <c r="O48" i="47"/>
  <c r="N48" i="47"/>
  <c r="M48" i="47"/>
  <c r="L48" i="47"/>
  <c r="K48" i="47"/>
  <c r="J48" i="47"/>
  <c r="I48" i="47"/>
  <c r="H48" i="47"/>
  <c r="G48" i="47"/>
  <c r="F48" i="47"/>
  <c r="E48" i="47"/>
  <c r="Q48" i="47" s="1"/>
  <c r="P47" i="47"/>
  <c r="O47" i="47"/>
  <c r="N47" i="47"/>
  <c r="M47" i="47"/>
  <c r="L47" i="47"/>
  <c r="K47" i="47"/>
  <c r="J47" i="47"/>
  <c r="I47" i="47"/>
  <c r="H47" i="47"/>
  <c r="G47" i="47"/>
  <c r="F47" i="47"/>
  <c r="E47" i="47"/>
  <c r="C47" i="47"/>
  <c r="B47" i="47"/>
  <c r="P46" i="47"/>
  <c r="O46" i="47"/>
  <c r="N46" i="47"/>
  <c r="M46" i="47"/>
  <c r="L46" i="47"/>
  <c r="K46" i="47"/>
  <c r="J46" i="47"/>
  <c r="I46" i="47"/>
  <c r="H46" i="47"/>
  <c r="G46" i="47"/>
  <c r="F46" i="47"/>
  <c r="E46" i="47"/>
  <c r="Q46" i="47" s="1"/>
  <c r="P45" i="47"/>
  <c r="O45" i="47"/>
  <c r="N45" i="47"/>
  <c r="M45" i="47"/>
  <c r="L45" i="47"/>
  <c r="K45" i="47"/>
  <c r="J45" i="47"/>
  <c r="I45" i="47"/>
  <c r="H45" i="47"/>
  <c r="G45" i="47"/>
  <c r="F45" i="47"/>
  <c r="E45" i="47"/>
  <c r="C45" i="47"/>
  <c r="B45" i="47"/>
  <c r="P44" i="47"/>
  <c r="O44" i="47"/>
  <c r="N44" i="47"/>
  <c r="M44" i="47"/>
  <c r="L44" i="47"/>
  <c r="K44" i="47"/>
  <c r="J44" i="47"/>
  <c r="I44" i="47"/>
  <c r="H44" i="47"/>
  <c r="G44" i="47"/>
  <c r="F44" i="47"/>
  <c r="E44" i="47"/>
  <c r="P43" i="47"/>
  <c r="O43" i="47"/>
  <c r="N43" i="47"/>
  <c r="M43" i="47"/>
  <c r="L43" i="47"/>
  <c r="K43" i="47"/>
  <c r="J43" i="47"/>
  <c r="I43" i="47"/>
  <c r="H43" i="47"/>
  <c r="G43" i="47"/>
  <c r="F43" i="47"/>
  <c r="E43" i="47"/>
  <c r="Q43" i="47" s="1"/>
  <c r="C43" i="47"/>
  <c r="B43" i="47"/>
  <c r="P42" i="47"/>
  <c r="O42" i="47"/>
  <c r="N42" i="47"/>
  <c r="M42" i="47"/>
  <c r="L42" i="47"/>
  <c r="K42" i="47"/>
  <c r="J42" i="47"/>
  <c r="I42" i="47"/>
  <c r="H42" i="47"/>
  <c r="G42" i="47"/>
  <c r="F42" i="47"/>
  <c r="E42" i="47"/>
  <c r="Q42" i="47" s="1"/>
  <c r="P41" i="47"/>
  <c r="O41" i="47"/>
  <c r="N41" i="47"/>
  <c r="M41" i="47"/>
  <c r="L41" i="47"/>
  <c r="K41" i="47"/>
  <c r="J41" i="47"/>
  <c r="I41" i="47"/>
  <c r="H41" i="47"/>
  <c r="G41" i="47"/>
  <c r="F41" i="47"/>
  <c r="E41" i="47"/>
  <c r="Q41" i="47" s="1"/>
  <c r="C41" i="47"/>
  <c r="B41" i="47"/>
  <c r="P40" i="47"/>
  <c r="O40" i="47"/>
  <c r="N40" i="47"/>
  <c r="M40" i="47"/>
  <c r="L40" i="47"/>
  <c r="K40" i="47"/>
  <c r="J40" i="47"/>
  <c r="I40" i="47"/>
  <c r="H40" i="47"/>
  <c r="G40" i="47"/>
  <c r="F40" i="47"/>
  <c r="E40" i="47"/>
  <c r="Q40" i="47" s="1"/>
  <c r="P39" i="47"/>
  <c r="O39" i="47"/>
  <c r="N39" i="47"/>
  <c r="M39" i="47"/>
  <c r="L39" i="47"/>
  <c r="K39" i="47"/>
  <c r="J39" i="47"/>
  <c r="I39" i="47"/>
  <c r="H39" i="47"/>
  <c r="G39" i="47"/>
  <c r="F39" i="47"/>
  <c r="E39" i="47"/>
  <c r="C39" i="47"/>
  <c r="B39" i="47"/>
  <c r="P38" i="47"/>
  <c r="O38" i="47"/>
  <c r="N38" i="47"/>
  <c r="M38" i="47"/>
  <c r="L38" i="47"/>
  <c r="K38" i="47"/>
  <c r="J38" i="47"/>
  <c r="I38" i="47"/>
  <c r="H38" i="47"/>
  <c r="G38" i="47"/>
  <c r="F38" i="47"/>
  <c r="E38" i="47"/>
  <c r="Q38" i="47" s="1"/>
  <c r="P37" i="47"/>
  <c r="O37" i="47"/>
  <c r="N37" i="47"/>
  <c r="M37" i="47"/>
  <c r="L37" i="47"/>
  <c r="K37" i="47"/>
  <c r="J37" i="47"/>
  <c r="I37" i="47"/>
  <c r="H37" i="47"/>
  <c r="G37" i="47"/>
  <c r="F37" i="47"/>
  <c r="E37" i="47"/>
  <c r="C37" i="47"/>
  <c r="B37" i="47"/>
  <c r="P36" i="47"/>
  <c r="O36" i="47"/>
  <c r="N36" i="47"/>
  <c r="M36" i="47"/>
  <c r="L36" i="47"/>
  <c r="K36" i="47"/>
  <c r="J36" i="47"/>
  <c r="I36" i="47"/>
  <c r="H36" i="47"/>
  <c r="G36" i="47"/>
  <c r="F36" i="47"/>
  <c r="E36" i="47"/>
  <c r="P35" i="47"/>
  <c r="O35" i="47"/>
  <c r="N35" i="47"/>
  <c r="M35" i="47"/>
  <c r="L35" i="47"/>
  <c r="K35" i="47"/>
  <c r="J35" i="47"/>
  <c r="I35" i="47"/>
  <c r="H35" i="47"/>
  <c r="G35" i="47"/>
  <c r="F35" i="47"/>
  <c r="E35" i="47"/>
  <c r="Q35" i="47" s="1"/>
  <c r="C35" i="47"/>
  <c r="B35" i="47"/>
  <c r="P34" i="47"/>
  <c r="O34" i="47"/>
  <c r="N34" i="47"/>
  <c r="M34" i="47"/>
  <c r="L34" i="47"/>
  <c r="K34" i="47"/>
  <c r="J34" i="47"/>
  <c r="I34" i="47"/>
  <c r="H34" i="47"/>
  <c r="G34" i="47"/>
  <c r="F34" i="47"/>
  <c r="E34" i="47"/>
  <c r="Q34" i="47" s="1"/>
  <c r="P33" i="47"/>
  <c r="O33" i="47"/>
  <c r="N33" i="47"/>
  <c r="M33" i="47"/>
  <c r="L33" i="47"/>
  <c r="K33" i="47"/>
  <c r="J33" i="47"/>
  <c r="I33" i="47"/>
  <c r="H33" i="47"/>
  <c r="G33" i="47"/>
  <c r="F33" i="47"/>
  <c r="E33" i="47"/>
  <c r="Q33" i="47" s="1"/>
  <c r="C33" i="47"/>
  <c r="B33" i="47"/>
  <c r="P32" i="47"/>
  <c r="O32" i="47"/>
  <c r="N32" i="47"/>
  <c r="M32" i="47"/>
  <c r="L32" i="47"/>
  <c r="K32" i="47"/>
  <c r="J32" i="47"/>
  <c r="I32" i="47"/>
  <c r="H32" i="47"/>
  <c r="G32" i="47"/>
  <c r="F32" i="47"/>
  <c r="E32" i="47"/>
  <c r="Q32" i="47" s="1"/>
  <c r="P31" i="47"/>
  <c r="O31" i="47"/>
  <c r="N31" i="47"/>
  <c r="M31" i="47"/>
  <c r="L31" i="47"/>
  <c r="K31" i="47"/>
  <c r="J31" i="47"/>
  <c r="I31" i="47"/>
  <c r="H31" i="47"/>
  <c r="G31" i="47"/>
  <c r="F31" i="47"/>
  <c r="E31" i="47"/>
  <c r="C31" i="47"/>
  <c r="B31" i="47"/>
  <c r="P30" i="47"/>
  <c r="O30" i="47"/>
  <c r="N30" i="47"/>
  <c r="M30" i="47"/>
  <c r="L30" i="47"/>
  <c r="K30" i="47"/>
  <c r="J30" i="47"/>
  <c r="I30" i="47"/>
  <c r="H30" i="47"/>
  <c r="G30" i="47"/>
  <c r="F30" i="47"/>
  <c r="E30" i="47"/>
  <c r="Q30" i="47" s="1"/>
  <c r="P29" i="47"/>
  <c r="O29" i="47"/>
  <c r="N29" i="47"/>
  <c r="M29" i="47"/>
  <c r="L29" i="47"/>
  <c r="K29" i="47"/>
  <c r="J29" i="47"/>
  <c r="I29" i="47"/>
  <c r="H29" i="47"/>
  <c r="G29" i="47"/>
  <c r="F29" i="47"/>
  <c r="E29" i="47"/>
  <c r="C29" i="47"/>
  <c r="B29" i="47"/>
  <c r="P28" i="47"/>
  <c r="O28" i="47"/>
  <c r="N28" i="47"/>
  <c r="M28" i="47"/>
  <c r="L28" i="47"/>
  <c r="K28" i="47"/>
  <c r="J28" i="47"/>
  <c r="I28" i="47"/>
  <c r="H28" i="47"/>
  <c r="G28" i="47"/>
  <c r="F28" i="47"/>
  <c r="E28" i="47"/>
  <c r="P27" i="47"/>
  <c r="O27" i="47"/>
  <c r="N27" i="47"/>
  <c r="M27" i="47"/>
  <c r="L27" i="47"/>
  <c r="K27" i="47"/>
  <c r="J27" i="47"/>
  <c r="I27" i="47"/>
  <c r="H27" i="47"/>
  <c r="G27" i="47"/>
  <c r="F27" i="47"/>
  <c r="E27" i="47"/>
  <c r="Q27" i="47" s="1"/>
  <c r="C27" i="47"/>
  <c r="C85" i="47" s="1"/>
  <c r="B27" i="47"/>
  <c r="Y19" i="47"/>
  <c r="AA19" i="47" s="1"/>
  <c r="V19" i="47"/>
  <c r="K19" i="47"/>
  <c r="J19" i="47"/>
  <c r="G19" i="47"/>
  <c r="E19" i="47"/>
  <c r="T19" i="47" s="1"/>
  <c r="G18" i="47"/>
  <c r="E18" i="47"/>
  <c r="Y17" i="47"/>
  <c r="AA17" i="47" s="1"/>
  <c r="V17" i="47"/>
  <c r="K17" i="47"/>
  <c r="J17" i="47"/>
  <c r="G17" i="47"/>
  <c r="E17" i="47"/>
  <c r="L17" i="47" s="1"/>
  <c r="G16" i="47"/>
  <c r="L16" i="47" s="1"/>
  <c r="E16" i="47"/>
  <c r="Y15" i="47"/>
  <c r="AA15" i="47" s="1"/>
  <c r="V15" i="47"/>
  <c r="K15" i="47"/>
  <c r="J15" i="47"/>
  <c r="G15" i="47"/>
  <c r="E15" i="47"/>
  <c r="L15" i="47" s="1"/>
  <c r="G14" i="47"/>
  <c r="L14" i="47" s="1"/>
  <c r="E14" i="47"/>
  <c r="Y13" i="47"/>
  <c r="AA13" i="47" s="1"/>
  <c r="V13" i="47"/>
  <c r="K13" i="47"/>
  <c r="J13" i="47"/>
  <c r="G13" i="47"/>
  <c r="E13" i="47"/>
  <c r="N13" i="47" s="1"/>
  <c r="G12" i="47"/>
  <c r="E12" i="47"/>
  <c r="F12" i="47" s="1"/>
  <c r="Y11" i="47"/>
  <c r="V11" i="47"/>
  <c r="K11" i="47"/>
  <c r="J11" i="47"/>
  <c r="G11" i="47"/>
  <c r="E11" i="47"/>
  <c r="N11" i="47" s="1"/>
  <c r="G10" i="47"/>
  <c r="L10" i="47" s="1"/>
  <c r="E10" i="47"/>
  <c r="F10" i="47" s="1"/>
  <c r="Y9" i="47"/>
  <c r="V9" i="47"/>
  <c r="K9" i="47"/>
  <c r="J9" i="47"/>
  <c r="G9" i="47"/>
  <c r="E9" i="47"/>
  <c r="L9" i="47" s="1"/>
  <c r="G8" i="47"/>
  <c r="E8" i="47"/>
  <c r="L8" i="47" s="1"/>
  <c r="Y7" i="47"/>
  <c r="AA7" i="47" s="1"/>
  <c r="V7" i="47"/>
  <c r="K7" i="47"/>
  <c r="J7" i="47"/>
  <c r="G7" i="47"/>
  <c r="E7" i="47"/>
  <c r="L7" i="47" s="1"/>
  <c r="G6" i="47"/>
  <c r="L6" i="47" s="1"/>
  <c r="E6" i="47"/>
  <c r="F6" i="47" s="1"/>
  <c r="Y5" i="47"/>
  <c r="AA5" i="47" s="1"/>
  <c r="V5" i="47"/>
  <c r="K5" i="47"/>
  <c r="J5" i="47"/>
  <c r="G5" i="47"/>
  <c r="E5" i="47"/>
  <c r="L5" i="47" s="1"/>
  <c r="G4" i="47"/>
  <c r="E4" i="47"/>
  <c r="F4" i="47" s="1"/>
  <c r="Y3" i="47"/>
  <c r="Y20" i="47" s="1"/>
  <c r="V3" i="47"/>
  <c r="K3" i="47"/>
  <c r="J3" i="47"/>
  <c r="G3" i="47"/>
  <c r="E3" i="47"/>
  <c r="L3" i="47" s="1"/>
  <c r="G2" i="47"/>
  <c r="E2" i="47"/>
  <c r="L2" i="47" s="1"/>
  <c r="Q84" i="47"/>
  <c r="Q81" i="47"/>
  <c r="Q79" i="47"/>
  <c r="Q78" i="47"/>
  <c r="Q77" i="47"/>
  <c r="Q76" i="47"/>
  <c r="Q71" i="47"/>
  <c r="Q69" i="47"/>
  <c r="Q68" i="47"/>
  <c r="Q63" i="47"/>
  <c r="Q61" i="47"/>
  <c r="Q60" i="47"/>
  <c r="Q55" i="47"/>
  <c r="Q53" i="47"/>
  <c r="Q52" i="47"/>
  <c r="Q47" i="47"/>
  <c r="Q45" i="47"/>
  <c r="Q44" i="47"/>
  <c r="Q39" i="47"/>
  <c r="Q37" i="47"/>
  <c r="Q36" i="47"/>
  <c r="Q31" i="47"/>
  <c r="Q29" i="47"/>
  <c r="Q28" i="47"/>
  <c r="S22" i="47"/>
  <c r="R22" i="47"/>
  <c r="Q22" i="47"/>
  <c r="P22" i="47"/>
  <c r="S20" i="47"/>
  <c r="R20" i="47"/>
  <c r="Q20" i="47"/>
  <c r="P20" i="47"/>
  <c r="D20" i="47"/>
  <c r="Z19" i="47"/>
  <c r="W19" i="47"/>
  <c r="X19" i="47"/>
  <c r="N19" i="47"/>
  <c r="M19" i="47"/>
  <c r="I19" i="47"/>
  <c r="H19" i="47"/>
  <c r="F19" i="47"/>
  <c r="L18" i="47"/>
  <c r="F18" i="47"/>
  <c r="Z17" i="47"/>
  <c r="W17" i="47"/>
  <c r="X17" i="47"/>
  <c r="T17" i="47"/>
  <c r="M17" i="47"/>
  <c r="H17" i="47"/>
  <c r="I17" i="47" s="1"/>
  <c r="O17" i="47"/>
  <c r="Z15" i="47"/>
  <c r="W15" i="47"/>
  <c r="X15" i="47"/>
  <c r="T15" i="47"/>
  <c r="M15" i="47"/>
  <c r="H15" i="47"/>
  <c r="F14" i="47"/>
  <c r="Z13" i="47"/>
  <c r="X13" i="47"/>
  <c r="W13" i="47"/>
  <c r="T13" i="47"/>
  <c r="M13" i="47"/>
  <c r="H13" i="47"/>
  <c r="I13" i="47"/>
  <c r="F13" i="47"/>
  <c r="L12" i="47"/>
  <c r="Z11" i="47"/>
  <c r="W11" i="47"/>
  <c r="X11" i="47"/>
  <c r="T11" i="47"/>
  <c r="M11" i="47"/>
  <c r="H11" i="47"/>
  <c r="I11" i="47"/>
  <c r="Z9" i="47"/>
  <c r="AA9" i="47"/>
  <c r="W9" i="47"/>
  <c r="X9" i="47"/>
  <c r="M9" i="47"/>
  <c r="I9" i="47"/>
  <c r="H9" i="47"/>
  <c r="O9" i="47"/>
  <c r="T9" i="47"/>
  <c r="F8" i="47"/>
  <c r="Z7" i="47"/>
  <c r="X7" i="47"/>
  <c r="W7" i="47"/>
  <c r="M7" i="47"/>
  <c r="H7" i="47"/>
  <c r="O7" i="47"/>
  <c r="A6" i="47"/>
  <c r="A8" i="47" s="1"/>
  <c r="A10" i="47" s="1"/>
  <c r="A12" i="47" s="1"/>
  <c r="A14" i="47" s="1"/>
  <c r="A16" i="47" s="1"/>
  <c r="A18" i="47" s="1"/>
  <c r="Z5" i="47"/>
  <c r="W5" i="47"/>
  <c r="X5" i="47" s="1"/>
  <c r="M5" i="47"/>
  <c r="K20" i="47"/>
  <c r="H5" i="47"/>
  <c r="L4" i="47"/>
  <c r="A4" i="47"/>
  <c r="AA3" i="47"/>
  <c r="Z3" i="47"/>
  <c r="Z20" i="47" s="1"/>
  <c r="W3" i="47"/>
  <c r="W20" i="47" s="1"/>
  <c r="V20" i="47"/>
  <c r="N3" i="47"/>
  <c r="M3" i="47"/>
  <c r="J20" i="47"/>
  <c r="I3" i="47"/>
  <c r="H3" i="47"/>
  <c r="H20" i="47" s="1"/>
  <c r="AC2" i="47"/>
  <c r="F2" i="47"/>
  <c r="E20" i="47" l="1"/>
  <c r="T20" i="47" s="1"/>
  <c r="N5" i="47"/>
  <c r="T7" i="47"/>
  <c r="T22" i="47" s="1"/>
  <c r="P23" i="47" s="1"/>
  <c r="L19" i="47"/>
  <c r="F3" i="47"/>
  <c r="N15" i="47"/>
  <c r="AA11" i="47"/>
  <c r="N7" i="47"/>
  <c r="AA20" i="47"/>
  <c r="Z21" i="47"/>
  <c r="W21" i="47"/>
  <c r="O3" i="47"/>
  <c r="T5" i="47"/>
  <c r="I7" i="47"/>
  <c r="L13" i="47"/>
  <c r="F17" i="47"/>
  <c r="N17" i="47"/>
  <c r="O19" i="47"/>
  <c r="O15" i="47"/>
  <c r="O5" i="47"/>
  <c r="T3" i="47"/>
  <c r="I5" i="47"/>
  <c r="L11" i="47"/>
  <c r="F15" i="47"/>
  <c r="F11" i="47"/>
  <c r="O13" i="47"/>
  <c r="G20" i="47"/>
  <c r="X3" i="47"/>
  <c r="X20" i="47" s="1"/>
  <c r="F9" i="47"/>
  <c r="N9" i="47"/>
  <c r="O11" i="47"/>
  <c r="I15" i="47"/>
  <c r="F16" i="47"/>
  <c r="F7" i="47"/>
  <c r="F5" i="47"/>
  <c r="I20" i="47" l="1"/>
  <c r="F20" i="47"/>
  <c r="R17" i="45" l="1"/>
  <c r="R11" i="45"/>
  <c r="R9" i="45"/>
  <c r="R10" i="45"/>
  <c r="P30" i="43" l="1"/>
  <c r="P52" i="1" l="1"/>
  <c r="P51" i="1"/>
  <c r="P45" i="39" l="1"/>
  <c r="P44" i="39"/>
  <c r="P43" i="39"/>
  <c r="P50" i="1"/>
  <c r="P49" i="1"/>
  <c r="P30" i="35"/>
  <c r="P37" i="35"/>
  <c r="P36" i="35"/>
  <c r="P46" i="1"/>
  <c r="P47" i="1"/>
  <c r="P48" i="1"/>
  <c r="P45" i="1"/>
  <c r="P42" i="1"/>
  <c r="Q12" i="45"/>
  <c r="R12" i="45" s="1"/>
  <c r="R14" i="45"/>
  <c r="P34" i="43"/>
  <c r="P35" i="43"/>
  <c r="P36" i="43"/>
  <c r="P37" i="43"/>
  <c r="P38" i="43"/>
  <c r="P39" i="43"/>
  <c r="P40" i="43"/>
  <c r="P41" i="43"/>
  <c r="P34" i="42"/>
  <c r="P35" i="42"/>
  <c r="P36" i="42"/>
  <c r="P37" i="42"/>
  <c r="P38" i="42"/>
  <c r="P39" i="42"/>
  <c r="P40" i="42"/>
  <c r="P41" i="42"/>
  <c r="P42" i="42"/>
  <c r="P43" i="42"/>
  <c r="P44" i="42"/>
  <c r="P45" i="42"/>
  <c r="P34" i="41"/>
  <c r="P35" i="41"/>
  <c r="P37" i="41"/>
  <c r="P38" i="41"/>
  <c r="P39" i="41"/>
  <c r="P40" i="41"/>
  <c r="P41" i="41"/>
  <c r="P42" i="41"/>
  <c r="P43" i="41"/>
  <c r="P44" i="41"/>
  <c r="P45" i="41"/>
  <c r="P34" i="39"/>
  <c r="P35" i="39"/>
  <c r="P36" i="39"/>
  <c r="P37" i="39"/>
  <c r="P38" i="39"/>
  <c r="P39" i="39"/>
  <c r="P40" i="39"/>
  <c r="P41" i="39"/>
  <c r="P42" i="39"/>
  <c r="P34" i="38"/>
  <c r="P35" i="38"/>
  <c r="P36" i="38"/>
  <c r="P37" i="38"/>
  <c r="P38" i="38"/>
  <c r="P39" i="38"/>
  <c r="P40" i="38"/>
  <c r="P41" i="38"/>
  <c r="P42" i="38"/>
  <c r="P43" i="38"/>
  <c r="P44" i="38"/>
  <c r="P45" i="38"/>
  <c r="P30" i="37"/>
  <c r="P34" i="37"/>
  <c r="P35" i="37"/>
  <c r="P36" i="37"/>
  <c r="P37" i="37"/>
  <c r="P38" i="37"/>
  <c r="P39" i="37"/>
  <c r="P34" i="36"/>
  <c r="P35" i="36"/>
  <c r="P36" i="36"/>
  <c r="P37" i="36"/>
  <c r="P38" i="36"/>
  <c r="P39" i="36"/>
  <c r="F3" i="20"/>
  <c r="J3" i="20"/>
  <c r="N3" i="20"/>
  <c r="F4" i="20"/>
  <c r="J4" i="20"/>
  <c r="N4" i="20"/>
  <c r="F5" i="20"/>
  <c r="J5" i="20"/>
  <c r="F6" i="20"/>
  <c r="J6" i="20"/>
  <c r="F7" i="20"/>
  <c r="J7" i="20"/>
  <c r="F8" i="20"/>
  <c r="P34" i="35"/>
  <c r="P35" i="35"/>
  <c r="P30" i="1"/>
  <c r="P34" i="1"/>
  <c r="P35" i="1"/>
  <c r="P36" i="1"/>
  <c r="P37" i="1"/>
  <c r="P38" i="1"/>
  <c r="P39" i="1"/>
  <c r="P40" i="1"/>
  <c r="P41" i="1"/>
  <c r="P43" i="1"/>
  <c r="P44" i="1"/>
</calcChain>
</file>

<file path=xl/comments1.xml><?xml version="1.0" encoding="utf-8"?>
<comments xmlns="http://schemas.openxmlformats.org/spreadsheetml/2006/main">
  <authors>
    <author>PC</author>
  </authors>
  <commentList>
    <comment ref="D1" authorId="0" shapeId="0">
      <text>
        <r>
          <rPr>
            <b/>
            <sz val="9"/>
            <color indexed="81"/>
            <rFont val="Tahoma"/>
            <family val="2"/>
          </rPr>
          <t>PC:</t>
        </r>
        <r>
          <rPr>
            <sz val="9"/>
            <color indexed="81"/>
            <rFont val="Tahoma"/>
            <family val="2"/>
          </rPr>
          <t xml:space="preserve">
MODIFICADO EN NOVIEMBRE
</t>
        </r>
      </text>
    </comment>
  </commentList>
</comments>
</file>

<file path=xl/comments10.xml><?xml version="1.0" encoding="utf-8"?>
<comments xmlns="http://schemas.openxmlformats.org/spreadsheetml/2006/main">
  <authors>
    <author>ANDREA PAOLA BELLO VARGAS</author>
  </authors>
  <commentList>
    <comment ref="Q28" authorId="0" shapeId="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36" authorId="0" shapeId="0">
      <text>
        <r>
          <rPr>
            <sz val="9"/>
            <color indexed="8"/>
            <rFont val="Tahoma"/>
            <family val="2"/>
          </rPr>
          <t xml:space="preserve">Espacio para definir producto en relación con la actividad y la meta. </t>
        </r>
      </text>
    </comment>
  </commentList>
</comments>
</file>

<file path=xl/comments11.xml><?xml version="1.0" encoding="utf-8"?>
<comments xmlns="http://schemas.openxmlformats.org/spreadsheetml/2006/main">
  <authors>
    <author>Microsoft Office User</author>
    <author>PC</author>
  </authors>
  <commentList>
    <comment ref="A7" authorId="0" shapeId="0">
      <text>
        <r>
          <rPr>
            <b/>
            <sz val="10"/>
            <color indexed="8"/>
            <rFont val="Tahoma"/>
            <family val="2"/>
          </rPr>
          <t>Microsoft Office User:</t>
        </r>
        <r>
          <rPr>
            <sz val="10"/>
            <color indexed="8"/>
            <rFont val="Tahoma"/>
            <family val="2"/>
          </rPr>
          <t xml:space="preserve">
</t>
        </r>
        <r>
          <rPr>
            <sz val="10"/>
            <color indexed="8"/>
            <rFont val="Tahoma"/>
            <family val="2"/>
          </rPr>
          <t xml:space="preserve">Esta información corresponde a la estructura del PDD y al tipo de meta al cual se le va a hacer seguimiento:
</t>
        </r>
        <r>
          <rPr>
            <sz val="10"/>
            <color indexed="8"/>
            <rFont val="Tahoma"/>
            <family val="2"/>
          </rPr>
          <t xml:space="preserve">1. Meta sectorial
</t>
        </r>
        <r>
          <rPr>
            <sz val="10"/>
            <color indexed="8"/>
            <rFont val="Tahoma"/>
            <family val="2"/>
          </rPr>
          <t xml:space="preserve">2. Meta trazadora
</t>
        </r>
        <r>
          <rPr>
            <sz val="10"/>
            <color indexed="8"/>
            <rFont val="Tahoma"/>
            <family val="2"/>
          </rPr>
          <t xml:space="preserve">3. Metas estratégicas </t>
        </r>
      </text>
    </comment>
    <comment ref="L7" authorId="0" shapeId="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t>
        </r>
      </text>
    </comment>
    <comment ref="P8" authorId="1" shapeId="0">
      <text>
        <r>
          <rPr>
            <b/>
            <sz val="9"/>
            <color indexed="8"/>
            <rFont val="Tahoma"/>
            <family val="2"/>
          </rPr>
          <t>PC:</t>
        </r>
        <r>
          <rPr>
            <sz val="9"/>
            <color indexed="8"/>
            <rFont val="Tahoma"/>
            <family val="2"/>
          </rPr>
          <t xml:space="preserve">
</t>
        </r>
        <r>
          <rPr>
            <sz val="9"/>
            <color indexed="8"/>
            <rFont val="Tahoma"/>
            <family val="2"/>
          </rPr>
          <t>REPORTAR EL AVANCE DEL ULTIMO MES REPORTADO EN EL TRIMESTRE</t>
        </r>
      </text>
    </comment>
  </commentList>
</comments>
</file>

<file path=xl/comments2.xml><?xml version="1.0" encoding="utf-8"?>
<comments xmlns="http://schemas.openxmlformats.org/spreadsheetml/2006/main">
  <authors>
    <author>ANDREA PAOLA BELLO VARGAS</author>
  </authors>
  <commentList>
    <comment ref="Q28" authorId="0" shapeId="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36" authorId="0" shapeId="0">
      <text>
        <r>
          <rPr>
            <sz val="9"/>
            <color indexed="8"/>
            <rFont val="Tahoma"/>
            <family val="2"/>
          </rPr>
          <t xml:space="preserve">Espacio para definir producto en relación con la actividad y la meta. </t>
        </r>
      </text>
    </comment>
  </commentList>
</comments>
</file>

<file path=xl/comments3.xml><?xml version="1.0" encoding="utf-8"?>
<comments xmlns="http://schemas.openxmlformats.org/spreadsheetml/2006/main">
  <authors>
    <author>ANDREA PAOLA BELLO VARGAS</author>
  </authors>
  <commentList>
    <comment ref="Q28" authorId="0" shapeId="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36" authorId="0" shapeId="0">
      <text>
        <r>
          <rPr>
            <sz val="9"/>
            <color rgb="FF000000"/>
            <rFont val="Tahoma"/>
            <family val="2"/>
          </rPr>
          <t xml:space="preserve">Espacio para definir producto en relación con la actividad y la meta. </t>
        </r>
      </text>
    </comment>
  </commentList>
</comments>
</file>

<file path=xl/comments4.xml><?xml version="1.0" encoding="utf-8"?>
<comments xmlns="http://schemas.openxmlformats.org/spreadsheetml/2006/main">
  <authors>
    <author>ANDREA PAOLA BELLO VARGAS</author>
  </authors>
  <commentList>
    <comment ref="Q28" authorId="0" shapeId="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36" authorId="0" shapeId="0">
      <text>
        <r>
          <rPr>
            <sz val="9"/>
            <color indexed="8"/>
            <rFont val="Tahoma"/>
            <family val="2"/>
          </rPr>
          <t xml:space="preserve">Espacio para definir producto en relación con la actividad y la meta. </t>
        </r>
      </text>
    </comment>
  </commentList>
</comments>
</file>

<file path=xl/comments5.xml><?xml version="1.0" encoding="utf-8"?>
<comments xmlns="http://schemas.openxmlformats.org/spreadsheetml/2006/main">
  <authors>
    <author>ANDREA PAOLA BELLO VARGAS</author>
  </authors>
  <commentList>
    <comment ref="Q28" authorId="0" shapeId="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36" authorId="0" shapeId="0">
      <text>
        <r>
          <rPr>
            <sz val="9"/>
            <color rgb="FF000000"/>
            <rFont val="Tahoma"/>
            <family val="2"/>
          </rPr>
          <t xml:space="preserve">Espacio para definir producto en relación con la actividad y la meta. </t>
        </r>
      </text>
    </comment>
  </commentList>
</comments>
</file>

<file path=xl/comments6.xml><?xml version="1.0" encoding="utf-8"?>
<comments xmlns="http://schemas.openxmlformats.org/spreadsheetml/2006/main">
  <authors>
    <author>ANDREA PAOLA BELLO VARGAS</author>
  </authors>
  <commentList>
    <comment ref="Q28" authorId="0" shapeId="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36" authorId="0" shapeId="0">
      <text>
        <r>
          <rPr>
            <sz val="9"/>
            <color indexed="8"/>
            <rFont val="Tahoma"/>
            <family val="2"/>
          </rPr>
          <t xml:space="preserve">Espacio para definir producto en relación con la actividad y la meta. </t>
        </r>
      </text>
    </comment>
  </commentList>
</comments>
</file>

<file path=xl/comments7.xml><?xml version="1.0" encoding="utf-8"?>
<comments xmlns="http://schemas.openxmlformats.org/spreadsheetml/2006/main">
  <authors>
    <author>ANDREA PAOLA BELLO VARGAS</author>
  </authors>
  <commentList>
    <comment ref="Q28" authorId="0" shapeId="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36" authorId="0" shapeId="0">
      <text>
        <r>
          <rPr>
            <sz val="9"/>
            <color rgb="FF000000"/>
            <rFont val="Tahoma"/>
            <family val="2"/>
          </rPr>
          <t xml:space="preserve">Espacio para definir producto en relación con la actividad y la meta. </t>
        </r>
      </text>
    </comment>
  </commentList>
</comments>
</file>

<file path=xl/comments8.xml><?xml version="1.0" encoding="utf-8"?>
<comments xmlns="http://schemas.openxmlformats.org/spreadsheetml/2006/main">
  <authors>
    <author>ANDREA PAOLA BELLO VARGAS</author>
  </authors>
  <commentList>
    <comment ref="Q28" authorId="0" shapeId="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36" authorId="0" shapeId="0">
      <text>
        <r>
          <rPr>
            <sz val="9"/>
            <color indexed="8"/>
            <rFont val="Tahoma"/>
            <family val="2"/>
          </rPr>
          <t xml:space="preserve">Espacio para definir producto en relación con la actividad y la meta. </t>
        </r>
      </text>
    </comment>
  </commentList>
</comments>
</file>

<file path=xl/comments9.xml><?xml version="1.0" encoding="utf-8"?>
<comments xmlns="http://schemas.openxmlformats.org/spreadsheetml/2006/main">
  <authors>
    <author>ANDREA PAOLA BELLO VARGAS</author>
  </authors>
  <commentList>
    <comment ref="Q28" authorId="0" shapeId="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36" authorId="0" shapeId="0">
      <text>
        <r>
          <rPr>
            <sz val="9"/>
            <color rgb="FF000000"/>
            <rFont val="Tahoma"/>
            <family val="2"/>
          </rPr>
          <t xml:space="preserve">Espacio para definir producto en relación con la actividad y la meta. </t>
        </r>
      </text>
    </comment>
  </commentList>
</comments>
</file>

<file path=xl/sharedStrings.xml><?xml version="1.0" encoding="utf-8"?>
<sst xmlns="http://schemas.openxmlformats.org/spreadsheetml/2006/main" count="1192" uniqueCount="298">
  <si>
    <t>SECRETARÍA DISTRITAL DE LA MUJER</t>
  </si>
  <si>
    <t>Código: DE-FO-05</t>
  </si>
  <si>
    <t xml:space="preserve">DIRECCIONAMIENTO ESTRATEGICO </t>
  </si>
  <si>
    <t>Versión: 07</t>
  </si>
  <si>
    <t>FORMULACIÓN Y SEGUIMIENTO PLANES DE ACCIÓN DE PROYECTOS</t>
  </si>
  <si>
    <t>Fecha de Emisión: 23 de septiembre de 2020</t>
  </si>
  <si>
    <t>Página 1 de 2</t>
  </si>
  <si>
    <t>NOMBRE DEL PROYECTO</t>
  </si>
  <si>
    <t xml:space="preserve">Fortalecimiento a la implementación del Sistema Distrital de Protección integral a las mujeres víctimas de violencias –SOFIA en Bogotá.  </t>
  </si>
  <si>
    <t>FECHA DE REPORTE</t>
  </si>
  <si>
    <t>TIPO DE REPORTE</t>
  </si>
  <si>
    <t>FORMULACION</t>
  </si>
  <si>
    <t>ACTUALIZACION</t>
  </si>
  <si>
    <t>SEGUIMIENTO</t>
  </si>
  <si>
    <t>X</t>
  </si>
  <si>
    <t>PROPÓSITO</t>
  </si>
  <si>
    <t>Número 3. Inspirar confianza y legitimidad para vivir sin miedo y ser epicentro de cultura ciudadana, paz y reconciliación.</t>
  </si>
  <si>
    <t>LOGRO</t>
  </si>
  <si>
    <t>Reducir la aceptación cultural e institucional del machismo y las violencias contra las mujeres, y garantizar el acceso efectivo a la justicia</t>
  </si>
  <si>
    <t>PROGRAMA</t>
  </si>
  <si>
    <t>40 Más mujeres viven una vida libre de violencias, se sienten seguras y acceden con confianza al sistema de justicia.</t>
  </si>
  <si>
    <t>DESCRIPCIÓN DE LA META (ACTIVIDAD MGA)</t>
  </si>
  <si>
    <t>MAGNITUD META VIGENCIA ACTUAL</t>
  </si>
  <si>
    <t>PONDERACIÓN META (%)</t>
  </si>
  <si>
    <t>TRIMESTRE REPORTADO</t>
  </si>
  <si>
    <t>ENE-MAR</t>
  </si>
  <si>
    <t>ABR-JUN</t>
  </si>
  <si>
    <t>JUL-SEP</t>
  </si>
  <si>
    <t>OCT-DIC</t>
  </si>
  <si>
    <t>EJECUCIÓN PRESUPUESTAL DEL PROYECTO</t>
  </si>
  <si>
    <t>RESERVAS VIGENCIA ANTERIOR</t>
  </si>
  <si>
    <t>PRESUPUESTO ASIGNADO EN LA VIGENCIA ACTUAL</t>
  </si>
  <si>
    <t>Recursos Programados</t>
  </si>
  <si>
    <t>Recursos Ejecutados</t>
  </si>
  <si>
    <t xml:space="preserve">REPORTE METAS VIGENCIA ANTERIOR - Pendientes de cumplir por contratos sin ejecutar a 31.DIC (Reservas Presupuestales) </t>
  </si>
  <si>
    <t>DESCRIPCIÓN DE LA META</t>
  </si>
  <si>
    <t>PROG.</t>
  </si>
  <si>
    <t>AVANCE TRIMESTRE</t>
  </si>
  <si>
    <t>TOTAL</t>
  </si>
  <si>
    <t>DESCRIPCIÓN CUALITATIVA DEL AVANCE POR META
(Logros y beneficios, y retrasos y alternativas de solución (2.000 caracteres))</t>
  </si>
  <si>
    <t>PONDERACIÓN META</t>
  </si>
  <si>
    <t xml:space="preserve">AVANCE DE META </t>
  </si>
  <si>
    <t>DESCRIPCIÓN CUALITATIVA DEL AVANCE POR META</t>
  </si>
  <si>
    <t>ENE</t>
  </si>
  <si>
    <t>FEB</t>
  </si>
  <si>
    <t>MAR</t>
  </si>
  <si>
    <t>ABR</t>
  </si>
  <si>
    <t>MAY</t>
  </si>
  <si>
    <t>JUN</t>
  </si>
  <si>
    <t>JUL</t>
  </si>
  <si>
    <t>AGO</t>
  </si>
  <si>
    <t>SEP</t>
  </si>
  <si>
    <t>OCT</t>
  </si>
  <si>
    <t>NOV</t>
  </si>
  <si>
    <t>DIC</t>
  </si>
  <si>
    <t>Avances y Logros (2.000 caracteres)</t>
  </si>
  <si>
    <t>Retrasos y Alternativas de solución (1.000 caracteres)</t>
  </si>
  <si>
    <t>Beneficios</t>
  </si>
  <si>
    <t>DESCRIPCIÓN DE LA ACTIVIDAD</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</si>
  <si>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</si>
  <si>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</si>
  <si>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</si>
  <si>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</si>
  <si>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</si>
  <si>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</si>
  <si>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</si>
  <si>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</si>
  <si>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</si>
  <si>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</si>
  <si>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</si>
  <si>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</si>
  <si>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</si>
  <si>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</si>
  <si>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</si>
  <si>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</si>
  <si>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</si>
  <si>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</si>
  <si>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Orientar a mujeres víctimas de violencias en la ruta de atencion a través de la Línea Purpura Distrital "Mujeres que Escuchan Mujeres"</t>
  </si>
  <si>
    <t>Programación</t>
  </si>
  <si>
    <t>Ejecución</t>
  </si>
  <si>
    <t>Número de orientaciones a mujeres mediante la LPD</t>
  </si>
  <si>
    <t>2. Atender psicosocialmente  a mujeres a través de la Línea Purpura "Mujeres que Escuchan Mujeres"</t>
  </si>
  <si>
    <t>Número de atenciones psicosociales a mujeres mediante la LPD</t>
  </si>
  <si>
    <t>3. Orientar  socio jurídica a mujeres víctimas de violencias  a través de la Línea Púrpura Distrital "Mujeres que Escuchan Mujeres"</t>
  </si>
  <si>
    <t xml:space="preserve">Número de atenciones socio-juridicas a mujeres mediante la LPD </t>
  </si>
  <si>
    <t xml:space="preserve">4.  Realizar el seguimiento a la implementación de los canales de contacto y atención de la Linea Purpura Distrital  </t>
  </si>
  <si>
    <t xml:space="preserve">Número de WhatsApp de contacto que ingresan y salen de la LPD </t>
  </si>
  <si>
    <t>Número de llamadas que ingresan a la LPD</t>
  </si>
  <si>
    <t>Número de Llamadas contestadas + llamadas buzón</t>
  </si>
  <si>
    <t>Número de llamadas efectivas</t>
  </si>
  <si>
    <t>ELABORÓ</t>
  </si>
  <si>
    <t>Firma:</t>
  </si>
  <si>
    <t>APROBÓ</t>
  </si>
  <si>
    <t>REVISIÓN OFICINA ASESORA DE PLANEACIÓN</t>
  </si>
  <si>
    <t xml:space="preserve">VoBo. </t>
  </si>
  <si>
    <t>Nombre:</t>
  </si>
  <si>
    <t xml:space="preserve">Nombre: Lisa Cristina Gómez Camargo </t>
  </si>
  <si>
    <t>Cargo: Gerenta de Proyecto</t>
  </si>
  <si>
    <t>Cargo: Jefa Oficina Asesora de Planeación</t>
  </si>
  <si>
    <t>Realizar seguimiento al 100% de los casos reportados en la Línea Purpura Distrital</t>
  </si>
  <si>
    <t>5. Seguimientos efectivos a mujeres víctimas de violencias con posible riesgo para su vida a través de la Línea Púrpura Distrital "Mujeres que Escuchan Mujeres"</t>
  </si>
  <si>
    <t>Número de seguimientos efectivos a mujeres mediante la LPD</t>
  </si>
  <si>
    <t xml:space="preserve">Número de seguimiento a llamadas desde la LPD </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</si>
  <si>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</si>
  <si>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</si>
  <si>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</si>
  <si>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</si>
  <si>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</si>
  <si>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</si>
  <si>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</si>
  <si>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</si>
  <si>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</si>
  <si>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</si>
  <si>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</si>
  <si>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</si>
  <si>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</si>
  <si>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</si>
  <si>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</si>
  <si>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</si>
  <si>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</si>
  <si>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 xml:space="preserve">Operar 6 casas refugio para mujeres víctimas de violencia y personas a cargo </t>
  </si>
  <si>
    <t>6. Realizar la supervisión técnica, administrativa, financiera y contable, de las Casas Refugio en operación.</t>
  </si>
  <si>
    <t xml:space="preserve">Número de reuniones de apoyo a la supervisión </t>
  </si>
  <si>
    <t xml:space="preserve">7. Elaborar los informes de supervisión para el trámite de pago de los operadores de las Casas Refugio. </t>
  </si>
  <si>
    <t xml:space="preserve">Número de informes de supervisión </t>
  </si>
  <si>
    <t>Realizar atención al 100% de Personas (Mujeres víctimas de violencia y personas a cargo) acogidas en Casa Refugio</t>
  </si>
  <si>
    <t>Realizar atención al 100% de personas (Mujeres víctimas de violencia y personas a cargo) acogidas en Casa Refugio</t>
  </si>
  <si>
    <t>8. Atender las solicitudes de cupos recibidas de mujeres que cumplen con criterios</t>
  </si>
  <si>
    <t xml:space="preserve">Número de personas  atendidas  en Casa  Refugio que cumplen criterios de ingreso </t>
  </si>
  <si>
    <t>9.Tramitar las solicitudes de cupo recibidas en el correo institucional del programa Casas Refugio</t>
  </si>
  <si>
    <t xml:space="preserve">Número de solicitudes atendidas por Casa Refugio </t>
  </si>
  <si>
    <t>Fortalecer los 4 componentes del Sistema SOFIA</t>
  </si>
  <si>
    <t xml:space="preserve">10. Realizar procesos de sensibilización y formación para fortalecer capacidades a servidoras y servidores de entidades con presencia en el Distrito Capital, frente a la garantía del derecho de las mujeres a una vida libre de violencias y la atención integral a las víctimas de diferentes modalidades de violencias contra las mujeres. </t>
  </si>
  <si>
    <t xml:space="preserve">Número de servidores (as) sensibilizados </t>
  </si>
  <si>
    <t xml:space="preserve">11. Desarrollar articulaciones con otras dependencias de la Secretaría Distrital de la Mujer para la coordinación de acciones y estrategias que contribuyan al reconocimiento y la garantía del derecho de las mujeres a una vida libre de violencias en el Distrito Capital. </t>
  </si>
  <si>
    <t xml:space="preserve">Número de articulaciones con otras dependencias de la Secretaría Distrital de la Mujer </t>
  </si>
  <si>
    <t xml:space="preserve">12. Liderar ejercicios de articulación interinstitucional a nivel distrital,  orientados a favorecer la coordinación de acciones estratégicas para la prevención, atención y sanción de las violencias contra las mujeres en el Distrito Capital, según los linemientos técnicos y operativos para el funcionamiento y la implementación del Sistema SOFIA. </t>
  </si>
  <si>
    <t xml:space="preserve">Número de reuniones de coordinación </t>
  </si>
  <si>
    <t>13.Coordinar y acompañar técnicamente la mesa de trabajo del Sistema SOFIA y otras instancias de coordinación Distrital responsables en materia de prevención, atención y seguimiento a las violencias contra las mujeres.</t>
  </si>
  <si>
    <t xml:space="preserve">Número de sesiones de trabajo </t>
  </si>
  <si>
    <t>Implementar una estrategia de Prevención de Riesgo de feminicidio</t>
  </si>
  <si>
    <t>14. Identificar y realizar seguimiento jurídico y psicosocial a mujeres en riesgo de feminicidio en Bogotá, a partir de información interinstitucional y de la Secretaría Distrital de la Mujer. (Tener en cuenta cuántos equipos identifican casos y hacen seguimiento).</t>
  </si>
  <si>
    <t>15. Realizar articulación interinstitucional para aportar a la garantía del derecho de las mujeres en riesgo de feminicidio a una vida libre de violencias, a través del Sistema Articulado de Alertas Tempranas.</t>
  </si>
  <si>
    <t xml:space="preserve">16. Impulsar acciones institucionales de prevención, atención y protección y de política pública para la prevención del delito de feminicidio en Bogotá, a través de reportes técnicos sobre feminicidios, presuntos feminicidios y tentativa de feminicidio en el marco del Sistemas Articulado de Alertas Tempranas para la prevención del delito de feminicidio (SAAT).  </t>
  </si>
  <si>
    <t xml:space="preserve"> Número de reportes institucionales sobre feminicidios 	</t>
  </si>
  <si>
    <t>Dinamizar 20 consejos Locales de seguridad para las mujeres y sus respectivos planes locales de seguridad</t>
  </si>
  <si>
    <t>17. Articular y coordinar con las Alcaldías Locales  la dinámica y desarrollo de las sesiones de los CLSM.</t>
  </si>
  <si>
    <t xml:space="preserve">Número de Consejos Locales realizados </t>
  </si>
  <si>
    <t>19. Proyectar informes  cuantitativos y cualitativos  sobre la seguridad de las mujeres en el espacio público y privado, en cada una de las localidades de Bogotá.</t>
  </si>
  <si>
    <t xml:space="preserve">Número de informes proyectados  </t>
  </si>
  <si>
    <t>20. Apoyar la implementación del SAAT a partir del seguimiento local de casos, en los CLSM y demás instancias locales.</t>
  </si>
  <si>
    <t>Número de seguimientos a casos a través del SAAT</t>
  </si>
  <si>
    <t>Implementar un protocolo de prevención, atención y segui-miento a casos de violencia en el transporte público</t>
  </si>
  <si>
    <t>Implementar un protocolo de prevención, atención y seguimiento a casos de violencia en el transporte público</t>
  </si>
  <si>
    <t xml:space="preserve">21. Dinamizar los procesos  de articulación interinstitucional para la implementación del Protocolo de prevención, atención y sanción de las violencias contra las mujeres en el espacio y el transporte público en Bogotá, en el marco del Sistema SOFIA, por parte de las entidades y autoridades competentes. </t>
  </si>
  <si>
    <t>Número de sesión realizadas para dimanizar los procesos de articulación.</t>
  </si>
  <si>
    <t xml:space="preserve">22. Adelantar proceso de difusión y sensibilización requeridos para la efectiva implementación de la segunda fase del Protocolo de prevención, atención y sanción de las violencias contra las mujeres en el espacio y el transporte público en Bogotá. </t>
  </si>
  <si>
    <t xml:space="preserve">23. Realizar atención a mujeres víctima de violencias en el espacio y el transporte público a través de las duplas psico-jurídicas. </t>
  </si>
  <si>
    <t>24. Desarrollar el seguimiento a las acciones interinstitucionales acordadas en el plan de implementación de la segunda fase del Protocolo de prevención, atención y sanción de las violencias contra las mujeres en el espacio y el transporte público en Bogotá, como delegada de la Secretaría Distrital de la Mujer.</t>
  </si>
  <si>
    <t xml:space="preserve">Número de seguimientos a las acciones interinstitucionales </t>
  </si>
  <si>
    <t>25.Dar respuesta a las solicitudes de atención (remisiones) de casos de mujeres víctimas de violencias que llegan al equipo a través de los diferentes medios dispuestos para el fin.</t>
  </si>
  <si>
    <t>Número de solicitudes de atención  (remisiones)</t>
  </si>
  <si>
    <t>26. Aportar a la garantía del derecho de las mujeres a una vida libre de violencias a través del acompamiento psicosocial facilitado por la Dupla.</t>
  </si>
  <si>
    <t>27. Acompañar los procesos de activación de rutas para el restablecimiento y garantía de derechos de las mujeres víctimas de violencias.</t>
  </si>
  <si>
    <t>Página 2 de 2</t>
  </si>
  <si>
    <t xml:space="preserve">REPORTE METAS PLAN DE DESARROLLO ASOCIADAS AL PROYECTO DE INVERSIÓN </t>
  </si>
  <si>
    <t>INFORMACIÓN GENERAL</t>
  </si>
  <si>
    <t xml:space="preserve">SEGUIMIENTO </t>
  </si>
  <si>
    <t>NIVEL PDD</t>
  </si>
  <si>
    <t>COD. META</t>
  </si>
  <si>
    <t>INDICADOR</t>
  </si>
  <si>
    <t xml:space="preserve">TIPO DE ANUALIZACIÓN </t>
  </si>
  <si>
    <t xml:space="preserve">MAGNITUD CUATRIENIO </t>
  </si>
  <si>
    <t xml:space="preserve">Programación </t>
  </si>
  <si>
    <t>DESCRIPCIÓN DE LA MEDICIÓN DE LA META</t>
  </si>
  <si>
    <t xml:space="preserve">AVANCE META </t>
  </si>
  <si>
    <t>JUL-SEPT</t>
  </si>
  <si>
    <t>MAGNITUD FÍSICA</t>
  </si>
  <si>
    <t>AVANCE %</t>
  </si>
  <si>
    <t>304. Alcanzar al menos el 80% de efectividad (respuesta inmediata, llamadas devueltas y contactos por chat) en la atención de la linea purpura  “Mujeres escuchan mujeres” integrando un equipo de la misma a la linea de emergencias 123.</t>
  </si>
  <si>
    <t>Efectividad en la atención de la Línea Púrpura</t>
  </si>
  <si>
    <t>CONSTANTE</t>
  </si>
  <si>
    <t>(Llamadas contestadas + llamadas buzón)/
Llamadas efectivas</t>
  </si>
  <si>
    <t>305. Ampliar a 6 el modelo de operación de Casa refugio priorizando la ruralidad (Acuerdo 631/2015) y modalidad intermedia</t>
  </si>
  <si>
    <t>Número de Casas Refugio en operación</t>
  </si>
  <si>
    <t>CRECIENTE</t>
  </si>
  <si>
    <t>Sumatoria del número de casas refugio en operación, tomando como operación aquellas que cuentan con contrato suscrito</t>
  </si>
  <si>
    <t>309. Implementar el protocolo de prevención, atención, y sanción a la violencia contra las mujeres en el transporte público que garantice la atención del 100% de los casos y promueva su disminución.</t>
  </si>
  <si>
    <t>Acciones estratégicas realizadas en el marco de los componentes del Sistema SOFIA</t>
  </si>
  <si>
    <t>Implementación simultanea de las siguientes acciones estratégicas: 
1. Acciones estratégicas realizadas en el marco de los  componentes del Sistema SOFIA (Incluir aquí las otras que no se refieren a las siguientes)
2. Una estrategia de prevención del riesgo de feminicidio.
3. Consejos locales de seguridad sesionados
4.  Protocolo de prevención, atención y seguimiento a casos de violencia en el transporte público
5. Atención a mujeres a través de las Duplas de atención psicosocial</t>
  </si>
  <si>
    <t>307. Implementar en 7 casas de justicia priorizadas un modelo de atención con ruta integral para mujeres y garantizar  la estrategia de justicia de género en 8 casas de justicia adicionales, Centros de Atención Penal Integral para Víctimas - CAPIV y Centros de Atención Integral a Víctimas de Abuso Sexual - CAIVAS</t>
  </si>
  <si>
    <t>Número de mujeres atendidas con perspectiva de género y derechos de las mujeres a través de Casas de Justicia y espacios de atención integral de la Fiscalía (CAPIV, CAIVAS)</t>
  </si>
  <si>
    <t>SUMA</t>
  </si>
  <si>
    <t>308. Implementar una estrategia semi permanente para la protección de las mujeres víctimas de violencia y su acceso a la justicia en 3 Unidades de Reacción Inmediata -  URI de la Fiscalia General de la Nación y articulada a la línea  123 y Línea púrpura</t>
  </si>
  <si>
    <t>Número de URIs con estrategia de atención semi permanente para la protección de las mujeres víctimas de violencia y acceso a la justicia implementada</t>
  </si>
  <si>
    <t>11. Territorializar la política pública de mujeres y equidad de género a través de las Casas de Igualdad de Oportunidades en las 20 localidades</t>
  </si>
  <si>
    <t>Número de localidades con el modelo de atención Casas de Igualdad de Oportunidades para las mujeres implementado</t>
  </si>
  <si>
    <t xml:space="preserve">El modelo de atención de las CIOM, se aplicará en las 20 localidades, asignando a un equipo por localidad que dinamice el modelo y atienda a las necesidades de las mujeres en cada una de ellas. En este sentido, la medición se realizará acorde a la  implementación  del modelo de atención en las  20 localidades. </t>
  </si>
  <si>
    <t>Implementar en 7 casas de justicia priorizadas un modelo de atención con ruta integral para mujeres y garantizar  la estrategia de justicia de género en 8 casas de justicia adicionales, Centros de Atención Penal Integral para Víctimas - CAPIV y Centros de Atención Integral a Víctimas de Abuso Sexual - CAIVAS</t>
  </si>
  <si>
    <t>Número de casas de justicia con ruta de atención integral</t>
  </si>
  <si>
    <t xml:space="preserve">Número de mujeres atendidas con perspectiva de género y derechos de las mujeres a través de Casas de Justicia y espacios de atención integral de la Fiscalía (CAPIV, CAIVAS) </t>
  </si>
  <si>
    <t>Número de acciones estratégicas realizadas para la prevención, atención y sanción de las violencias contra las mujeres en el marco de los componente del Sistema Sofía</t>
  </si>
  <si>
    <t xml:space="preserve"> Número de mujeres valoradas y en seguimiento jurídico y psicosocial 	</t>
  </si>
  <si>
    <t>Número de sesiones y/o espacios de articulación interinstitucional a nivel distrital y local</t>
  </si>
  <si>
    <t>Número de atenciones (primeras atenciones y seguimientos) a mujeres víctimas de violencias en el espacio y transporte público a través de las duplas psico-jurídicas</t>
  </si>
  <si>
    <t>Número de atenciones (primeras atenciones y seguimientos) a mujeres víctimas de violencias a través de las duplas psico-sociales</t>
  </si>
  <si>
    <t xml:space="preserve">Número de sesiones realizadas para la difusión y/o sensibilización  </t>
  </si>
  <si>
    <t>Implementar y monitorear un modelo distrital y local para la prevención, atención, sanción, reparación y erradicación de las violencias contra las mujeres</t>
  </si>
  <si>
    <t>28. Avanzar en la integración de la Línea Púrpura Distrital con la Línea 123</t>
  </si>
  <si>
    <t>Número de incidentes analizados o gestionados</t>
  </si>
  <si>
    <t>29. Articular acciones con el sector salud para eliminar barreras de protección, atención y acceso a la justicia de las mujeres ​víctimas de violencias o en riesgo de feminicidio, con el fin de prevenir la materialización del delito</t>
  </si>
  <si>
    <t xml:space="preserve">Número de sesiones/espacios de trabajo realizados con el sector salud </t>
  </si>
  <si>
    <t>Realizar 11.983 atenciones a mujeres víctimas de violencias, a través de las duplas de atención psicosocial</t>
  </si>
  <si>
    <t>Número de incidentes direccionados para atención postemergencia</t>
  </si>
  <si>
    <t>Número de Mesas Técnicas con entidades</t>
  </si>
  <si>
    <t>18. Dinamizar el diseño, implementación y seguimiento de las acciones de los Planes Locales de Seguridad para las Mujeres, en el marco del Sistema SOFIA.</t>
  </si>
  <si>
    <t>Diciembre</t>
  </si>
  <si>
    <t>Realizar 115.103 atenciones efectivas a través de la Línea Púrpura Distrital</t>
  </si>
  <si>
    <t>Se cuenta con un escenario (CLSM) y una herramienta (PLSM) para el abordaje de la seguridad y violencias contra las mujeres desde un enfoque de género, de derechos y diferencial, incorporando a la categoría de delitos de alto impacto a los delitos sexuales y la violencia intrafamiliar. Se cuenta con un instrumento local de planeación que permite la transformación de las realidades que viven las mujeres en los territorios frente a seguridad, convivencia y hechos de violencia, a través de procesos de corresponsabilidad con entidades públicas y privadas y organizaciones sociales y comunitarias.</t>
  </si>
  <si>
    <t xml:space="preserve">La atención realizada por parte de la Línea Púrpura Distrital, contribuyó en gran medida en el conocimiento y reconocimiento de las ciudadanas sobre la exigibilidad de sus derechos, identificar los trámites que se deben adelantar ante las entidades competentes, conocer e identificar factores de riesgo y prácticas de auto protección, junto con la oferta institucional disponible para contribuir en la prevención de nuevos hechos de violencias contra las mujeres.
Los logros en el proceso de integración con la Línea de emergencia  representan beneficios para las ciudadanas del Distrito cuya emergencia es reportada en la 123, toda vez que permite seguir posicionando las violencias contra las mujeres como un asunto de seguridad pública.  </t>
  </si>
  <si>
    <t>Beneficios: A través de la Línea Púrpura Distrital "Mujeres que Escuchan Mujeres" se garantizó la realización de seguimientos efectivos a casos de mujeres víctimas de violencias con posible riesgo para su vida, mujeres que en su momento se registraron como anónimas porque no quisieron facilitar sus datos personales pero se encontraban experimentado situaciones de violencias y mujeres que solicitaron información respecto a la Interrupción Voluntaria del Embarazo, lo que permitió identificar los avances y dificultades que enfrentan las mujeres en la dinamización de las rutas de atención, así como minimizar los impactos psicosociales generados por los procesos administrativos o penales de exigibilidad de sus derechos.</t>
  </si>
  <si>
    <t xml:space="preserve">	</t>
  </si>
  <si>
    <t>Logros: Durante el mes de diciembre se elaboraron y gestionaron para pago los informes de supervisión correspondientes a la ejecuciòn del mes de noviembre de todos los Contratos de operaciòn de Casas Refugio, así: el 14 de diciembre de 2021: se suscribió y envió el Informe del Contrato 748 de 2021 Casa Refugio AMARÚ, se suscribió y envió el Informe del Contrato 623 de 2021 Casa Refugio Esmeralda, se suscribió y envió el Informe del Contrato 747 de 2021 Casa Refugio del Modelo Intermedio y se suscribió y envió el Informe del Contrato 621 de 2021 Casa Refugio Policarpa. Por último, el dìa 15 de diciembre de 2021, se suscribió y envió el Informe del Contrato 751 de 2021.
Durante el periodo de enero a diciembre de 2021 se realizaron 54 informes de supervisión para la gestión del pago a los operadores de Casas Refugio. 
Beneficios: Se avanzó en el proceso de pago mensual a los operadores a cargo de la ejecución de los contratos para la prestación de los servicios ofertados en Casas Refugio; garantizando de esta forma la prestaciòn del servicio a las mujeres e integrantes de los sistemas familiares acogidos.
No se presentaron retrasos</t>
  </si>
  <si>
    <t>Las mujeres y sistemas familiares que ingresaron a Casas Refugio, recibieron atención integral a través de acompañamiento psicosocial, orientación, asesoría y/o representación jurídica, apoyo de las áreas de pedagogía, trabajo social, primeros auxilios y nutrición a través de atención individual, familiar y acciones colectivas.</t>
  </si>
  <si>
    <t>Durante el mes de diciembre se realizaron 14 sesiones de los Consejos Locales de Seguridad para las Mujeres correspondientes a la cuarta ronda del año, y se logró avanzar en la implementación de las actividades de los 20 Planes Locales de Seguridad para las Mujeres. De esta manera, se da cumplimiento a lo consagrado en el Acuerdo 526 del 2013, ya que entre enero y diciembre se desarrollaron 4 sesiones del Consejo en cada localidad para un total de 80 sesiones realizadas en el 2021</t>
  </si>
  <si>
    <t>Logros: durante el mes de diciembre se participó en una (1) reunión con la Oficina de Taxis de la Secretaría Distrital de Movilidad, orientada a la definición de acciones estratégicas para el impulso de acciones de prevención de las violencias contra las mujeres en el transporte público.
De enero a diciembre se realizaron 30 sesiones de articulación interinstitucional para la implementación del Protocolo de prevención, atención y sanción de las violencias contra las mujeres en el espacio y el transporte público.
Beneficios: se propusieron acciones para la articulación de estrategias interinstitucionales de prevención y atención de las violencias contra las mujeres en el espacio y el transporte público, así como para el posicionamiento y la dinamización del Protocolo de prevención, atención y sanción de las violencias contra las mujeres en el espacio y el transporte público con las empresas de taxi de Bogotá. 
No se presentaron retrasos</t>
  </si>
  <si>
    <t xml:space="preserve">Logros: En el mes de diciembre de 2021 no fueron programadas o acordadas sesiones de difusión y sensiblización para la implementación del Protocolo de prevención, atención y sanción de las violencias contra las mujeres en el espacio y el transporte público. 
De enero a diciembre se realizaron 12 procesos de sensibilización y difusión con distintas entidades del orden Distrital orientadas al análisis de las violencias contra las mujeres en el espacio público y la implementación del Protocolo de prevención, atención y sanción de las violencias contra las mujeres en el espacio y el transporte público en Bogotá.
Beneficios: con el fortalecimiento de capacidades a servidoras y servidores de entidades con responsabilidades en la implementación del Protocolo, se contribuye con la prevención de las violencias en el ambito público, así como con la eliminación de barreras de acceso en la atención y sanción de este tipo de violencias. 
No se presentaron retrasos.
</t>
  </si>
  <si>
    <t>Logro: durante el mes de diciembre se realizó un balance general de la implementación del Protocolo, en el marco de la tercera sesión de la mesa de trabajo del Sistema SOFIA y se realizó propuesta de seguimiento, en plan de acción, de dicho instrumento de articulación interinstitucional. Para el Componente de Prevención, se avanzó en la revisión técnica del módulo especifico en la aplicación GABO para el abordaje de los casos de violencias contra las mujeres y acoso sexual que se presenten en taxis. Así mismo, se presentó el balance de las jornadas de fortalecimiento de capacidades con la participación de servidoras y servidoras para la difusión del Protocolo y los ajustes realizados al Curso virtual Transporte en equidad. En el Componente de Atención, se presentó el balance de las atenciones realizadas a mujeres víctimas de acoso sexual y otras violencias en el transporte y el espacio público. Se presentaron además como retos para el 2022, la puesta en marcha del botón de reporte de hechos de violencias en el espacio y el transporte público, así como la implementación de la cuarta fase del Protocolo, la cual se refiere a otras modalidades de transporte como la bicicleta, la movilidad a pie o con vehiculos de pedaleo asistido.  
De enero a diciembre se realizaron 10 seguimientos a las acciones interinstitucionales orientadas al desarrollo e implementación de las acciones priorizadas en el marco del Protocolo de prevención, atención y sanción de las violencias contra las mujeres en el espacio y el transporte público.
Beneficios:  se consolidó un balance frente a los avances en el desarrollo e implementación de las acciones priorizadas en el marco del Protocolo de prevención, atención y sanción de las violencias contra las mujeres en el espacio y el transporte público, y se proyectó propuesta para el fortalecimiento del seguimiento de la implementación de dicho instrumento al interior de la DEVAJ. 
No se presentaron retrasos</t>
  </si>
  <si>
    <t>El proceso de atención psicosocial facilitado por las Duplas permitió:                                      
- Promover espacios de conversación empática y reflexiva con las mujeres víctimas de violencias. 
- Promover practicas de autocuidado en las mujeres y sus redes de apoyo. – Identificar sus recursos de afrontamiento. 
- Acercar la institucionalidad a las mujeres a través de la orientación de procesos, aclaración de competencias de las entidades que hacen parte de la ruta de atención a mujeres víctimas de violencias, información sobre los derechos que le asisten a las mujeres víctimas de violencias en el marco de la Ley 1257 de 2008. 
- Brindar atención integral a familiares de mujeres víctimas de feminicidio.</t>
  </si>
  <si>
    <t>Durante el mes de diciembre se avanzó en el fortalecimiento del componente de prevención a través de la articulación interinstitucional para el seguimiento de acciones y el balance a la implementación del Protocolo de prevención, atención y sanción de las violencias contra las mujeres en el espacio y transporte público con la Oficina de Taxis de la Secretaría Distrital de Movilidad y las demás entidades asistentes a la Mesa de Trabajo del Sistema SOFIA.
En cuanto al componente de atención, se brindaron 106 atenciones a mujeres víctimas de violencias en el espacio y el transporte público.
De enero a diciembre del 2021 se avanzó en el desarrollo de fortalecimiento de capacidades a servidoras y servidores de entidades públicas, así como de entidades aliadas del sector privado frente al reconocimiento y análisis de las violencias contra las mujeres en el espacio y el transporte público, a través de 12 jornadas de difusión y sensibilización. Así mismo, a través de las Duplas Psico-jurídicas se brindó un total de 1.329 atenciones a mujeres víctimas de violencias en el espacio y el transporte público. 
Se han acompañado técnicamente escenarios de articulación interinstitucional para la concertación, desarrollo y seguimiento a la implementación del Protocolo de prevención, atención y sanción de las violencias contra las mujeres en el espacio y el transporte público.
Se han hecho atenciones y seguimientos mediante el equipo de Duplas psicojurídicas para la atención a mujeres víctimas de violencias en el espacio y el transporte público a las ciudadanas que lo han requerido y aquellas remitidas por los demás equipos de la entidad.</t>
  </si>
  <si>
    <t xml:space="preserve">La estrategia de prevención del riesgo de feminicidio (Sistema Articulado de Alertas Tempranas-SAAT) entre enero y diciembre de 2021 hizo seguimiento socio jurídico y psicosocial a 2000 casos de mujeres en riesgo de feminicidio, según remisiones externas del Instituto Nacional de Medicina Legal y Ciencias Forenses, y remisiones internas de equipos de atención de la Secretaría Distrital de la Mujer. De este acumulado, corresponden a diciembre de 2021, 352 casos. Así mismo, se articularon 79 espacios de coordinación interinstitucional para la prevención del feminicidio en el marco de los Consejos Distritales de Seguridad a nivel local y distrital, de este total, 10 espacios se realizaron en diciembre. Por último, el SAAT ha hecho periódicamente actualización del reporte acumulado de feminicidios y asesinatos de mujeres en Bogotá, y del reporte de atenciones de la Secretaría Distrital de la Mujer a las víctimas directas e indirectas de feminicidio. </t>
  </si>
  <si>
    <t>Hacer seguimiento socio jurídico y psicosocial permitió que 2000 mujeres que estaban en riego, no fueran víctimas de feminicidio. gracias  al impulso de acciones interinstitucionales para la atención oportuna de las víctimas, la afirmación de sus derechos y la superación de barreras que limitan su derecho a una vida libre de violencias, se previno la materialización del feminicidio y se contribuyó a la garantía del derecho de las mujeres a vivir libres de violencias.</t>
  </si>
  <si>
    <t>Logros: El equipo de la estrategia de prevención del riesgo de feminicidio (SAAT) actualizó en diciembre el reporte técnico y analítico sobre feminicidios, presuntos feminicidios y tentativa de feminicidio con corte a 11 de noviembre de 2021, a partir de la información otorgada por las autoridades competentes en el Grupo de Género y Prevención del Feminicidio del Consejo Distrital de Seguridad y compilada por la DGC.
El SAAT hizo entre enero y diciembre de 2021, un reporte acumulado de 20 documentos relacionados con feminicidios y asesinatos de mujeres en Bogotá, y de atenciones de la Secretaría Distrital de la Mujer a las víctimas directas e indirectas de feminicidio.
Beneficios: Cualificar la información disponible sobre femicidios y feminicidios en Bogotá permite prevenir la materialización del delito, al identificar e implementar acciones de mejora en la ruta de atención a las mujeres en riesgo de muerte.
Retrasos: De 12 casos de asesinatos de mujeres y víctimas de feminicidio no se identifican hechos, lo cual dificulta el ejercicio de desagregación de las variables. Igualmente se han identificado discordancias e inconsistencias en la base de información que dificultan la caracterización del caso y/o de la víctima mortal.
Alternativas: Solicitar a la Policía Nacional y a la DGC la revisión y actualización de la información.</t>
  </si>
  <si>
    <t xml:space="preserve">Logros: En diciembre de 2021, se articularon 10 espacios de coordinación interinstitucional para la prevención del feminicidio en el marco de los Consejos Distritales de Seguridad a nivel local y distrital como se describe a continuación:
(i) En diciembre se realizaron en 7 localidades (Engativá, Teusaquillo, Los Mártires, La Candelaria, Ciudad Bolívar, San Cristóbal, Tunjuelito) 9 mesas técnicas de seguimiento a mujeres en riesgo de feminicidio en el marco de los Consejos Locales de Seguridad de las Mujeres, según lo consagrado en la Circular No. 028 del 15 de diciembre de 2020 "Lineamiento para el seguimiento territorial y distrital a mujeres en riesgo de muerte en Bogotá D.C.". En estos espacios de articulación interinstitucional a nivel local, se hicieron seguimientos a 34 casos de mujeres en riesgo de feminicidio y víctimas de violencias. (ii) El equipo de la estrategia de prevención del riesgo de feminicidio (SAAT) impulsó acciones de articulación institucional a nivel distrital en el marco del Grupo de Género y Prevención del Feminicidio del Consejo Distrital de Seguridad, en la sesión directiva del 15 de diciembre de 2021, aportando lineamientos para el fortalecimiento de las acciones de coordinación para la prevención del feminicidio y reportando avances en el seguimiento psicosocial y sociojurídico de las mujeres en riesgo de feminicidio. 
Entre enero y diciembre de 2021, se articularon 79 espacios de coordinación interinstitucional para la prevención del feminicidio en el marco de los Consejos Distritales de Seguridad a nivel local y distrital.
Beneficios: (i) Avanzar en las acciones de articulación institucional a nivel distrital aportan a la prevención del feminicidio y a la superación de barreras que limitan el derecho de las mujeres a una vida libre de violencias. (ii) Impulsar e implementar acciones afirmativas para las hijas e hijos de las mujeres víctimas de violencias y en riesgo de feminicidio, aporta a la garantía y restablecimiento de sus derechos.
Retrasos: Durante este mes, la Secretaría Técnica del Grupo de género y prevención del feminicidio, no entregó actas de realización del espacio de articulación interinstitucional.
Alternativas: Solicitar las actas a la Secretaría Técnica del espacio. </t>
  </si>
  <si>
    <t>Logros: Durante el mes de diciembre las Duplas Psico-jurídicas para la atención a mujeres víctimas de violencias en el espacio y el transporte público realizaron un total de 106 atenciones, de las cuales, 40 fueron primeras atenciones y 66 seguimientos efectivos, a mujeres víctimas de violencias en el espacio y el transporte público. 
De enero a diciembre las Duplas Psico-jurídicas para la atención a mujeres víctimas de violencias en el espacio y el transporte público realizaron un total de 1.329 atenciones. Se dio respuesta a las remisiones de otros equipos de la entidad, así como a las necesidades de las mujeres frente a la activación de rutas para la garantía del derecho a una vida libre de violencias.
Beneficios: aportar a la garantía de atención interdisciplinar para posibilitar el acceso a la justicia y el acompañamiento de los impactos psicosociales de 73 mujeres víctimas de violencia en el espacio y el transporte público, priorizando otro tipo de violencias diferentes a las relaciones de pareja o intrafamiliares.	
Soporte: SIMISIONAL.
No se presentaron retrasos</t>
  </si>
  <si>
    <r>
      <t>Durante la vigencia 2021se aportó al componente de atención mediante la atención de 466</t>
    </r>
    <r>
      <rPr>
        <sz val="10"/>
        <color rgb="FFFF0000"/>
        <rFont val="Times New Roman"/>
        <family val="1"/>
      </rPr>
      <t xml:space="preserve"> </t>
    </r>
    <r>
      <rPr>
        <sz val="10"/>
        <rFont val="Times New Roman"/>
        <family val="1"/>
      </rPr>
      <t>mujeres víctimas de violencia en el espacio y el transporte público. En cuanto al componente de prevención se avanzó en la coordinación interinstitucional para el balance en la implementación del Protocolo de prevención, atención y sanción de las violencias contra las mujeres en el espacio y transporte público y el impulso de acciones de prevención de las violencias contra las mujeres en el transporte público.</t>
    </r>
  </si>
  <si>
    <t>Durante el mes de diciembre se dio cumplimiento a la operación del modelo de Casas Refugio a través del funcionamiento de cinco (5) casas, cuatro (4) de la modalidad tradicional y una (1) de modalidad intermedia. Adicionalmente se adjudicó el contrato para la operación de la Casa Refugio Rural. Durante este mes se dio continuidad a la implementación del servicio de atención integral para mujeres víctimas de violencia y su sistema familiar dependiente de manera ininterrumpida, con los estándares propuestos por la Secretaría de la Mujer. El servicio estuvo disponible a las ciudadanas que requirieron de una medida de protección emitida por las autoridades competentes, víctimas del conflicto armado remitidas por las autoridades competentes y mujeres remitidas por los equipos de atención de la SDMujer que decidieron de manera voluntaria aceptar su ingreso al programa.
Durante los primeros cuatro trimestres del año se dio cumplimiento a la operación del modelo de Casas Refugio a través del funcionamiento de cinco (5) Casas Refugio hasta el mes de febrero, cuatro (4) Casas Refugio entre los meses de marzo, abril, mayo y junio y posteriormente desde el 5 de junio operaron tres (3) casas refugio; durante los meses de julio y agosto se prestaron los servicios a través de tres (3) casas refugio. En el mes de septiembre se contó con la operación de cuatro (4) casas en modalidad tradicional y entró en operación una (1) casa de modalidad intermedia, para un total de cinco (5). Del mes de octubre al mes de diciembre se prestó atención a mujeres víctimas y sus sistemas familiares dependientes de manera ininterrumpida, a través de cuatro (4) Casas en modalidad tradicional y una (1) en modalidad intermedia. Adicionalmentes, durante este último trimestre se avanzó en el proceso precontractual de la Casa Refugio Rural y se firmó el contrato para la operación de esta casa desde el mes de enero del 2022.</t>
  </si>
  <si>
    <t>Todas las mujeres y sistemas familiares que ingresaron a Casas Refugio recibieron atención integral ininterrumpida a través de acompañamiento psicosocial, orientación, asesoría y/o representación jurídica, apoyo de las áreas de pedagogía, trabajo social, primeros auxilios y nutrición a través de atención individual, familiar y acciones colectivas.</t>
  </si>
  <si>
    <t>Logros: Durante el mes de diciembre se llevaron a cabo 63 reuniones de apoyo a la supervisión de la ejecución a los operadores de  cinco (5) Casas Refugio que operaron durante el mes. 
De enero a diciembre se realizaron un total de 738 reuniones de apoyo a la supervisión de la ejecución a los operadores de las Casas Refugio que operaron durante la vigencia 2021.
Beneficios: Se logró la continuidad de la supervisión técnica, administrativa, financiera, contable y jurídica de las Casas Refugio de manera ininterrumpida aportando a una correcta ejecución de los contratos de operación con el fin de garantizar un servicio de calidad para las mujeres, sus hijos e hijas.
No se presentaron retrasos</t>
  </si>
  <si>
    <t>Logros: Durante el mes de diciembre se recibieron 36 solicitudes de cupo en el correo institucional de Casas Refugio, de las cuales se tramitaron de manera efectiva 33, a través de cinco (5) Casas Refugio del modelo integral que operaron  en el marco de los contratos No. 621-2021, No. 623-2021, 784-2021 y 751-2021, además de la casa del Modelo Intermedio que inició operación el 1 de septiembre mediante el contrato No. 747-2021. De las solicitudes de cupo recibidas se presentaron dos (3) desistimientos.
Durante el periodo de enero a diciembre se recibieron 344 solicitudes de cupo, las cuales cumplieron con los requisitos de ingreso y se tramitaron de manera efectiva.
Beneficios: Dando trámite a las 33 solicitudes de cupo recibidas que cumplieron criterios durante el mes de diciembre, se acogieron a 64 personas nuevas en Casa Refugio, para un total de 709 personas acogidas durante el 2021.	
No se presentaron retrasos.</t>
  </si>
  <si>
    <t>Durante diciembre se aportó al fortalecimiento del Sistema SOFIA con el desarrollo de la III sesión directiva de la Mesa de Trabajo del Sistema SOFIA y el aporte técnico a los componentes de prevención y atención en instancias relacionadas con el Comité de Lucha contra la Trata de Personas y los seguimientos de casos que en ellas se realizan. Así mismo, se generaron espacios de fortalecimiento de capacidades, en los que participaron 662 servidoras y servidores y 10 ciudadanas y ciudadanos. Atendiendo al principio de corresponsabilidad del Sistema SOFIA, se articularon acciones orientadas a la autonomía económica de las mujeres víctimas de violencias con las empresas Trementina y Casa Limpia. 
Durante la vigencia 2021 se desarrollaron las tres sesiones directivas de la Mesa de Trabajo del Sistema SOFIA para la formulación y seguimiento de su plan de acción. Así mismo, para dinamizar compromisos específicos de este plan de acción, se desarrollaron tres comités técnicos. Desde el equipo SOFIA se fortaleció el componente de prevención mediante el desarrollo de jornadas de fortalecimiento de capacidades a 11.497 servidoras y servidores del Distrito Capital. Así mismo, se avanzó en el diseño y ajuste  de herramientas de formación y sensibilización como módulo del curso virtual de prevención de la trata de personas y el Curso virtual Transporte en equidad en relación con situaciones de violencia en el espacio y el transporte público. También, se desarrollaron conmemoraciones y acciones de divulgación del derecho de las mujeres a una vida libre de violencias y de la Ruta única de atención para las mujeres víctimas de violencias. 
Para el fortalecimiento de los componentes del Sistema SOFIA se realizaron asistencias técnicas, articulación con otras dependencias y acompañamiento a compromisos en espacios e instancias de coordinación y articulación. De esta forma, se realizó la revisión, ajuste y reporte de compromisos para la transversalización del derecho de las mujeres a una vida libre de violencias en instrumentos como el Plan Integral de Acciones Afirmativas para sujetos étnicos; el Plan de Acción del Comité de Lucha contra la Trata de Personas; el Plan de Acción para la Alerta Temprana 046 de 2019 de la Defensoría del Pueblo; el Plan de trabajo del Programa Ciudades Seguras; los planes de acción del Consejo Distrital de Atención Integral a Víctimas de Violencia Intrafamiliar, Violencia Sexual y Explotación Sexual, la Mesa Distrital contra la Explotación Sexual Comercial de Niñas, Niñas y Adolescentes y la Mesa de Casos urgentes LGBTI. También, se aportó en la revisión de documentos técnicos y de políticas públicas poblacionales y sectoriales en las que se relacionaban productos asociados al derecho de las mujeres a una vida libre de violencias, como la Política Pública de Mujer y Equidad de Género y sus instrumentos asociados PIOEG y PSTG; las política pública de Salud Mental, Derechos Humanos, Movilidad de cero y bajas emisiones, Habitabilidad en calle, Gestión integral del hábitat, de Adultez y de envejecimiento.</t>
  </si>
  <si>
    <t>Logros: durante el mes de diciembre se participó en 9 reuniones con la Dirección de Enfoque Diferencial y la Dirección de Derechos y Diseño de Políticas mediante las cuales se fortaleció el componente de prevención del Sistema SOFIA a través del acompañamiento técnico a las acciones propuestas en el marco de la implementación de la Política Pública de Mujeres y Equidad de Género, de la Política Pública de Salud Mental y al Plan de Participación Ciudadana. Asimismo, se aportó al seguimiento interno de las acciones concertadas con mujeres de grupos étnicos.
De enero a diciembre se realizaron 82 sesiones de articulación con otras dependencias de la entidad en las cuales se realizó apoyo técnico para el fortalecimiento de capacidades frente al derecho de las mujeres a una vida libre de violencias, así como la asistencia técnica para el desarrollo de acciones internas y externas de la entidad, y en la elaboración y revisión de documentos técnicos e instrumentos de planeación.
Beneficios: gracias al desarrollo de estos escenarios de reunión se aportó técnicamente a distintos instrumentos de planeación y a acciones concertadas con la ciudadanía para la incorporación de conceptos y lineamientos relevantes para el derecho de las mujeres a una vida libre de violencias.
No se presentaron retrasos</t>
  </si>
  <si>
    <t>Logros: durante el mes de diciembre se realizaron 7 sesiones de coordinación y acompañamiento técnico orientadas al desarrollo de la tercera sesión directiva de la Mesa de Trabajo del Sistema SOFIA y la participación en otro espacios de coordinación y articulación como el Consejo Distrital del Atención Integral a Victimas de Violencias de Violencia Intrafamiliar, Violencia Sexual y Explotación Sexual, la mesa de asistencia y protección del Comité de Lucha contra la Trata de Personas de Bogotá, el Comité Técnico de Lucha contra la Trata de Personas, la Mesa Distrital contra la Explotación Sexual Comercial de Niños, Niñas y Adolescentes y el Comité Directivo de Lucha contra la Trata de Personas. Es estos espacios se avanzó en el seguimiento al plan de acción de la Mesa SOFIA,  la revisión de casos, el balance de las políticas anti-trata del país realizado por las organizaciones Espacios de Mujer y Corporación SerVoz, la ruta de atención de casos y propuesta de agenda 2022.
De enero a diciembre se realizaron 77 sesiones de trabajo, entre aquellas lideradas internamente así como el acompañamiento a aquellas lideradas por otras entidades con competencia en la prevención de violencias contra las mujeres y en la atención de las mujeres víctimas de violencias.
Beneficios: se dio cumplimiento a lo señalado en el Decreto 527 de 2014 y el Acuerdo 703 de 2018, frente al seguimiento de la mesa de trabajo del Sistema SOFIA como instancia clave para el posicionamiento de acciones estratégicas para la garantía del derecho de las mujeres a una vida libre de violencias. Asimismo, se garantizó el acompañamiento técnico de la Secretaría Distrital de la Mujer para la incorporación del enfoque de género en las estrategias de prevención y atención de violencias impulsadas desde otras instancias de coordinación interinstitucional.
No se presentaron retrasos</t>
  </si>
  <si>
    <t xml:space="preserve">
</t>
  </si>
  <si>
    <t xml:space="preserve">Logros: En el periodo reportado se lograron realizar 14 sesiones de los CLSM, correspondientes a la cuarta y última ronda del año, en articulación con las alcaldías y entidades locales con competencias en la garantía del derecho a una vida libre de violencias. De esta manera, se da cumplimiento a lo consagrado en el Acuerdo 526 del 2013. 
Entre enero y diciembre se desarrollaron 4 sesiones del Consejo Local de Seguridad para las Mujeres en cada localidad para un total de 80 sesiones realizadas en el 2021. Es estos espacios se destaca la siguiente agenda. i. Revisión de cifras locales, ii. Formulación, seguimiento y balance de los PLSM, iii. Seguimiento a los compromisos para la prevención de violencias en los territorios, iv. Concertación y desarrollo de las actividades de la conmemoración local del 25N y 4D, v. Revisión de casos SAAT, vi. Análisis de los riesgos diferenciales y de las situaciones de riesgo y/o amenaza que sufren las lideresas y defensoras de derechos humanos en los territorios, y vii. Varios de la agenda local. 
Beneficios: Se cuenta con un escenario (CLSM) y una herramienta (PLSM) para el abordaje de la seguridad y violencias contra las mujeres desde un enfoque de género, de derechos y diferencial, incorporando a la categoría de delitos de alto impacto a los delitos sexuales y la violencia intrafamiliar. 
No se presentan retrasos. </t>
  </si>
  <si>
    <t>Logros: En el periodo reportado se logró avanzar en el desarrollo de 11 mesas de seguimiento a los PLSM con alcaldías locales, Sector Salud, Cultura, Seguridad, Educación, Integración Social, Policía y Personería, con quiénes se realizó un balance del desarrollo de los compromisos establecidos para el último trimestre del año.
Entre enero y diciembre se lograron desarrollar 114 mesas técnicas internas y externas para la concertación, actualización y seguimiento de los Planes Lolcales de Seguridad para las Mujeres.
Beneficios: Concertación, desarrollo y seguimiento de acciones de prevención de violencias contra las mujeres en espacio público y privado, y prevención del feminicidio en cada territorio, dirigidas a ciudadanas y entidades locales, tales como: Jornadas de difusión de la Ruta de atención a mujeres víctimas de violencia y en riesgo de feminicidio en los barrios priorizados, jornadas de difusión Contigo en tu Barrio para la promoción de la Ruta de atención y oferta de servicios local, sensibilizaciones para el reconocimiento del derecho a una vida libre de violencias, Encuentros Comunitarios de la MEGOB, jornadas de resignificación y apropiación de zonas priorizadas del espacio público por parte de las mujeres, jornadas con entidades locales para el fortalecimiento de capacidades para la garantía del derecho a una vida libre de violencias, mesas de trabajo, talleres y ejercicios de georreferenciación de lugares inseguros para las mujeres. Además, se desarrolló la conmemoración del 25N y el 4D en las localidades. 
No se presentan retrasos.</t>
  </si>
  <si>
    <t xml:space="preserve">Logros: En el periodo reportado se logró avanzar en la proyección de 20 informes de Secretaría Técnica de los CLSM, que recogen en lógica de fortalezas, logros y retos el proceso de implementación del Sistema SOFIA en las localidades. 
A esto, se suman 8 informes de carácter cuantitativo y cualitativo abordados entre enero y diciembre, los cuales contienen información sobre el derecho de las mujeres a una vida libre de violencias y los delitos de alto impacto en las 20 localidades, información comparativa de los delitos de los años 2019 y 2020 y 2020 y 2021, la situación de las violencias contra las mujeres en el marco del Paro Nacional, y el estado de la articulación y compromisos con las Personerías Locales; para un total de 28 informes en el año 2021. 
Beneficios:  El análisis de la información cuantitativa y cualitativa permitió brindar un panorama de los delitos que se cometen en contra de las mujeres en las localidades, en el marco de las sesiones de los Consejos, y permitió tomar decisiones frente a la priorización de problemáticas y orientación de las estrategias para su superación. Así mismo, permiten dar cuenta de la implementación del Sistema SOFIA en lo local. 
No se presentan retrasos. 
</t>
  </si>
  <si>
    <t>Logros: En diciembre se realizó el seguimiento de 125 casos identificados y valorados en riesgo de feminicidio desde el nivel territorial. 
Entre enero y diciembre se llevaron a cabo tres reuniones de coordinación con el equipo del SAAT, en las cuales se definieron los lineamientos para la implementación del sistema y el seguimiento a casos en riesgo de feminicidio desde el nivel territorial. Así mismo, se adelantó el seguimiento a 685 casos en riesgo a lo largo del año 2021. 
Beneficios: Se adelantaron acciones para gestionar el riesgo de feminicidio y se llegaron a acuerdos bilaterales con las entidades locales competentes para atender las necesidades de los casos y las barreras de atención y acceso que se identificaron en la implementación de la Ruta de atención a mujeres víctimas de violencias y en riesgo de feminicidio. Los casos fueron remitidos a partir del convenio con el Instituto de Medicina Legal y Ciencias Forenses, y otros servicios locales que identificaron riesgo en la atención. De esta manera, se advirtieron las situaciones de riesgo a las que están expuestas las mujeres víctimas de violencias y se hizo seguimiento a las acciones interinstitucionales para evitar la materialización del delito de feminicidio; además se impulsaron acciones de atención y protección para garantizar su vida e integridad desde el nivel territorial. 
No se presentan retrasos.</t>
  </si>
  <si>
    <t>Durante el mes de diciembre estuvieron acogidas un total de 211 personas (mujeres víctimas de violencia y personas a cargo). Se recibieron 34 solicitudes de cupo que cumplieron con los criterios de ingreso, lo que significó la acogida de 64 personas nuevas. 
Durante el 2021 se brindó acogida a 708 personas en la Estrategia Casas Refugio con atención integral bajo los enfoques de género, diferencial y de derechos humano</t>
  </si>
  <si>
    <t>Logros: Durante el mes de disciembre ingresaron 63 personas nuevas a la estrategia, las cuales cumplieron con los criterios de acogida establecidos en el modelo de atención de Casas Refugio. 33 personas corresponden a mujeres víctimas de violencia y 30 a personas dependientes (niños, niñas y adolescentes). 
Durante la vigencia 2021 se atendieron 344 solicitudes de cupo, las cuales cumplieron con los criterios de acogida establecidos y se dio el ingreso de 708 personas al modelo de atención de Casas Refugio, de las cuales 343 fueron mujeres y 365 personas dependientes (niños, niñas y adolescentes).
Beneficios: A la totalidad de mujeres y sus sistemas familiares acogidos se les bridó una atención integral bajo los enfoques de género, diferencial y de derechos humanos, a través de las áreas de psicología, pedagogía, nutrición, primeros auxilios, trabajo social y jurídica. 
No se presentaron retrasos.</t>
  </si>
  <si>
    <t xml:space="preserve">Logros: Las Duplas facilitaron espacios de atención para las mujeres víctimas de violencias y familiares víctimas de feminicidio realizando en el mes de diciembre un total de 335 atenciones de las cuales 112 fueron primeras atenciones y 223 seguimientos efectivos. Con respecto al mes inmediatamente anterior se evidenció un aumento en el número de seguimientos realizados, lo anterior responde al proceso de revisión y cierre de casos de acuerdo al cumplimiento de criterios establecidos.
De enero a diciembre las Duplas de Atención Psicosocial realizaron un total de 3.338 atenciones.
Beneficios: La atención proporcionada por el equipo facilitó el reconocimiento de los derechos de las mujeres en tanto se proporcionan (a través del acompañamiento psicosocial) herramientas para la toma de decisiones y orientación en los procesos de activación de rutas. Los seguimientos realizados permitieron la continuidad en los procesos de acompañamiento, garantizando la atención integral.
Retrasos: Se reportaron 152 seguimientos fallidos, es decir 152 oportunidades de atención que no fueron posibles debido a la imposibilidad de contacto con las mujeres, o el incumplimiento de las mismas a las sesiones de atención programadas. El notable aumento en esta situación se relaciona con la epoca del año, en la que muchas mujeres viajan y/o mencionan no tener disponibilidad de tiempo para la atención.
Alternativas de solución: Se realiza el registro de la situación para restablecer contacto en el mes de enero de 2022. Por otra parte, en la consulta geenerada de acumulado año en SIMISIONAL, da un total de 3.338 atenciones, que es diferente a la sumatoria de los datos reportados mensualmente el cual da un total de 3.331. Por esta razón al dato registrado para el indicador de esta actividad se le sumaron las 7 atenciones adicionales que constituyen la diferencia, pasando de 335, que fueron las atenciones de diciembre, a 342.  </t>
  </si>
  <si>
    <t>Logros: En diciembre, se elaboraron 9 estudios de caso, uno por cada IPS priorizada, en los que se analizaron casos relacionados con violencia sexual y tentativa de feminicidio y riesgo de feminicidio. Así mismo, se desarrollaron 44 jornadas de capacitaciones y sensibilizaciones en temas como: socialización de la Estrategia Intersectorial, tipos de violencias y Ley 1257 de 2008, enfoque de género, deber de debida diligencia, Interrupción Voluntaria del Embarazo, cadena de custodia y rutas de atención en casos de violencia intrafamiliar.
De enero a diciembre se realizaron 258 acciones articuladas con el Sector Salud para la eliminación de barreras de acceso a medidas de protección, atención y acceso a la justicia, así como prevenir la materialización del delito de feminicidio. 24 corresponden a estudios de caso y 234 a jornadas de capacitaciones y sensibilizaciones.  
Beneficios: Con los estudios de caso se hizo balance de la atención prestada, se verificó la correcta activación de rutas de acceso a la justicia y se formularon acciones de mejora para que en el sector salud se superen barreras en el acceso a los servicios para las mujeres que han sido víctimas de violencias basadas en género (VBG) que requieren atención en salud. Se brindó asistencia técnica legal al personal de salud que contribuyó en la cualificación de la atención brindada a las ciudadanas víctimas de VBG que acuden a los servicios de urgencias de las IPS Priorizadas. Particularmente, se aprovecharon las capacitaciones y sensibilizaciones para dar a conocer la Estrategia en cuatro puntos de atención nuevos incorporados recientemente, a saber: Vista Hermosa, Bosa Pablo VI, La Victoria y Engativá Calle 80.
Retrasos: No se pudo realizar el estudio de caso de la USS Bosa Pablo VI en la fecha programada debido a la falta de disponibilidad del personal de salud de la IPS.
Alternativas de Solución: se reprogramó el estudio para contar con el personal requerido, lo que permitió subsanar el retraso.</t>
  </si>
  <si>
    <t>Cargo: Directora de Eliminación de Violencias contra las Mujeres y Acceso a la Justicia /  Profesional Especializado</t>
  </si>
  <si>
    <t>Alexandra Quintero Benavides /  Rodrigo Rojas Tolosa</t>
  </si>
  <si>
    <t>Durante el mes de diciembre de 2021 el equipo Duplas de Atención Psicosocial realizó un total de 335 atenciones, de las cuales 112 fueron primeras atenciones y 223 seguimientos efectivos. Durante el periodo reportado se mantuvo el promedio de remisiones, destacando a la Línea Púrpura Distrital como el equipo con mayor número de solicitudes.
De enero a diciembre el equipo de Duplas de Atención Psicosocial realizó un total de 3.338 atenciones. En la consulta generada de acumulado año en SIMISIONAL, da un total de 3.338 atenciones, que es diferente a la sumatoria de los datos reportados mensualmente el cual da un total de 3.331. Por esta razón al dato registrado para el indicador de esta actividad se le sumaron las 7 atenciones adicionales que constituyen la diferencia, pasando de 335, que fueron las atenciones de diciembre, a 342.  
El equipo acompañó los procesos de orientación para la activación de la ruta única de atención a mujeres víctimas en el Distrito a través de medios presenciales y virtuales, facilitó espacios de conversación para potenciar la toma de decisiones alrededor de los ciclos de violencias y dio lugar a las emociones y vivencias de las mujeres al reconocer los impactos generados por los mismos.</t>
  </si>
  <si>
    <t>Logros: En diciembre, se realizaron 762 orientaciones a mujeres sobre la ruta de atención de acuerdo con las necesidades y demandas de las mujeres, así como los hechos victimizantes.
El acumulado del periodo que comprende de enero a diciembre de 2021 da cuenta de un total de 10.012 orientaciones a mujeres sobre la ruta de atención.  
Beneficios: En el marco de estas orientaciones se sensibilizó a terceras personas que se comunicaron para alertar situaciones de violencias contra otras mujeres, abordando competencias institucionales para la atención frente al ciclo de violencias y la importancia de las redes de apoyo. Asimismo, se dieron a conocer los procedimientos ante las entidades competentes con respecto a las medidas de protección y trámites para iniciar proceso de denuncia, ante  las entidades competentes como Comisarías de Familia y Fiscalía General de la Nación.  
No se presentaron retrasos</t>
  </si>
  <si>
    <t xml:space="preserve">No. De la Meta / Descripción </t>
  </si>
  <si>
    <t>Tipo de anualización**</t>
  </si>
  <si>
    <t>ASOCIADO A METAS (REPORTE DE CARGUE SEGPLAN)</t>
  </si>
  <si>
    <t>DIFERENCIA</t>
  </si>
  <si>
    <t>EJECUTADO</t>
  </si>
  <si>
    <t>EJECUTADO SEGUIMIENTO</t>
  </si>
  <si>
    <t>PONDERACIÓN ACTIVIDAD (%)</t>
  </si>
  <si>
    <t>RESERVAS PLAN DE ACCION</t>
  </si>
  <si>
    <t>RESERVAS SEGUIMIENTO</t>
  </si>
  <si>
    <t>EJECUCION RESERVAS PLAN DE ACCION</t>
  </si>
  <si>
    <t>EJECUCION RESERVAS SEGUIMIENTO</t>
  </si>
  <si>
    <t>1.1 Realizar 60.000 atenciones efectivas a través de la Línea Púrpura Distrital</t>
  </si>
  <si>
    <t>Para el primer trimestre del año se realizaron un total de 7.224 atenciones efectivas a través de la Línea Púrpura Distrital "Mujeres que Escuchan Mujeres". 
Se realizaron un total de 2.775 orientaciones sobre la ruta de atención, 1.953 orientaciones psicosociales y 652 orientaciones socio-jurídicas, de acuerdo con las necesidades y demandas de las mujeres, así como los hechos victimizantes.
Se realizó el seguimiento a los cuatro canales de contacto y atención de la Línea Púrpura Distrital: línea telefónica 018000112137, WhatsApp, chat web y correo electrónico. Se reportaron un total de 12.149 interacciones a través del canal de WhatsApp. Asimismo, se atendieron un total de 8.673 llamadas, las cuales fueron recibidas a través de la respuesta de voz interactiva-IVR, el cual despliega el mensaje de bienvenida y las diferentes opciones de atención de la Línea Púrpura Distrital "Mujeres que Escuchan Mujeres". Asimismo, se logró un total de 4.506 llamadas contestadas, más aquellas que contaron con buzón de vos, y un total de 4.980 llamadas efectivas en el primer trimestre del año.
Se logró orientar a las mujeres víctimas de violencias en la ruta de atención, y se dieron a conocer los procedimientos que se deben adelantar ante las entidades competentes con respecto a las medidas de protección y trámites para iniciar el proceso de denuncia. Así mismo, se sensibilizó frente a los ciclos de violencias, roles y estereotipos de género, medidas de auto protección, herramientas para la exigibilidad de los derechos y la toma de decisiones para el bienestar emocional de las mujeres, acciones que contribuyeron en la prevención de nuevos hechos de violencias.</t>
  </si>
  <si>
    <t>Presupuesto</t>
  </si>
  <si>
    <t>1.2 Realizar seguimiento al 100% de los casos reportados en la Línea Purpura Distrital</t>
  </si>
  <si>
    <t xml:space="preserve">2.1 Operar 6 casas refugio para mujeres víctimas de violencia y personas a cargo </t>
  </si>
  <si>
    <t>2.2 Realizar atención al 100% de Personas (Mujeres víctimas de violencia y personas a cargo) acogidas en Casa Refugio</t>
  </si>
  <si>
    <t>3.1 Fortalecer los 4 componentes del Sistema SOFIA</t>
  </si>
  <si>
    <t>3.2 Implementar una estrategia de Prevención de Riesgo de feminicidio</t>
  </si>
  <si>
    <t>3.3 Dinamizar 20 consejos Locales de seguridad para las mujeres y sus respectivos planes locales de seguridad</t>
  </si>
  <si>
    <t>3.4 Implementar un protocolo de prevención, atención y seguimiento a casos de violencia en el transporte público</t>
  </si>
  <si>
    <t>3.5 Realizar 3000 atenciones a mujeres víctimas de violencias, a través de las duplas de atención</t>
  </si>
  <si>
    <t>**Constante, suma, creciente, decreciente</t>
  </si>
  <si>
    <t>ACTIVIDADES</t>
  </si>
  <si>
    <t xml:space="preserve">Logros: En diciembre, se analizaron  905 incidentes copiados a la AgenciaMUJ de los códigos de tipificación 906 (violencia sexual) y 910 (Lesiones personales), de los cuales 195 fueron no procedentes y 710 fueron direccionados a equipos de la Secretaría de la Mujer para atención Postevento (397 dirreccionados especificamente a la Línea Púrpura Distrital).Durante el mes de diciembre se avanzó en la instalación de dos estaciones de trabajo en el tercer piso del C4. Se suma la configuración de códigos de disposición de cierre por parte del C4 para la AgenciaMUJ tras múltiples solicitudes y seguimientos. 
Por su parte, entre el periodo enero a diciembre de 2021, la Agencia MUJ logró gestionar 7.815 incidentes, de los cuales 5.197 fueron direccionados para atención postevento, y 2.618 no fueron procedentes. Es importante aclarar que los datos registrados para los indicadores asociados a esta actividad corrresponden al periodo de junio a diciembre, mes desde el cual se comenzó a registrar seguimiento para los mismos. 
Beneficios: la llamada de emergencia se constituye en la puerta de acceso a la garantía y el restablecimiento de derechos de las mujeres, así como una oportunidad de intervención institucional que canaliza la ayuda y permite dar pasos tendientes a romper el ciclo de violencias que la mujer está atravesando. Así mismo, la presencia de la agencia MUJ y su actuación permite trastocar los imaginarios institucionales sobre las violencias contra las mujeres que pueden constituirse en barreras de acceso a la justicia, por último, la actuación de la Agencia MUJ en las instalaciones del NUSE-123 complementa y fortalece el trabajo de la línea de emergencia 123 en la atención a la seguridad y emergencia de las mujeres en el distrito capital, favoreciendo la atención eficiente, rápida y oportuna a los incidentes que ponen en riesgo su vida y sus derechos. 
Retrasos: En el mes de diciembre se continua reportando como retraso las configuraciones pendientes del Simisional, lo cual impacta no solo en los reportes sino en los tiempos de elaboración de diversos insumos, ya que se deben cotejar diferentes insumos cuando se requiere reportar con más varibles. De otra parte, los reportes SQL de Premier One no son fiables según lo que se ha identificado. Por último, aún persisten vacíos de información en los registros en el sistema Premier One por parte de operadores y agencias que hacen parte de la Línea NUSE , lo cual incide en la determinación de incidentes procedentes o no para direccionamiento y atención postemergencia a las mujeres victimas de violencias; para ello se han adelantado mesas de trabajo com el C4 con el fin de fortalecer y adelantar acciones de mejora que posibiliten contar con la información necesaria para posterior contacto. 
Alternativas de solución: Se continuan solicitando la inclusión de campos y configuraciones en los formularios al areá de Gestión del Conocimiento. Para la dificultad  de los reportes de Premier One se realizó seguimiento a las fallas escaladas al C4. Con repecto a los vacíos de información se avanza en socializaciones con personal de la Línea 123 y se proyecta la continuidad implementación de apoyos visuales como estrategia de refuerzo de información clave. </t>
  </si>
  <si>
    <t>En diciembre se realizaron 2.348 atenciones efectivas a través de la Línea Púrpura Distrital "Mujeres que Escuchan Mujeres". de las cuales 1.340 fueron primeras atenciones y 1.008 seguimientos telefónicos. En estos seguimientos se incluyen aquellos que corresponden a primeras atenciones realizadas en mes anteriores y que se encuentran dentro de los tipos de seguimiento priorizados por la Línea Púrpura Distrital, principalmente relacionados con mujeres en riesgo de feminicidio o mujeres que se comunican de nuevo con la Línea. Así mismo, se logró el análisis de 905 incidentes copiados a la AgenciaMUJ de los códigos de tipificación 906 (violencia sexual) y 910 (Lesiones personales), de los cuales 710 fueron direccionados a equipos de la Secretaría de la Mujer para atención. A su vez se avanzó en mesas de trabajo para el fortalecimiento de la integración técnica y operativa. Se suma como logro la ubicación de dos estaciones de trabajo para la AgenciaMUJ en el C4 y la configuración de códigos de disposición en el Premier One.
Durante 2021 se realizaron un total de 28.280 atenciones efectivas a través de la Línea Púrpura Distrital "Mujeres que Escuchan Mujeres". Adicionalmente, la Agencia MUJ logró gestionar 7.815 incidentes, de los cuales 5.197 fueron direccionados para atención postevento y 2.618 no fueron procedentes. Dichos logros son beneficios para las ciudadanas cuya emergencia es reportada en la 123, al permitir posicionar las violencias contra las mujeres como un asunto de seguridad pública. En diciembre de 2021 se registraron en el sistema Simisional un total de 2.348 atenciones efectivas, sin embargo, teniendo en cuenta que durante los meses anteriores, posterior al reporte mensual, se realizaron en el sistema ajustes a la información, para el último reporte de 2021 no se incluyen 17 atenciones, con lo cual se refleja en el presente seguimiento un total de 28.280 atenciones efectivas correspondientes a la consulta generada para el año 2021 en SIMISIONAL.</t>
  </si>
  <si>
    <t>Logros: En diciembre se realizaron 755 atenciones psicosociales a mujeres a través de la Línea Púrpura Distrital "Mujeres que Escuchan Mujeres" en las cuales, de acuerdo con las necesidades de las mujeres, se realizaron primeros auxilios psicológicos y acciones de sensibilización frente al ciclo de violencias, roles y estereotipos de género, medidas de auto protección, herramientas para la exigibilidad de los derechos y  la toma de decisiones para el bienestar emocional. 
El acumulado del periodo que comprende de enero a diciembre de 2021 da cuenta de un total de 7.703  atenciones psicosociales.
Beneficios: Con la atención psicosocial se contribuyó  en la prevención de nuevos hechos de violencias, conocer e identificar con las mujeres factores de riesgo, ciclos de las violencias y prácticas de auto protección, junto con la oferta institucional disponible. 
No se presentaron retrasos</t>
  </si>
  <si>
    <t>Logros: En diciembre, se realizaron 277 orientaciones socio jurídicas por parte de las abogadas de la Línea Púrpura Distrital, a través de las cuales se abordaron los tipos de violencias en el marco de la Ley 1257/2008 y la normativa vigente en relación con el derecho de las mujeres a una libre de violencias. 
El acumulado del periodo que comprende de enero a diciembre da cuenta de un total de 3.055 orientaciones socio jurídicas.
Beneficios: Estas orientaciones permitieron sensibilizar a las mujeres sobre los tipos de violencia, el ciclo de violencias, los tipos de medidas de protección y herramientas para la exigibilidad de los derechos ante las entidades competentes. Asimismo, se profundizó en aclarar las inquietudes relacionadas con procesos penales y administrativos en relación a los hechos de violencia. Asimismo, los casos en los que se evidenciaron situaciones de posibles barreras de acceso a la justicia se canalizaron  al equipo de abogadas de la Estrategia Justicia de Género.
No se presentaron retrasos</t>
  </si>
  <si>
    <t>Logros: Durante el mes de diciembre, se realizaron 933 seguimientos en Bogotá, de los cuales 734 fueron efectivos a casos de mujeres en posible riesgo de feminicidio, mujeres que solicitaron información respecto a la Interrupción Voluntaria del Embarazo en el marco de la Sentencia 355 del 2006 y mujeres que se comunicaron de nuevo con la Línea para comunicar avances y retos en sus procesos de exigibilidad de derechos . Los 199 seguimientos restantes obedecen a mujeres que manifestaron que son líneas de contacto equivocadas o que manifiestan no requerir los servicios de la LPD, o casos donde no fue posible comunicación efectiva.
El total consolidado de enero a diciembre de seguimientos en Bogotá refiere a 11.679, de los cuales, 9.400 han sido efectivos.
Beneficios: En el marco de los seguimientos, ante la socialización por parte de las mujeres frente a posibles barreras de acceso a la justicia, el abordaje psicosocial por parte de la línea permitió minimizar los impactos psicosociales generados por los procesos administrativos o penales de exigibilidad de sus derechos y fue necesario en varios casos, canalizar al equipo de abogadas de la Estrategia Justicia de Género de la Secretaría Distrital de la Mujer. 
Retrasos: No se presentaron retrasos.</t>
  </si>
  <si>
    <t xml:space="preserve">Durante el mes de diciembre se realizaron un total de 933 seguimientos en casos de Bogotá, a través de la Línea Púrpura Distrital “Mujeres que Escuchan Mujeres", de los cuales, 734 fueron efectivos, en casos de mujeres en posible riesgo de feminicidio, mujeres que solicitaron información sobre la Interrupción Voluntaria del Embarazo y casos de mujeres que se volvieron a comunicar manifestado interés en socializar avances y/o dificultades frente a sus procesos.
El acumulado del periodo que comprende de enero a diciembre da cuenta de un total de 11.679 seguimientos en Bogotá, y un total de 9.400 seguimientos efectivos durante este mismo periodo reportado, lo que corresponde al 80,5% del total de seguimientos.  El comportamiento de los seguimientos fue constante a lo largo de la vigencia con un promedio mensual de 783 seguimientos efectivos y una dispersión con respecto al promedio de 48,7 seguimientos.     </t>
  </si>
  <si>
    <t xml:space="preserve">Se dió por desierto el proceso SDMUJER-SAMC-005-2021 por el cual se adjudicaría el contrato para el funcionamiento de la Casa Refugio Rural y fue necesario revisar y ajustar los requerimientos técnicos para iniciar un nuevo proceso de cotización. Luego de ajustar los requerimientos técnicos, se adjudicó finalmente el contrato por el cual entraría a operar esta casa desde enero de 2022. Esta situación no interrumpió la prestación del servicio de acogida.	</t>
  </si>
  <si>
    <t>Logros: Durante el mes de diciembre, se fortalecieron capacidades de 714 servidoras y servidores, con diferentes modalidades de vinculación, para el reconocimiento y garantía del derecho de las mujeres a una vida libre de violencias. 
El equipo de la dependencia desarrolló un total de 54 jornadas de fortalecimiento de capacidades sobre el derecho de las mujeres a una vida libre de violencias, la Ruta única de atención a mujeres víctimas de violencias y en riesgo de feminicidio, los tipos de violencias y las responsabilidades sectoriales según lo establece la Ley 1257/2008.  En estos espacios participaron 662 servidoras y servidores de entidades del orden distrital y nacional. Así mismo, se beneficiaron 10 ciudadanas y ciudadanos. 
Adicionalmente, a través del curso virtual "El derecho de las mujeres a una vida libre de violencias: Herramientas prácticas para su reconocimiento y garantía", la Dirección capacitó a 3 funcionarias y 4 funcionarios (total 7), 45 contratistas y 14 ciudadanas y ciudadanos, que tomaron los 4 módulos de formación, así como las 8 unidades temáticas asociadas
De enero a diciembre se realizaron un total de 496 jornadas fortaleciendo capacidades de 11.549 servidoras y servidores del Distrito, con distintas modalidades de vinculación. Así mismo, durante la vigencia 2021 fueron capacitados a través del Curso virtual un total de 791 servidoras y servidores, 537 contratistas y 873 ciudadanas y ciudadanos. 
Beneficios: Se suministraron herramientas para el reconocimiento del derecho de las mujeres a una vida libre de violencias como un derecho humano y del deber del Estado en la implementación de acciones para prevenir y sancionar las violencias contra las mujeres, así como atender, proteger y reparar a las víctimas. De esta manera se contribuye a mitigar que cualquier acción u omisión por parte del Estado cause daño o sufrimiento a las mujeres por el hecho de ser mujeres. 
No se presentaron retrasos.</t>
  </si>
  <si>
    <t xml:space="preserve">Con el fortalecimiento de los componentes del Sistema SOFIA se aporta al goce efectivo del derecho a una vida libre de violencias para las mujeres habitantes del territorio urbano y rural de Bogotá, contribuyendo con la desnaturalización de las violencias, la prevención del delito de feminicidio, así como con la eliminación de barreras de acceso a la oferta de medidas de prevención, protección, atención y sanción de las violencias contra las mujeres tanto en el espacio público como en el privado, mitigando que cualquier acción u omisión por parte del Estado cause daño o sufrimiento a las mujeres por el hecho de ser mujeres. </t>
  </si>
  <si>
    <t>El porcentaje acumulado en la vigencia 2021 de efectividad de la Línea Púrpura Distrital fue de 93% con lo cual se supera en un 16% el nivel de efectividad esperado, lo cual es resultado del fortalecimiento de la Línea en su componente técnico y de talento humano dispuesto para la atención. Dentro de este fortalecimiento se destacan las mejoras en los tiempos de seguimiento a casos y de la comunicación con las mujeres mediante el buzón de datos; la articulación con el equipo de Duplas de atención psicosocial y la canalización interna con la ruta de atención; el reconocimiento de la Línea y del whatsapp como canales que posibilitan un primer acercamiento y contacto con las mujeres, manteniendo el contacto permanente con las mujeres y con familiares de mujeres víctimas de feminicidio. De esta manera se aumenta el acceso a la garantía y el restablecimiento de derechos de las mujeres, así como una oportunidad de intervención institucional que canaliza la ayuda y permite dar pasos tendientes a romper el ciclo de violencias que la mujer está atravesando. 
Para el mes de diciembre de 2021, la afectividad de la Línea fue de 94%</t>
  </si>
  <si>
    <t>Con corte al mes de diciembre se dio cumplimiento a la operación del modelo de Casas Refugio a través del funcionamiento de cinco (5) casas, cuatro (4) de la modalidad tradicional y una (1) de la modalidad intermedia. Durante los primeros cuatro trimestres del año se dio cumplimiento a la operación del modelo de Casas Refugio a través del funcionamiento de cinco (5) Casas Refugio hasta el mes de febrero, cuatro (4) Casas Refugio entre los meses de marzo, abril, mayo y junio y posteriormente desde el 5 de junio operaron tres (3) casas refugio; durante los meses de julio y agosto se prestaron los servicios a través de tres (3) casas refugio. En el mes de septiembre se contó con la operación de cuatro (4) casas en modalidad tradicional y entró en operación una (1) casa de modalidad intermedia, para un total de cinco (5). Del mes de octubre al mes de diciembre se prestó atención a mujeres víctimas y sus sistemas familiares dependientes de manera ininterrumpida, a través de cuatro (4) Casas en modalidad tradicional y una (1) en modalidad intermedia. Adicionalmente, durante este último trimestre se avanzó en el proceso precontractual de la Casa Refugio Rural y se firmó el contrato para la operación de esta casa desde el mes de enero del 2022.
No fue posible alcanzar el 100% de cumplimiento de la meta debido a que el proceso de selección SDMUJER-SAMC-005-2021 realizado para la contratación de la modalidad rural de Casa Refugio se declaró desierto. Fue necesario ajustar los documentos del proceso de selección y realizar un nuevo proceso. El proceso SDMUJER-SAMC-006-2021 fue adjudicado a mediados del mes de diciembre, para iniciar operación de la modalidad rural en el mes de enero de 2022.</t>
  </si>
  <si>
    <t>Logros: durante el mes de diciembre se participó de 3 reuniones de articulación interinstitucional con la Secretaría Distrital de Educación, Secretaría Distrital de Gobierno, y una empresa del sector privado, con el propósito de articular acciones estratégicas para la garantía del derecho de las mujeres a una vida libre de violencias en el Distrito Capital, con énfasis en las relacionadas con el componente de prevención y el aporte a la autonomía económica de las mujeres.  
De enero a diciembre se adelantaron 122 ejercicios de articulación interinstitucional, orientados a favorecer la coordinación de acciones estratégicas para la prevención, atención y sanción de las violencias contra las mujeres en el Distrito Capital, según los linemientos técnicos y operativos para el funcionamiento y la implementación del Sistema SOFIA.
Beneficios: gracias al desarrollo de estos espacios, se avanzó en la articulación para i. el impulso de acciones para la vinculación laboral de mujeres víctimas de violencias y el fortalecimiento de la corresponsabilidad en la prevención de las violencias contra las mujeres, ii. el seguimiento a las acciones concertadas por el sector educación en el plan de acciones afirmativas para mujeres en riesgo de feminicidio, sobrevivientes de tentativa de feminicidio y las víctimas indirectas del delito, y iii. la definición de últimos detalles para el lanzamiento de la estrategia "Pregunta por Ángela" para la prevención y atención de las violencias contra las mujeres en establecimientos nocturnos.
No se presentaron retrasos</t>
  </si>
  <si>
    <t>Logros: El equipo Duplas de Atención Psicosocial recibió en el mes de diciembre un total de 108 remisiones/solicitudes de atención de casos de mujeres víctimas de violencias; se evidencia una mejora en los tiempos de atención para el abordaje de los casos nuevos remitidos por los diferentes equipos. Los casos remitidos fueron abordados por las profesionales desde los enfoques de derechos, diferencial y de género. 
De enero a diciembre el equipo Duplas de Atención Psicosocial recibió un total de 1.359 remisiones y solicitudes de atención de casos de mujeres víctimas de violencias. 
Beneficios: La atención proporcionada por el equipo en los casos nuevos permitió a las mujeres víctimas de violencia reconocer sus derechos, recibir orientación y acompañamiento sobre la ruta de atención integral e iniciar espacios de descarga y contención emocional que le dan lugar a sus historias, narrativas y necesidades.                                                                                      
Retrasos y alternativas de solución: Debido al proceso de terminación de contrato de las profesionales, varios casos remitidos no pudieron ser atendidos durante el mes de diciembre. Estos casos quedan en estado de espera para poder ser atendidos por las profesionales que cuentan con adición de contrato, o por los equipos de atención psicosocial que mantinen continuidad en el contrato.</t>
  </si>
  <si>
    <t xml:space="preserve">Logros: En el marco del proceso de acompañamiento para la activación de rutas en los casos de mujeres víctimas de violencias, se destaca la gestión permanente con las abogadas de la Estrategia de Justicia de Género en los niveles de orientación, asesoría y representación. Se destaca en el mes de diciembre la articulación de las profesionales del equipo con el componente psicosocial y socio-jurídico del Sistema Distrital de Cuidado -SIDICU-, pues gracias a esta articulación varias mujeres, en su rol de cuidadoras, pudieron ser atendidas de manera integral.
Beneficios: Las atenciones articuladas y el fortalecimiento de conocimientos y capacidades, permiten ampliar la atención integral a las mujeres, reconociendo sus necesidades en términos de garantía de derechos, de tal manera que se orienta el restablecimiento no solo del derecho de las mujeres a una vida libre de violencias, también su derecho a la educación, a la salud, al empleo en condiciones de equidad, entre otros. </t>
  </si>
  <si>
    <t>Durante la vigencia 2021 se avanzó en la implementación del Sistema SOFIA a través del desarrollo de las siguientes acciones estrategicas:
1. Fortalecimiento del componente de prevención y atención a través del apoyo técnico a la preparación y ejecución de espacios de fortalecimiento de capacidades, de espacios de socialización de la Ruta única de atención a mujeres víctimas de violencias, la articulación interna y externa para el aporte institucional para la autonomía económica de las mujeres. De enero a diciembre se realizaron un total de 496 jornadas fortaleciendo capacidades de 11.549 servidoras y servidores del Distrito, con distintas modalidades de vinculación. Así mismo, durante la vigencia 2021 fueron capacitados a través del Curso virtual un total de 791 servidoras y servidores, 537 contratistas y 873 ciudadanas y ciudadanos. Así mismo, durante la vigencia se realizaron 82 sesiones de articulación con otras dependencias de la entidad en las cuales se realizó apoyo técnico para el fortalecimiento de capacidades frente al derecho de las mujeres a una vida libre de violencias, así como la asistencia técnica para el desarrollo de acciones internas y externas de la entidad, y en la elaboración y revisión de documentos técnicos e instrumentos de planeación. Por otra parte, se adelantaron 122 ejercicios de articulación interinstitucional, orientados a favorecer la coordinación de acciones estratégicas para la prevención, atención y sanción de las violencias contra las mujeres en el Distrito Capital, según los linemientos técnicos y operativos para el funcionamiento y la implementación del Sistema SOFIA; Por último, se realizaron 77 sesiones de trabajo, entre aquellas lideradas por la Secretaría Distrital de la Mujer, así como el acompañamiento a aquellas lideradas por otras entidades con competencia en la prevención de violencias contra las mujeres y en la atención de las mujeres víctimas de violencias. Fueron desarrolladas en su totalidad las funciones de secretaría técnica establecidas en el reglamento interno de la Mesa de trabajo del Sistema SOFIA. Se desarrollaron las tres sesiones directivas establecidas, así como los comités técnicos acordados y se enviaron las actas a las entidades para su aprobación.
2. Entre enero y diciembre de 2021, la estrategia de prevención del riesgo de feminicidio (Sistema Articulado de Alertas Tempranas-SAAT) hizo seguimiento socio jurídico y psicosocial a 2000 casos de mujeres en riesgo de feminicidio, según remisiones externas del Instituto Nacional de Medicina Legal y Ciencias Forenses, y remisiones internas de equipos de atención de la Secretaría Distrital de la Mujer. Desde la estrategia se articularon 79 espacios de coordinación interinstitucional para la prevención del feminicidio en el marco de los Consejos Distritales de Seguridad a nivel local y distrital. Así mismo, durante la vigencia el equipo del SAAT elaboró 20 documentos relacionados con feminicidios y asesinatos de mujeres en Bogotá, y de atenciones de la Secretaría Distrital de la Mujer a las víctimas directas e indirectas de feminicidio. Por último, en el marco del plan de acción de la Mesa de trabajo del Sistema SOFIA se concertó un plan de acciones afirmativas para mujeres en riesgo de feminicidio y las víctimas indirectas del delito vinculando a 8 sectores de la Administración Distrital con 36 acciones a las cuales se les realizó seguimiento. Con las acciones desarrolladas se ha contribuido con la superación de barreras de acceso que limitan el derecho de las mujeres a una vida libre de violencias y se han impulsado acciones afirmativas para las hijas e hijos de las mujeres víctimas de violencias y en riesgo de feminicidio. Adicionalmente se ha cualificado la información disponible sobre femicidios y feminicidios en Bogotá permitiendo prevenir la materialización del delito, al identificar e implementar acciones de mejora en la ruta de atención a las mujeres en riesgo de muerte.
3. Se dio cumplimiento a lo consagrado en el Acuerdo 526 del 2013 con la implementación de las actividades de los 20 Planes Locales de Seguridad para las Mujeres. Entre enero y diciembre se desarrollaron 4 sesiones del Consejo Local de Seguridad para las Mujeres en cada localidad para un total de 80 sesiones realizadas en el 2021. Es estos espacios se destaca la siguiente agenda. i. Revisión de cifras locales, ii. Formulación, seguimiento y balance de los PLSM, iii. Seguimiento a los compromisos para la prevención de violencias en los territorios, iv. Concertación y desarrollo de las actividades de la conmemoración local del Día internacional de eliminación de violencias contra las mujeres y el Día Distrital del Feminicidio, v. Revisión de 685 casos en riesgo de feminicidio desde el nivel territorial del Sistema Articulado de Alertas Tempranas - SAAT, vi. Análisis de los riesgos diferenciales y de las situaciones de riesgo y/o amenaza que sufren las lideresas y defensoras de derechos humanos en los territorios, y vii. Otros temas varios de la agenda local. Con los Consejos Locales de Seguridad para las Mujeres y los Planes Locales de Seguridad para las Mujeres se cuenta entonces con un escenario y una herramienta para el abordaje de la seguridad y violencias contra las mujeres desde un enfoque de género, de derechos y diferencial, incorporando a la categoría de delitos de alto impacto a los delitos sexuales y la violencia intrafamiliar. Así mismo, el análisis de la información cuantitativa y cualitativa brindó un panorama de los delitos que se cometen en contra de las mujeres en las localidades, en el marco de las sesiones de los Consejos, y permitió tomar decisiones frente a la priorización de problemáticas y orientación de las estrategias para su superación. De esta forma se lleva a cabo la implementación del Sistema SOFIA en lo local, advirtiendo las situaciones de riesgo a las que están expuestas las mujeres víctimas de violencias y se hizo seguimiento a las acciones interinstitucionales para evitar la materialización del delito de feminicidio; además se impulsaron acciones de atención y protección para garantizar su vida e integridad desde el nivel territorial.
4. Para la implementación del Protocolo de prevención, atención y sanción de las violencias contra las mujeres en el espacio y transporte público se realizaron procesos de coordinación para la articulación de estrategias interinstitucionales de prevención y atención de las violencias contra las mujeres en el espacio y el transporte público. En este marco, se realizaron 30 sesiones de articulación interinstitucional para su posicionamiento y dinamización. Adicionalmente, desde el Componente de Prevención, se realizaron 12 procesos de sensibilización y difusión con distintas entidades del orden distrital orientadas al análisis de las violencias contra las mujeres en el espacio público y la implementación del Protocolo. De esta manera, se fortalecieron capacidades en servidoras y servidores de entidades con responsabilidades en prevención, atención y sanción de violencias en el espacio y el transporte público, así como con la eliminación de barreras de acceso. Por otra parte, las Duplas Psico-jurídicas para la atención a mujeres víctimas de violencias en el espacio y el transporte público realizaron un total de 1.329 atenciones. Se dio respuesta a las remisiones de otros equipos de la entidad, así como a las necesidades de las mujeres frente a la activación de rutas para la garantía del derecho a una vida libre de violencias.
aportar a la garantía de atención interdisciplinar para posibilitar el acceso a la justicia y el acompañamiento de los impactos psicosociales de 73 mujeres víctimas de violencia en el espacio y el transporte público, priorizando otro tipo de violencias diferentes a las relaciones de pareja o intrafamiliares.
5. El equipo de Duplas de Atención Psicosocial recibió un total de 1.359 remisiones y solicitudes de atención de casos de mujeres víctimas de violencias, con las cuales se brindó orientación para la activación de la ruta única de atención a mujeres víctimas en el Distrito, facilitó espacios de conversación para potenciar la toma de decisiones alrededor de los ciclos de violencias, así como espacios de descarga emocional que les permitieron a las mujeres mitigar los impactos emocionales y psicosociales de las violencias en su contra. Adicionalmente, el equipo de Duplas facilitó acompañamiento psicosocial a través de 3.338 atenciones que facilitaron el reconocimiento de los derechos de las mujeres en tanto se proporcionan herramientas para la toma de decisiones y orientación en los procesos de activación de rutas. Los seguimientos realizados permitieron la continuidad en los procesos de acompañamiento, garantizando la atención integral. En el marco del proceso de acompañamiento para la activación de rutas en los casos de mujeres víctimas de violencias, se destaca la gestión permanente con las abogadas de la Estrategia de Justicia de Género en los niveles de orientación, asesoría y representación. Así mismo, se destaca la articulación de las profesionales del equipo con el componente psicosocial y socio-jurídico del Sistema Distrital de Cuidado -SIDICU-, pues gracias a esta articulación varias mujeres, en su rol de cuidadoras, pudieron ser atendidas de manera integral. Con ello se orienta el restablecimiento, no solo del derecho de las mujeres a una vida libre de violencias, sino también su derecho a la educación, a la salud, al empleo en condiciones de equidad, entre otros.</t>
  </si>
  <si>
    <t xml:space="preserve">Logros: En diciembre, se realizó seguimiento a los cuatro canales de contacto y atención de la Línea Púrpura: línea telefónica 018000112137, WhatsApp, chat web y correo electrónico. Se reportaron 6.041 interacciones a través de WhatsApp, de los cuales ingresaron 3.796 mensajes y 2.245 mensajes salientes. Asimismo, se atendieron 3.190 llamadas, que fueron recibidas a través de la respuesta de voz interactiva-IVR, que despliega el mensaje de bienvenida y las diferentes opciones de atención de la Línea Púrpura Distrital "Mujeres que Escuchan Mujeres". En diciembre se registraron 1.735 llamadas contestadas, más aquellas que contaron con buzón de voz y un total de 1.836 llamadas efectivas.
De enero a diciembre de 2021 se registraron un total de 56.344 interacciones a través del canal WhatsApp y 32.581 llamadas recibidas desde la Línea. A su vez, se tienen 17.356 llamadas contestadas más el buzón de voz y 18.609 llamadas efectivas para este mismo periodo. 
Beneficios: Desde el Sistema SOFIA se disponen diferentes canales de contacto, orientación y atención para la identificación de necesidades, intereses, expectativas de las mujeres y avanzar en el reconocimiento de sus derechos, así como en las posibles actuaciones para la activación de rutas de acuerdo con el caso ante instituciones competentes  
Retrasos: No se presentaron retrasos. Es necesario aclarar que hay diferencias entre los datos del reporte de efectividad de la Línea Púrpura Distrital y los datos de los indicadores de esta actividad, debido a que el operador de la Línea Púrpura Distrital, ETB-IQ, continuamente realiza la depuración de los registros y se van generando actualizaciones en las bases de datos del operador. Los registros susceptibles de depuración pueden deberse a la inclusión de llamadas de prueba, duplicados, solicitudes de eliminación o adición de información, entre otras. En el reporte del operador del 12 de enero de 2022, se identificaron diferencias en los meses de enero y noviembre.  </t>
  </si>
  <si>
    <t>Se concurrió con recursos para el fortalecimiento de la infraestructura de la Secretaría Distrital de la Mujer y que favorecían la operación de las estrategias para la garantía del derecho de las mujeres a una vida libre de violencias. Desde esta meta se programaron recursos, al igual que desde otros proyectos, para aportar a los siguientes procesos:
*Estrategia pedagógica, artística, de movilización social y cultura ciudadana, que fomente el reconocimiento y la conciencia en torno al derecho de las mujeres a una vida libre de violencias en zonas críticas de ocurrencia de violencias contra las mujeres en la ciudad
*Bolsa de impresiones gráficas
*Bolsa tecnológica para la adquisición de equipos de computo
*Adición al contrato para el suministro de chaquetas institucionales 
Estos procesos no finalizaron en razón a los tiempos requeridos para estructuración técnica y desarrollo del proceso precontractual, quedando entonces recursos sin ejecutar.</t>
  </si>
  <si>
    <t>Logros: La estrategia de prevención del riesgo de feminicidio (Sistema Articulado de Alertas Tempranas-SAAT) en diciembre de 2021 hizo seguimiento socio jurídico y psicosocial a 352 casos de mujeres en riesgo de feminicidio, según remisiones externas del Instituto Nacional de Medicina Legal y Ciencias Forenses, y remisiones internas de equipos de atención de la Secretaría Distrital de la Mujer, como se indica en los siguientes puntos::
(i) La estrategia de prevención del riesgo de feminicidio (SAAT) recibió del Instituto Nacional de Medicina Legal y Ciencias Forenses 295 casos de mujeres valoradas en riesgo de muerte correspondientes al periodo 01 al 31 de octubre y 01 al 15 de noviembre de 2021. De este total, no se asignaron 3 casos para seguimiento sociojurídico o psicosocial porque no contaban con datos de contacto o estaban por fuera de la jurisdicción del Distrito.
(ii) La estrategia de prevención del riesgo de feminicidio (SAAT) asignó a los equipos sociojurídicos y psicosociales de la entidad 292 casos de mujeres en riesgo de muerte para hacer seguimiento: EJG-OTROS ESPACIOS: 52; EJG-CIOM: 92; EJG-LITIGIO: 6; EJG-URI: 6 casos; PSICOSOCIAL-CIOM: 71; SUBSECRETARÍA PSICOSOCIAL: 9; CASA REFUGIO: 27; DUPLAS PSICOSOCIALES: 6; ESTRATEGIA DE HOSPITALES: 19 y SAAT: 4.
(iii) Los equipos de atención sociojurídica y psicosocial de la entidad hicieron el seguimiento a 280 mujeres en riesgo de muerte: EJG-OTROS ESPACIOS: 46; EJG-CIOM: 100; EJG-LITIGIO: 8; EJG-URI: 7; PSICOSOCIAL-CIOM: 64; SUBSECRETARÍA PSICOSOCIAL: 3; CASA REFUGIO: 27; DUPLAS PSICOSOCIALES: 5; ESTRATEGIA DE HOSPITALES: 16 y SAAT: 4.  
(iv) La estrategia de prevención del riesgo de feminicidio (SAAT) hizo seguimiento a 23 casos de mujeres en riesgo de feminicidio que habían quedado sin atención en periodos anteriores. 
(v) La estrategia de prevención del riesgo de feminicidio (SAAT) hizo acompañamiento y seguimiento sociojurídico y psicosocial, a través de sus profesionales de atención a 49 mujeres en posible riesgo de feminicidio, según la remisión de los siguientes equipos de la entidad: LPD-123 (34 casos), LPD (6 casos), DUPLAS PSICOSOCIALES (1 caso), PQRSD (3 casos), CIOM PSICOSOCIAL (2 casos), ORGANIZACIONES SOCIALES (3 casos).
Entre enero y diciembre de 2021, la estrategia de prevención del riesgo de feminicidio (Sistema Articulado de Alertas Tempranas-SAAT) hizo seguimiento socio jurídico y psicosocial a 2000 casos de mujeres en riesgo de feminicidio, según remisiones externas del Instituto Nacional de Medicina Legal y Ciencias Forenses, y remisiones internas de equipos de atención de la Secretaría Distrital de la Mujer.
Beneficios: Contar con información de las mujeres en riesgo de muerte permite: (i) impulsar acciones para prevenir la materialización del delito de feminicidio en contra de las mujeres víctimas de violencias; (ii) tener contacto e información periódica del estado o situación actual de las ciudadanas a través del seguimiento sociojurídico y psicosocial brindado por la entidad; (iii) fortalecer la coordinación institucional.
Retrasos: (i) Del presente periodo, los equipos de la CIOM-EJG y Psicosocial no lograron concretar  los seguimientos completos de las mujeres valoradas en riesgo de feminicidio por el INMLCF, según la asignación; por esta razón 12 casos remitidos a los equipos no tuvieron seguimiento sociojurídico ni psicosocial. 
Alternativas:  (i) Se reiterará a las coordinadoras de los equipos la importancia de completar los reportes de seguimientos y de articular estrategias adicionales para ello. Sin embargo; como se ha realizado hasta la fecha, el equipo de atención del SAAT asumirá directamente estos casos rezagados.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</si>
</sst>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 #,##0_-;_-* &quot;-&quot;_-;_-@_-"/>
    <numFmt numFmtId="43" formatCode="_-* #,##0.00_-;\-* #,##0.00_-;_-* &quot;-&quot;??_-;_-@_-"/>
    <numFmt numFmtId="164" formatCode="_-&quot;$&quot;* #,##0.00_-;\-&quot;$&quot;* #,##0.00_-;_-&quot;$&quot;* &quot;-&quot;??_-;_-@_-"/>
    <numFmt numFmtId="165" formatCode="#,##0\ &quot;€&quot;;\-#,##0\ &quot;€&quot;"/>
    <numFmt numFmtId="166" formatCode="_-* #,##0\ &quot;€&quot;_-;\-* #,##0\ &quot;€&quot;_-;_-* &quot;-&quot;\ &quot;€&quot;_-;_-@_-"/>
    <numFmt numFmtId="167" formatCode="_-* #,##0\ _€_-;\-* #,##0\ _€_-;_-* &quot;-&quot;\ _€_-;_-@_-"/>
    <numFmt numFmtId="168" formatCode="_-* #,##0.00\ &quot;€&quot;_-;\-* #,##0.00\ &quot;€&quot;_-;_-* &quot;-&quot;??\ &quot;€&quot;_-;_-@_-"/>
    <numFmt numFmtId="169" formatCode="_-* #,##0.00\ _€_-;\-* #,##0.00\ _€_-;_-* &quot;-&quot;??\ _€_-;_-@_-"/>
    <numFmt numFmtId="170" formatCode="_(&quot;$&quot;\ * #,##0.00_);_(&quot;$&quot;\ * \(#,##0.00\);_(&quot;$&quot;\ * &quot;-&quot;??_);_(@_)"/>
    <numFmt numFmtId="171" formatCode="_ &quot;$&quot;\ * #,##0.00_ ;_ &quot;$&quot;\ * \-#,##0.00_ ;_ &quot;$&quot;\ * &quot;-&quot;??_ ;_ @_ "/>
    <numFmt numFmtId="172" formatCode="#,##0_ ;[Red]\-#,##0\ "/>
    <numFmt numFmtId="173" formatCode="&quot;$&quot;\ #,##0"/>
    <numFmt numFmtId="174" formatCode="0.0%"/>
    <numFmt numFmtId="175" formatCode="[$$-240A]\ #,##0;[Red][$$-240A]\ #,##0"/>
    <numFmt numFmtId="176" formatCode="#,##0;[Red]#,##0"/>
    <numFmt numFmtId="177" formatCode="_-* #,##0.00\ _€_-;\-* #,##0.00\ _€_-;_-* &quot;-&quot;\ _€_-;_-@_-"/>
    <numFmt numFmtId="178" formatCode="&quot;$&quot;\ #,##0.0"/>
    <numFmt numFmtId="179" formatCode="_-* #,##0\ _€_-;\-* #,##0\ _€_-;_-* &quot;-&quot;??\ _€_-;_-@_-"/>
    <numFmt numFmtId="180" formatCode="_-* #,##0.0\ _€_-;\-* #,##0.0\ _€_-;_-* &quot;-&quot;\ _€_-;_-@_-"/>
  </numFmts>
  <fonts count="49" x14ac:knownFonts="1">
    <font>
      <sz val="11"/>
      <color theme="1"/>
      <name val="Calibri"/>
      <family val="2"/>
      <scheme val="minor"/>
    </font>
    <font>
      <sz val="11"/>
      <color indexed="8"/>
      <name val="Calibri"/>
      <family val="2"/>
    </font>
    <font>
      <sz val="10"/>
      <name val="Arial"/>
      <family val="2"/>
    </font>
    <font>
      <b/>
      <sz val="12"/>
      <name val="Arial Narrow"/>
      <family val="2"/>
    </font>
    <font>
      <sz val="12"/>
      <name val="Times New Roman"/>
      <family val="1"/>
    </font>
    <font>
      <b/>
      <sz val="12"/>
      <name val="Times New Roman"/>
      <family val="1"/>
    </font>
    <font>
      <b/>
      <sz val="10"/>
      <name val="Times New Roman"/>
      <family val="1"/>
    </font>
    <font>
      <sz val="10"/>
      <name val="Times New Roman"/>
      <family val="1"/>
    </font>
    <font>
      <b/>
      <sz val="10"/>
      <color indexed="10"/>
      <name val="Times New Roman"/>
      <family val="1"/>
    </font>
    <font>
      <b/>
      <i/>
      <sz val="10"/>
      <name val="Times New Roman"/>
      <family val="1"/>
    </font>
    <font>
      <sz val="10"/>
      <name val="Arial Narrow"/>
      <family val="2"/>
    </font>
    <font>
      <sz val="10"/>
      <name val="Arial Narrow"/>
      <family val="2"/>
    </font>
    <font>
      <sz val="9"/>
      <color indexed="8"/>
      <name val="Tahoma"/>
      <family val="2"/>
    </font>
    <font>
      <b/>
      <sz val="9"/>
      <name val="Times New Roman"/>
      <family val="1"/>
    </font>
    <font>
      <b/>
      <sz val="9"/>
      <color indexed="8"/>
      <name val="Tahoma"/>
      <family val="2"/>
    </font>
    <font>
      <b/>
      <sz val="10"/>
      <color indexed="8"/>
      <name val="Tahoma"/>
      <family val="2"/>
    </font>
    <font>
      <sz val="10"/>
      <color indexed="8"/>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11"/>
      <color rgb="FFFF0000"/>
      <name val="Calibri"/>
      <family val="2"/>
      <scheme val="minor"/>
    </font>
    <font>
      <sz val="42"/>
      <color theme="0"/>
      <name val="Segoe UI"/>
      <family val="2"/>
      <charset val="1"/>
    </font>
    <font>
      <b/>
      <sz val="11"/>
      <color theme="1"/>
      <name val="Calibri"/>
      <family val="2"/>
      <scheme val="minor"/>
    </font>
    <font>
      <sz val="10"/>
      <color theme="1"/>
      <name val="Times New Roman"/>
      <family val="1"/>
    </font>
    <font>
      <sz val="14"/>
      <color theme="1"/>
      <name val="Calibri"/>
      <family val="2"/>
      <scheme val="minor"/>
    </font>
    <font>
      <b/>
      <sz val="14"/>
      <color theme="1"/>
      <name val="Calibri"/>
      <family val="2"/>
      <scheme val="minor"/>
    </font>
    <font>
      <b/>
      <sz val="10"/>
      <color theme="1"/>
      <name val="Times New Roman"/>
      <family val="1"/>
    </font>
    <font>
      <sz val="10"/>
      <color rgb="FFFF0000"/>
      <name val="Times New Roman"/>
      <family val="1"/>
    </font>
    <font>
      <sz val="8"/>
      <color theme="1"/>
      <name val="Calibri"/>
      <family val="2"/>
      <scheme val="minor"/>
    </font>
    <font>
      <b/>
      <sz val="11"/>
      <color theme="0" tint="-0.34998626667073579"/>
      <name val="Calibri"/>
      <family val="2"/>
      <scheme val="minor"/>
    </font>
    <font>
      <b/>
      <sz val="9"/>
      <color theme="1"/>
      <name val="Times New Roman"/>
      <family val="1"/>
    </font>
    <font>
      <sz val="10"/>
      <color rgb="FF000000"/>
      <name val="Times New Roman"/>
      <family val="1"/>
    </font>
    <font>
      <sz val="9"/>
      <color rgb="FF000000"/>
      <name val="Tahoma"/>
      <family val="2"/>
    </font>
    <font>
      <b/>
      <sz val="9"/>
      <color rgb="FF000000"/>
      <name val="Tahoma"/>
      <family val="2"/>
    </font>
    <font>
      <sz val="10"/>
      <name val="Calibri"/>
      <family val="2"/>
      <scheme val="minor"/>
    </font>
    <font>
      <b/>
      <sz val="10"/>
      <color rgb="FF000000"/>
      <name val="Arial Narrow"/>
      <family val="2"/>
    </font>
    <font>
      <sz val="10"/>
      <color theme="1"/>
      <name val="Calibri"/>
      <family val="2"/>
      <scheme val="minor"/>
    </font>
    <font>
      <sz val="10"/>
      <color rgb="FF000000"/>
      <name val="Calibri"/>
      <family val="2"/>
      <scheme val="minor"/>
    </font>
    <font>
      <sz val="10"/>
      <color rgb="FF000000"/>
      <name val="Arial Narrow"/>
      <family val="2"/>
    </font>
    <font>
      <b/>
      <sz val="9"/>
      <color indexed="81"/>
      <name val="Tahoma"/>
      <family val="2"/>
    </font>
    <font>
      <sz val="9"/>
      <color indexed="81"/>
      <name val="Tahoma"/>
      <family val="2"/>
    </font>
    <font>
      <sz val="10"/>
      <color theme="8" tint="-0.499984740745262"/>
      <name val="Calibri"/>
      <family val="2"/>
      <scheme val="minor"/>
    </font>
  </fonts>
  <fills count="26">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rgb="FFCCFFFF"/>
        <bgColor indexed="64"/>
      </patternFill>
    </fill>
    <fill>
      <patternFill patternType="solid">
        <fgColor theme="7" tint="0.79998168889431442"/>
        <bgColor indexed="64"/>
      </patternFill>
    </fill>
    <fill>
      <patternFill patternType="solid">
        <fgColor rgb="FFFFFFFF"/>
        <bgColor rgb="FF000000"/>
      </patternFill>
    </fill>
    <fill>
      <patternFill patternType="solid">
        <fgColor theme="4" tint="0.79998168889431442"/>
        <bgColor indexed="64"/>
      </patternFill>
    </fill>
    <fill>
      <patternFill patternType="solid">
        <fgColor rgb="FF00B0F0"/>
        <bgColor indexed="64"/>
      </patternFill>
    </fill>
    <fill>
      <patternFill patternType="solid">
        <fgColor theme="9" tint="-0.249977111117893"/>
        <bgColor indexed="64"/>
      </patternFill>
    </fill>
  </fills>
  <borders count="87">
    <border>
      <left/>
      <right/>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style="medium">
        <color indexed="64"/>
      </left>
      <right style="medium">
        <color theme="0"/>
      </right>
      <top style="medium">
        <color indexed="64"/>
      </top>
      <bottom style="medium">
        <color theme="0"/>
      </bottom>
      <diagonal/>
    </border>
    <border>
      <left/>
      <right style="thin">
        <color theme="0"/>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style="medium">
        <color indexed="64"/>
      </right>
      <top/>
      <bottom style="medium">
        <color indexed="64"/>
      </bottom>
      <diagonal/>
    </border>
    <border>
      <left/>
      <right style="medium">
        <color rgb="FF000000"/>
      </right>
      <top style="thin">
        <color indexed="64"/>
      </top>
      <bottom/>
      <diagonal/>
    </border>
    <border>
      <left/>
      <right style="medium">
        <color rgb="FF000000"/>
      </right>
      <top/>
      <bottom/>
      <diagonal/>
    </border>
    <border>
      <left style="thin">
        <color indexed="64"/>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indexed="64"/>
      </left>
      <right style="thin">
        <color indexed="64"/>
      </right>
      <top/>
      <bottom style="medium">
        <color indexed="64"/>
      </bottom>
      <diagonal/>
    </border>
  </borders>
  <cellStyleXfs count="36">
    <xf numFmtId="0" fontId="0" fillId="0" borderId="0"/>
    <xf numFmtId="0" fontId="17" fillId="3" borderId="70" applyNumberFormat="0" applyAlignment="0" applyProtection="0"/>
    <xf numFmtId="49" fontId="19" fillId="0" borderId="0" applyFill="0" applyBorder="0" applyProtection="0">
      <alignment horizontal="left" vertical="center"/>
    </xf>
    <xf numFmtId="0" fontId="20" fillId="4" borderId="71" applyNumberFormat="0" applyFont="0" applyFill="0" applyAlignment="0"/>
    <xf numFmtId="0" fontId="20" fillId="4" borderId="72" applyNumberFormat="0" applyFont="0" applyFill="0" applyAlignment="0"/>
    <xf numFmtId="167" fontId="17" fillId="0" borderId="0" applyFont="0" applyFill="0" applyBorder="0" applyAlignment="0" applyProtection="0"/>
    <xf numFmtId="168" fontId="17" fillId="0" borderId="0" applyFont="0" applyFill="0" applyBorder="0" applyAlignment="0" applyProtection="0"/>
    <xf numFmtId="166" fontId="17" fillId="0" borderId="0" applyFont="0" applyFill="0" applyBorder="0" applyAlignment="0" applyProtection="0"/>
    <xf numFmtId="0" fontId="22" fillId="5" borderId="0" applyNumberFormat="0" applyProtection="0">
      <alignment horizontal="left" wrapText="1" indent="4"/>
    </xf>
    <xf numFmtId="0" fontId="23" fillId="5" borderId="0" applyNumberFormat="0" applyProtection="0">
      <alignment horizontal="left" wrapText="1" indent="4"/>
    </xf>
    <xf numFmtId="0" fontId="21" fillId="6" borderId="0" applyNumberFormat="0" applyBorder="0" applyAlignment="0" applyProtection="0"/>
    <xf numFmtId="16" fontId="24" fillId="0" borderId="0" applyFont="0" applyFill="0" applyBorder="0" applyAlignment="0">
      <alignment horizontal="left"/>
    </xf>
    <xf numFmtId="0" fontId="25" fillId="7" borderId="0" applyNumberFormat="0" applyBorder="0" applyProtection="0">
      <alignment horizontal="center" vertical="center"/>
    </xf>
    <xf numFmtId="41" fontId="17" fillId="0" borderId="0" applyFont="0" applyFill="0" applyBorder="0" applyAlignment="0" applyProtection="0"/>
    <xf numFmtId="41" fontId="17" fillId="0" borderId="0" applyFont="0" applyFill="0" applyBorder="0" applyAlignment="0" applyProtection="0"/>
    <xf numFmtId="167" fontId="17" fillId="0" borderId="0" applyFont="0" applyFill="0" applyBorder="0" applyAlignment="0" applyProtection="0"/>
    <xf numFmtId="169" fontId="10" fillId="0" borderId="0" applyFont="0" applyFill="0" applyBorder="0" applyAlignment="0" applyProtection="0"/>
    <xf numFmtId="164" fontId="17" fillId="0" borderId="0" applyFont="0" applyFill="0" applyBorder="0" applyAlignment="0" applyProtection="0"/>
    <xf numFmtId="171" fontId="2" fillId="0" borderId="0" applyFont="0" applyFill="0" applyBorder="0" applyAlignment="0" applyProtection="0"/>
    <xf numFmtId="170" fontId="17" fillId="0" borderId="0" applyFont="0" applyFill="0" applyBorder="0" applyAlignment="0" applyProtection="0"/>
    <xf numFmtId="164" fontId="1" fillId="0" borderId="0" applyFont="0" applyFill="0" applyBorder="0" applyAlignment="0" applyProtection="0"/>
    <xf numFmtId="165" fontId="20" fillId="0" borderId="0" applyFont="0" applyFill="0" applyBorder="0" applyAlignment="0" applyProtection="0"/>
    <xf numFmtId="0" fontId="26" fillId="8" borderId="0" applyNumberFormat="0" applyBorder="0" applyAlignment="0" applyProtection="0"/>
    <xf numFmtId="0" fontId="2" fillId="0" borderId="0"/>
    <xf numFmtId="0" fontId="2" fillId="0" borderId="0"/>
    <xf numFmtId="0" fontId="20" fillId="0" borderId="0"/>
    <xf numFmtId="0" fontId="11" fillId="0" borderId="0"/>
    <xf numFmtId="0" fontId="10" fillId="0" borderId="0"/>
    <xf numFmtId="0" fontId="2" fillId="0" borderId="0"/>
    <xf numFmtId="9" fontId="17"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0" fontId="23" fillId="0" borderId="0" applyFill="0" applyBorder="0">
      <alignment wrapText="1"/>
    </xf>
    <xf numFmtId="0" fontId="18" fillId="0" borderId="0"/>
    <xf numFmtId="0" fontId="28" fillId="5" borderId="0" applyNumberFormat="0" applyBorder="0" applyProtection="0">
      <alignment horizontal="left" indent="1"/>
    </xf>
    <xf numFmtId="169" fontId="17" fillId="0" borderId="0" applyFont="0" applyFill="0" applyBorder="0" applyAlignment="0" applyProtection="0"/>
  </cellStyleXfs>
  <cellXfs count="659">
    <xf numFmtId="0" fontId="0" fillId="0" borderId="0" xfId="0"/>
    <xf numFmtId="0" fontId="3" fillId="2" borderId="0" xfId="23" applyFont="1" applyFill="1" applyBorder="1" applyAlignment="1" applyProtection="1">
      <alignment vertical="center" wrapText="1"/>
    </xf>
    <xf numFmtId="0" fontId="7" fillId="9" borderId="1" xfId="23" applyFont="1" applyFill="1" applyBorder="1" applyAlignment="1" applyProtection="1">
      <alignment vertical="center" wrapText="1"/>
    </xf>
    <xf numFmtId="0" fontId="7" fillId="9" borderId="2" xfId="23" applyFont="1" applyFill="1" applyBorder="1" applyAlignment="1" applyProtection="1">
      <alignment vertical="center" wrapText="1"/>
    </xf>
    <xf numFmtId="0" fontId="7" fillId="9" borderId="0" xfId="23" applyFont="1" applyFill="1" applyBorder="1" applyAlignment="1" applyProtection="1">
      <alignment vertical="center" wrapText="1"/>
    </xf>
    <xf numFmtId="172" fontId="7" fillId="9" borderId="0" xfId="23" applyNumberFormat="1" applyFont="1" applyFill="1" applyBorder="1" applyAlignment="1" applyProtection="1">
      <alignment vertical="center" wrapText="1"/>
    </xf>
    <xf numFmtId="0" fontId="7" fillId="9" borderId="3" xfId="23" applyFont="1" applyFill="1" applyBorder="1" applyAlignment="1" applyProtection="1">
      <alignment vertical="center" wrapText="1"/>
    </xf>
    <xf numFmtId="0" fontId="6" fillId="9" borderId="2" xfId="23" applyFont="1" applyFill="1" applyBorder="1" applyAlignment="1" applyProtection="1">
      <alignment vertical="center" wrapText="1"/>
    </xf>
    <xf numFmtId="0" fontId="6" fillId="9" borderId="0" xfId="23" applyFont="1" applyFill="1" applyBorder="1" applyAlignment="1" applyProtection="1">
      <alignment vertical="center" wrapText="1"/>
    </xf>
    <xf numFmtId="0" fontId="8" fillId="9" borderId="0" xfId="23" applyFont="1" applyFill="1" applyBorder="1" applyAlignment="1" applyProtection="1">
      <alignment vertical="center" wrapText="1"/>
    </xf>
    <xf numFmtId="0" fontId="6" fillId="9" borderId="1" xfId="23" applyFont="1" applyFill="1" applyBorder="1" applyAlignment="1" applyProtection="1">
      <alignment vertical="center" wrapText="1"/>
    </xf>
    <xf numFmtId="0" fontId="30" fillId="9" borderId="2" xfId="0" applyFont="1" applyFill="1" applyBorder="1"/>
    <xf numFmtId="0" fontId="30" fillId="9" borderId="0" xfId="0" applyFont="1" applyFill="1" applyBorder="1"/>
    <xf numFmtId="0" fontId="6" fillId="9" borderId="0" xfId="23" applyFont="1" applyFill="1" applyBorder="1" applyAlignment="1" applyProtection="1">
      <alignment horizontal="left" vertical="center" wrapText="1"/>
    </xf>
    <xf numFmtId="0" fontId="9" fillId="9" borderId="0" xfId="23" applyFont="1" applyFill="1" applyBorder="1" applyAlignment="1">
      <alignment horizontal="center" vertical="center" wrapText="1"/>
    </xf>
    <xf numFmtId="9" fontId="17" fillId="0" borderId="0" xfId="29" applyFont="1"/>
    <xf numFmtId="9" fontId="6" fillId="0" borderId="5" xfId="23" applyNumberFormat="1" applyFont="1" applyFill="1" applyBorder="1" applyAlignment="1" applyProtection="1">
      <alignment horizontal="center" vertical="center" wrapText="1"/>
    </xf>
    <xf numFmtId="176" fontId="0" fillId="0" borderId="0" xfId="0" applyNumberFormat="1" applyBorder="1" applyAlignment="1">
      <alignment vertical="center"/>
    </xf>
    <xf numFmtId="0" fontId="0" fillId="0" borderId="0" xfId="0" applyBorder="1"/>
    <xf numFmtId="176" fontId="17" fillId="0" borderId="0" xfId="6" applyNumberFormat="1" applyFont="1" applyBorder="1" applyAlignment="1">
      <alignment vertical="center"/>
    </xf>
    <xf numFmtId="0" fontId="0" fillId="11" borderId="4" xfId="0" applyFill="1" applyBorder="1"/>
    <xf numFmtId="9" fontId="7" fillId="11" borderId="4" xfId="29" applyFont="1" applyFill="1" applyBorder="1" applyAlignment="1" applyProtection="1">
      <alignment horizontal="center" vertical="center" wrapText="1"/>
      <protection locked="0"/>
    </xf>
    <xf numFmtId="9" fontId="6" fillId="11" borderId="5" xfId="23" applyNumberFormat="1" applyFont="1" applyFill="1" applyBorder="1" applyAlignment="1" applyProtection="1">
      <alignment horizontal="center" vertical="center" wrapText="1"/>
    </xf>
    <xf numFmtId="0" fontId="0" fillId="12" borderId="4" xfId="0" applyFill="1" applyBorder="1"/>
    <xf numFmtId="0" fontId="0" fillId="13" borderId="4" xfId="0" applyFill="1" applyBorder="1"/>
    <xf numFmtId="9" fontId="7" fillId="13" borderId="4" xfId="29" applyFont="1" applyFill="1" applyBorder="1" applyAlignment="1" applyProtection="1">
      <alignment horizontal="center" vertical="center" wrapText="1"/>
      <protection locked="0"/>
    </xf>
    <xf numFmtId="9" fontId="6" fillId="13" borderId="5" xfId="23" applyNumberFormat="1" applyFont="1" applyFill="1" applyBorder="1" applyAlignment="1" applyProtection="1">
      <alignment horizontal="center" vertical="center" wrapText="1"/>
    </xf>
    <xf numFmtId="0" fontId="0" fillId="14" borderId="4" xfId="0" applyFill="1" applyBorder="1"/>
    <xf numFmtId="0" fontId="0" fillId="15" borderId="4" xfId="0" applyFill="1" applyBorder="1"/>
    <xf numFmtId="0" fontId="0" fillId="16" borderId="4" xfId="0" applyFill="1" applyBorder="1"/>
    <xf numFmtId="0" fontId="0" fillId="10" borderId="4" xfId="0" applyFill="1" applyBorder="1"/>
    <xf numFmtId="0" fontId="0" fillId="17" borderId="4" xfId="0" applyFill="1" applyBorder="1"/>
    <xf numFmtId="0" fontId="0" fillId="16" borderId="7" xfId="0" applyFill="1" applyBorder="1"/>
    <xf numFmtId="0" fontId="0" fillId="18" borderId="4" xfId="0" applyFill="1" applyBorder="1"/>
    <xf numFmtId="0" fontId="0" fillId="13" borderId="5" xfId="0" applyFill="1" applyBorder="1"/>
    <xf numFmtId="0" fontId="0" fillId="16" borderId="5" xfId="0" applyFill="1" applyBorder="1"/>
    <xf numFmtId="0" fontId="0" fillId="10" borderId="5" xfId="0" applyFill="1" applyBorder="1"/>
    <xf numFmtId="0" fontId="0" fillId="18" borderId="5" xfId="0" applyFill="1" applyBorder="1"/>
    <xf numFmtId="0" fontId="0" fillId="15" borderId="5" xfId="0" applyFill="1" applyBorder="1"/>
    <xf numFmtId="0" fontId="0" fillId="11" borderId="8" xfId="0" applyFill="1" applyBorder="1"/>
    <xf numFmtId="0" fontId="0" fillId="13" borderId="8" xfId="0" applyFill="1" applyBorder="1"/>
    <xf numFmtId="0" fontId="0" fillId="16" borderId="8" xfId="0" applyFill="1" applyBorder="1"/>
    <xf numFmtId="0" fontId="0" fillId="10" borderId="8" xfId="0" applyFill="1" applyBorder="1"/>
    <xf numFmtId="0" fontId="0" fillId="18" borderId="8" xfId="0" applyFill="1" applyBorder="1"/>
    <xf numFmtId="0" fontId="0" fillId="15" borderId="8" xfId="0" applyFill="1" applyBorder="1"/>
    <xf numFmtId="0" fontId="0" fillId="0" borderId="9" xfId="0" applyBorder="1" applyAlignment="1">
      <alignment horizontal="center"/>
    </xf>
    <xf numFmtId="0" fontId="0" fillId="0" borderId="10" xfId="0" applyBorder="1" applyAlignment="1">
      <alignment horizontal="center"/>
    </xf>
    <xf numFmtId="9" fontId="7" fillId="11" borderId="11" xfId="29" applyFont="1" applyFill="1" applyBorder="1" applyAlignment="1" applyProtection="1">
      <alignment horizontal="center" vertical="center" wrapText="1"/>
      <protection locked="0"/>
    </xf>
    <xf numFmtId="9" fontId="6" fillId="11" borderId="12" xfId="23" applyNumberFormat="1" applyFont="1" applyFill="1" applyBorder="1" applyAlignment="1" applyProtection="1">
      <alignment horizontal="center" vertical="center" wrapText="1"/>
    </xf>
    <xf numFmtId="9" fontId="6" fillId="13" borderId="11" xfId="23" applyNumberFormat="1" applyFont="1" applyFill="1" applyBorder="1" applyAlignment="1" applyProtection="1">
      <alignment horizontal="center" vertical="center" wrapText="1"/>
    </xf>
    <xf numFmtId="0" fontId="0" fillId="13" borderId="12" xfId="0" applyFill="1" applyBorder="1"/>
    <xf numFmtId="0" fontId="0" fillId="13" borderId="11" xfId="0" applyFill="1" applyBorder="1"/>
    <xf numFmtId="0" fontId="0" fillId="16" borderId="11" xfId="0" applyFill="1" applyBorder="1"/>
    <xf numFmtId="0" fontId="0" fillId="16" borderId="12" xfId="0" applyFill="1" applyBorder="1"/>
    <xf numFmtId="0" fontId="0" fillId="10" borderId="11" xfId="0" applyFill="1" applyBorder="1"/>
    <xf numFmtId="0" fontId="0" fillId="10" borderId="12" xfId="0" applyFill="1" applyBorder="1"/>
    <xf numFmtId="0" fontId="0" fillId="18" borderId="11" xfId="0" applyFill="1" applyBorder="1"/>
    <xf numFmtId="0" fontId="0" fillId="18" borderId="12" xfId="0" applyFill="1" applyBorder="1"/>
    <xf numFmtId="0" fontId="0" fillId="15" borderId="11" xfId="0" applyFill="1" applyBorder="1"/>
    <xf numFmtId="0" fontId="0" fillId="15" borderId="12" xfId="0" applyFill="1" applyBorder="1"/>
    <xf numFmtId="0" fontId="0" fillId="16" borderId="13" xfId="0" applyFill="1" applyBorder="1"/>
    <xf numFmtId="0" fontId="0" fillId="19" borderId="7" xfId="0" applyFill="1" applyBorder="1"/>
    <xf numFmtId="0" fontId="0" fillId="19" borderId="4" xfId="0" applyFill="1" applyBorder="1"/>
    <xf numFmtId="0" fontId="0" fillId="19" borderId="13" xfId="0" applyFill="1" applyBorder="1"/>
    <xf numFmtId="9" fontId="6" fillId="0" borderId="0" xfId="23" applyNumberFormat="1" applyFont="1" applyFill="1" applyBorder="1" applyAlignment="1" applyProtection="1">
      <alignment vertical="center" wrapText="1"/>
    </xf>
    <xf numFmtId="0" fontId="0" fillId="9" borderId="0" xfId="0" applyFill="1" applyBorder="1"/>
    <xf numFmtId="0" fontId="0" fillId="0" borderId="0" xfId="0" applyBorder="1" applyAlignment="1">
      <alignment horizontal="center" vertical="center" wrapText="1"/>
    </xf>
    <xf numFmtId="0" fontId="6" fillId="0" borderId="4" xfId="23" applyFont="1" applyFill="1" applyBorder="1" applyAlignment="1" applyProtection="1">
      <alignment horizontal="left" vertical="center" wrapText="1"/>
    </xf>
    <xf numFmtId="0" fontId="6" fillId="10" borderId="4" xfId="23" applyFont="1" applyFill="1" applyBorder="1" applyAlignment="1" applyProtection="1">
      <alignment horizontal="left" vertical="center" wrapText="1"/>
    </xf>
    <xf numFmtId="175" fontId="0" fillId="9" borderId="0" xfId="0" applyNumberFormat="1" applyFill="1" applyBorder="1" applyAlignment="1">
      <alignment vertical="center"/>
    </xf>
    <xf numFmtId="0" fontId="6" fillId="9" borderId="14" xfId="23" applyFont="1" applyFill="1" applyBorder="1" applyAlignment="1" applyProtection="1">
      <alignment vertical="center" wrapText="1"/>
    </xf>
    <xf numFmtId="0" fontId="6" fillId="0" borderId="7" xfId="23" applyFont="1" applyFill="1" applyBorder="1" applyAlignment="1" applyProtection="1">
      <alignment horizontal="left" vertical="center" wrapText="1"/>
    </xf>
    <xf numFmtId="9" fontId="6" fillId="0" borderId="15" xfId="23" applyNumberFormat="1" applyFont="1" applyFill="1" applyBorder="1" applyAlignment="1" applyProtection="1">
      <alignment horizontal="center" vertical="center" wrapText="1"/>
    </xf>
    <xf numFmtId="167" fontId="0" fillId="20" borderId="4" xfId="0" applyNumberFormat="1" applyFill="1" applyBorder="1" applyAlignment="1">
      <alignment horizontal="center" vertical="center" wrapText="1"/>
    </xf>
    <xf numFmtId="9" fontId="0" fillId="0" borderId="0" xfId="0" applyNumberFormat="1"/>
    <xf numFmtId="10" fontId="17" fillId="0" borderId="0" xfId="29" applyNumberFormat="1" applyFont="1"/>
    <xf numFmtId="0" fontId="0" fillId="0" borderId="0" xfId="0" applyAlignment="1"/>
    <xf numFmtId="177" fontId="17" fillId="0" borderId="0" xfId="5" applyNumberFormat="1" applyFont="1" applyAlignment="1"/>
    <xf numFmtId="9" fontId="29" fillId="0" borderId="0" xfId="29" applyFont="1" applyBorder="1" applyAlignment="1">
      <alignment horizontal="center" vertical="center"/>
    </xf>
    <xf numFmtId="0" fontId="7" fillId="0" borderId="16" xfId="23" applyFont="1" applyFill="1" applyBorder="1" applyAlignment="1" applyProtection="1">
      <alignment horizontal="left" vertical="center" wrapText="1"/>
    </xf>
    <xf numFmtId="9" fontId="6" fillId="0" borderId="17" xfId="23" applyNumberFormat="1" applyFont="1" applyFill="1" applyBorder="1" applyAlignment="1" applyProtection="1">
      <alignment horizontal="center" vertical="center" wrapText="1"/>
    </xf>
    <xf numFmtId="0" fontId="31" fillId="0" borderId="0" xfId="0" applyFont="1"/>
    <xf numFmtId="166" fontId="31" fillId="0" borderId="0" xfId="7" applyFont="1"/>
    <xf numFmtId="166" fontId="32" fillId="0" borderId="0" xfId="7" applyFont="1"/>
    <xf numFmtId="0" fontId="32" fillId="0" borderId="0" xfId="0" applyFont="1"/>
    <xf numFmtId="0" fontId="0" fillId="0" borderId="73" xfId="0" applyBorder="1"/>
    <xf numFmtId="0" fontId="0" fillId="0" borderId="74" xfId="0" applyBorder="1"/>
    <xf numFmtId="0" fontId="6" fillId="9" borderId="2" xfId="23" applyFont="1" applyFill="1" applyBorder="1" applyAlignment="1">
      <alignment horizontal="center" vertical="center" wrapText="1"/>
    </xf>
    <xf numFmtId="0" fontId="6" fillId="9" borderId="75" xfId="23" applyFont="1" applyFill="1" applyBorder="1" applyAlignment="1" applyProtection="1">
      <alignment vertical="center" wrapText="1"/>
    </xf>
    <xf numFmtId="0" fontId="6" fillId="9" borderId="76" xfId="23" applyFont="1" applyFill="1" applyBorder="1" applyAlignment="1" applyProtection="1">
      <alignment vertical="center" wrapText="1"/>
    </xf>
    <xf numFmtId="0" fontId="6" fillId="9" borderId="77" xfId="23" applyFont="1" applyFill="1" applyBorder="1" applyAlignment="1" applyProtection="1">
      <alignment vertical="center" wrapText="1"/>
    </xf>
    <xf numFmtId="0" fontId="7" fillId="9" borderId="18" xfId="23" applyFont="1" applyFill="1" applyBorder="1" applyAlignment="1" applyProtection="1">
      <alignment vertical="center" wrapText="1"/>
    </xf>
    <xf numFmtId="0" fontId="7" fillId="9" borderId="19" xfId="23" applyFont="1" applyFill="1" applyBorder="1" applyAlignment="1" applyProtection="1">
      <alignment vertical="center" wrapText="1"/>
    </xf>
    <xf numFmtId="0" fontId="7" fillId="9" borderId="20" xfId="23" applyFont="1" applyFill="1" applyBorder="1" applyAlignment="1" applyProtection="1">
      <alignment vertical="center" wrapText="1"/>
    </xf>
    <xf numFmtId="0" fontId="30" fillId="9" borderId="19" xfId="0" applyFont="1" applyFill="1" applyBorder="1"/>
    <xf numFmtId="0" fontId="0" fillId="0" borderId="78" xfId="0" applyBorder="1"/>
    <xf numFmtId="0" fontId="6" fillId="9" borderId="79" xfId="23" applyFont="1" applyFill="1" applyBorder="1" applyAlignment="1">
      <alignment horizontal="center" vertical="center" wrapText="1"/>
    </xf>
    <xf numFmtId="0" fontId="6" fillId="9" borderId="21" xfId="23" applyFont="1" applyFill="1" applyBorder="1" applyAlignment="1">
      <alignment horizontal="left" vertical="center" wrapText="1"/>
    </xf>
    <xf numFmtId="0" fontId="6" fillId="9" borderId="22" xfId="23" applyFont="1" applyFill="1" applyBorder="1" applyAlignment="1" applyProtection="1">
      <alignment horizontal="center" vertical="center" wrapText="1"/>
    </xf>
    <xf numFmtId="0" fontId="6" fillId="9" borderId="80" xfId="23" applyFont="1" applyFill="1" applyBorder="1" applyAlignment="1" applyProtection="1">
      <alignment vertical="center" wrapText="1"/>
    </xf>
    <xf numFmtId="0" fontId="9" fillId="0" borderId="0" xfId="23" applyFont="1" applyFill="1" applyBorder="1" applyAlignment="1">
      <alignment horizontal="center" vertical="center" wrapText="1"/>
    </xf>
    <xf numFmtId="0" fontId="6" fillId="0" borderId="24" xfId="29" applyNumberFormat="1" applyFont="1" applyFill="1" applyBorder="1" applyAlignment="1" applyProtection="1">
      <alignment horizontal="center" vertical="center" wrapText="1"/>
    </xf>
    <xf numFmtId="0" fontId="6" fillId="0" borderId="17" xfId="29" applyNumberFormat="1" applyFont="1" applyFill="1" applyBorder="1" applyAlignment="1" applyProtection="1">
      <alignment horizontal="center" vertical="center" wrapText="1"/>
    </xf>
    <xf numFmtId="9" fontId="6" fillId="0" borderId="15" xfId="23" applyNumberFormat="1" applyFont="1" applyFill="1" applyBorder="1" applyAlignment="1" applyProtection="1">
      <alignment horizontal="right" vertical="center" wrapText="1"/>
    </xf>
    <xf numFmtId="9" fontId="6" fillId="0" borderId="5" xfId="23" applyNumberFormat="1" applyFont="1" applyFill="1" applyBorder="1" applyAlignment="1" applyProtection="1">
      <alignment horizontal="right" vertical="center" wrapText="1"/>
    </xf>
    <xf numFmtId="9" fontId="6" fillId="0" borderId="24" xfId="29" applyNumberFormat="1" applyFont="1" applyFill="1" applyBorder="1" applyAlignment="1" applyProtection="1">
      <alignment horizontal="center" vertical="center" wrapText="1"/>
    </xf>
    <xf numFmtId="3" fontId="6" fillId="0" borderId="17" xfId="29" applyNumberFormat="1" applyFont="1" applyFill="1" applyBorder="1" applyAlignment="1" applyProtection="1">
      <alignment horizontal="center" vertical="center" wrapText="1"/>
    </xf>
    <xf numFmtId="0" fontId="0" fillId="20" borderId="4" xfId="0" applyNumberFormat="1" applyFill="1" applyBorder="1" applyAlignment="1">
      <alignment vertical="center" wrapText="1"/>
    </xf>
    <xf numFmtId="9" fontId="6" fillId="0" borderId="17" xfId="29" applyNumberFormat="1" applyFont="1" applyFill="1" applyBorder="1" applyAlignment="1" applyProtection="1">
      <alignment horizontal="center" vertical="center" wrapText="1"/>
    </xf>
    <xf numFmtId="9" fontId="6" fillId="0" borderId="17" xfId="29" applyFont="1" applyFill="1" applyBorder="1" applyAlignment="1" applyProtection="1">
      <alignment horizontal="center" vertical="center" wrapText="1"/>
    </xf>
    <xf numFmtId="9" fontId="7" fillId="10" borderId="4" xfId="29" applyFont="1" applyFill="1" applyBorder="1" applyAlignment="1" applyProtection="1">
      <alignment horizontal="center" vertical="center" wrapText="1"/>
      <protection locked="0"/>
    </xf>
    <xf numFmtId="167" fontId="7" fillId="20" borderId="4" xfId="5" applyFont="1" applyFill="1" applyBorder="1" applyAlignment="1" applyProtection="1">
      <alignment vertical="center" wrapText="1"/>
    </xf>
    <xf numFmtId="0" fontId="27" fillId="0" borderId="0" xfId="0" applyFont="1"/>
    <xf numFmtId="1" fontId="17" fillId="0" borderId="0" xfId="29" applyNumberFormat="1" applyFont="1"/>
    <xf numFmtId="1" fontId="6" fillId="0" borderId="17" xfId="29" applyNumberFormat="1" applyFont="1" applyFill="1" applyBorder="1" applyAlignment="1" applyProtection="1">
      <alignment horizontal="center" vertical="center" wrapText="1"/>
    </xf>
    <xf numFmtId="3" fontId="6" fillId="0" borderId="24" xfId="29" applyNumberFormat="1" applyFont="1" applyFill="1" applyBorder="1" applyAlignment="1" applyProtection="1">
      <alignment horizontal="center" vertical="center" wrapText="1"/>
    </xf>
    <xf numFmtId="167" fontId="30" fillId="20" borderId="4" xfId="5" applyFont="1" applyFill="1" applyBorder="1" applyAlignment="1" applyProtection="1">
      <alignment vertical="center" wrapText="1"/>
    </xf>
    <xf numFmtId="167" fontId="0" fillId="20" borderId="4" xfId="0" applyNumberFormat="1" applyFont="1" applyFill="1" applyBorder="1" applyAlignment="1">
      <alignment horizontal="center" vertical="center" wrapText="1"/>
    </xf>
    <xf numFmtId="9" fontId="33" fillId="0" borderId="0" xfId="23" applyNumberFormat="1" applyFont="1" applyFill="1" applyBorder="1" applyAlignment="1" applyProtection="1">
      <alignment vertical="center" wrapText="1"/>
    </xf>
    <xf numFmtId="0" fontId="0" fillId="0" borderId="0" xfId="0" applyFont="1"/>
    <xf numFmtId="0" fontId="33" fillId="10" borderId="4" xfId="23" applyFont="1" applyFill="1" applyBorder="1" applyAlignment="1" applyProtection="1">
      <alignment horizontal="left" vertical="center" wrapText="1"/>
    </xf>
    <xf numFmtId="9" fontId="29" fillId="9" borderId="0" xfId="29" applyFont="1" applyFill="1" applyBorder="1" applyAlignment="1">
      <alignment horizontal="center" vertical="center"/>
    </xf>
    <xf numFmtId="0" fontId="0" fillId="0" borderId="4" xfId="0" applyBorder="1" applyAlignment="1">
      <alignment horizontal="center" vertical="center"/>
    </xf>
    <xf numFmtId="0" fontId="0" fillId="0" borderId="4" xfId="0" applyBorder="1" applyAlignment="1">
      <alignment vertical="center" wrapText="1"/>
    </xf>
    <xf numFmtId="0" fontId="0" fillId="0" borderId="4" xfId="0" applyBorder="1" applyAlignment="1">
      <alignment horizontal="center" vertical="center" wrapText="1"/>
    </xf>
    <xf numFmtId="167" fontId="17" fillId="0" borderId="4" xfId="5" applyFont="1" applyBorder="1" applyAlignment="1">
      <alignment horizontal="center" vertical="center" wrapText="1"/>
    </xf>
    <xf numFmtId="0" fontId="0" fillId="0" borderId="4" xfId="0" applyBorder="1" applyAlignment="1">
      <alignment horizontal="left" vertical="center" wrapText="1"/>
    </xf>
    <xf numFmtId="0" fontId="0" fillId="0" borderId="4" xfId="0" applyBorder="1" applyAlignment="1">
      <alignment vertical="center"/>
    </xf>
    <xf numFmtId="9" fontId="17" fillId="0" borderId="4" xfId="29" applyFont="1" applyBorder="1" applyAlignment="1">
      <alignment vertical="center"/>
    </xf>
    <xf numFmtId="3" fontId="0" fillId="0" borderId="4" xfId="0" applyNumberFormat="1" applyBorder="1" applyAlignment="1">
      <alignment horizontal="center" vertical="center" wrapText="1"/>
    </xf>
    <xf numFmtId="174" fontId="7" fillId="0" borderId="7" xfId="30" applyNumberFormat="1" applyFont="1" applyFill="1" applyBorder="1" applyAlignment="1" applyProtection="1">
      <alignment horizontal="center" vertical="center" wrapText="1"/>
      <protection locked="0"/>
    </xf>
    <xf numFmtId="0" fontId="0" fillId="0" borderId="4" xfId="0" applyFill="1" applyBorder="1" applyAlignment="1">
      <alignment horizontal="left" vertical="center" wrapText="1"/>
    </xf>
    <xf numFmtId="174" fontId="7" fillId="10" borderId="4" xfId="29" applyNumberFormat="1" applyFont="1" applyFill="1" applyBorder="1" applyAlignment="1" applyProtection="1">
      <alignment horizontal="center" vertical="center" wrapText="1"/>
      <protection locked="0"/>
    </xf>
    <xf numFmtId="0" fontId="6" fillId="9" borderId="0" xfId="23" applyFont="1" applyFill="1" applyBorder="1" applyAlignment="1">
      <alignment horizontal="center" vertical="center" wrapText="1"/>
    </xf>
    <xf numFmtId="0" fontId="6" fillId="21" borderId="4" xfId="23" applyFont="1" applyFill="1" applyBorder="1" applyAlignment="1" applyProtection="1">
      <alignment horizontal="center" vertical="center" wrapText="1"/>
    </xf>
    <xf numFmtId="0" fontId="6" fillId="0" borderId="0" xfId="23" applyFont="1" applyFill="1" applyBorder="1" applyAlignment="1">
      <alignment horizontal="center" vertical="center" wrapText="1"/>
    </xf>
    <xf numFmtId="0" fontId="6" fillId="9" borderId="0" xfId="23" applyFont="1" applyFill="1" applyBorder="1" applyAlignment="1" applyProtection="1">
      <alignment horizontal="center" vertical="center" wrapText="1"/>
    </xf>
    <xf numFmtId="0" fontId="6" fillId="21" borderId="23" xfId="23" applyFont="1" applyFill="1" applyBorder="1" applyAlignment="1" applyProtection="1">
      <alignment horizontal="center" vertical="center" wrapText="1"/>
    </xf>
    <xf numFmtId="0" fontId="6" fillId="0" borderId="19" xfId="23" applyFont="1" applyFill="1" applyBorder="1" applyAlignment="1">
      <alignment horizontal="center" vertical="center" wrapText="1"/>
    </xf>
    <xf numFmtId="0" fontId="0" fillId="0" borderId="6" xfId="0" applyBorder="1" applyAlignment="1">
      <alignment horizontal="center"/>
    </xf>
    <xf numFmtId="0" fontId="29" fillId="10" borderId="4" xfId="0" applyFont="1" applyFill="1" applyBorder="1" applyAlignment="1">
      <alignment horizontal="center" vertical="center" wrapText="1"/>
    </xf>
    <xf numFmtId="174" fontId="6" fillId="0" borderId="17" xfId="29" applyNumberFormat="1" applyFont="1" applyFill="1" applyBorder="1" applyAlignment="1" applyProtection="1">
      <alignment horizontal="center" vertical="center" wrapText="1"/>
    </xf>
    <xf numFmtId="0" fontId="0" fillId="0" borderId="4" xfId="0" applyFill="1" applyBorder="1" applyAlignment="1">
      <alignment vertical="center"/>
    </xf>
    <xf numFmtId="9" fontId="17" fillId="0" borderId="4" xfId="29" applyFont="1" applyFill="1" applyBorder="1" applyAlignment="1">
      <alignment vertical="center"/>
    </xf>
    <xf numFmtId="0" fontId="0" fillId="0" borderId="4" xfId="0" applyFill="1" applyBorder="1" applyAlignment="1">
      <alignment vertical="center" wrapText="1"/>
    </xf>
    <xf numFmtId="0" fontId="6" fillId="0" borderId="4" xfId="23" applyFont="1" applyBorder="1" applyAlignment="1">
      <alignment horizontal="left" vertical="center" wrapText="1"/>
    </xf>
    <xf numFmtId="9" fontId="6" fillId="0" borderId="5" xfId="23" applyNumberFormat="1" applyFont="1" applyBorder="1" applyAlignment="1">
      <alignment horizontal="center" vertical="center" wrapText="1"/>
    </xf>
    <xf numFmtId="9" fontId="6" fillId="0" borderId="0" xfId="23" applyNumberFormat="1" applyFont="1" applyAlignment="1">
      <alignment vertical="center" wrapText="1"/>
    </xf>
    <xf numFmtId="0" fontId="6" fillId="10" borderId="4" xfId="23" applyFont="1" applyFill="1" applyBorder="1" applyAlignment="1">
      <alignment horizontal="left" vertical="center" wrapText="1"/>
    </xf>
    <xf numFmtId="167" fontId="0" fillId="20" borderId="5" xfId="0" applyNumberFormat="1" applyFill="1" applyBorder="1" applyAlignment="1">
      <alignment horizontal="center" vertical="center" wrapText="1"/>
    </xf>
    <xf numFmtId="0" fontId="7" fillId="0" borderId="16" xfId="23" applyFont="1" applyBorder="1" applyAlignment="1">
      <alignment horizontal="left" vertical="center" wrapText="1"/>
    </xf>
    <xf numFmtId="3" fontId="7" fillId="9" borderId="21" xfId="23" applyNumberFormat="1" applyFont="1" applyFill="1" applyBorder="1" applyAlignment="1" applyProtection="1">
      <alignment horizontal="center" vertical="center" wrapText="1"/>
      <protection locked="0"/>
    </xf>
    <xf numFmtId="3" fontId="7" fillId="9" borderId="0" xfId="23" applyNumberFormat="1" applyFont="1" applyFill="1" applyBorder="1" applyAlignment="1" applyProtection="1">
      <alignment horizontal="center" vertical="center" wrapText="1"/>
      <protection locked="0"/>
    </xf>
    <xf numFmtId="3" fontId="7" fillId="9" borderId="59" xfId="23" applyNumberFormat="1" applyFont="1" applyFill="1" applyBorder="1" applyAlignment="1" applyProtection="1">
      <alignment horizontal="center" vertical="center" wrapText="1"/>
      <protection locked="0"/>
    </xf>
    <xf numFmtId="3" fontId="7" fillId="9" borderId="29" xfId="23" applyNumberFormat="1" applyFont="1" applyFill="1" applyBorder="1" applyAlignment="1" applyProtection="1">
      <alignment vertical="center" wrapText="1"/>
      <protection locked="0"/>
    </xf>
    <xf numFmtId="3" fontId="7" fillId="9" borderId="30" xfId="23" applyNumberFormat="1" applyFont="1" applyFill="1" applyBorder="1" applyAlignment="1" applyProtection="1">
      <alignment vertical="center" wrapText="1"/>
      <protection locked="0"/>
    </xf>
    <xf numFmtId="3" fontId="7" fillId="9" borderId="58" xfId="23" applyNumberFormat="1" applyFont="1" applyFill="1" applyBorder="1" applyAlignment="1" applyProtection="1">
      <alignment vertical="center" wrapText="1"/>
      <protection locked="0"/>
    </xf>
    <xf numFmtId="9" fontId="0" fillId="0" borderId="4" xfId="0" applyNumberFormat="1" applyFill="1" applyBorder="1" applyAlignment="1">
      <alignment vertical="center"/>
    </xf>
    <xf numFmtId="0" fontId="41" fillId="0" borderId="4" xfId="0" applyFont="1" applyBorder="1" applyAlignment="1">
      <alignment vertical="center" wrapText="1"/>
    </xf>
    <xf numFmtId="0" fontId="24" fillId="0" borderId="4" xfId="0" applyFont="1" applyBorder="1" applyAlignment="1">
      <alignment vertical="center" wrapText="1"/>
    </xf>
    <xf numFmtId="0" fontId="42" fillId="0" borderId="4" xfId="0" applyFont="1" applyBorder="1" applyAlignment="1">
      <alignment horizontal="center" vertical="center" wrapText="1"/>
    </xf>
    <xf numFmtId="0" fontId="42" fillId="0" borderId="60" xfId="0" applyFont="1" applyBorder="1" applyAlignment="1">
      <alignment horizontal="center" vertical="center" wrapText="1"/>
    </xf>
    <xf numFmtId="0" fontId="43" fillId="0" borderId="0" xfId="0" applyFont="1"/>
    <xf numFmtId="0" fontId="43" fillId="0" borderId="4" xfId="23" applyFont="1" applyBorder="1" applyAlignment="1">
      <alignment horizontal="center" vertical="center" wrapText="1"/>
    </xf>
    <xf numFmtId="167" fontId="45" fillId="0" borderId="4" xfId="5" applyFont="1" applyFill="1" applyBorder="1" applyAlignment="1">
      <alignment horizontal="center" vertical="center" wrapText="1"/>
    </xf>
    <xf numFmtId="0" fontId="43" fillId="0" borderId="4" xfId="0" applyFont="1" applyBorder="1"/>
    <xf numFmtId="9" fontId="43" fillId="0" borderId="0" xfId="29" applyFont="1" applyFill="1"/>
    <xf numFmtId="0" fontId="43" fillId="0" borderId="0" xfId="0" applyFont="1" applyAlignment="1">
      <alignment horizontal="left" vertical="top"/>
    </xf>
    <xf numFmtId="0" fontId="44" fillId="0" borderId="4" xfId="23" applyFont="1" applyBorder="1" applyAlignment="1">
      <alignment horizontal="center" vertical="center" wrapText="1"/>
    </xf>
    <xf numFmtId="9" fontId="45" fillId="0" borderId="4" xfId="29" applyFont="1" applyFill="1" applyBorder="1" applyAlignment="1">
      <alignment horizontal="center" vertical="center" wrapText="1"/>
    </xf>
    <xf numFmtId="169" fontId="45" fillId="0" borderId="4" xfId="35" applyFont="1" applyFill="1" applyBorder="1" applyAlignment="1">
      <alignment horizontal="center" vertical="center" wrapText="1"/>
    </xf>
    <xf numFmtId="3" fontId="43" fillId="0" borderId="0" xfId="0" applyNumberFormat="1" applyFont="1"/>
    <xf numFmtId="167" fontId="43" fillId="0" borderId="0" xfId="0" applyNumberFormat="1" applyFont="1" applyAlignment="1">
      <alignment horizontal="right"/>
    </xf>
    <xf numFmtId="4" fontId="43" fillId="0" borderId="0" xfId="0" applyNumberFormat="1" applyFont="1"/>
    <xf numFmtId="9" fontId="10" fillId="0" borderId="4" xfId="29" applyFont="1" applyFill="1" applyBorder="1" applyAlignment="1">
      <alignment horizontal="center" vertical="center" wrapText="1"/>
    </xf>
    <xf numFmtId="0" fontId="43" fillId="0" borderId="0" xfId="0" applyFont="1" applyAlignment="1">
      <alignment horizontal="right"/>
    </xf>
    <xf numFmtId="167" fontId="10" fillId="0" borderId="4" xfId="5" applyFont="1" applyFill="1" applyBorder="1" applyAlignment="1">
      <alignment horizontal="center" vertical="center" wrapText="1"/>
    </xf>
    <xf numFmtId="179" fontId="10" fillId="0" borderId="4" xfId="35" applyNumberFormat="1" applyFont="1" applyFill="1" applyBorder="1" applyAlignment="1">
      <alignment horizontal="center" vertical="center" wrapText="1"/>
    </xf>
    <xf numFmtId="179" fontId="43" fillId="0" borderId="0" xfId="35" applyNumberFormat="1" applyFont="1" applyFill="1"/>
    <xf numFmtId="9" fontId="10" fillId="0" borderId="4" xfId="29" applyFont="1" applyBorder="1" applyAlignment="1">
      <alignment horizontal="center" vertical="center" wrapText="1"/>
    </xf>
    <xf numFmtId="0" fontId="42" fillId="0" borderId="7" xfId="0" applyFont="1" applyBorder="1" applyAlignment="1">
      <alignment horizontal="center" vertical="center" wrapText="1"/>
    </xf>
    <xf numFmtId="167" fontId="42" fillId="0" borderId="7" xfId="5" applyFont="1" applyFill="1" applyBorder="1" applyAlignment="1">
      <alignment horizontal="center" vertical="center" wrapText="1"/>
    </xf>
    <xf numFmtId="9" fontId="42" fillId="0" borderId="7" xfId="29" applyFont="1" applyFill="1" applyBorder="1" applyAlignment="1">
      <alignment horizontal="center" vertical="center" wrapText="1"/>
    </xf>
    <xf numFmtId="169" fontId="42" fillId="0" borderId="7" xfId="35" applyFont="1" applyFill="1" applyBorder="1" applyAlignment="1">
      <alignment horizontal="center" vertical="center" wrapText="1"/>
    </xf>
    <xf numFmtId="9" fontId="43" fillId="0" borderId="0" xfId="29" applyFont="1"/>
    <xf numFmtId="43" fontId="43" fillId="0" borderId="0" xfId="0" applyNumberFormat="1" applyFont="1"/>
    <xf numFmtId="0" fontId="6" fillId="21" borderId="4" xfId="23" applyFont="1" applyFill="1" applyBorder="1" applyAlignment="1">
      <alignment horizontal="center" vertical="center" wrapText="1"/>
    </xf>
    <xf numFmtId="0" fontId="6" fillId="23" borderId="7" xfId="23" applyFont="1" applyFill="1" applyBorder="1" applyAlignment="1">
      <alignment horizontal="left" vertical="center" wrapText="1"/>
    </xf>
    <xf numFmtId="10" fontId="43" fillId="23" borderId="0" xfId="0" applyNumberFormat="1" applyFont="1" applyFill="1"/>
    <xf numFmtId="0" fontId="43" fillId="23" borderId="0" xfId="0" applyFont="1" applyFill="1"/>
    <xf numFmtId="0" fontId="6" fillId="23" borderId="4" xfId="23" applyFont="1" applyFill="1" applyBorder="1" applyAlignment="1">
      <alignment horizontal="left" vertical="center" wrapText="1"/>
    </xf>
    <xf numFmtId="0" fontId="6" fillId="0" borderId="7" xfId="23" applyFont="1" applyBorder="1" applyAlignment="1">
      <alignment horizontal="left" vertical="center" wrapText="1"/>
    </xf>
    <xf numFmtId="10" fontId="43" fillId="0" borderId="0" xfId="0" applyNumberFormat="1" applyFont="1"/>
    <xf numFmtId="0" fontId="6" fillId="24" borderId="7" xfId="23" applyFont="1" applyFill="1" applyBorder="1" applyAlignment="1">
      <alignment horizontal="left" vertical="center" wrapText="1"/>
    </xf>
    <xf numFmtId="10" fontId="43" fillId="24" borderId="0" xfId="0" applyNumberFormat="1" applyFont="1" applyFill="1"/>
    <xf numFmtId="0" fontId="6" fillId="24" borderId="4" xfId="23" applyFont="1" applyFill="1" applyBorder="1" applyAlignment="1">
      <alignment horizontal="left" vertical="center" wrapText="1"/>
    </xf>
    <xf numFmtId="0" fontId="43" fillId="0" borderId="0" xfId="0" applyFont="1" applyAlignment="1">
      <alignment vertical="top"/>
    </xf>
    <xf numFmtId="2" fontId="43" fillId="0" borderId="0" xfId="0" applyNumberFormat="1" applyFont="1"/>
    <xf numFmtId="167" fontId="45" fillId="19" borderId="4" xfId="5" applyFont="1" applyFill="1" applyBorder="1" applyAlignment="1">
      <alignment horizontal="center" vertical="center" wrapText="1"/>
    </xf>
    <xf numFmtId="169" fontId="45" fillId="19" borderId="4" xfId="35" applyFont="1" applyFill="1" applyBorder="1" applyAlignment="1">
      <alignment horizontal="center" vertical="center" wrapText="1"/>
    </xf>
    <xf numFmtId="9" fontId="10" fillId="19" borderId="4" xfId="29" applyFont="1" applyFill="1" applyBorder="1" applyAlignment="1">
      <alignment horizontal="center" vertical="center" wrapText="1"/>
    </xf>
    <xf numFmtId="167" fontId="10" fillId="19" borderId="4" xfId="5" applyFont="1" applyFill="1" applyBorder="1" applyAlignment="1">
      <alignment horizontal="center" vertical="center" wrapText="1"/>
    </xf>
    <xf numFmtId="9" fontId="43" fillId="19" borderId="0" xfId="29" applyFont="1" applyFill="1"/>
    <xf numFmtId="3" fontId="43" fillId="19" borderId="0" xfId="0" applyNumberFormat="1" applyFont="1" applyFill="1"/>
    <xf numFmtId="167" fontId="43" fillId="19" borderId="0" xfId="0" applyNumberFormat="1" applyFont="1" applyFill="1" applyAlignment="1">
      <alignment horizontal="right"/>
    </xf>
    <xf numFmtId="179" fontId="43" fillId="19" borderId="0" xfId="35" applyNumberFormat="1" applyFont="1" applyFill="1"/>
    <xf numFmtId="4" fontId="43" fillId="19" borderId="0" xfId="0" applyNumberFormat="1" applyFont="1" applyFill="1"/>
    <xf numFmtId="0" fontId="43" fillId="19" borderId="0" xfId="0" applyFont="1" applyFill="1"/>
    <xf numFmtId="179" fontId="10" fillId="19" borderId="4" xfId="35" applyNumberFormat="1" applyFont="1" applyFill="1" applyBorder="1" applyAlignment="1">
      <alignment horizontal="center" vertical="center" wrapText="1"/>
    </xf>
    <xf numFmtId="180" fontId="10" fillId="19" borderId="4" xfId="5" applyNumberFormat="1" applyFont="1" applyFill="1" applyBorder="1" applyAlignment="1">
      <alignment horizontal="center" vertical="center" wrapText="1"/>
    </xf>
    <xf numFmtId="177" fontId="10" fillId="19" borderId="4" xfId="5" applyNumberFormat="1" applyFont="1" applyFill="1" applyBorder="1" applyAlignment="1">
      <alignment horizontal="center" vertical="center" wrapText="1"/>
    </xf>
    <xf numFmtId="9" fontId="45" fillId="19" borderId="4" xfId="29" applyFont="1" applyFill="1" applyBorder="1" applyAlignment="1">
      <alignment horizontal="center" vertical="center" wrapText="1"/>
    </xf>
    <xf numFmtId="10" fontId="43" fillId="25" borderId="0" xfId="0" applyNumberFormat="1" applyFont="1" applyFill="1"/>
    <xf numFmtId="9" fontId="43" fillId="0" borderId="0" xfId="0" applyNumberFormat="1" applyFont="1"/>
    <xf numFmtId="9" fontId="43" fillId="23" borderId="0" xfId="0" applyNumberFormat="1" applyFont="1" applyFill="1"/>
    <xf numFmtId="10" fontId="48" fillId="25" borderId="0" xfId="0" applyNumberFormat="1" applyFont="1" applyFill="1"/>
    <xf numFmtId="9" fontId="43" fillId="24" borderId="0" xfId="0" applyNumberFormat="1" applyFont="1" applyFill="1"/>
    <xf numFmtId="0" fontId="43" fillId="23" borderId="0" xfId="0" applyFont="1" applyFill="1" applyAlignment="1">
      <alignment horizontal="center" vertical="center"/>
    </xf>
    <xf numFmtId="2" fontId="43" fillId="23" borderId="0" xfId="0" applyNumberFormat="1" applyFont="1" applyFill="1" applyAlignment="1">
      <alignment horizontal="left" vertical="top" wrapText="1"/>
    </xf>
    <xf numFmtId="2" fontId="43" fillId="23" borderId="58" xfId="0" applyNumberFormat="1" applyFont="1" applyFill="1" applyBorder="1" applyAlignment="1">
      <alignment horizontal="center" vertical="center"/>
    </xf>
    <xf numFmtId="2" fontId="43" fillId="23" borderId="59" xfId="0" applyNumberFormat="1" applyFont="1" applyFill="1" applyBorder="1" applyAlignment="1">
      <alignment horizontal="center" vertical="center"/>
    </xf>
    <xf numFmtId="0" fontId="43" fillId="0" borderId="0" xfId="0" applyFont="1" applyAlignment="1">
      <alignment horizontal="center" vertical="center"/>
    </xf>
    <xf numFmtId="2" fontId="43" fillId="0" borderId="0" xfId="0" applyNumberFormat="1" applyFont="1" applyAlignment="1">
      <alignment horizontal="left" vertical="top" wrapText="1"/>
    </xf>
    <xf numFmtId="2" fontId="43" fillId="0" borderId="58" xfId="0" applyNumberFormat="1" applyFont="1" applyBorder="1" applyAlignment="1">
      <alignment horizontal="center" vertical="center"/>
    </xf>
    <xf numFmtId="2" fontId="43" fillId="0" borderId="59" xfId="0" applyNumberFormat="1" applyFont="1" applyBorder="1" applyAlignment="1">
      <alignment horizontal="center" vertical="center"/>
    </xf>
    <xf numFmtId="0" fontId="43" fillId="24" borderId="0" xfId="0" applyFont="1" applyFill="1" applyAlignment="1">
      <alignment horizontal="center" vertical="center"/>
    </xf>
    <xf numFmtId="2" fontId="43" fillId="24" borderId="0" xfId="0" applyNumberFormat="1" applyFont="1" applyFill="1" applyAlignment="1">
      <alignment horizontal="left" vertical="top" wrapText="1"/>
    </xf>
    <xf numFmtId="2" fontId="43" fillId="24" borderId="58" xfId="0" applyNumberFormat="1" applyFont="1" applyFill="1" applyBorder="1" applyAlignment="1">
      <alignment horizontal="center" vertical="center"/>
    </xf>
    <xf numFmtId="2" fontId="43" fillId="24" borderId="59" xfId="0" applyNumberFormat="1" applyFont="1" applyFill="1" applyBorder="1" applyAlignment="1">
      <alignment horizontal="center" vertical="center"/>
    </xf>
    <xf numFmtId="0" fontId="6" fillId="21" borderId="13" xfId="23" applyFont="1" applyFill="1" applyBorder="1" applyAlignment="1">
      <alignment horizontal="center" vertical="center" wrapText="1"/>
    </xf>
    <xf numFmtId="0" fontId="6" fillId="21" borderId="7" xfId="23" applyFont="1" applyFill="1" applyBorder="1" applyAlignment="1">
      <alignment horizontal="center" vertical="center" wrapText="1"/>
    </xf>
    <xf numFmtId="0" fontId="6" fillId="21" borderId="15" xfId="23" applyFont="1" applyFill="1" applyBorder="1" applyAlignment="1">
      <alignment horizontal="center" vertical="center" wrapText="1"/>
    </xf>
    <xf numFmtId="0" fontId="6" fillId="21" borderId="6" xfId="23" applyFont="1" applyFill="1" applyBorder="1" applyAlignment="1">
      <alignment horizontal="center" vertical="center" wrapText="1"/>
    </xf>
    <xf numFmtId="0" fontId="44" fillId="0" borderId="13" xfId="23" applyFont="1" applyBorder="1" applyAlignment="1">
      <alignment horizontal="left" vertical="center" wrapText="1"/>
    </xf>
    <xf numFmtId="0" fontId="44" fillId="0" borderId="7" xfId="23" applyFont="1" applyBorder="1" applyAlignment="1">
      <alignment horizontal="left" vertical="center" wrapText="1"/>
    </xf>
    <xf numFmtId="0" fontId="44" fillId="0" borderId="4" xfId="23" applyFont="1" applyBorder="1" applyAlignment="1">
      <alignment horizontal="left" vertical="top" wrapText="1"/>
    </xf>
    <xf numFmtId="0" fontId="44" fillId="0" borderId="4" xfId="23" applyFont="1" applyBorder="1" applyAlignment="1">
      <alignment horizontal="left" vertical="center" wrapText="1"/>
    </xf>
    <xf numFmtId="0" fontId="44" fillId="0" borderId="13" xfId="23" applyFont="1" applyBorder="1" applyAlignment="1">
      <alignment horizontal="left" vertical="top" wrapText="1"/>
    </xf>
    <xf numFmtId="0" fontId="44" fillId="0" borderId="7" xfId="23" applyFont="1" applyBorder="1" applyAlignment="1">
      <alignment horizontal="left" vertical="top" wrapText="1"/>
    </xf>
    <xf numFmtId="0" fontId="6" fillId="9" borderId="40" xfId="23" applyFont="1" applyFill="1" applyBorder="1" applyAlignment="1">
      <alignment horizontal="left" vertical="center" wrapText="1"/>
    </xf>
    <xf numFmtId="0" fontId="6" fillId="9" borderId="41" xfId="23" applyFont="1" applyFill="1" applyBorder="1" applyAlignment="1">
      <alignment horizontal="left" vertical="center" wrapText="1"/>
    </xf>
    <xf numFmtId="0" fontId="6" fillId="9" borderId="32" xfId="23" applyFont="1" applyFill="1" applyBorder="1" applyAlignment="1">
      <alignment horizontal="left" vertical="center" wrapText="1"/>
    </xf>
    <xf numFmtId="173" fontId="6" fillId="9" borderId="36" xfId="18" applyNumberFormat="1" applyFont="1" applyFill="1" applyBorder="1" applyAlignment="1" applyProtection="1">
      <alignment horizontal="center" vertical="center" wrapText="1"/>
    </xf>
    <xf numFmtId="173" fontId="6" fillId="9" borderId="43" xfId="18" applyNumberFormat="1" applyFont="1" applyFill="1" applyBorder="1" applyAlignment="1" applyProtection="1">
      <alignment horizontal="center" vertical="center" wrapText="1"/>
    </xf>
    <xf numFmtId="173" fontId="6" fillId="9" borderId="44" xfId="18" applyNumberFormat="1" applyFont="1" applyFill="1" applyBorder="1" applyAlignment="1" applyProtection="1">
      <alignment horizontal="center" vertical="center" wrapText="1"/>
    </xf>
    <xf numFmtId="0" fontId="6" fillId="9" borderId="42" xfId="23" applyFont="1" applyFill="1" applyBorder="1" applyAlignment="1">
      <alignment horizontal="left" vertical="center" wrapText="1"/>
    </xf>
    <xf numFmtId="0" fontId="6" fillId="9" borderId="43" xfId="23" applyFont="1" applyFill="1" applyBorder="1" applyAlignment="1">
      <alignment horizontal="left" vertical="center" wrapText="1"/>
    </xf>
    <xf numFmtId="0" fontId="6" fillId="9" borderId="37" xfId="23" applyFont="1" applyFill="1" applyBorder="1" applyAlignment="1">
      <alignment horizontal="left" vertical="center" wrapText="1"/>
    </xf>
    <xf numFmtId="0" fontId="6" fillId="21" borderId="5" xfId="23" applyFont="1" applyFill="1" applyBorder="1" applyAlignment="1" applyProtection="1">
      <alignment horizontal="center" vertical="center" wrapText="1"/>
    </xf>
    <xf numFmtId="0" fontId="6" fillId="21" borderId="27" xfId="23" applyFont="1" applyFill="1" applyBorder="1" applyAlignment="1" applyProtection="1">
      <alignment horizontal="center" vertical="center" wrapText="1"/>
    </xf>
    <xf numFmtId="0" fontId="6" fillId="21" borderId="28" xfId="23" applyFont="1" applyFill="1" applyBorder="1" applyAlignment="1" applyProtection="1">
      <alignment horizontal="center" vertical="center" wrapText="1"/>
    </xf>
    <xf numFmtId="2" fontId="7" fillId="0" borderId="64" xfId="23" applyNumberFormat="1" applyFont="1" applyFill="1" applyBorder="1" applyAlignment="1" applyProtection="1">
      <alignment horizontal="left" vertical="center" wrapText="1"/>
    </xf>
    <xf numFmtId="2" fontId="7" fillId="0" borderId="65" xfId="23" applyNumberFormat="1" applyFont="1" applyFill="1" applyBorder="1" applyAlignment="1" applyProtection="1">
      <alignment horizontal="left" vertical="center" wrapText="1"/>
    </xf>
    <xf numFmtId="0" fontId="6" fillId="21" borderId="65" xfId="23" applyFont="1" applyFill="1" applyBorder="1" applyAlignment="1" applyProtection="1">
      <alignment horizontal="center" vertical="center" wrapText="1"/>
    </xf>
    <xf numFmtId="0" fontId="6" fillId="21" borderId="26" xfId="23" applyFont="1" applyFill="1" applyBorder="1" applyAlignment="1" applyProtection="1">
      <alignment horizontal="center" vertical="center" wrapText="1"/>
    </xf>
    <xf numFmtId="0" fontId="6" fillId="21" borderId="7" xfId="23" applyFont="1" applyFill="1" applyBorder="1" applyAlignment="1" applyProtection="1">
      <alignment horizontal="center" vertical="center" wrapText="1"/>
    </xf>
    <xf numFmtId="0" fontId="6" fillId="21" borderId="66" xfId="23" applyFont="1" applyFill="1" applyBorder="1" applyAlignment="1" applyProtection="1">
      <alignment horizontal="center" vertical="center" wrapText="1"/>
    </xf>
    <xf numFmtId="0" fontId="6" fillId="9" borderId="44" xfId="23" applyFont="1" applyFill="1" applyBorder="1" applyAlignment="1">
      <alignment horizontal="left" vertical="center" wrapText="1"/>
    </xf>
    <xf numFmtId="0" fontId="6" fillId="9" borderId="5" xfId="23" applyFont="1" applyFill="1" applyBorder="1" applyAlignment="1">
      <alignment horizontal="left" vertical="center" wrapText="1"/>
    </xf>
    <xf numFmtId="0" fontId="6" fillId="9" borderId="27" xfId="23" applyFont="1" applyFill="1" applyBorder="1" applyAlignment="1">
      <alignment horizontal="left" vertical="center" wrapText="1"/>
    </xf>
    <xf numFmtId="0" fontId="6" fillId="9" borderId="8" xfId="23" applyFont="1" applyFill="1" applyBorder="1" applyAlignment="1">
      <alignment horizontal="left" vertical="center" wrapText="1"/>
    </xf>
    <xf numFmtId="0" fontId="6" fillId="9" borderId="67" xfId="23" applyFont="1" applyFill="1" applyBorder="1" applyAlignment="1">
      <alignment horizontal="center" vertical="center" wrapText="1"/>
    </xf>
    <xf numFmtId="0" fontId="6" fillId="9" borderId="1" xfId="23" applyFont="1" applyFill="1" applyBorder="1" applyAlignment="1">
      <alignment horizontal="center" vertical="center" wrapText="1"/>
    </xf>
    <xf numFmtId="0" fontId="6" fillId="9" borderId="68" xfId="23" applyFont="1" applyFill="1" applyBorder="1" applyAlignment="1">
      <alignment horizontal="center" vertical="center" wrapText="1"/>
    </xf>
    <xf numFmtId="0" fontId="6" fillId="9" borderId="21" xfId="23" applyFont="1" applyFill="1" applyBorder="1" applyAlignment="1">
      <alignment horizontal="center" vertical="center" wrapText="1"/>
    </xf>
    <xf numFmtId="0" fontId="6" fillId="9" borderId="0" xfId="23" applyFont="1" applyFill="1" applyBorder="1" applyAlignment="1">
      <alignment horizontal="center" vertical="center" wrapText="1"/>
    </xf>
    <xf numFmtId="0" fontId="6" fillId="9" borderId="59" xfId="23" applyFont="1" applyFill="1" applyBorder="1" applyAlignment="1">
      <alignment horizontal="center" vertical="center" wrapText="1"/>
    </xf>
    <xf numFmtId="0" fontId="6" fillId="9" borderId="57" xfId="23" applyFont="1" applyFill="1" applyBorder="1" applyAlignment="1">
      <alignment horizontal="center" vertical="center" wrapText="1"/>
    </xf>
    <xf numFmtId="0" fontId="6" fillId="9" borderId="3" xfId="23" applyFont="1" applyFill="1" applyBorder="1" applyAlignment="1">
      <alignment horizontal="center" vertical="center" wrapText="1"/>
    </xf>
    <xf numFmtId="0" fontId="6" fillId="9" borderId="62" xfId="23" applyFont="1" applyFill="1" applyBorder="1" applyAlignment="1">
      <alignment horizontal="center" vertical="center" wrapText="1"/>
    </xf>
    <xf numFmtId="2" fontId="7" fillId="0" borderId="13" xfId="23" applyNumberFormat="1" applyFont="1" applyFill="1" applyBorder="1" applyAlignment="1" applyProtection="1">
      <alignment horizontal="center" vertical="center" wrapText="1"/>
    </xf>
    <xf numFmtId="2" fontId="7" fillId="0" borderId="7" xfId="23" applyNumberFormat="1" applyFont="1" applyFill="1" applyBorder="1" applyAlignment="1" applyProtection="1">
      <alignment horizontal="center" vertical="center" wrapText="1"/>
    </xf>
    <xf numFmtId="2" fontId="7" fillId="0" borderId="65" xfId="23" applyNumberFormat="1" applyFont="1" applyFill="1" applyBorder="1" applyAlignment="1" applyProtection="1">
      <alignment vertical="center" wrapText="1"/>
    </xf>
    <xf numFmtId="2" fontId="7" fillId="0" borderId="11" xfId="23" applyNumberFormat="1" applyFont="1" applyFill="1" applyBorder="1" applyAlignment="1" applyProtection="1">
      <alignment vertical="center" wrapText="1"/>
    </xf>
    <xf numFmtId="167" fontId="7" fillId="20" borderId="35" xfId="5" applyFont="1" applyFill="1" applyBorder="1" applyAlignment="1" applyProtection="1">
      <alignment horizontal="left" vertical="center" wrapText="1"/>
    </xf>
    <xf numFmtId="167" fontId="7" fillId="20" borderId="8" xfId="5" applyFont="1" applyFill="1" applyBorder="1" applyAlignment="1" applyProtection="1">
      <alignment horizontal="left" vertical="center" wrapText="1"/>
    </xf>
    <xf numFmtId="0" fontId="6" fillId="9" borderId="27" xfId="23" applyFont="1" applyFill="1" applyBorder="1" applyAlignment="1">
      <alignment horizontal="center" vertical="center" wrapText="1"/>
    </xf>
    <xf numFmtId="0" fontId="6" fillId="9" borderId="8" xfId="23" applyFont="1" applyFill="1" applyBorder="1" applyAlignment="1">
      <alignment horizontal="center" vertical="center" wrapText="1"/>
    </xf>
    <xf numFmtId="9" fontId="7" fillId="0" borderId="29" xfId="23" applyNumberFormat="1" applyFont="1" applyBorder="1" applyAlignment="1">
      <alignment vertical="center" wrapText="1"/>
    </xf>
    <xf numFmtId="9" fontId="34" fillId="0" borderId="30" xfId="23" applyNumberFormat="1" applyFont="1" applyBorder="1" applyAlignment="1">
      <alignment vertical="center" wrapText="1"/>
    </xf>
    <xf numFmtId="9" fontId="34" fillId="0" borderId="31" xfId="23" applyNumberFormat="1" applyFont="1" applyBorder="1" applyAlignment="1">
      <alignment vertical="center" wrapText="1"/>
    </xf>
    <xf numFmtId="9" fontId="34" fillId="0" borderId="21" xfId="23" applyNumberFormat="1" applyFont="1" applyBorder="1" applyAlignment="1">
      <alignment vertical="center" wrapText="1"/>
    </xf>
    <xf numFmtId="9" fontId="34" fillId="0" borderId="0" xfId="23" applyNumberFormat="1" applyFont="1" applyAlignment="1">
      <alignment vertical="center" wrapText="1"/>
    </xf>
    <xf numFmtId="9" fontId="34" fillId="0" borderId="19" xfId="23" applyNumberFormat="1" applyFont="1" applyBorder="1" applyAlignment="1">
      <alignment vertical="center" wrapText="1"/>
    </xf>
    <xf numFmtId="9" fontId="34" fillId="0" borderId="15" xfId="23" applyNumberFormat="1" applyFont="1" applyBorder="1" applyAlignment="1">
      <alignment vertical="center" wrapText="1"/>
    </xf>
    <xf numFmtId="9" fontId="34" fillId="0" borderId="6" xfId="23" applyNumberFormat="1" applyFont="1" applyBorder="1" applyAlignment="1">
      <alignment vertical="center" wrapText="1"/>
    </xf>
    <xf numFmtId="9" fontId="34" fillId="0" borderId="10" xfId="23" applyNumberFormat="1" applyFont="1" applyBorder="1" applyAlignment="1">
      <alignment vertical="center" wrapText="1"/>
    </xf>
    <xf numFmtId="167" fontId="7" fillId="20" borderId="35" xfId="15" applyFont="1" applyFill="1" applyBorder="1" applyAlignment="1" applyProtection="1">
      <alignment horizontal="left" vertical="center" wrapText="1"/>
    </xf>
    <xf numFmtId="167" fontId="7" fillId="20" borderId="8" xfId="15" applyFont="1" applyFill="1" applyBorder="1" applyAlignment="1" applyProtection="1">
      <alignment horizontal="left" vertical="center" wrapText="1"/>
    </xf>
    <xf numFmtId="9" fontId="7" fillId="0" borderId="29" xfId="23" applyNumberFormat="1" applyFont="1" applyBorder="1" applyAlignment="1">
      <alignment horizontal="left" vertical="center" wrapText="1"/>
    </xf>
    <xf numFmtId="9" fontId="7" fillId="0" borderId="30" xfId="23" applyNumberFormat="1" applyFont="1" applyBorder="1" applyAlignment="1">
      <alignment horizontal="left" vertical="center" wrapText="1"/>
    </xf>
    <xf numFmtId="9" fontId="7" fillId="0" borderId="31" xfId="23" applyNumberFormat="1" applyFont="1" applyBorder="1" applyAlignment="1">
      <alignment horizontal="left" vertical="center" wrapText="1"/>
    </xf>
    <xf numFmtId="9" fontId="7" fillId="0" borderId="21" xfId="23" applyNumberFormat="1" applyFont="1" applyBorder="1" applyAlignment="1">
      <alignment horizontal="left" vertical="center" wrapText="1"/>
    </xf>
    <xf numFmtId="9" fontId="7" fillId="0" borderId="0" xfId="23" applyNumberFormat="1" applyFont="1" applyBorder="1" applyAlignment="1">
      <alignment horizontal="left" vertical="center" wrapText="1"/>
    </xf>
    <xf numFmtId="9" fontId="7" fillId="0" borderId="19" xfId="23" applyNumberFormat="1" applyFont="1" applyBorder="1" applyAlignment="1">
      <alignment horizontal="left" vertical="center" wrapText="1"/>
    </xf>
    <xf numFmtId="9" fontId="7" fillId="0" borderId="15" xfId="23" applyNumberFormat="1" applyFont="1" applyBorder="1" applyAlignment="1">
      <alignment horizontal="left" vertical="center" wrapText="1"/>
    </xf>
    <xf numFmtId="9" fontId="7" fillId="0" borderId="6" xfId="23" applyNumberFormat="1" applyFont="1" applyBorder="1" applyAlignment="1">
      <alignment horizontal="left" vertical="center" wrapText="1"/>
    </xf>
    <xf numFmtId="9" fontId="7" fillId="0" borderId="10" xfId="23" applyNumberFormat="1" applyFont="1" applyBorder="1" applyAlignment="1">
      <alignment horizontal="left" vertical="center" wrapText="1"/>
    </xf>
    <xf numFmtId="0" fontId="6" fillId="9" borderId="28" xfId="23" applyFont="1" applyFill="1" applyBorder="1" applyAlignment="1">
      <alignment horizontal="left" vertical="center" wrapText="1"/>
    </xf>
    <xf numFmtId="0" fontId="33" fillId="0" borderId="38" xfId="23" applyFont="1" applyFill="1" applyBorder="1" applyAlignment="1">
      <alignment horizontal="center" vertical="center" wrapText="1"/>
    </xf>
    <xf numFmtId="0" fontId="33" fillId="0" borderId="39" xfId="23" applyFont="1" applyFill="1" applyBorder="1" applyAlignment="1">
      <alignment horizontal="center" vertical="center" wrapText="1"/>
    </xf>
    <xf numFmtId="0" fontId="33" fillId="0" borderId="22" xfId="23" applyFont="1" applyFill="1" applyBorder="1" applyAlignment="1">
      <alignment horizontal="center" vertical="center" wrapText="1"/>
    </xf>
    <xf numFmtId="0" fontId="6" fillId="9" borderId="15" xfId="23" applyFont="1" applyFill="1" applyBorder="1" applyAlignment="1" applyProtection="1">
      <alignment horizontal="center" vertical="center" wrapText="1"/>
    </xf>
    <xf numFmtId="0" fontId="6" fillId="9" borderId="6" xfId="23" applyFont="1" applyFill="1" applyBorder="1" applyAlignment="1" applyProtection="1">
      <alignment horizontal="center" vertical="center" wrapText="1"/>
    </xf>
    <xf numFmtId="0" fontId="6" fillId="9" borderId="10" xfId="23" applyFont="1" applyFill="1" applyBorder="1" applyAlignment="1" applyProtection="1">
      <alignment horizontal="center" vertical="center" wrapText="1"/>
    </xf>
    <xf numFmtId="0" fontId="6" fillId="9" borderId="5" xfId="23" applyFont="1" applyFill="1" applyBorder="1" applyAlignment="1" applyProtection="1">
      <alignment horizontal="center" vertical="center" wrapText="1"/>
    </xf>
    <xf numFmtId="0" fontId="6" fillId="9" borderId="27" xfId="23" applyFont="1" applyFill="1" applyBorder="1" applyAlignment="1" applyProtection="1">
      <alignment horizontal="center" vertical="center" wrapText="1"/>
    </xf>
    <xf numFmtId="0" fontId="6" fillId="9" borderId="8" xfId="23" applyFont="1" applyFill="1" applyBorder="1" applyAlignment="1" applyProtection="1">
      <alignment horizontal="center" vertical="center" wrapText="1"/>
    </xf>
    <xf numFmtId="0" fontId="6" fillId="9" borderId="49" xfId="23" applyFont="1" applyFill="1" applyBorder="1" applyAlignment="1">
      <alignment horizontal="left" vertical="center" wrapText="1"/>
    </xf>
    <xf numFmtId="0" fontId="6" fillId="0" borderId="67" xfId="23" applyFont="1" applyFill="1" applyBorder="1" applyAlignment="1">
      <alignment horizontal="center" vertical="center" wrapText="1"/>
    </xf>
    <xf numFmtId="0" fontId="6" fillId="0" borderId="1" xfId="23" applyFont="1" applyFill="1" applyBorder="1" applyAlignment="1">
      <alignment horizontal="center" vertical="center" wrapText="1"/>
    </xf>
    <xf numFmtId="0" fontId="6" fillId="0" borderId="21" xfId="23" applyFont="1" applyFill="1" applyBorder="1" applyAlignment="1">
      <alignment horizontal="center" vertical="center" wrapText="1"/>
    </xf>
    <xf numFmtId="0" fontId="6" fillId="0" borderId="0" xfId="23" applyFont="1" applyFill="1" applyBorder="1" applyAlignment="1">
      <alignment horizontal="center" vertical="center" wrapText="1"/>
    </xf>
    <xf numFmtId="0" fontId="6" fillId="0" borderId="57" xfId="23" applyFont="1" applyFill="1" applyBorder="1" applyAlignment="1">
      <alignment horizontal="center" vertical="center" wrapText="1"/>
    </xf>
    <xf numFmtId="0" fontId="6" fillId="0" borderId="3" xfId="23" applyFont="1" applyFill="1" applyBorder="1" applyAlignment="1">
      <alignment horizontal="center" vertical="center" wrapText="1"/>
    </xf>
    <xf numFmtId="0" fontId="6" fillId="21" borderId="15" xfId="23" applyFont="1" applyFill="1" applyBorder="1" applyAlignment="1" applyProtection="1">
      <alignment horizontal="center" vertical="center" wrapText="1"/>
    </xf>
    <xf numFmtId="0" fontId="6" fillId="21" borderId="6" xfId="23" applyFont="1" applyFill="1" applyBorder="1" applyAlignment="1" applyProtection="1">
      <alignment horizontal="center" vertical="center" wrapText="1"/>
    </xf>
    <xf numFmtId="0" fontId="13" fillId="0" borderId="8"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6" fillId="0" borderId="45" xfId="23" applyFont="1" applyFill="1" applyBorder="1" applyAlignment="1">
      <alignment horizontal="center" vertical="center" wrapText="1"/>
    </xf>
    <xf numFmtId="0" fontId="6" fillId="0" borderId="46" xfId="23" applyFont="1" applyFill="1" applyBorder="1" applyAlignment="1">
      <alignment horizontal="center" vertical="center" wrapText="1"/>
    </xf>
    <xf numFmtId="0" fontId="6" fillId="0" borderId="47" xfId="23" applyFont="1" applyFill="1" applyBorder="1" applyAlignment="1">
      <alignment horizontal="center" vertical="center" wrapText="1"/>
    </xf>
    <xf numFmtId="0" fontId="6" fillId="21" borderId="50" xfId="23" applyFont="1" applyFill="1" applyBorder="1" applyAlignment="1" applyProtection="1">
      <alignment horizontal="center" vertical="center" wrapText="1"/>
    </xf>
    <xf numFmtId="0" fontId="6" fillId="21" borderId="61" xfId="23" applyFont="1" applyFill="1" applyBorder="1" applyAlignment="1" applyProtection="1">
      <alignment horizontal="center" vertical="center" wrapText="1"/>
    </xf>
    <xf numFmtId="0" fontId="6" fillId="9" borderId="57" xfId="23" applyFont="1" applyFill="1" applyBorder="1" applyAlignment="1" applyProtection="1">
      <alignment horizontal="center" vertical="center" wrapText="1"/>
    </xf>
    <xf numFmtId="0" fontId="6" fillId="9" borderId="62" xfId="23" applyFont="1" applyFill="1" applyBorder="1" applyAlignment="1" applyProtection="1">
      <alignment horizontal="center" vertical="center" wrapText="1"/>
    </xf>
    <xf numFmtId="0" fontId="6" fillId="2" borderId="2" xfId="23" applyFont="1" applyFill="1" applyBorder="1" applyAlignment="1" applyProtection="1">
      <alignment horizontal="center" vertical="center" wrapText="1"/>
    </xf>
    <xf numFmtId="0" fontId="6" fillId="9" borderId="0" xfId="23" applyFont="1" applyFill="1" applyBorder="1" applyAlignment="1" applyProtection="1">
      <alignment horizontal="center" vertical="center" wrapText="1"/>
    </xf>
    <xf numFmtId="0" fontId="6" fillId="21" borderId="23" xfId="23" applyFont="1" applyFill="1" applyBorder="1" applyAlignment="1" applyProtection="1">
      <alignment horizontal="center" vertical="center" wrapText="1"/>
    </xf>
    <xf numFmtId="0" fontId="6" fillId="21" borderId="52" xfId="23" applyFont="1" applyFill="1" applyBorder="1" applyAlignment="1" applyProtection="1">
      <alignment horizontal="center" vertical="center" wrapText="1"/>
    </xf>
    <xf numFmtId="0" fontId="6" fillId="21" borderId="53" xfId="23" applyFont="1" applyFill="1" applyBorder="1" applyAlignment="1" applyProtection="1">
      <alignment horizontal="center" vertical="center" wrapText="1"/>
    </xf>
    <xf numFmtId="9" fontId="6" fillId="0" borderId="45" xfId="23" applyNumberFormat="1" applyFont="1" applyFill="1" applyBorder="1" applyAlignment="1" applyProtection="1">
      <alignment horizontal="center" vertical="center" wrapText="1"/>
    </xf>
    <xf numFmtId="9" fontId="6" fillId="0" borderId="47" xfId="23" applyNumberFormat="1" applyFont="1" applyFill="1" applyBorder="1" applyAlignment="1" applyProtection="1">
      <alignment horizontal="center" vertical="center" wrapText="1"/>
    </xf>
    <xf numFmtId="0" fontId="35" fillId="0" borderId="48" xfId="0" applyFont="1" applyFill="1" applyBorder="1" applyAlignment="1">
      <alignment horizontal="center" vertical="center"/>
    </xf>
    <xf numFmtId="0" fontId="35" fillId="0" borderId="49" xfId="0" applyFont="1" applyFill="1" applyBorder="1" applyAlignment="1">
      <alignment horizontal="center" vertical="center"/>
    </xf>
    <xf numFmtId="0" fontId="6" fillId="0" borderId="25" xfId="23" applyFont="1" applyFill="1" applyBorder="1" applyAlignment="1">
      <alignment horizontal="center" vertical="center" wrapText="1"/>
    </xf>
    <xf numFmtId="0" fontId="6" fillId="0" borderId="18" xfId="23" applyFont="1" applyFill="1" applyBorder="1" applyAlignment="1">
      <alignment horizontal="center" vertical="center" wrapText="1"/>
    </xf>
    <xf numFmtId="0" fontId="6" fillId="0" borderId="2" xfId="23" applyFont="1" applyFill="1" applyBorder="1" applyAlignment="1">
      <alignment horizontal="center" vertical="center" wrapText="1"/>
    </xf>
    <xf numFmtId="0" fontId="6" fillId="0" borderId="19" xfId="23" applyFont="1" applyFill="1" applyBorder="1" applyAlignment="1">
      <alignment horizontal="center" vertical="center" wrapText="1"/>
    </xf>
    <xf numFmtId="0" fontId="6" fillId="0" borderId="14" xfId="23" applyFont="1" applyFill="1" applyBorder="1" applyAlignment="1">
      <alignment horizontal="center" vertical="center" wrapText="1"/>
    </xf>
    <xf numFmtId="0" fontId="6" fillId="0" borderId="20" xfId="23" applyFont="1" applyFill="1" applyBorder="1" applyAlignment="1">
      <alignment horizontal="center" vertical="center" wrapText="1"/>
    </xf>
    <xf numFmtId="0" fontId="6" fillId="21" borderId="45" xfId="23" applyFont="1" applyFill="1" applyBorder="1" applyAlignment="1">
      <alignment horizontal="center" vertical="center" wrapText="1"/>
    </xf>
    <xf numFmtId="0" fontId="6" fillId="21" borderId="47" xfId="23" applyFont="1" applyFill="1" applyBorder="1" applyAlignment="1">
      <alignment horizontal="center" vertical="center" wrapText="1"/>
    </xf>
    <xf numFmtId="0" fontId="35" fillId="0" borderId="35" xfId="0" applyFont="1" applyFill="1" applyBorder="1" applyAlignment="1">
      <alignment horizontal="center" vertical="center"/>
    </xf>
    <xf numFmtId="0" fontId="35" fillId="0" borderId="28" xfId="0" applyFont="1" applyFill="1" applyBorder="1" applyAlignment="1">
      <alignment horizontal="center" vertical="center"/>
    </xf>
    <xf numFmtId="0" fontId="35" fillId="0" borderId="36" xfId="0" applyFont="1" applyFill="1" applyBorder="1" applyAlignment="1">
      <alignment horizontal="center" vertical="center"/>
    </xf>
    <xf numFmtId="0" fontId="35" fillId="0" borderId="37" xfId="0" applyFont="1" applyFill="1" applyBorder="1" applyAlignment="1">
      <alignment horizontal="center" vertical="center"/>
    </xf>
    <xf numFmtId="0" fontId="6" fillId="9" borderId="35" xfId="23" applyFont="1" applyFill="1" applyBorder="1" applyAlignment="1" applyProtection="1">
      <alignment horizontal="center" vertical="center" wrapText="1"/>
    </xf>
    <xf numFmtId="9" fontId="7" fillId="0" borderId="42" xfId="31" applyFont="1" applyFill="1" applyBorder="1" applyAlignment="1" applyProtection="1">
      <alignment horizontal="left" vertical="top" wrapText="1"/>
    </xf>
    <xf numFmtId="9" fontId="7" fillId="0" borderId="43" xfId="31" applyFont="1" applyFill="1" applyBorder="1" applyAlignment="1" applyProtection="1">
      <alignment horizontal="left" vertical="top" wrapText="1"/>
    </xf>
    <xf numFmtId="9" fontId="7" fillId="0" borderId="44" xfId="31" applyFont="1" applyFill="1" applyBorder="1" applyAlignment="1" applyProtection="1">
      <alignment horizontal="left" vertical="top" wrapText="1"/>
    </xf>
    <xf numFmtId="0" fontId="9" fillId="0" borderId="45" xfId="23" applyFont="1" applyFill="1" applyBorder="1" applyAlignment="1">
      <alignment horizontal="center" vertical="center" wrapText="1"/>
    </xf>
    <xf numFmtId="0" fontId="9" fillId="0" borderId="46" xfId="23" applyFont="1" applyFill="1" applyBorder="1" applyAlignment="1">
      <alignment horizontal="center" vertical="center" wrapText="1"/>
    </xf>
    <xf numFmtId="0" fontId="9" fillId="0" borderId="47" xfId="23" applyFont="1" applyFill="1" applyBorder="1" applyAlignment="1">
      <alignment horizontal="center" vertical="center" wrapText="1"/>
    </xf>
    <xf numFmtId="0" fontId="6" fillId="9" borderId="14" xfId="23" applyFont="1" applyFill="1" applyBorder="1" applyAlignment="1" applyProtection="1">
      <alignment horizontal="left" vertical="center" wrapText="1"/>
    </xf>
    <xf numFmtId="0" fontId="6" fillId="9" borderId="3" xfId="23" applyFont="1" applyFill="1" applyBorder="1" applyAlignment="1" applyProtection="1">
      <alignment horizontal="left" vertical="center" wrapText="1"/>
    </xf>
    <xf numFmtId="0" fontId="13" fillId="0" borderId="32" xfId="0" applyFont="1" applyFill="1" applyBorder="1" applyAlignment="1">
      <alignment horizontal="left" vertical="center" wrapText="1"/>
    </xf>
    <xf numFmtId="0" fontId="13" fillId="0" borderId="33" xfId="0" applyFont="1" applyFill="1" applyBorder="1" applyAlignment="1">
      <alignment horizontal="left" vertical="center" wrapText="1"/>
    </xf>
    <xf numFmtId="0" fontId="13" fillId="0" borderId="34" xfId="0" applyFont="1" applyFill="1" applyBorder="1" applyAlignment="1">
      <alignment horizontal="left" vertical="center" wrapText="1"/>
    </xf>
    <xf numFmtId="0" fontId="5" fillId="0" borderId="2" xfId="23" applyFont="1" applyFill="1" applyBorder="1" applyAlignment="1" applyProtection="1">
      <alignment horizontal="center" vertical="center"/>
    </xf>
    <xf numFmtId="0" fontId="5" fillId="0" borderId="0" xfId="23" applyFont="1" applyFill="1" applyBorder="1" applyAlignment="1" applyProtection="1">
      <alignment horizontal="center" vertical="center"/>
    </xf>
    <xf numFmtId="0" fontId="5" fillId="0" borderId="19" xfId="23" applyFont="1" applyFill="1" applyBorder="1" applyAlignment="1" applyProtection="1">
      <alignment horizontal="center" vertical="center"/>
    </xf>
    <xf numFmtId="0" fontId="5" fillId="0" borderId="2" xfId="23" applyFont="1" applyFill="1" applyBorder="1" applyAlignment="1" applyProtection="1">
      <alignment horizontal="center" vertical="center" wrapText="1"/>
    </xf>
    <xf numFmtId="0" fontId="5" fillId="0" borderId="0" xfId="23" applyFont="1" applyFill="1" applyBorder="1" applyAlignment="1" applyProtection="1">
      <alignment horizontal="center" vertical="center" wrapText="1"/>
    </xf>
    <xf numFmtId="0" fontId="5" fillId="0" borderId="19" xfId="23" applyFont="1" applyFill="1" applyBorder="1" applyAlignment="1" applyProtection="1">
      <alignment horizontal="center" vertical="center" wrapText="1"/>
    </xf>
    <xf numFmtId="0" fontId="5" fillId="0" borderId="14" xfId="23" applyFont="1" applyFill="1" applyBorder="1" applyAlignment="1" applyProtection="1">
      <alignment horizontal="center" vertical="center" wrapText="1"/>
    </xf>
    <xf numFmtId="0" fontId="5" fillId="0" borderId="3" xfId="23" applyFont="1" applyFill="1" applyBorder="1" applyAlignment="1" applyProtection="1">
      <alignment horizontal="center" vertical="center" wrapText="1"/>
    </xf>
    <xf numFmtId="0" fontId="5" fillId="0" borderId="20" xfId="23" applyFont="1" applyFill="1" applyBorder="1" applyAlignment="1" applyProtection="1">
      <alignment horizontal="center" vertical="center" wrapText="1"/>
    </xf>
    <xf numFmtId="0" fontId="6" fillId="21" borderId="25" xfId="23" applyFont="1" applyFill="1" applyBorder="1" applyAlignment="1" applyProtection="1">
      <alignment horizontal="left" vertical="center" wrapText="1"/>
    </xf>
    <xf numFmtId="0" fontId="6" fillId="21" borderId="18" xfId="23" applyFont="1" applyFill="1" applyBorder="1" applyAlignment="1" applyProtection="1">
      <alignment horizontal="left" vertical="center" wrapText="1"/>
    </xf>
    <xf numFmtId="0" fontId="6" fillId="21" borderId="14" xfId="23" applyFont="1" applyFill="1" applyBorder="1" applyAlignment="1" applyProtection="1">
      <alignment horizontal="left" vertical="center" wrapText="1"/>
    </xf>
    <xf numFmtId="0" fontId="6" fillId="21" borderId="20" xfId="23" applyFont="1" applyFill="1" applyBorder="1" applyAlignment="1" applyProtection="1">
      <alignment horizontal="left" vertical="center" wrapText="1"/>
    </xf>
    <xf numFmtId="0" fontId="6" fillId="21" borderId="47" xfId="23" applyFont="1" applyFill="1" applyBorder="1" applyAlignment="1" applyProtection="1">
      <alignment horizontal="center" vertical="center" wrapText="1"/>
    </xf>
    <xf numFmtId="0" fontId="37" fillId="0" borderId="44" xfId="0" applyFont="1" applyBorder="1" applyAlignment="1">
      <alignment horizontal="left" vertical="center" wrapText="1"/>
    </xf>
    <xf numFmtId="0" fontId="37" fillId="0" borderId="17" xfId="0" applyFont="1" applyBorder="1" applyAlignment="1">
      <alignment horizontal="left" vertical="center" wrapText="1"/>
    </xf>
    <xf numFmtId="0" fontId="37" fillId="0" borderId="51" xfId="0" applyFont="1" applyBorder="1" applyAlignment="1">
      <alignment horizontal="left" vertical="center" wrapText="1"/>
    </xf>
    <xf numFmtId="0" fontId="4" fillId="0" borderId="54" xfId="23" applyFont="1" applyFill="1" applyBorder="1" applyAlignment="1" applyProtection="1">
      <alignment horizontal="center" vertical="center" wrapText="1"/>
    </xf>
    <xf numFmtId="0" fontId="4" fillId="0" borderId="55" xfId="23" applyFont="1" applyFill="1" applyBorder="1" applyAlignment="1" applyProtection="1">
      <alignment horizontal="center" vertical="center" wrapText="1"/>
    </xf>
    <xf numFmtId="0" fontId="4" fillId="0" borderId="56" xfId="23" applyFont="1" applyFill="1" applyBorder="1" applyAlignment="1" applyProtection="1">
      <alignment horizontal="center" vertical="center" wrapText="1"/>
    </xf>
    <xf numFmtId="167" fontId="6" fillId="0" borderId="13" xfId="5" applyFont="1" applyFill="1" applyBorder="1" applyAlignment="1" applyProtection="1">
      <alignment horizontal="center" vertical="center" wrapText="1"/>
    </xf>
    <xf numFmtId="167" fontId="6" fillId="0" borderId="60" xfId="5" applyFont="1" applyFill="1" applyBorder="1" applyAlignment="1" applyProtection="1">
      <alignment horizontal="center" vertical="center" wrapText="1"/>
    </xf>
    <xf numFmtId="167" fontId="6" fillId="0" borderId="86" xfId="5" applyFont="1" applyFill="1" applyBorder="1" applyAlignment="1" applyProtection="1">
      <alignment horizontal="center" vertical="center" wrapText="1"/>
    </xf>
    <xf numFmtId="0" fontId="5" fillId="0" borderId="25" xfId="23" applyFont="1" applyFill="1" applyBorder="1" applyAlignment="1" applyProtection="1">
      <alignment horizontal="center" vertical="center"/>
    </xf>
    <xf numFmtId="0" fontId="5" fillId="0" borderId="1" xfId="23" applyFont="1" applyFill="1" applyBorder="1" applyAlignment="1" applyProtection="1">
      <alignment horizontal="center" vertical="center"/>
    </xf>
    <xf numFmtId="0" fontId="5" fillId="0" borderId="18" xfId="23" applyFont="1" applyFill="1" applyBorder="1" applyAlignment="1" applyProtection="1">
      <alignment horizontal="center" vertical="center"/>
    </xf>
    <xf numFmtId="0" fontId="6" fillId="21" borderId="45" xfId="23" applyFont="1" applyFill="1" applyBorder="1" applyAlignment="1">
      <alignment horizontal="left" vertical="center" wrapText="1"/>
    </xf>
    <xf numFmtId="0" fontId="6" fillId="21" borderId="47" xfId="23" applyFont="1" applyFill="1" applyBorder="1" applyAlignment="1">
      <alignment horizontal="left" vertical="center" wrapText="1"/>
    </xf>
    <xf numFmtId="0" fontId="6" fillId="21" borderId="25" xfId="23" applyFont="1" applyFill="1" applyBorder="1" applyAlignment="1">
      <alignment horizontal="center" vertical="center" wrapText="1"/>
    </xf>
    <xf numFmtId="0" fontId="6" fillId="21" borderId="1" xfId="23" applyFont="1" applyFill="1" applyBorder="1" applyAlignment="1">
      <alignment horizontal="center" vertical="center" wrapText="1"/>
    </xf>
    <xf numFmtId="0" fontId="6" fillId="21" borderId="18" xfId="23" applyFont="1" applyFill="1" applyBorder="1" applyAlignment="1">
      <alignment horizontal="center" vertical="center" wrapText="1"/>
    </xf>
    <xf numFmtId="0" fontId="6" fillId="21" borderId="2" xfId="23" applyFont="1" applyFill="1" applyBorder="1" applyAlignment="1">
      <alignment horizontal="center" vertical="center" wrapText="1"/>
    </xf>
    <xf numFmtId="0" fontId="6" fillId="21" borderId="0" xfId="23" applyFont="1" applyFill="1" applyBorder="1" applyAlignment="1">
      <alignment horizontal="center" vertical="center" wrapText="1"/>
    </xf>
    <xf numFmtId="0" fontId="6" fillId="21" borderId="19" xfId="23" applyFont="1" applyFill="1" applyBorder="1" applyAlignment="1">
      <alignment horizontal="center" vertical="center" wrapText="1"/>
    </xf>
    <xf numFmtId="0" fontId="6" fillId="21" borderId="14" xfId="23" applyFont="1" applyFill="1" applyBorder="1" applyAlignment="1">
      <alignment horizontal="center" vertical="center" wrapText="1"/>
    </xf>
    <xf numFmtId="0" fontId="6" fillId="21" borderId="3" xfId="23" applyFont="1" applyFill="1" applyBorder="1" applyAlignment="1">
      <alignment horizontal="center" vertical="center" wrapText="1"/>
    </xf>
    <xf numFmtId="0" fontId="6" fillId="21" borderId="20" xfId="23" applyFont="1" applyFill="1" applyBorder="1" applyAlignment="1">
      <alignment horizontal="center" vertical="center" wrapText="1"/>
    </xf>
    <xf numFmtId="0" fontId="6" fillId="21" borderId="8" xfId="23" applyFont="1" applyFill="1" applyBorder="1" applyAlignment="1" applyProtection="1">
      <alignment horizontal="center" vertical="center" wrapText="1"/>
    </xf>
    <xf numFmtId="3" fontId="6" fillId="0" borderId="29" xfId="23" applyNumberFormat="1" applyFont="1" applyFill="1" applyBorder="1" applyAlignment="1" applyProtection="1">
      <alignment horizontal="center" vertical="center" wrapText="1"/>
    </xf>
    <xf numFmtId="3" fontId="6" fillId="0" borderId="58" xfId="23" applyNumberFormat="1" applyFont="1" applyFill="1" applyBorder="1" applyAlignment="1" applyProtection="1">
      <alignment horizontal="center" vertical="center" wrapText="1"/>
    </xf>
    <xf numFmtId="3" fontId="6" fillId="0" borderId="21" xfId="23" applyNumberFormat="1" applyFont="1" applyFill="1" applyBorder="1" applyAlignment="1" applyProtection="1">
      <alignment horizontal="center" vertical="center" wrapText="1"/>
    </xf>
    <xf numFmtId="3" fontId="6" fillId="0" borderId="59" xfId="23" applyNumberFormat="1" applyFont="1" applyFill="1" applyBorder="1" applyAlignment="1" applyProtection="1">
      <alignment horizontal="center" vertical="center" wrapText="1"/>
    </xf>
    <xf numFmtId="3" fontId="6" fillId="0" borderId="57" xfId="23" applyNumberFormat="1" applyFont="1" applyFill="1" applyBorder="1" applyAlignment="1" applyProtection="1">
      <alignment horizontal="center" vertical="center" wrapText="1"/>
    </xf>
    <xf numFmtId="3" fontId="6" fillId="0" borderId="62" xfId="23" applyNumberFormat="1" applyFont="1" applyFill="1" applyBorder="1" applyAlignment="1" applyProtection="1">
      <alignment horizontal="center" vertical="center" wrapText="1"/>
    </xf>
    <xf numFmtId="0" fontId="7" fillId="0" borderId="29" xfId="23" applyFont="1" applyFill="1" applyBorder="1" applyAlignment="1" applyProtection="1">
      <alignment horizontal="left" vertical="top" wrapText="1"/>
    </xf>
    <xf numFmtId="0" fontId="7" fillId="0" borderId="30" xfId="23" applyFont="1" applyFill="1" applyBorder="1" applyAlignment="1" applyProtection="1">
      <alignment horizontal="left" vertical="top" wrapText="1"/>
    </xf>
    <xf numFmtId="0" fontId="7" fillId="0" borderId="31" xfId="23" applyFont="1" applyFill="1" applyBorder="1" applyAlignment="1" applyProtection="1">
      <alignment horizontal="left" vertical="top" wrapText="1"/>
    </xf>
    <xf numFmtId="0" fontId="7" fillId="0" borderId="21" xfId="23" applyFont="1" applyFill="1" applyBorder="1" applyAlignment="1" applyProtection="1">
      <alignment horizontal="left" vertical="top" wrapText="1"/>
    </xf>
    <xf numFmtId="0" fontId="7" fillId="0" borderId="0" xfId="23" applyFont="1" applyFill="1" applyBorder="1" applyAlignment="1" applyProtection="1">
      <alignment horizontal="left" vertical="top" wrapText="1"/>
    </xf>
    <xf numFmtId="0" fontId="7" fillId="0" borderId="19" xfId="23" applyFont="1" applyFill="1" applyBorder="1" applyAlignment="1" applyProtection="1">
      <alignment horizontal="left" vertical="top" wrapText="1"/>
    </xf>
    <xf numFmtId="0" fontId="7" fillId="0" borderId="57" xfId="23" applyFont="1" applyFill="1" applyBorder="1" applyAlignment="1" applyProtection="1">
      <alignment horizontal="left" vertical="top" wrapText="1"/>
    </xf>
    <xf numFmtId="0" fontId="7" fillId="0" borderId="3" xfId="23" applyFont="1" applyFill="1" applyBorder="1" applyAlignment="1" applyProtection="1">
      <alignment horizontal="left" vertical="top" wrapText="1"/>
    </xf>
    <xf numFmtId="0" fontId="7" fillId="0" borderId="20" xfId="23" applyFont="1" applyFill="1" applyBorder="1" applyAlignment="1" applyProtection="1">
      <alignment horizontal="left" vertical="top" wrapText="1"/>
    </xf>
    <xf numFmtId="0" fontId="7" fillId="0" borderId="45" xfId="23" applyFont="1" applyFill="1" applyBorder="1" applyAlignment="1" applyProtection="1">
      <alignment horizontal="center" vertical="center" wrapText="1"/>
    </xf>
    <xf numFmtId="0" fontId="7" fillId="0" borderId="46" xfId="23" applyFont="1" applyFill="1" applyBorder="1" applyAlignment="1" applyProtection="1">
      <alignment horizontal="center" vertical="center" wrapText="1"/>
    </xf>
    <xf numFmtId="0" fontId="7" fillId="0" borderId="47" xfId="23" applyFont="1" applyFill="1" applyBorder="1" applyAlignment="1" applyProtection="1">
      <alignment horizontal="center" vertical="center" wrapText="1"/>
    </xf>
    <xf numFmtId="0" fontId="6" fillId="21" borderId="4" xfId="23" applyFont="1" applyFill="1" applyBorder="1" applyAlignment="1" applyProtection="1">
      <alignment horizontal="center" vertical="center" wrapText="1"/>
    </xf>
    <xf numFmtId="0" fontId="6" fillId="21" borderId="12" xfId="23" applyFont="1" applyFill="1" applyBorder="1" applyAlignment="1" applyProtection="1">
      <alignment horizontal="center" vertical="center" wrapText="1"/>
    </xf>
    <xf numFmtId="0" fontId="6" fillId="9" borderId="28" xfId="23" applyFont="1" applyFill="1" applyBorder="1" applyAlignment="1" applyProtection="1">
      <alignment horizontal="center" vertical="center" wrapText="1"/>
    </xf>
    <xf numFmtId="0" fontId="6" fillId="9" borderId="9" xfId="23" applyFont="1" applyFill="1" applyBorder="1" applyAlignment="1" applyProtection="1">
      <alignment horizontal="center" vertical="center" wrapText="1"/>
    </xf>
    <xf numFmtId="0" fontId="6" fillId="9" borderId="26" xfId="23" applyFont="1" applyFill="1" applyBorder="1" applyAlignment="1" applyProtection="1">
      <alignment horizontal="center" vertical="center" wrapText="1"/>
    </xf>
    <xf numFmtId="3" fontId="7" fillId="9" borderId="29" xfId="23" applyNumberFormat="1" applyFont="1" applyFill="1" applyBorder="1" applyAlignment="1" applyProtection="1">
      <alignment horizontal="center" vertical="center" wrapText="1"/>
      <protection locked="0"/>
    </xf>
    <xf numFmtId="3" fontId="7" fillId="9" borderId="30" xfId="23" applyNumberFormat="1" applyFont="1" applyFill="1" applyBorder="1" applyAlignment="1" applyProtection="1">
      <alignment horizontal="center" vertical="center" wrapText="1"/>
      <protection locked="0"/>
    </xf>
    <xf numFmtId="3" fontId="7" fillId="9" borderId="58" xfId="23" applyNumberFormat="1" applyFont="1" applyFill="1" applyBorder="1" applyAlignment="1" applyProtection="1">
      <alignment horizontal="center" vertical="center" wrapText="1"/>
      <protection locked="0"/>
    </xf>
    <xf numFmtId="3" fontId="7" fillId="9" borderId="21" xfId="23" applyNumberFormat="1" applyFont="1" applyFill="1" applyBorder="1" applyAlignment="1" applyProtection="1">
      <alignment horizontal="center" vertical="center" wrapText="1"/>
      <protection locked="0"/>
    </xf>
    <xf numFmtId="3" fontId="7" fillId="9" borderId="0" xfId="23" applyNumberFormat="1" applyFont="1" applyFill="1" applyBorder="1" applyAlignment="1" applyProtection="1">
      <alignment horizontal="center" vertical="center" wrapText="1"/>
      <protection locked="0"/>
    </xf>
    <xf numFmtId="3" fontId="7" fillId="9" borderId="59" xfId="23" applyNumberFormat="1" applyFont="1" applyFill="1" applyBorder="1" applyAlignment="1" applyProtection="1">
      <alignment horizontal="center" vertical="center" wrapText="1"/>
      <protection locked="0"/>
    </xf>
    <xf numFmtId="3" fontId="7" fillId="9" borderId="57" xfId="23" applyNumberFormat="1" applyFont="1" applyFill="1" applyBorder="1" applyAlignment="1" applyProtection="1">
      <alignment horizontal="center" vertical="center" wrapText="1"/>
      <protection locked="0"/>
    </xf>
    <xf numFmtId="3" fontId="7" fillId="9" borderId="3" xfId="23" applyNumberFormat="1" applyFont="1" applyFill="1" applyBorder="1" applyAlignment="1" applyProtection="1">
      <alignment horizontal="center" vertical="center" wrapText="1"/>
      <protection locked="0"/>
    </xf>
    <xf numFmtId="3" fontId="7" fillId="9" borderId="62" xfId="23" applyNumberFormat="1" applyFont="1" applyFill="1" applyBorder="1" applyAlignment="1" applyProtection="1">
      <alignment horizontal="center" vertical="center" wrapText="1"/>
      <protection locked="0"/>
    </xf>
    <xf numFmtId="0" fontId="6" fillId="21" borderId="11" xfId="23" applyFont="1" applyFill="1" applyBorder="1" applyAlignment="1" applyProtection="1">
      <alignment horizontal="center" vertical="center" wrapText="1"/>
    </xf>
    <xf numFmtId="0" fontId="7" fillId="21" borderId="11" xfId="23" applyFont="1" applyFill="1" applyBorder="1" applyAlignment="1" applyProtection="1">
      <alignment horizontal="center" vertical="center" wrapText="1"/>
    </xf>
    <xf numFmtId="0" fontId="7" fillId="0" borderId="64" xfId="23" applyFont="1" applyFill="1" applyBorder="1" applyAlignment="1" applyProtection="1">
      <alignment horizontal="left" vertical="center" wrapText="1"/>
    </xf>
    <xf numFmtId="0" fontId="7" fillId="0" borderId="39" xfId="23" applyFont="1" applyFill="1" applyBorder="1" applyAlignment="1" applyProtection="1">
      <alignment horizontal="left" vertical="center" wrapText="1"/>
    </xf>
    <xf numFmtId="0" fontId="7" fillId="0" borderId="22" xfId="23" applyFont="1" applyFill="1" applyBorder="1" applyAlignment="1" applyProtection="1">
      <alignment horizontal="left" vertical="center" wrapText="1"/>
    </xf>
    <xf numFmtId="14" fontId="36" fillId="0" borderId="25" xfId="0" applyNumberFormat="1" applyFont="1" applyFill="1" applyBorder="1" applyAlignment="1">
      <alignment horizontal="center" vertical="center"/>
    </xf>
    <xf numFmtId="0" fontId="36" fillId="0" borderId="18" xfId="0" applyFont="1" applyFill="1" applyBorder="1" applyAlignment="1">
      <alignment horizontal="center" vertical="center"/>
    </xf>
    <xf numFmtId="0" fontId="36" fillId="0" borderId="2" xfId="0" applyFont="1" applyFill="1" applyBorder="1" applyAlignment="1">
      <alignment horizontal="center" vertical="center"/>
    </xf>
    <xf numFmtId="0" fontId="36" fillId="0" borderId="19" xfId="0" applyFont="1" applyFill="1" applyBorder="1" applyAlignment="1">
      <alignment horizontal="center" vertical="center"/>
    </xf>
    <xf numFmtId="0" fontId="36" fillId="0" borderId="14" xfId="0" applyFont="1" applyFill="1" applyBorder="1" applyAlignment="1">
      <alignment horizontal="center" vertical="center"/>
    </xf>
    <xf numFmtId="0" fontId="36" fillId="0" borderId="20" xfId="0" applyFont="1" applyFill="1" applyBorder="1" applyAlignment="1">
      <alignment horizontal="center" vertical="center"/>
    </xf>
    <xf numFmtId="0" fontId="6" fillId="9" borderId="20" xfId="23" applyFont="1" applyFill="1" applyBorder="1" applyAlignment="1" applyProtection="1">
      <alignment horizontal="center" vertical="center" wrapText="1"/>
    </xf>
    <xf numFmtId="0" fontId="7" fillId="21" borderId="4" xfId="23" applyFont="1" applyFill="1" applyBorder="1" applyAlignment="1" applyProtection="1">
      <alignment horizontal="center" vertical="center" wrapText="1"/>
    </xf>
    <xf numFmtId="0" fontId="6" fillId="21" borderId="29" xfId="23" applyFont="1" applyFill="1" applyBorder="1" applyAlignment="1" applyProtection="1">
      <alignment horizontal="center" vertical="center" wrapText="1"/>
    </xf>
    <xf numFmtId="0" fontId="6" fillId="21" borderId="58" xfId="23" applyFont="1" applyFill="1" applyBorder="1" applyAlignment="1" applyProtection="1">
      <alignment horizontal="center" vertical="center" wrapText="1"/>
    </xf>
    <xf numFmtId="173" fontId="6" fillId="9" borderId="42" xfId="18" applyNumberFormat="1" applyFont="1" applyFill="1" applyBorder="1" applyAlignment="1" applyProtection="1">
      <alignment horizontal="center" vertical="center" wrapText="1"/>
    </xf>
    <xf numFmtId="0" fontId="6" fillId="21" borderId="63" xfId="23" applyFont="1" applyFill="1" applyBorder="1" applyAlignment="1" applyProtection="1">
      <alignment horizontal="center" vertical="center" wrapText="1"/>
    </xf>
    <xf numFmtId="0" fontId="6" fillId="21" borderId="33" xfId="23" applyFont="1" applyFill="1" applyBorder="1" applyAlignment="1" applyProtection="1">
      <alignment horizontal="center" vertical="center" wrapText="1"/>
    </xf>
    <xf numFmtId="0" fontId="6" fillId="21" borderId="34" xfId="23" applyFont="1" applyFill="1" applyBorder="1" applyAlignment="1" applyProtection="1">
      <alignment horizontal="center" vertical="center" wrapText="1"/>
    </xf>
    <xf numFmtId="0" fontId="6" fillId="21" borderId="10" xfId="23" applyFont="1" applyFill="1" applyBorder="1" applyAlignment="1" applyProtection="1">
      <alignment horizontal="center" vertical="center" wrapText="1"/>
    </xf>
    <xf numFmtId="0" fontId="29" fillId="0" borderId="48" xfId="0" applyFont="1" applyFill="1" applyBorder="1" applyAlignment="1">
      <alignment horizontal="center" vertical="center" wrapText="1"/>
    </xf>
    <xf numFmtId="0" fontId="29" fillId="0" borderId="49" xfId="0" applyFont="1" applyFill="1" applyBorder="1" applyAlignment="1">
      <alignment horizontal="center" vertical="center" wrapText="1"/>
    </xf>
    <xf numFmtId="0" fontId="6" fillId="0" borderId="23" xfId="23" applyFont="1" applyFill="1" applyBorder="1" applyAlignment="1">
      <alignment horizontal="center" vertical="center" wrapText="1"/>
    </xf>
    <xf numFmtId="0" fontId="6" fillId="0" borderId="52" xfId="23" applyFont="1" applyFill="1" applyBorder="1" applyAlignment="1">
      <alignment horizontal="center" vertical="center" wrapText="1"/>
    </xf>
    <xf numFmtId="0" fontId="6" fillId="0" borderId="53" xfId="23" applyFont="1" applyFill="1" applyBorder="1" applyAlignment="1">
      <alignment horizontal="center" vertical="center" wrapText="1"/>
    </xf>
    <xf numFmtId="0" fontId="29" fillId="0" borderId="36" xfId="0" applyFont="1" applyFill="1" applyBorder="1" applyAlignment="1">
      <alignment horizontal="center" vertical="center" wrapText="1"/>
    </xf>
    <xf numFmtId="0" fontId="29" fillId="0" borderId="37"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29" fillId="0" borderId="28" xfId="0" applyFont="1" applyFill="1" applyBorder="1" applyAlignment="1">
      <alignment horizontal="center" vertical="center" wrapText="1"/>
    </xf>
    <xf numFmtId="0" fontId="6" fillId="21" borderId="25" xfId="23" applyFont="1" applyFill="1" applyBorder="1" applyAlignment="1">
      <alignment horizontal="left" vertical="center" wrapText="1"/>
    </xf>
    <xf numFmtId="0" fontId="6" fillId="21" borderId="18" xfId="23" applyFont="1" applyFill="1" applyBorder="1" applyAlignment="1">
      <alignment horizontal="left" vertical="center" wrapText="1"/>
    </xf>
    <xf numFmtId="0" fontId="6" fillId="21" borderId="2" xfId="23" applyFont="1" applyFill="1" applyBorder="1" applyAlignment="1">
      <alignment horizontal="left" vertical="center" wrapText="1"/>
    </xf>
    <xf numFmtId="0" fontId="6" fillId="21" borderId="19" xfId="23" applyFont="1" applyFill="1" applyBorder="1" applyAlignment="1">
      <alignment horizontal="left" vertical="center" wrapText="1"/>
    </xf>
    <xf numFmtId="0" fontId="6" fillId="21" borderId="14" xfId="23" applyFont="1" applyFill="1" applyBorder="1" applyAlignment="1">
      <alignment horizontal="left" vertical="center" wrapText="1"/>
    </xf>
    <xf numFmtId="0" fontId="6" fillId="21" borderId="20" xfId="23" applyFont="1" applyFill="1" applyBorder="1" applyAlignment="1">
      <alignment horizontal="left" vertical="center" wrapText="1"/>
    </xf>
    <xf numFmtId="0" fontId="6" fillId="21" borderId="46" xfId="23" applyFont="1" applyFill="1" applyBorder="1" applyAlignment="1">
      <alignment horizontal="center" vertical="center" wrapText="1"/>
    </xf>
    <xf numFmtId="2" fontId="7" fillId="0" borderId="64" xfId="23" applyNumberFormat="1" applyFont="1" applyBorder="1" applyAlignment="1">
      <alignment horizontal="left" vertical="center" wrapText="1"/>
    </xf>
    <xf numFmtId="2" fontId="7" fillId="0" borderId="65" xfId="23" applyNumberFormat="1" applyFont="1" applyBorder="1" applyAlignment="1">
      <alignment horizontal="left" vertical="center" wrapText="1"/>
    </xf>
    <xf numFmtId="2" fontId="7" fillId="0" borderId="13" xfId="23" applyNumberFormat="1" applyFont="1" applyBorder="1" applyAlignment="1">
      <alignment horizontal="center" vertical="center" wrapText="1"/>
    </xf>
    <xf numFmtId="2" fontId="7" fillId="0" borderId="7" xfId="23" applyNumberFormat="1" applyFont="1" applyBorder="1" applyAlignment="1">
      <alignment horizontal="center" vertical="center" wrapText="1"/>
    </xf>
    <xf numFmtId="9" fontId="7" fillId="0" borderId="0" xfId="23" applyNumberFormat="1" applyFont="1" applyAlignment="1">
      <alignment horizontal="left" vertical="center" wrapText="1"/>
    </xf>
    <xf numFmtId="9" fontId="7" fillId="0" borderId="57" xfId="23" applyNumberFormat="1" applyFont="1" applyBorder="1" applyAlignment="1">
      <alignment horizontal="left" vertical="center" wrapText="1"/>
    </xf>
    <xf numFmtId="9" fontId="7" fillId="0" borderId="3" xfId="23" applyNumberFormat="1" applyFont="1" applyBorder="1" applyAlignment="1">
      <alignment horizontal="left" vertical="center" wrapText="1"/>
    </xf>
    <xf numFmtId="9" fontId="7" fillId="0" borderId="20" xfId="23" applyNumberFormat="1" applyFont="1" applyBorder="1" applyAlignment="1">
      <alignment horizontal="left" vertical="center" wrapText="1"/>
    </xf>
    <xf numFmtId="9" fontId="7" fillId="0" borderId="30" xfId="23" applyNumberFormat="1" applyFont="1" applyBorder="1" applyAlignment="1">
      <alignment vertical="center" wrapText="1"/>
    </xf>
    <xf numFmtId="9" fontId="7" fillId="0" borderId="31" xfId="23" applyNumberFormat="1" applyFont="1" applyBorder="1" applyAlignment="1">
      <alignment vertical="center" wrapText="1"/>
    </xf>
    <xf numFmtId="9" fontId="7" fillId="0" borderId="21" xfId="23" applyNumberFormat="1" applyFont="1" applyBorder="1" applyAlignment="1">
      <alignment vertical="center" wrapText="1"/>
    </xf>
    <xf numFmtId="9" fontId="7" fillId="0" borderId="0" xfId="23" applyNumberFormat="1" applyFont="1" applyAlignment="1">
      <alignment vertical="center" wrapText="1"/>
    </xf>
    <xf numFmtId="9" fontId="7" fillId="0" borderId="19" xfId="23" applyNumberFormat="1" applyFont="1" applyBorder="1" applyAlignment="1">
      <alignment vertical="center" wrapText="1"/>
    </xf>
    <xf numFmtId="9" fontId="7" fillId="0" borderId="15" xfId="23" applyNumberFormat="1" applyFont="1" applyBorder="1" applyAlignment="1">
      <alignment vertical="center" wrapText="1"/>
    </xf>
    <xf numFmtId="9" fontId="7" fillId="0" borderId="6" xfId="23" applyNumberFormat="1" applyFont="1" applyBorder="1" applyAlignment="1">
      <alignment vertical="center" wrapText="1"/>
    </xf>
    <xf numFmtId="9" fontId="7" fillId="0" borderId="10" xfId="23" applyNumberFormat="1" applyFont="1" applyBorder="1" applyAlignment="1">
      <alignment vertical="center" wrapText="1"/>
    </xf>
    <xf numFmtId="9" fontId="7" fillId="9" borderId="42" xfId="31" applyFont="1" applyFill="1" applyBorder="1" applyAlignment="1" applyProtection="1">
      <alignment horizontal="left" vertical="top" wrapText="1"/>
    </xf>
    <xf numFmtId="9" fontId="7" fillId="9" borderId="43" xfId="31" applyFont="1" applyFill="1" applyBorder="1" applyAlignment="1" applyProtection="1">
      <alignment horizontal="left" vertical="top" wrapText="1"/>
    </xf>
    <xf numFmtId="9" fontId="7" fillId="9" borderId="44" xfId="31" applyFont="1" applyFill="1" applyBorder="1" applyAlignment="1" applyProtection="1">
      <alignment horizontal="left" vertical="top" wrapText="1"/>
    </xf>
    <xf numFmtId="9" fontId="7" fillId="9" borderId="42" xfId="31" applyFont="1" applyFill="1" applyBorder="1" applyAlignment="1" applyProtection="1">
      <alignment vertical="top" wrapText="1"/>
    </xf>
    <xf numFmtId="9" fontId="7" fillId="9" borderId="43" xfId="31" applyFont="1" applyFill="1" applyBorder="1" applyAlignment="1" applyProtection="1">
      <alignment vertical="top" wrapText="1"/>
    </xf>
    <xf numFmtId="9" fontId="7" fillId="9" borderId="37" xfId="31" applyFont="1" applyFill="1" applyBorder="1" applyAlignment="1" applyProtection="1">
      <alignment vertical="top" wrapText="1"/>
    </xf>
    <xf numFmtId="0" fontId="6" fillId="21" borderId="13" xfId="23" applyFont="1" applyFill="1" applyBorder="1" applyAlignment="1" applyProtection="1">
      <alignment horizontal="center" vertical="center" wrapText="1"/>
    </xf>
    <xf numFmtId="0" fontId="6" fillId="9" borderId="63" xfId="23" applyFont="1" applyFill="1" applyBorder="1" applyAlignment="1" applyProtection="1">
      <alignment horizontal="center" vertical="center" wrapText="1"/>
    </xf>
    <xf numFmtId="0" fontId="6" fillId="9" borderId="32" xfId="23" applyFont="1" applyFill="1" applyBorder="1" applyAlignment="1" applyProtection="1">
      <alignment horizontal="center" vertical="center" wrapText="1"/>
    </xf>
    <xf numFmtId="0" fontId="6" fillId="9" borderId="33" xfId="23" applyFont="1" applyFill="1" applyBorder="1" applyAlignment="1" applyProtection="1">
      <alignment horizontal="center" vertical="center" wrapText="1"/>
    </xf>
    <xf numFmtId="0" fontId="6" fillId="9" borderId="34" xfId="23" applyFont="1" applyFill="1" applyBorder="1" applyAlignment="1" applyProtection="1">
      <alignment horizontal="center" vertical="center" wrapText="1"/>
    </xf>
    <xf numFmtId="0" fontId="6" fillId="21" borderId="64" xfId="23" applyFont="1" applyFill="1" applyBorder="1" applyAlignment="1" applyProtection="1">
      <alignment horizontal="center" vertical="center" wrapText="1"/>
    </xf>
    <xf numFmtId="173" fontId="6" fillId="9" borderId="37" xfId="18" applyNumberFormat="1" applyFont="1" applyFill="1" applyBorder="1" applyAlignment="1" applyProtection="1">
      <alignment horizontal="center" vertical="center" wrapText="1"/>
    </xf>
    <xf numFmtId="0" fontId="7" fillId="9" borderId="29" xfId="23" applyFont="1" applyFill="1" applyBorder="1" applyAlignment="1" applyProtection="1">
      <alignment horizontal="left" vertical="center" wrapText="1"/>
    </xf>
    <xf numFmtId="0" fontId="7" fillId="9" borderId="30" xfId="23" applyFont="1" applyFill="1" applyBorder="1" applyAlignment="1" applyProtection="1">
      <alignment horizontal="left" vertical="center" wrapText="1"/>
    </xf>
    <xf numFmtId="0" fontId="7" fillId="9" borderId="31" xfId="23" applyFont="1" applyFill="1" applyBorder="1" applyAlignment="1" applyProtection="1">
      <alignment horizontal="left" vertical="center" wrapText="1"/>
    </xf>
    <xf numFmtId="0" fontId="7" fillId="9" borderId="21" xfId="23" applyFont="1" applyFill="1" applyBorder="1" applyAlignment="1" applyProtection="1">
      <alignment horizontal="left" vertical="center" wrapText="1"/>
    </xf>
    <xf numFmtId="0" fontId="7" fillId="9" borderId="0" xfId="23" applyFont="1" applyFill="1" applyBorder="1" applyAlignment="1" applyProtection="1">
      <alignment horizontal="left" vertical="center" wrapText="1"/>
    </xf>
    <xf numFmtId="0" fontId="7" fillId="9" borderId="19" xfId="23" applyFont="1" applyFill="1" applyBorder="1" applyAlignment="1" applyProtection="1">
      <alignment horizontal="left" vertical="center" wrapText="1"/>
    </xf>
    <xf numFmtId="0" fontId="7" fillId="9" borderId="57" xfId="23" applyFont="1" applyFill="1" applyBorder="1" applyAlignment="1" applyProtection="1">
      <alignment horizontal="left" vertical="center" wrapText="1"/>
    </xf>
    <xf numFmtId="0" fontId="7" fillId="9" borderId="3" xfId="23" applyFont="1" applyFill="1" applyBorder="1" applyAlignment="1" applyProtection="1">
      <alignment horizontal="left" vertical="center" wrapText="1"/>
    </xf>
    <xf numFmtId="0" fontId="7" fillId="9" borderId="20" xfId="23" applyFont="1" applyFill="1" applyBorder="1" applyAlignment="1" applyProtection="1">
      <alignment horizontal="left" vertical="center" wrapText="1"/>
    </xf>
    <xf numFmtId="0" fontId="7" fillId="0" borderId="11" xfId="23" applyFont="1" applyFill="1" applyBorder="1" applyAlignment="1" applyProtection="1">
      <alignment horizontal="left" vertical="center" wrapText="1"/>
    </xf>
    <xf numFmtId="9" fontId="6" fillId="0" borderId="29" xfId="29" applyFont="1" applyFill="1" applyBorder="1" applyAlignment="1" applyProtection="1">
      <alignment horizontal="center" vertical="center" wrapText="1"/>
    </xf>
    <xf numFmtId="9" fontId="6" fillId="0" borderId="58" xfId="29" applyFont="1" applyFill="1" applyBorder="1" applyAlignment="1" applyProtection="1">
      <alignment horizontal="center" vertical="center" wrapText="1"/>
    </xf>
    <xf numFmtId="9" fontId="6" fillId="0" borderId="21" xfId="29" applyFont="1" applyFill="1" applyBorder="1" applyAlignment="1" applyProtection="1">
      <alignment horizontal="center" vertical="center" wrapText="1"/>
    </xf>
    <xf numFmtId="9" fontId="6" fillId="0" borderId="59" xfId="29" applyFont="1" applyFill="1" applyBorder="1" applyAlignment="1" applyProtection="1">
      <alignment horizontal="center" vertical="center" wrapText="1"/>
    </xf>
    <xf numFmtId="2" fontId="7" fillId="0" borderId="60" xfId="23" applyNumberFormat="1" applyFont="1" applyFill="1" applyBorder="1" applyAlignment="1" applyProtection="1">
      <alignment horizontal="center" vertical="center" wrapText="1"/>
    </xf>
    <xf numFmtId="167" fontId="7" fillId="20" borderId="4" xfId="5" applyFont="1" applyFill="1" applyBorder="1" applyAlignment="1" applyProtection="1">
      <alignment horizontal="left" vertical="center" wrapText="1"/>
    </xf>
    <xf numFmtId="167" fontId="30" fillId="20" borderId="4" xfId="5" applyFont="1" applyFill="1" applyBorder="1" applyAlignment="1" applyProtection="1">
      <alignment horizontal="left" vertical="center" wrapText="1"/>
    </xf>
    <xf numFmtId="9" fontId="7" fillId="0" borderId="4" xfId="23" applyNumberFormat="1" applyFont="1" applyBorder="1" applyAlignment="1">
      <alignment horizontal="left" vertical="center" wrapText="1"/>
    </xf>
    <xf numFmtId="0" fontId="0" fillId="14" borderId="4" xfId="0" applyFill="1" applyBorder="1" applyAlignment="1">
      <alignment horizontal="center"/>
    </xf>
    <xf numFmtId="0" fontId="0" fillId="0" borderId="59" xfId="0" applyBorder="1" applyAlignment="1">
      <alignment horizontal="center"/>
    </xf>
    <xf numFmtId="0" fontId="0" fillId="19" borderId="59" xfId="0" applyFill="1"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25" xfId="0" applyBorder="1" applyAlignment="1">
      <alignment horizontal="center"/>
    </xf>
    <xf numFmtId="0" fontId="0" fillId="0" borderId="1" xfId="0" applyBorder="1" applyAlignment="1">
      <alignment horizontal="center"/>
    </xf>
    <xf numFmtId="0" fontId="0" fillId="0" borderId="18" xfId="0" applyBorder="1" applyAlignment="1">
      <alignment horizontal="center"/>
    </xf>
    <xf numFmtId="0" fontId="7" fillId="0" borderId="29" xfId="23" applyFont="1" applyFill="1" applyBorder="1" applyAlignment="1" applyProtection="1">
      <alignment horizontal="left" vertical="center" wrapText="1"/>
    </xf>
    <xf numFmtId="0" fontId="7" fillId="0" borderId="30" xfId="23" applyFont="1" applyFill="1" applyBorder="1" applyAlignment="1" applyProtection="1">
      <alignment horizontal="left" vertical="center" wrapText="1"/>
    </xf>
    <xf numFmtId="0" fontId="7" fillId="0" borderId="31" xfId="23" applyFont="1" applyFill="1" applyBorder="1" applyAlignment="1" applyProtection="1">
      <alignment horizontal="left" vertical="center" wrapText="1"/>
    </xf>
    <xf numFmtId="0" fontId="7" fillId="0" borderId="21" xfId="23" applyFont="1" applyFill="1" applyBorder="1" applyAlignment="1" applyProtection="1">
      <alignment horizontal="left" vertical="center" wrapText="1"/>
    </xf>
    <xf numFmtId="0" fontId="7" fillId="0" borderId="0" xfId="23" applyFont="1" applyFill="1" applyBorder="1" applyAlignment="1" applyProtection="1">
      <alignment horizontal="left" vertical="center" wrapText="1"/>
    </xf>
    <xf numFmtId="0" fontId="7" fillId="0" borderId="19" xfId="23" applyFont="1" applyFill="1" applyBorder="1" applyAlignment="1" applyProtection="1">
      <alignment horizontal="left" vertical="center" wrapText="1"/>
    </xf>
    <xf numFmtId="0" fontId="7" fillId="0" borderId="57" xfId="23" applyFont="1" applyFill="1" applyBorder="1" applyAlignment="1" applyProtection="1">
      <alignment horizontal="left" vertical="center" wrapText="1"/>
    </xf>
    <xf numFmtId="0" fontId="7" fillId="0" borderId="3" xfId="23" applyFont="1" applyFill="1" applyBorder="1" applyAlignment="1" applyProtection="1">
      <alignment horizontal="left" vertical="center" wrapText="1"/>
    </xf>
    <xf numFmtId="0" fontId="7" fillId="0" borderId="20" xfId="23" applyFont="1" applyFill="1" applyBorder="1" applyAlignment="1" applyProtection="1">
      <alignment horizontal="left" vertical="center" wrapText="1"/>
    </xf>
    <xf numFmtId="9" fontId="7" fillId="9" borderId="44" xfId="31" applyFont="1" applyFill="1" applyBorder="1" applyAlignment="1" applyProtection="1">
      <alignment vertical="top" wrapText="1"/>
    </xf>
    <xf numFmtId="9" fontId="7" fillId="0" borderId="0" xfId="23" applyNumberFormat="1" applyFont="1" applyBorder="1" applyAlignment="1">
      <alignment vertical="center" wrapText="1"/>
    </xf>
    <xf numFmtId="173" fontId="6" fillId="0" borderId="42" xfId="18" applyNumberFormat="1" applyFont="1" applyFill="1" applyBorder="1" applyAlignment="1" applyProtection="1">
      <alignment horizontal="center" vertical="center" wrapText="1"/>
    </xf>
    <xf numFmtId="173" fontId="6" fillId="0" borderId="43" xfId="18" applyNumberFormat="1" applyFont="1" applyFill="1" applyBorder="1" applyAlignment="1" applyProtection="1">
      <alignment horizontal="center" vertical="center" wrapText="1"/>
    </xf>
    <xf numFmtId="173" fontId="6" fillId="0" borderId="37" xfId="18" applyNumberFormat="1" applyFont="1" applyFill="1" applyBorder="1" applyAlignment="1" applyProtection="1">
      <alignment horizontal="center" vertical="center" wrapText="1"/>
    </xf>
    <xf numFmtId="0" fontId="7" fillId="0" borderId="29" xfId="23" applyFont="1" applyFill="1" applyBorder="1" applyAlignment="1" applyProtection="1">
      <alignment horizontal="center" vertical="center" wrapText="1"/>
    </xf>
    <xf numFmtId="0" fontId="7" fillId="0" borderId="30" xfId="23" applyFont="1" applyFill="1" applyBorder="1" applyAlignment="1" applyProtection="1">
      <alignment horizontal="center" vertical="center" wrapText="1"/>
    </xf>
    <xf numFmtId="0" fontId="7" fillId="0" borderId="31" xfId="23" applyFont="1" applyFill="1" applyBorder="1" applyAlignment="1" applyProtection="1">
      <alignment horizontal="center" vertical="center" wrapText="1"/>
    </xf>
    <xf numFmtId="0" fontId="7" fillId="0" borderId="21" xfId="23" applyFont="1" applyFill="1" applyBorder="1" applyAlignment="1" applyProtection="1">
      <alignment horizontal="center" vertical="center" wrapText="1"/>
    </xf>
    <xf numFmtId="0" fontId="7" fillId="0" borderId="0" xfId="23" applyFont="1" applyFill="1" applyBorder="1" applyAlignment="1" applyProtection="1">
      <alignment horizontal="center" vertical="center" wrapText="1"/>
    </xf>
    <xf numFmtId="0" fontId="7" fillId="0" borderId="19" xfId="23" applyFont="1" applyFill="1" applyBorder="1" applyAlignment="1" applyProtection="1">
      <alignment horizontal="center" vertical="center" wrapText="1"/>
    </xf>
    <xf numFmtId="0" fontId="7" fillId="0" borderId="57" xfId="23" applyFont="1" applyFill="1" applyBorder="1" applyAlignment="1" applyProtection="1">
      <alignment horizontal="center" vertical="center" wrapText="1"/>
    </xf>
    <xf numFmtId="0" fontId="7" fillId="0" borderId="3" xfId="23" applyFont="1" applyFill="1" applyBorder="1" applyAlignment="1" applyProtection="1">
      <alignment horizontal="center" vertical="center" wrapText="1"/>
    </xf>
    <xf numFmtId="0" fontId="7" fillId="0" borderId="20" xfId="23" applyFont="1" applyFill="1" applyBorder="1" applyAlignment="1" applyProtection="1">
      <alignment horizontal="center" vertical="center" wrapText="1"/>
    </xf>
    <xf numFmtId="9" fontId="7" fillId="9" borderId="29" xfId="23" applyNumberFormat="1" applyFont="1" applyFill="1" applyBorder="1" applyAlignment="1">
      <alignment horizontal="left" vertical="center" wrapText="1"/>
    </xf>
    <xf numFmtId="9" fontId="7" fillId="9" borderId="30" xfId="23" applyNumberFormat="1" applyFont="1" applyFill="1" applyBorder="1" applyAlignment="1">
      <alignment horizontal="left" vertical="center" wrapText="1"/>
    </xf>
    <xf numFmtId="9" fontId="7" fillId="9" borderId="31" xfId="23" applyNumberFormat="1" applyFont="1" applyFill="1" applyBorder="1" applyAlignment="1">
      <alignment horizontal="left" vertical="center" wrapText="1"/>
    </xf>
    <xf numFmtId="9" fontId="7" fillId="9" borderId="21" xfId="23" applyNumberFormat="1" applyFont="1" applyFill="1" applyBorder="1" applyAlignment="1">
      <alignment horizontal="left" vertical="center" wrapText="1"/>
    </xf>
    <xf numFmtId="9" fontId="7" fillId="9" borderId="0" xfId="23" applyNumberFormat="1" applyFont="1" applyFill="1" applyBorder="1" applyAlignment="1">
      <alignment horizontal="left" vertical="center" wrapText="1"/>
    </xf>
    <xf numFmtId="9" fontId="7" fillId="9" borderId="19" xfId="23" applyNumberFormat="1" applyFont="1" applyFill="1" applyBorder="1" applyAlignment="1">
      <alignment horizontal="left" vertical="center" wrapText="1"/>
    </xf>
    <xf numFmtId="9" fontId="7" fillId="9" borderId="15" xfId="23" applyNumberFormat="1" applyFont="1" applyFill="1" applyBorder="1" applyAlignment="1">
      <alignment horizontal="left" vertical="center" wrapText="1"/>
    </xf>
    <xf numFmtId="9" fontId="7" fillId="9" borderId="6" xfId="23" applyNumberFormat="1" applyFont="1" applyFill="1" applyBorder="1" applyAlignment="1">
      <alignment horizontal="left" vertical="center" wrapText="1"/>
    </xf>
    <xf numFmtId="9" fontId="7" fillId="9" borderId="10" xfId="23" applyNumberFormat="1" applyFont="1" applyFill="1" applyBorder="1" applyAlignment="1">
      <alignment horizontal="left" vertical="center" wrapText="1"/>
    </xf>
    <xf numFmtId="9" fontId="34" fillId="9" borderId="43" xfId="31" applyFont="1" applyFill="1" applyBorder="1" applyAlignment="1" applyProtection="1">
      <alignment horizontal="left" vertical="top" wrapText="1"/>
    </xf>
    <xf numFmtId="9" fontId="34" fillId="9" borderId="44" xfId="31" applyFont="1" applyFill="1" applyBorder="1" applyAlignment="1" applyProtection="1">
      <alignment horizontal="left" vertical="top" wrapText="1"/>
    </xf>
    <xf numFmtId="9" fontId="7" fillId="9" borderId="37" xfId="31" applyFont="1" applyFill="1" applyBorder="1" applyAlignment="1" applyProtection="1">
      <alignment horizontal="left" vertical="top" wrapText="1"/>
    </xf>
    <xf numFmtId="178" fontId="6" fillId="0" borderId="42" xfId="18" applyNumberFormat="1" applyFont="1" applyFill="1" applyBorder="1" applyAlignment="1" applyProtection="1">
      <alignment horizontal="center" vertical="center" wrapText="1"/>
    </xf>
    <xf numFmtId="178" fontId="6" fillId="0" borderId="43" xfId="18" applyNumberFormat="1" applyFont="1" applyFill="1" applyBorder="1" applyAlignment="1" applyProtection="1">
      <alignment horizontal="center" vertical="center" wrapText="1"/>
    </xf>
    <xf numFmtId="178" fontId="6" fillId="0" borderId="37" xfId="18" applyNumberFormat="1" applyFont="1" applyFill="1" applyBorder="1" applyAlignment="1" applyProtection="1">
      <alignment horizontal="center" vertical="center" wrapText="1"/>
    </xf>
    <xf numFmtId="2" fontId="7" fillId="0" borderId="64" xfId="23" applyNumberFormat="1" applyFont="1" applyFill="1" applyBorder="1" applyAlignment="1" applyProtection="1">
      <alignment horizontal="left" vertical="top" wrapText="1"/>
    </xf>
    <xf numFmtId="2" fontId="7" fillId="0" borderId="65" xfId="23" applyNumberFormat="1" applyFont="1" applyFill="1" applyBorder="1" applyAlignment="1" applyProtection="1">
      <alignment horizontal="left" vertical="top" wrapText="1"/>
    </xf>
    <xf numFmtId="2" fontId="7" fillId="0" borderId="64" xfId="23" applyNumberFormat="1" applyFont="1" applyFill="1" applyBorder="1" applyAlignment="1" applyProtection="1">
      <alignment vertical="center" wrapText="1"/>
    </xf>
    <xf numFmtId="0" fontId="0" fillId="0" borderId="65" xfId="0" applyFill="1" applyBorder="1" applyAlignment="1">
      <alignment vertical="center" wrapText="1"/>
    </xf>
    <xf numFmtId="9" fontId="7" fillId="9" borderId="0" xfId="23" applyNumberFormat="1" applyFont="1" applyFill="1" applyAlignment="1">
      <alignment horizontal="left" vertical="center" wrapText="1"/>
    </xf>
    <xf numFmtId="9" fontId="7" fillId="9" borderId="29" xfId="23" applyNumberFormat="1" applyFont="1" applyFill="1" applyBorder="1" applyAlignment="1">
      <alignment vertical="center" wrapText="1"/>
    </xf>
    <xf numFmtId="9" fontId="7" fillId="9" borderId="30" xfId="23" applyNumberFormat="1" applyFont="1" applyFill="1" applyBorder="1" applyAlignment="1">
      <alignment vertical="center" wrapText="1"/>
    </xf>
    <xf numFmtId="9" fontId="7" fillId="9" borderId="31" xfId="23" applyNumberFormat="1" applyFont="1" applyFill="1" applyBorder="1" applyAlignment="1">
      <alignment vertical="center" wrapText="1"/>
    </xf>
    <xf numFmtId="9" fontId="7" fillId="9" borderId="21" xfId="23" applyNumberFormat="1" applyFont="1" applyFill="1" applyBorder="1" applyAlignment="1">
      <alignment vertical="center" wrapText="1"/>
    </xf>
    <xf numFmtId="9" fontId="7" fillId="9" borderId="0" xfId="23" applyNumberFormat="1" applyFont="1" applyFill="1" applyAlignment="1">
      <alignment vertical="center" wrapText="1"/>
    </xf>
    <xf numFmtId="9" fontId="7" fillId="9" borderId="19" xfId="23" applyNumberFormat="1" applyFont="1" applyFill="1" applyBorder="1" applyAlignment="1">
      <alignment vertical="center" wrapText="1"/>
    </xf>
    <xf numFmtId="9" fontId="7" fillId="9" borderId="15" xfId="23" applyNumberFormat="1" applyFont="1" applyFill="1" applyBorder="1" applyAlignment="1">
      <alignment vertical="center" wrapText="1"/>
    </xf>
    <xf numFmtId="9" fontId="7" fillId="9" borderId="6" xfId="23" applyNumberFormat="1" applyFont="1" applyFill="1" applyBorder="1" applyAlignment="1">
      <alignment vertical="center" wrapText="1"/>
    </xf>
    <xf numFmtId="9" fontId="7" fillId="9" borderId="10" xfId="23" applyNumberFormat="1" applyFont="1" applyFill="1" applyBorder="1" applyAlignment="1">
      <alignment vertical="center" wrapText="1"/>
    </xf>
    <xf numFmtId="9" fontId="34" fillId="0" borderId="30" xfId="23" applyNumberFormat="1" applyFont="1" applyBorder="1" applyAlignment="1">
      <alignment horizontal="left" vertical="center" wrapText="1"/>
    </xf>
    <xf numFmtId="9" fontId="34" fillId="0" borderId="31" xfId="23" applyNumberFormat="1" applyFont="1" applyBorder="1" applyAlignment="1">
      <alignment horizontal="left" vertical="center" wrapText="1"/>
    </xf>
    <xf numFmtId="9" fontId="34" fillId="0" borderId="21" xfId="23" applyNumberFormat="1" applyFont="1" applyBorder="1" applyAlignment="1">
      <alignment horizontal="left" vertical="center" wrapText="1"/>
    </xf>
    <xf numFmtId="9" fontId="34" fillId="0" borderId="0" xfId="23" applyNumberFormat="1" applyFont="1" applyAlignment="1">
      <alignment horizontal="left" vertical="center" wrapText="1"/>
    </xf>
    <xf numFmtId="9" fontId="34" fillId="0" borderId="19" xfId="23" applyNumberFormat="1" applyFont="1" applyBorder="1" applyAlignment="1">
      <alignment horizontal="left" vertical="center" wrapText="1"/>
    </xf>
    <xf numFmtId="9" fontId="34" fillId="0" borderId="15" xfId="23" applyNumberFormat="1" applyFont="1" applyBorder="1" applyAlignment="1">
      <alignment horizontal="left" vertical="center" wrapText="1"/>
    </xf>
    <xf numFmtId="9" fontId="34" fillId="0" borderId="6" xfId="23" applyNumberFormat="1" applyFont="1" applyBorder="1" applyAlignment="1">
      <alignment horizontal="left" vertical="center" wrapText="1"/>
    </xf>
    <xf numFmtId="9" fontId="34" fillId="0" borderId="10" xfId="23" applyNumberFormat="1" applyFont="1" applyBorder="1" applyAlignment="1">
      <alignment horizontal="left" vertical="center" wrapText="1"/>
    </xf>
    <xf numFmtId="2" fontId="7" fillId="0" borderId="64" xfId="23" applyNumberFormat="1" applyFont="1" applyFill="1" applyBorder="1" applyAlignment="1" applyProtection="1">
      <alignment vertical="top" wrapText="1"/>
    </xf>
    <xf numFmtId="2" fontId="7" fillId="0" borderId="65" xfId="23" applyNumberFormat="1" applyFont="1" applyFill="1" applyBorder="1" applyAlignment="1" applyProtection="1">
      <alignment vertical="top" wrapText="1"/>
    </xf>
    <xf numFmtId="0" fontId="7" fillId="0" borderId="64" xfId="23" applyNumberFormat="1" applyFont="1" applyFill="1" applyBorder="1" applyAlignment="1" applyProtection="1">
      <alignment horizontal="left" vertical="top" wrapText="1"/>
    </xf>
    <xf numFmtId="0" fontId="7" fillId="0" borderId="65" xfId="23" applyNumberFormat="1" applyFont="1" applyFill="1" applyBorder="1" applyAlignment="1" applyProtection="1">
      <alignment horizontal="left" vertical="top" wrapText="1"/>
    </xf>
    <xf numFmtId="9" fontId="7" fillId="22" borderId="42" xfId="0" applyNumberFormat="1" applyFont="1" applyFill="1" applyBorder="1" applyAlignment="1">
      <alignment horizontal="left" vertical="top" wrapText="1"/>
    </xf>
    <xf numFmtId="9" fontId="7" fillId="22" borderId="43" xfId="0" applyNumberFormat="1" applyFont="1" applyFill="1" applyBorder="1" applyAlignment="1">
      <alignment horizontal="left" vertical="top" wrapText="1"/>
    </xf>
    <xf numFmtId="9" fontId="7" fillId="22" borderId="44" xfId="0" applyNumberFormat="1" applyFont="1" applyFill="1" applyBorder="1" applyAlignment="1">
      <alignment horizontal="left" vertical="top" wrapText="1"/>
    </xf>
    <xf numFmtId="9" fontId="38" fillId="9" borderId="29" xfId="23" applyNumberFormat="1" applyFont="1" applyFill="1" applyBorder="1" applyAlignment="1">
      <alignment horizontal="left" vertical="center" wrapText="1"/>
    </xf>
    <xf numFmtId="9" fontId="30" fillId="9" borderId="30" xfId="23" applyNumberFormat="1" applyFont="1" applyFill="1" applyBorder="1" applyAlignment="1">
      <alignment horizontal="left" vertical="center" wrapText="1"/>
    </xf>
    <xf numFmtId="9" fontId="30" fillId="9" borderId="31" xfId="23" applyNumberFormat="1" applyFont="1" applyFill="1" applyBorder="1" applyAlignment="1">
      <alignment horizontal="left" vertical="center" wrapText="1"/>
    </xf>
    <xf numFmtId="9" fontId="30" fillId="9" borderId="21" xfId="23" applyNumberFormat="1" applyFont="1" applyFill="1" applyBorder="1" applyAlignment="1">
      <alignment horizontal="left" vertical="center" wrapText="1"/>
    </xf>
    <xf numFmtId="9" fontId="30" fillId="9" borderId="0" xfId="23" applyNumberFormat="1" applyFont="1" applyFill="1" applyAlignment="1">
      <alignment horizontal="left" vertical="center" wrapText="1"/>
    </xf>
    <xf numFmtId="9" fontId="30" fillId="9" borderId="19" xfId="23" applyNumberFormat="1" applyFont="1" applyFill="1" applyBorder="1" applyAlignment="1">
      <alignment horizontal="left" vertical="center" wrapText="1"/>
    </xf>
    <xf numFmtId="9" fontId="30" fillId="9" borderId="15" xfId="23" applyNumberFormat="1" applyFont="1" applyFill="1" applyBorder="1" applyAlignment="1">
      <alignment horizontal="left" vertical="center" wrapText="1"/>
    </xf>
    <xf numFmtId="9" fontId="30" fillId="9" borderId="6" xfId="23" applyNumberFormat="1" applyFont="1" applyFill="1" applyBorder="1" applyAlignment="1">
      <alignment horizontal="left" vertical="center" wrapText="1"/>
    </xf>
    <xf numFmtId="9" fontId="30" fillId="9" borderId="10" xfId="23" applyNumberFormat="1" applyFont="1" applyFill="1" applyBorder="1" applyAlignment="1">
      <alignment horizontal="left" vertical="center" wrapText="1"/>
    </xf>
    <xf numFmtId="0" fontId="7" fillId="9" borderId="42" xfId="31" applyNumberFormat="1" applyFont="1" applyFill="1" applyBorder="1" applyAlignment="1" applyProtection="1">
      <alignment horizontal="left" vertical="top" wrapText="1"/>
    </xf>
    <xf numFmtId="0" fontId="7" fillId="9" borderId="43" xfId="31" applyNumberFormat="1" applyFont="1" applyFill="1" applyBorder="1" applyAlignment="1" applyProtection="1">
      <alignment horizontal="left" vertical="top" wrapText="1"/>
    </xf>
    <xf numFmtId="0" fontId="7" fillId="9" borderId="44" xfId="31" applyNumberFormat="1" applyFont="1" applyFill="1" applyBorder="1" applyAlignment="1" applyProtection="1">
      <alignment horizontal="left" vertical="top" wrapText="1"/>
    </xf>
    <xf numFmtId="0" fontId="7" fillId="0" borderId="29" xfId="23" applyFont="1" applyBorder="1" applyAlignment="1">
      <alignment horizontal="left" vertical="center" wrapText="1"/>
    </xf>
    <xf numFmtId="0" fontId="7" fillId="0" borderId="30" xfId="23" applyFont="1" applyBorder="1" applyAlignment="1">
      <alignment horizontal="left" vertical="center" wrapText="1"/>
    </xf>
    <xf numFmtId="0" fontId="7" fillId="0" borderId="31" xfId="23" applyFont="1" applyBorder="1" applyAlignment="1">
      <alignment horizontal="left" vertical="center" wrapText="1"/>
    </xf>
    <xf numFmtId="0" fontId="7" fillId="0" borderId="21" xfId="23" applyFont="1" applyBorder="1" applyAlignment="1">
      <alignment horizontal="left" vertical="center" wrapText="1"/>
    </xf>
    <xf numFmtId="0" fontId="7" fillId="0" borderId="0" xfId="23" applyFont="1" applyAlignment="1">
      <alignment horizontal="left" vertical="center" wrapText="1"/>
    </xf>
    <xf numFmtId="0" fontId="7" fillId="0" borderId="19" xfId="23" applyFont="1" applyBorder="1" applyAlignment="1">
      <alignment horizontal="left" vertical="center" wrapText="1"/>
    </xf>
    <xf numFmtId="0" fontId="7" fillId="0" borderId="15" xfId="23" applyFont="1" applyBorder="1" applyAlignment="1">
      <alignment horizontal="left" vertical="center" wrapText="1"/>
    </xf>
    <xf numFmtId="0" fontId="7" fillId="0" borderId="6" xfId="23" applyFont="1" applyBorder="1" applyAlignment="1">
      <alignment horizontal="left" vertical="center" wrapText="1"/>
    </xf>
    <xf numFmtId="0" fontId="7" fillId="0" borderId="10" xfId="23" applyFont="1" applyBorder="1" applyAlignment="1">
      <alignment horizontal="left" vertical="center" wrapText="1"/>
    </xf>
    <xf numFmtId="0" fontId="38" fillId="22" borderId="29" xfId="0" applyFont="1" applyFill="1" applyBorder="1" applyAlignment="1">
      <alignment vertical="center" wrapText="1"/>
    </xf>
    <xf numFmtId="0" fontId="38" fillId="22" borderId="30" xfId="0" applyFont="1" applyFill="1" applyBorder="1" applyAlignment="1">
      <alignment vertical="center" wrapText="1"/>
    </xf>
    <xf numFmtId="0" fontId="38" fillId="22" borderId="81" xfId="0" applyFont="1" applyFill="1" applyBorder="1" applyAlignment="1">
      <alignment vertical="center" wrapText="1"/>
    </xf>
    <xf numFmtId="0" fontId="38" fillId="22" borderId="21" xfId="0" applyFont="1" applyFill="1" applyBorder="1" applyAlignment="1">
      <alignment vertical="center" wrapText="1"/>
    </xf>
    <xf numFmtId="0" fontId="38" fillId="22" borderId="0" xfId="0" applyFont="1" applyFill="1" applyAlignment="1">
      <alignment vertical="center" wrapText="1"/>
    </xf>
    <xf numFmtId="0" fontId="38" fillId="22" borderId="82" xfId="0" applyFont="1" applyFill="1" applyBorder="1" applyAlignment="1">
      <alignment vertical="center" wrapText="1"/>
    </xf>
    <xf numFmtId="0" fontId="38" fillId="22" borderId="83" xfId="0" applyFont="1" applyFill="1" applyBorder="1" applyAlignment="1">
      <alignment vertical="center" wrapText="1"/>
    </xf>
    <xf numFmtId="0" fontId="38" fillId="22" borderId="84" xfId="0" applyFont="1" applyFill="1" applyBorder="1" applyAlignment="1">
      <alignment vertical="center" wrapText="1"/>
    </xf>
    <xf numFmtId="0" fontId="38" fillId="22" borderId="85" xfId="0" applyFont="1" applyFill="1" applyBorder="1" applyAlignment="1">
      <alignment vertical="center" wrapText="1"/>
    </xf>
    <xf numFmtId="0" fontId="7" fillId="9" borderId="29" xfId="23" applyFont="1" applyFill="1" applyBorder="1" applyAlignment="1" applyProtection="1">
      <alignment horizontal="left" vertical="top" wrapText="1"/>
    </xf>
    <xf numFmtId="0" fontId="7" fillId="9" borderId="30" xfId="23" applyFont="1" applyFill="1" applyBorder="1" applyAlignment="1" applyProtection="1">
      <alignment horizontal="left" vertical="top" wrapText="1"/>
    </xf>
    <xf numFmtId="0" fontId="7" fillId="9" borderId="31" xfId="23" applyFont="1" applyFill="1" applyBorder="1" applyAlignment="1" applyProtection="1">
      <alignment horizontal="left" vertical="top" wrapText="1"/>
    </xf>
    <xf numFmtId="0" fontId="7" fillId="9" borderId="21" xfId="23" applyFont="1" applyFill="1" applyBorder="1" applyAlignment="1" applyProtection="1">
      <alignment horizontal="left" vertical="top" wrapText="1"/>
    </xf>
    <xf numFmtId="0" fontId="7" fillId="9" borderId="0" xfId="23" applyFont="1" applyFill="1" applyBorder="1" applyAlignment="1" applyProtection="1">
      <alignment horizontal="left" vertical="top" wrapText="1"/>
    </xf>
    <xf numFmtId="0" fontId="7" fillId="9" borderId="19" xfId="23" applyFont="1" applyFill="1" applyBorder="1" applyAlignment="1" applyProtection="1">
      <alignment horizontal="left" vertical="top" wrapText="1"/>
    </xf>
    <xf numFmtId="0" fontId="7" fillId="9" borderId="57" xfId="23" applyFont="1" applyFill="1" applyBorder="1" applyAlignment="1" applyProtection="1">
      <alignment horizontal="left" vertical="top" wrapText="1"/>
    </xf>
    <xf numFmtId="0" fontId="7" fillId="9" borderId="3" xfId="23" applyFont="1" applyFill="1" applyBorder="1" applyAlignment="1" applyProtection="1">
      <alignment horizontal="left" vertical="top" wrapText="1"/>
    </xf>
    <xf numFmtId="0" fontId="7" fillId="9" borderId="20" xfId="23" applyFont="1" applyFill="1" applyBorder="1" applyAlignment="1" applyProtection="1">
      <alignment horizontal="left" vertical="top" wrapText="1"/>
    </xf>
    <xf numFmtId="9" fontId="7" fillId="9" borderId="29" xfId="23" applyNumberFormat="1" applyFont="1" applyFill="1" applyBorder="1" applyAlignment="1">
      <alignment vertical="top" wrapText="1"/>
    </xf>
    <xf numFmtId="9" fontId="7" fillId="9" borderId="30" xfId="23" applyNumberFormat="1" applyFont="1" applyFill="1" applyBorder="1" applyAlignment="1">
      <alignment vertical="top" wrapText="1"/>
    </xf>
    <xf numFmtId="9" fontId="7" fillId="9" borderId="31" xfId="23" applyNumberFormat="1" applyFont="1" applyFill="1" applyBorder="1" applyAlignment="1">
      <alignment vertical="top" wrapText="1"/>
    </xf>
    <xf numFmtId="9" fontId="7" fillId="9" borderId="21" xfId="23" applyNumberFormat="1" applyFont="1" applyFill="1" applyBorder="1" applyAlignment="1">
      <alignment vertical="top" wrapText="1"/>
    </xf>
    <xf numFmtId="9" fontId="7" fillId="9" borderId="0" xfId="23" applyNumberFormat="1" applyFont="1" applyFill="1" applyAlignment="1">
      <alignment vertical="top" wrapText="1"/>
    </xf>
    <xf numFmtId="9" fontId="7" fillId="9" borderId="19" xfId="23" applyNumberFormat="1" applyFont="1" applyFill="1" applyBorder="1" applyAlignment="1">
      <alignment vertical="top" wrapText="1"/>
    </xf>
    <xf numFmtId="9" fontId="7" fillId="9" borderId="15" xfId="23" applyNumberFormat="1" applyFont="1" applyFill="1" applyBorder="1" applyAlignment="1">
      <alignment vertical="top" wrapText="1"/>
    </xf>
    <xf numFmtId="9" fontId="7" fillId="9" borderId="6" xfId="23" applyNumberFormat="1" applyFont="1" applyFill="1" applyBorder="1" applyAlignment="1">
      <alignment vertical="top" wrapText="1"/>
    </xf>
    <xf numFmtId="9" fontId="7" fillId="9" borderId="10" xfId="23" applyNumberFormat="1" applyFont="1" applyFill="1" applyBorder="1" applyAlignment="1">
      <alignment vertical="top" wrapText="1"/>
    </xf>
    <xf numFmtId="0" fontId="7" fillId="0" borderId="45" xfId="23" applyFont="1" applyBorder="1" applyAlignment="1">
      <alignment horizontal="center" vertical="center" wrapText="1"/>
    </xf>
    <xf numFmtId="0" fontId="7" fillId="0" borderId="46" xfId="23" applyFont="1" applyBorder="1" applyAlignment="1">
      <alignment horizontal="center" vertical="center" wrapText="1"/>
    </xf>
    <xf numFmtId="0" fontId="7" fillId="0" borderId="47" xfId="23" applyFont="1" applyBorder="1" applyAlignment="1">
      <alignment horizontal="center" vertical="center" wrapText="1"/>
    </xf>
    <xf numFmtId="0" fontId="7" fillId="0" borderId="11" xfId="23" applyFont="1" applyBorder="1" applyAlignment="1">
      <alignment horizontal="left" vertical="center" wrapText="1"/>
    </xf>
    <xf numFmtId="0" fontId="7" fillId="0" borderId="64" xfId="23" applyFont="1" applyBorder="1" applyAlignment="1">
      <alignment horizontal="left" vertical="center" wrapText="1"/>
    </xf>
    <xf numFmtId="49" fontId="7" fillId="9" borderId="42" xfId="31" quotePrefix="1" applyNumberFormat="1" applyFont="1" applyFill="1" applyBorder="1" applyAlignment="1" applyProtection="1">
      <alignment horizontal="left" vertical="top" wrapText="1"/>
    </xf>
    <xf numFmtId="49" fontId="34" fillId="9" borderId="43" xfId="31" applyNumberFormat="1" applyFont="1" applyFill="1" applyBorder="1" applyAlignment="1" applyProtection="1">
      <alignment horizontal="left" vertical="top" wrapText="1"/>
    </xf>
    <xf numFmtId="49" fontId="34" fillId="9" borderId="44" xfId="31" applyNumberFormat="1" applyFont="1" applyFill="1" applyBorder="1" applyAlignment="1" applyProtection="1">
      <alignment horizontal="left" vertical="top" wrapText="1"/>
    </xf>
    <xf numFmtId="9" fontId="7" fillId="9" borderId="4" xfId="23" applyNumberFormat="1" applyFont="1" applyFill="1" applyBorder="1" applyAlignment="1">
      <alignment horizontal="left" vertical="top" wrapText="1"/>
    </xf>
    <xf numFmtId="0" fontId="29" fillId="10" borderId="7" xfId="0" applyFont="1" applyFill="1" applyBorder="1" applyAlignment="1">
      <alignment horizontal="center"/>
    </xf>
    <xf numFmtId="0" fontId="29" fillId="10" borderId="4" xfId="0" applyFont="1" applyFill="1" applyBorder="1" applyAlignment="1">
      <alignment horizontal="center" vertical="center" wrapText="1"/>
    </xf>
    <xf numFmtId="0" fontId="29" fillId="10" borderId="6" xfId="0" applyFont="1" applyFill="1" applyBorder="1" applyAlignment="1">
      <alignment horizontal="center" vertical="center" wrapText="1"/>
    </xf>
    <xf numFmtId="0" fontId="29" fillId="10" borderId="26" xfId="0" applyFont="1" applyFill="1" applyBorder="1" applyAlignment="1">
      <alignment horizontal="center" vertical="center" wrapText="1"/>
    </xf>
    <xf numFmtId="0" fontId="37" fillId="0" borderId="58" xfId="0" applyFont="1" applyBorder="1" applyAlignment="1">
      <alignment horizontal="left" vertical="center" wrapText="1"/>
    </xf>
    <xf numFmtId="0" fontId="37" fillId="0" borderId="13" xfId="0" applyFont="1" applyBorder="1" applyAlignment="1">
      <alignment horizontal="left" vertical="center" wrapText="1"/>
    </xf>
    <xf numFmtId="0" fontId="37" fillId="0" borderId="69" xfId="0" applyFont="1" applyBorder="1" applyAlignment="1">
      <alignment horizontal="left" vertical="center" wrapText="1"/>
    </xf>
    <xf numFmtId="0" fontId="29" fillId="10" borderId="29" xfId="0" applyFont="1" applyFill="1" applyBorder="1" applyAlignment="1">
      <alignment horizontal="center" vertical="center" wrapText="1"/>
    </xf>
    <xf numFmtId="0" fontId="29" fillId="10" borderId="58" xfId="0" applyFont="1" applyFill="1" applyBorder="1" applyAlignment="1">
      <alignment horizontal="center" vertical="center" wrapText="1"/>
    </xf>
    <xf numFmtId="0" fontId="29" fillId="10" borderId="5" xfId="0" applyFont="1" applyFill="1" applyBorder="1" applyAlignment="1">
      <alignment horizontal="center" vertical="center" wrapText="1"/>
    </xf>
    <xf numFmtId="0" fontId="29" fillId="10" borderId="27" xfId="0" applyFont="1" applyFill="1" applyBorder="1" applyAlignment="1">
      <alignment horizontal="center" vertical="center" wrapText="1"/>
    </xf>
    <xf numFmtId="0" fontId="29" fillId="10" borderId="8" xfId="0" applyFont="1" applyFill="1" applyBorder="1" applyAlignment="1">
      <alignment horizontal="center" vertical="center" wrapText="1"/>
    </xf>
    <xf numFmtId="0" fontId="5" fillId="0" borderId="4" xfId="23" applyFont="1" applyFill="1" applyBorder="1" applyAlignment="1" applyProtection="1">
      <alignment horizontal="center" vertical="center"/>
    </xf>
    <xf numFmtId="0" fontId="5" fillId="0" borderId="4" xfId="23" applyFont="1" applyFill="1" applyBorder="1" applyAlignment="1" applyProtection="1">
      <alignment horizontal="center" vertical="center" wrapText="1"/>
    </xf>
  </cellXfs>
  <cellStyles count="36">
    <cellStyle name="20% - Énfasis6 2" xfId="1"/>
    <cellStyle name="BodyStyle" xfId="2"/>
    <cellStyle name="Borde de la tabla derecha" xfId="3"/>
    <cellStyle name="Borde de la tabla izquierda" xfId="4"/>
    <cellStyle name="Encabezado 1 2" xfId="8"/>
    <cellStyle name="Encabezado 2" xfId="9"/>
    <cellStyle name="Énfasis6 2" xfId="10"/>
    <cellStyle name="Fecha" xfId="11"/>
    <cellStyle name="HeaderStyle" xfId="12"/>
    <cellStyle name="Millares [0]" xfId="5" builtinId="6"/>
    <cellStyle name="Millares [0] 2" xfId="13"/>
    <cellStyle name="Millares [0] 2 2" xfId="14"/>
    <cellStyle name="Millares [0] 3" xfId="15"/>
    <cellStyle name="Millares 2" xfId="16"/>
    <cellStyle name="Millares 3" xfId="35"/>
    <cellStyle name="Moneda" xfId="6" builtinId="4"/>
    <cellStyle name="Moneda [0]" xfId="7" builtinId="7"/>
    <cellStyle name="Moneda 130" xfId="17"/>
    <cellStyle name="Moneda 2" xfId="18"/>
    <cellStyle name="Moneda 2 2" xfId="19"/>
    <cellStyle name="Moneda 23" xfId="20"/>
    <cellStyle name="Moneda 3" xfId="21"/>
    <cellStyle name="Neutral 2" xfId="22"/>
    <cellStyle name="Normal" xfId="0" builtinId="0"/>
    <cellStyle name="Normal 2" xfId="23"/>
    <cellStyle name="Normal 2 2" xfId="24"/>
    <cellStyle name="Normal 2 3" xfId="25"/>
    <cellStyle name="Normal 3" xfId="26"/>
    <cellStyle name="Normal 3 2" xfId="27"/>
    <cellStyle name="Normal 6 2" xfId="28"/>
    <cellStyle name="Porcentaje" xfId="29" builtinId="5"/>
    <cellStyle name="Porcentaje 2" xfId="30"/>
    <cellStyle name="Porcentual 2" xfId="31"/>
    <cellStyle name="Texto de inicio" xfId="32"/>
    <cellStyle name="Texto de la columna A" xfId="33"/>
    <cellStyle name="Título 4" xfId="3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342900</xdr:colOff>
      <xdr:row>0</xdr:row>
      <xdr:rowOff>66675</xdr:rowOff>
    </xdr:from>
    <xdr:to>
      <xdr:col>0</xdr:col>
      <xdr:colOff>1752600</xdr:colOff>
      <xdr:row>3</xdr:row>
      <xdr:rowOff>114300</xdr:rowOff>
    </xdr:to>
    <xdr:pic>
      <xdr:nvPicPr>
        <xdr:cNvPr id="115863" name="Picture 47">
          <a:extLst>
            <a:ext uri="{FF2B5EF4-FFF2-40B4-BE49-F238E27FC236}">
              <a16:creationId xmlns:a16="http://schemas.microsoft.com/office/drawing/2014/main" id="{6A1B3E7A-219A-4BDC-B776-B03D135539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66675"/>
          <a:ext cx="14097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342900</xdr:colOff>
      <xdr:row>0</xdr:row>
      <xdr:rowOff>66675</xdr:rowOff>
    </xdr:from>
    <xdr:to>
      <xdr:col>0</xdr:col>
      <xdr:colOff>1752600</xdr:colOff>
      <xdr:row>3</xdr:row>
      <xdr:rowOff>114300</xdr:rowOff>
    </xdr:to>
    <xdr:pic>
      <xdr:nvPicPr>
        <xdr:cNvPr id="116887" name="Picture 47">
          <a:extLst>
            <a:ext uri="{FF2B5EF4-FFF2-40B4-BE49-F238E27FC236}">
              <a16:creationId xmlns:a16="http://schemas.microsoft.com/office/drawing/2014/main" id="{F8CE5281-0E60-4D80-945F-8E6692246E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66675"/>
          <a:ext cx="14097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400050</xdr:colOff>
      <xdr:row>0</xdr:row>
      <xdr:rowOff>104775</xdr:rowOff>
    </xdr:from>
    <xdr:to>
      <xdr:col>0</xdr:col>
      <xdr:colOff>1790700</xdr:colOff>
      <xdr:row>3</xdr:row>
      <xdr:rowOff>152400</xdr:rowOff>
    </xdr:to>
    <xdr:pic>
      <xdr:nvPicPr>
        <xdr:cNvPr id="117911" name="Picture 47">
          <a:extLst>
            <a:ext uri="{FF2B5EF4-FFF2-40B4-BE49-F238E27FC236}">
              <a16:creationId xmlns:a16="http://schemas.microsoft.com/office/drawing/2014/main" id="{5058A39A-CA5E-443F-B0A8-3CBB0EB12F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104775"/>
          <a:ext cx="13906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342900</xdr:colOff>
      <xdr:row>0</xdr:row>
      <xdr:rowOff>66675</xdr:rowOff>
    </xdr:from>
    <xdr:to>
      <xdr:col>0</xdr:col>
      <xdr:colOff>1752600</xdr:colOff>
      <xdr:row>3</xdr:row>
      <xdr:rowOff>114300</xdr:rowOff>
    </xdr:to>
    <xdr:pic>
      <xdr:nvPicPr>
        <xdr:cNvPr id="118935" name="Picture 47">
          <a:extLst>
            <a:ext uri="{FF2B5EF4-FFF2-40B4-BE49-F238E27FC236}">
              <a16:creationId xmlns:a16="http://schemas.microsoft.com/office/drawing/2014/main" id="{352CE3D9-862F-44A2-80CB-07E5D9B090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66675"/>
          <a:ext cx="14097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342900</xdr:colOff>
      <xdr:row>0</xdr:row>
      <xdr:rowOff>66675</xdr:rowOff>
    </xdr:from>
    <xdr:to>
      <xdr:col>0</xdr:col>
      <xdr:colOff>1752600</xdr:colOff>
      <xdr:row>3</xdr:row>
      <xdr:rowOff>114300</xdr:rowOff>
    </xdr:to>
    <xdr:pic>
      <xdr:nvPicPr>
        <xdr:cNvPr id="119959" name="Picture 47">
          <a:extLst>
            <a:ext uri="{FF2B5EF4-FFF2-40B4-BE49-F238E27FC236}">
              <a16:creationId xmlns:a16="http://schemas.microsoft.com/office/drawing/2014/main" id="{794A4A16-AE90-4978-9ADB-9C8F2B7457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66675"/>
          <a:ext cx="14097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342900</xdr:colOff>
      <xdr:row>0</xdr:row>
      <xdr:rowOff>66675</xdr:rowOff>
    </xdr:from>
    <xdr:to>
      <xdr:col>0</xdr:col>
      <xdr:colOff>1752600</xdr:colOff>
      <xdr:row>3</xdr:row>
      <xdr:rowOff>114300</xdr:rowOff>
    </xdr:to>
    <xdr:pic>
      <xdr:nvPicPr>
        <xdr:cNvPr id="120983" name="Picture 47">
          <a:extLst>
            <a:ext uri="{FF2B5EF4-FFF2-40B4-BE49-F238E27FC236}">
              <a16:creationId xmlns:a16="http://schemas.microsoft.com/office/drawing/2014/main" id="{F3F25237-A697-469D-A995-8F6EAFF9A2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66675"/>
          <a:ext cx="14097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342900</xdr:colOff>
      <xdr:row>0</xdr:row>
      <xdr:rowOff>66675</xdr:rowOff>
    </xdr:from>
    <xdr:to>
      <xdr:col>0</xdr:col>
      <xdr:colOff>1752600</xdr:colOff>
      <xdr:row>3</xdr:row>
      <xdr:rowOff>114300</xdr:rowOff>
    </xdr:to>
    <xdr:pic>
      <xdr:nvPicPr>
        <xdr:cNvPr id="122007" name="Picture 47">
          <a:extLst>
            <a:ext uri="{FF2B5EF4-FFF2-40B4-BE49-F238E27FC236}">
              <a16:creationId xmlns:a16="http://schemas.microsoft.com/office/drawing/2014/main" id="{ECF2F1B9-C1D4-4E45-814F-7CFEA7510B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66675"/>
          <a:ext cx="14097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342900</xdr:colOff>
      <xdr:row>0</xdr:row>
      <xdr:rowOff>66675</xdr:rowOff>
    </xdr:from>
    <xdr:to>
      <xdr:col>0</xdr:col>
      <xdr:colOff>1752600</xdr:colOff>
      <xdr:row>3</xdr:row>
      <xdr:rowOff>114300</xdr:rowOff>
    </xdr:to>
    <xdr:pic>
      <xdr:nvPicPr>
        <xdr:cNvPr id="123031" name="Picture 47">
          <a:extLst>
            <a:ext uri="{FF2B5EF4-FFF2-40B4-BE49-F238E27FC236}">
              <a16:creationId xmlns:a16="http://schemas.microsoft.com/office/drawing/2014/main" id="{BA7D888E-3D01-4CAA-9AB9-0991F758F3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66675"/>
          <a:ext cx="14097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342900</xdr:colOff>
      <xdr:row>0</xdr:row>
      <xdr:rowOff>66675</xdr:rowOff>
    </xdr:from>
    <xdr:to>
      <xdr:col>0</xdr:col>
      <xdr:colOff>1752600</xdr:colOff>
      <xdr:row>3</xdr:row>
      <xdr:rowOff>114300</xdr:rowOff>
    </xdr:to>
    <xdr:pic>
      <xdr:nvPicPr>
        <xdr:cNvPr id="124055" name="Picture 47">
          <a:extLst>
            <a:ext uri="{FF2B5EF4-FFF2-40B4-BE49-F238E27FC236}">
              <a16:creationId xmlns:a16="http://schemas.microsoft.com/office/drawing/2014/main" id="{284BA35E-229A-49E0-AABC-6D0AD41507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66675"/>
          <a:ext cx="14097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16</xdr:col>
      <xdr:colOff>414112</xdr:colOff>
      <xdr:row>81</xdr:row>
      <xdr:rowOff>75287</xdr:rowOff>
    </xdr:to>
    <xdr:pic>
      <xdr:nvPicPr>
        <xdr:cNvPr id="3" name="Imagen 2">
          <a:extLst>
            <a:ext uri="{FF2B5EF4-FFF2-40B4-BE49-F238E27FC236}">
              <a16:creationId xmlns:a16="http://schemas.microsoft.com/office/drawing/2014/main" id="{1F145B9E-619C-4D17-9B09-D3F40A21412A}"/>
            </a:ext>
          </a:extLst>
        </xdr:cNvPr>
        <xdr:cNvPicPr>
          <a:picLocks noChangeAspect="1"/>
        </xdr:cNvPicPr>
      </xdr:nvPicPr>
      <xdr:blipFill>
        <a:blip xmlns:r="http://schemas.openxmlformats.org/officeDocument/2006/relationships" r:embed="rId2"/>
        <a:stretch>
          <a:fillRect/>
        </a:stretch>
      </xdr:blipFill>
      <xdr:spPr>
        <a:xfrm>
          <a:off x="0" y="16371794"/>
          <a:ext cx="13009524" cy="73142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cretariadistritald-my.sharepoint.com/personal/sorjuela_sdmujer_gov_co/Documents/SD%20MUJER/PLAN%20DE%20ACCION/2021/SEGUIMIENTO/03.%20MARZO/09042021_Anexo%20Reporte%20Territorializacio&#769;n%202021%20-7734_Trimestre%20I_0804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ecretariadistritald-my.sharepoint.com/Documents%20and%20Settings/balvarado/Configuraci&#243;n%20local/Archivos%20temporales%20de%20Internet/Content.IE5/4TAZCHAF/Anexo%20Territorializacion%20Localida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ecretariadistritald-my.sharepoint.com/personal/sorjuela_sdmujer_gov_co/Documents/SD%20MUJER/SEGUIMIENTO%20CONTRATACION/SEGUIMIENTO%20MENSUAL/2021/12.%20DICIEMBRE/PABS%207734%20seguimiento%20contrataci&#243;n%20Diciemb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1"/>
      <sheetName val="L2"/>
      <sheetName val="L3"/>
      <sheetName val="L4"/>
      <sheetName val="L5"/>
      <sheetName val="L6"/>
      <sheetName val="L7"/>
      <sheetName val="L8"/>
      <sheetName val="L9"/>
      <sheetName val="L10"/>
      <sheetName val="L11"/>
      <sheetName val="L12"/>
      <sheetName val="L13"/>
      <sheetName val="L14"/>
      <sheetName val="L15"/>
      <sheetName val="L16"/>
      <sheetName val="L17"/>
      <sheetName val="L18"/>
      <sheetName val="L19"/>
      <sheetName val="L20"/>
      <sheetName val="Cuota Global"/>
      <sheetName val="Criteri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ow r="17">
          <cell r="A17" t="str">
            <v>1.  Problemática priorizada por Alcaldía Local y/o Consejo Local de Gobierno.</v>
          </cell>
        </row>
        <row r="18">
          <cell r="A18" t="str">
            <v>2.  Intervenciones prioritarias según diagnóstico de la Localidad.</v>
          </cell>
        </row>
        <row r="19">
          <cell r="A19" t="str">
            <v xml:space="preserve">3. Prioridad para los actores sociales de acuerdo con las propuestas derivadas de los diversos procesos participativos. </v>
          </cell>
        </row>
        <row r="20">
          <cell r="A20" t="str">
            <v xml:space="preserve">4. Articulación sistémica de la gestión distrital. </v>
          </cell>
        </row>
        <row r="21">
          <cell r="A21" t="str">
            <v xml:space="preserve">5. Garantía del desarrollo de los instrumentos de planeación en el territorio. </v>
          </cell>
        </row>
        <row r="22">
          <cell r="A22" t="str">
            <v xml:space="preserve">6. Uso eficiente del sistema de equipamientos e infraestructura en la localidad. </v>
          </cell>
        </row>
        <row r="23">
          <cell r="B23" t="str">
            <v>SI</v>
          </cell>
        </row>
        <row r="24">
          <cell r="B24" t="str">
            <v>NO</v>
          </cell>
        </row>
        <row r="37">
          <cell r="B37" t="str">
            <v>SI</v>
          </cell>
        </row>
        <row r="38">
          <cell r="B38" t="str">
            <v>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calidad"/>
      <sheetName val="Criterios"/>
      <sheetName val="Hoja1"/>
    </sheetNames>
    <sheetDataSet>
      <sheetData sheetId="0">
        <row r="2">
          <cell r="K2" t="str">
            <v>SI</v>
          </cell>
        </row>
        <row r="3">
          <cell r="K3" t="str">
            <v>NO</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BS"/>
      <sheetName val="BOLSAS"/>
      <sheetName val="CDPs"/>
      <sheetName val="RPs"/>
      <sheetName val="Componentes de gasto"/>
      <sheetName val=" Consolidado prto 2020-2024"/>
      <sheetName val="PROGRAMACION INICIAL"/>
      <sheetName val="Enero"/>
      <sheetName val="Febrero"/>
      <sheetName val="Marzo"/>
      <sheetName val="Abril"/>
      <sheetName val="Mayo"/>
      <sheetName val="Junio"/>
      <sheetName val="Julio"/>
      <sheetName val="Hoja2"/>
      <sheetName val="Agosto"/>
      <sheetName val="Septiembre"/>
      <sheetName val="Octubre"/>
      <sheetName val="Noviembre"/>
      <sheetName val="Diciembre"/>
      <sheetName val="RESERVAS"/>
      <sheetName val="SEGUIMIENTO PPTAL"/>
      <sheetName val="ESTADO PROCESO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316">
          <cell r="D316">
            <v>11894608590</v>
          </cell>
        </row>
        <row r="317">
          <cell r="D317">
            <v>1309570665</v>
          </cell>
        </row>
        <row r="318">
          <cell r="D318">
            <v>5536340092</v>
          </cell>
        </row>
        <row r="319">
          <cell r="D319">
            <v>710058067</v>
          </cell>
        </row>
        <row r="320">
          <cell r="D320">
            <v>1738340125</v>
          </cell>
        </row>
        <row r="321">
          <cell r="D321">
            <v>1989389567</v>
          </cell>
        </row>
        <row r="322">
          <cell r="D322">
            <v>1252403199</v>
          </cell>
        </row>
        <row r="323">
          <cell r="D323">
            <v>284925000</v>
          </cell>
        </row>
        <row r="324">
          <cell r="D324">
            <v>1053304133</v>
          </cell>
        </row>
      </sheetData>
      <sheetData sheetId="20">
        <row r="217">
          <cell r="B217">
            <v>910024352</v>
          </cell>
          <cell r="C217">
            <v>910024352</v>
          </cell>
        </row>
        <row r="218">
          <cell r="B218">
            <v>25737200</v>
          </cell>
          <cell r="C218">
            <v>25737200</v>
          </cell>
        </row>
        <row r="219">
          <cell r="B219">
            <v>2990599682</v>
          </cell>
          <cell r="C219">
            <v>2990599682</v>
          </cell>
        </row>
        <row r="220">
          <cell r="B220">
            <v>15057500</v>
          </cell>
          <cell r="C220">
            <v>15057500</v>
          </cell>
        </row>
        <row r="221">
          <cell r="B221">
            <v>46769391</v>
          </cell>
          <cell r="C221">
            <v>46769391</v>
          </cell>
        </row>
        <row r="222">
          <cell r="B222">
            <v>77553456</v>
          </cell>
          <cell r="C222">
            <v>77553456</v>
          </cell>
        </row>
        <row r="223">
          <cell r="B223">
            <v>0</v>
          </cell>
          <cell r="C223">
            <v>0</v>
          </cell>
        </row>
        <row r="224">
          <cell r="B224">
            <v>0</v>
          </cell>
          <cell r="C224">
            <v>0</v>
          </cell>
        </row>
        <row r="225">
          <cell r="B225">
            <v>24368694</v>
          </cell>
          <cell r="C225">
            <v>24368694</v>
          </cell>
        </row>
      </sheetData>
      <sheetData sheetId="21"/>
      <sheetData sheetId="22"/>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AC94"/>
  <sheetViews>
    <sheetView tabSelected="1" zoomScaleNormal="100" workbookViewId="0">
      <selection activeCell="C7" sqref="C7"/>
    </sheetView>
  </sheetViews>
  <sheetFormatPr baseColWidth="10" defaultRowHeight="12.75" x14ac:dyDescent="0.2"/>
  <cols>
    <col min="1" max="1" width="5" style="162" customWidth="1"/>
    <col min="2" max="2" width="22.42578125" style="162" customWidth="1"/>
    <col min="3" max="3" width="6.7109375" style="162" customWidth="1"/>
    <col min="4" max="4" width="15.42578125" style="162" customWidth="1"/>
    <col min="5" max="8" width="16.5703125" style="162" customWidth="1"/>
    <col min="9" max="17" width="12" style="162" customWidth="1"/>
    <col min="18" max="19" width="19.85546875" style="162" customWidth="1"/>
    <col min="20" max="20" width="17.7109375" style="162" customWidth="1"/>
    <col min="21" max="21" width="11.42578125" style="162" customWidth="1"/>
    <col min="22" max="22" width="16" style="162" customWidth="1"/>
    <col min="23" max="23" width="15.85546875" style="162" customWidth="1"/>
    <col min="24" max="24" width="14.28515625" style="162" customWidth="1"/>
    <col min="25" max="25" width="17.85546875" style="162" customWidth="1"/>
    <col min="26" max="26" width="17.140625" style="162" customWidth="1"/>
    <col min="27" max="27" width="17" style="162" customWidth="1"/>
    <col min="28" max="256" width="11.42578125" style="162"/>
    <col min="257" max="257" width="5" style="162" customWidth="1"/>
    <col min="258" max="258" width="32.28515625" style="162" customWidth="1"/>
    <col min="259" max="259" width="10.28515625" style="162" customWidth="1"/>
    <col min="260" max="261" width="17.7109375" style="162" customWidth="1"/>
    <col min="262" max="262" width="12.28515625" style="162" customWidth="1"/>
    <col min="263" max="264" width="16" style="162" customWidth="1"/>
    <col min="265" max="265" width="13.42578125" style="162" customWidth="1"/>
    <col min="266" max="267" width="10.42578125" style="162" customWidth="1"/>
    <col min="268" max="268" width="14.7109375" style="162" customWidth="1"/>
    <col min="269" max="269" width="11.42578125" style="162"/>
    <col min="270" max="270" width="14.85546875" style="162" customWidth="1"/>
    <col min="271" max="271" width="11.42578125" style="162"/>
    <col min="272" max="275" width="19.85546875" style="162" customWidth="1"/>
    <col min="276" max="276" width="17.7109375" style="162" customWidth="1"/>
    <col min="277" max="277" width="11.42578125" style="162"/>
    <col min="278" max="278" width="16" style="162" customWidth="1"/>
    <col min="279" max="512" width="11.42578125" style="162"/>
    <col min="513" max="513" width="5" style="162" customWidth="1"/>
    <col min="514" max="514" width="32.28515625" style="162" customWidth="1"/>
    <col min="515" max="515" width="10.28515625" style="162" customWidth="1"/>
    <col min="516" max="517" width="17.7109375" style="162" customWidth="1"/>
    <col min="518" max="518" width="12.28515625" style="162" customWidth="1"/>
    <col min="519" max="520" width="16" style="162" customWidth="1"/>
    <col min="521" max="521" width="13.42578125" style="162" customWidth="1"/>
    <col min="522" max="523" width="10.42578125" style="162" customWidth="1"/>
    <col min="524" max="524" width="14.7109375" style="162" customWidth="1"/>
    <col min="525" max="525" width="11.42578125" style="162"/>
    <col min="526" max="526" width="14.85546875" style="162" customWidth="1"/>
    <col min="527" max="527" width="11.42578125" style="162"/>
    <col min="528" max="531" width="19.85546875" style="162" customWidth="1"/>
    <col min="532" max="532" width="17.7109375" style="162" customWidth="1"/>
    <col min="533" max="533" width="11.42578125" style="162"/>
    <col min="534" max="534" width="16" style="162" customWidth="1"/>
    <col min="535" max="768" width="11.42578125" style="162"/>
    <col min="769" max="769" width="5" style="162" customWidth="1"/>
    <col min="770" max="770" width="32.28515625" style="162" customWidth="1"/>
    <col min="771" max="771" width="10.28515625" style="162" customWidth="1"/>
    <col min="772" max="773" width="17.7109375" style="162" customWidth="1"/>
    <col min="774" max="774" width="12.28515625" style="162" customWidth="1"/>
    <col min="775" max="776" width="16" style="162" customWidth="1"/>
    <col min="777" max="777" width="13.42578125" style="162" customWidth="1"/>
    <col min="778" max="779" width="10.42578125" style="162" customWidth="1"/>
    <col min="780" max="780" width="14.7109375" style="162" customWidth="1"/>
    <col min="781" max="781" width="11.42578125" style="162"/>
    <col min="782" max="782" width="14.85546875" style="162" customWidth="1"/>
    <col min="783" max="783" width="11.42578125" style="162"/>
    <col min="784" max="787" width="19.85546875" style="162" customWidth="1"/>
    <col min="788" max="788" width="17.7109375" style="162" customWidth="1"/>
    <col min="789" max="789" width="11.42578125" style="162"/>
    <col min="790" max="790" width="16" style="162" customWidth="1"/>
    <col min="791" max="1024" width="11.42578125" style="162"/>
    <col min="1025" max="1025" width="5" style="162" customWidth="1"/>
    <col min="1026" max="1026" width="32.28515625" style="162" customWidth="1"/>
    <col min="1027" max="1027" width="10.28515625" style="162" customWidth="1"/>
    <col min="1028" max="1029" width="17.7109375" style="162" customWidth="1"/>
    <col min="1030" max="1030" width="12.28515625" style="162" customWidth="1"/>
    <col min="1031" max="1032" width="16" style="162" customWidth="1"/>
    <col min="1033" max="1033" width="13.42578125" style="162" customWidth="1"/>
    <col min="1034" max="1035" width="10.42578125" style="162" customWidth="1"/>
    <col min="1036" max="1036" width="14.7109375" style="162" customWidth="1"/>
    <col min="1037" max="1037" width="11.42578125" style="162"/>
    <col min="1038" max="1038" width="14.85546875" style="162" customWidth="1"/>
    <col min="1039" max="1039" width="11.42578125" style="162"/>
    <col min="1040" max="1043" width="19.85546875" style="162" customWidth="1"/>
    <col min="1044" max="1044" width="17.7109375" style="162" customWidth="1"/>
    <col min="1045" max="1045" width="11.42578125" style="162"/>
    <col min="1046" max="1046" width="16" style="162" customWidth="1"/>
    <col min="1047" max="1280" width="11.42578125" style="162"/>
    <col min="1281" max="1281" width="5" style="162" customWidth="1"/>
    <col min="1282" max="1282" width="32.28515625" style="162" customWidth="1"/>
    <col min="1283" max="1283" width="10.28515625" style="162" customWidth="1"/>
    <col min="1284" max="1285" width="17.7109375" style="162" customWidth="1"/>
    <col min="1286" max="1286" width="12.28515625" style="162" customWidth="1"/>
    <col min="1287" max="1288" width="16" style="162" customWidth="1"/>
    <col min="1289" max="1289" width="13.42578125" style="162" customWidth="1"/>
    <col min="1290" max="1291" width="10.42578125" style="162" customWidth="1"/>
    <col min="1292" max="1292" width="14.7109375" style="162" customWidth="1"/>
    <col min="1293" max="1293" width="11.42578125" style="162"/>
    <col min="1294" max="1294" width="14.85546875" style="162" customWidth="1"/>
    <col min="1295" max="1295" width="11.42578125" style="162"/>
    <col min="1296" max="1299" width="19.85546875" style="162" customWidth="1"/>
    <col min="1300" max="1300" width="17.7109375" style="162" customWidth="1"/>
    <col min="1301" max="1301" width="11.42578125" style="162"/>
    <col min="1302" max="1302" width="16" style="162" customWidth="1"/>
    <col min="1303" max="1536" width="11.42578125" style="162"/>
    <col min="1537" max="1537" width="5" style="162" customWidth="1"/>
    <col min="1538" max="1538" width="32.28515625" style="162" customWidth="1"/>
    <col min="1539" max="1539" width="10.28515625" style="162" customWidth="1"/>
    <col min="1540" max="1541" width="17.7109375" style="162" customWidth="1"/>
    <col min="1542" max="1542" width="12.28515625" style="162" customWidth="1"/>
    <col min="1543" max="1544" width="16" style="162" customWidth="1"/>
    <col min="1545" max="1545" width="13.42578125" style="162" customWidth="1"/>
    <col min="1546" max="1547" width="10.42578125" style="162" customWidth="1"/>
    <col min="1548" max="1548" width="14.7109375" style="162" customWidth="1"/>
    <col min="1549" max="1549" width="11.42578125" style="162"/>
    <col min="1550" max="1550" width="14.85546875" style="162" customWidth="1"/>
    <col min="1551" max="1551" width="11.42578125" style="162"/>
    <col min="1552" max="1555" width="19.85546875" style="162" customWidth="1"/>
    <col min="1556" max="1556" width="17.7109375" style="162" customWidth="1"/>
    <col min="1557" max="1557" width="11.42578125" style="162"/>
    <col min="1558" max="1558" width="16" style="162" customWidth="1"/>
    <col min="1559" max="1792" width="11.42578125" style="162"/>
    <col min="1793" max="1793" width="5" style="162" customWidth="1"/>
    <col min="1794" max="1794" width="32.28515625" style="162" customWidth="1"/>
    <col min="1795" max="1795" width="10.28515625" style="162" customWidth="1"/>
    <col min="1796" max="1797" width="17.7109375" style="162" customWidth="1"/>
    <col min="1798" max="1798" width="12.28515625" style="162" customWidth="1"/>
    <col min="1799" max="1800" width="16" style="162" customWidth="1"/>
    <col min="1801" max="1801" width="13.42578125" style="162" customWidth="1"/>
    <col min="1802" max="1803" width="10.42578125" style="162" customWidth="1"/>
    <col min="1804" max="1804" width="14.7109375" style="162" customWidth="1"/>
    <col min="1805" max="1805" width="11.42578125" style="162"/>
    <col min="1806" max="1806" width="14.85546875" style="162" customWidth="1"/>
    <col min="1807" max="1807" width="11.42578125" style="162"/>
    <col min="1808" max="1811" width="19.85546875" style="162" customWidth="1"/>
    <col min="1812" max="1812" width="17.7109375" style="162" customWidth="1"/>
    <col min="1813" max="1813" width="11.42578125" style="162"/>
    <col min="1814" max="1814" width="16" style="162" customWidth="1"/>
    <col min="1815" max="2048" width="11.42578125" style="162"/>
    <col min="2049" max="2049" width="5" style="162" customWidth="1"/>
    <col min="2050" max="2050" width="32.28515625" style="162" customWidth="1"/>
    <col min="2051" max="2051" width="10.28515625" style="162" customWidth="1"/>
    <col min="2052" max="2053" width="17.7109375" style="162" customWidth="1"/>
    <col min="2054" max="2054" width="12.28515625" style="162" customWidth="1"/>
    <col min="2055" max="2056" width="16" style="162" customWidth="1"/>
    <col min="2057" max="2057" width="13.42578125" style="162" customWidth="1"/>
    <col min="2058" max="2059" width="10.42578125" style="162" customWidth="1"/>
    <col min="2060" max="2060" width="14.7109375" style="162" customWidth="1"/>
    <col min="2061" max="2061" width="11.42578125" style="162"/>
    <col min="2062" max="2062" width="14.85546875" style="162" customWidth="1"/>
    <col min="2063" max="2063" width="11.42578125" style="162"/>
    <col min="2064" max="2067" width="19.85546875" style="162" customWidth="1"/>
    <col min="2068" max="2068" width="17.7109375" style="162" customWidth="1"/>
    <col min="2069" max="2069" width="11.42578125" style="162"/>
    <col min="2070" max="2070" width="16" style="162" customWidth="1"/>
    <col min="2071" max="2304" width="11.42578125" style="162"/>
    <col min="2305" max="2305" width="5" style="162" customWidth="1"/>
    <col min="2306" max="2306" width="32.28515625" style="162" customWidth="1"/>
    <col min="2307" max="2307" width="10.28515625" style="162" customWidth="1"/>
    <col min="2308" max="2309" width="17.7109375" style="162" customWidth="1"/>
    <col min="2310" max="2310" width="12.28515625" style="162" customWidth="1"/>
    <col min="2311" max="2312" width="16" style="162" customWidth="1"/>
    <col min="2313" max="2313" width="13.42578125" style="162" customWidth="1"/>
    <col min="2314" max="2315" width="10.42578125" style="162" customWidth="1"/>
    <col min="2316" max="2316" width="14.7109375" style="162" customWidth="1"/>
    <col min="2317" max="2317" width="11.42578125" style="162"/>
    <col min="2318" max="2318" width="14.85546875" style="162" customWidth="1"/>
    <col min="2319" max="2319" width="11.42578125" style="162"/>
    <col min="2320" max="2323" width="19.85546875" style="162" customWidth="1"/>
    <col min="2324" max="2324" width="17.7109375" style="162" customWidth="1"/>
    <col min="2325" max="2325" width="11.42578125" style="162"/>
    <col min="2326" max="2326" width="16" style="162" customWidth="1"/>
    <col min="2327" max="2560" width="11.42578125" style="162"/>
    <col min="2561" max="2561" width="5" style="162" customWidth="1"/>
    <col min="2562" max="2562" width="32.28515625" style="162" customWidth="1"/>
    <col min="2563" max="2563" width="10.28515625" style="162" customWidth="1"/>
    <col min="2564" max="2565" width="17.7109375" style="162" customWidth="1"/>
    <col min="2566" max="2566" width="12.28515625" style="162" customWidth="1"/>
    <col min="2567" max="2568" width="16" style="162" customWidth="1"/>
    <col min="2569" max="2569" width="13.42578125" style="162" customWidth="1"/>
    <col min="2570" max="2571" width="10.42578125" style="162" customWidth="1"/>
    <col min="2572" max="2572" width="14.7109375" style="162" customWidth="1"/>
    <col min="2573" max="2573" width="11.42578125" style="162"/>
    <col min="2574" max="2574" width="14.85546875" style="162" customWidth="1"/>
    <col min="2575" max="2575" width="11.42578125" style="162"/>
    <col min="2576" max="2579" width="19.85546875" style="162" customWidth="1"/>
    <col min="2580" max="2580" width="17.7109375" style="162" customWidth="1"/>
    <col min="2581" max="2581" width="11.42578125" style="162"/>
    <col min="2582" max="2582" width="16" style="162" customWidth="1"/>
    <col min="2583" max="2816" width="11.42578125" style="162"/>
    <col min="2817" max="2817" width="5" style="162" customWidth="1"/>
    <col min="2818" max="2818" width="32.28515625" style="162" customWidth="1"/>
    <col min="2819" max="2819" width="10.28515625" style="162" customWidth="1"/>
    <col min="2820" max="2821" width="17.7109375" style="162" customWidth="1"/>
    <col min="2822" max="2822" width="12.28515625" style="162" customWidth="1"/>
    <col min="2823" max="2824" width="16" style="162" customWidth="1"/>
    <col min="2825" max="2825" width="13.42578125" style="162" customWidth="1"/>
    <col min="2826" max="2827" width="10.42578125" style="162" customWidth="1"/>
    <col min="2828" max="2828" width="14.7109375" style="162" customWidth="1"/>
    <col min="2829" max="2829" width="11.42578125" style="162"/>
    <col min="2830" max="2830" width="14.85546875" style="162" customWidth="1"/>
    <col min="2831" max="2831" width="11.42578125" style="162"/>
    <col min="2832" max="2835" width="19.85546875" style="162" customWidth="1"/>
    <col min="2836" max="2836" width="17.7109375" style="162" customWidth="1"/>
    <col min="2837" max="2837" width="11.42578125" style="162"/>
    <col min="2838" max="2838" width="16" style="162" customWidth="1"/>
    <col min="2839" max="3072" width="11.42578125" style="162"/>
    <col min="3073" max="3073" width="5" style="162" customWidth="1"/>
    <col min="3074" max="3074" width="32.28515625" style="162" customWidth="1"/>
    <col min="3075" max="3075" width="10.28515625" style="162" customWidth="1"/>
    <col min="3076" max="3077" width="17.7109375" style="162" customWidth="1"/>
    <col min="3078" max="3078" width="12.28515625" style="162" customWidth="1"/>
    <col min="3079" max="3080" width="16" style="162" customWidth="1"/>
    <col min="3081" max="3081" width="13.42578125" style="162" customWidth="1"/>
    <col min="3082" max="3083" width="10.42578125" style="162" customWidth="1"/>
    <col min="3084" max="3084" width="14.7109375" style="162" customWidth="1"/>
    <col min="3085" max="3085" width="11.42578125" style="162"/>
    <col min="3086" max="3086" width="14.85546875" style="162" customWidth="1"/>
    <col min="3087" max="3087" width="11.42578125" style="162"/>
    <col min="3088" max="3091" width="19.85546875" style="162" customWidth="1"/>
    <col min="3092" max="3092" width="17.7109375" style="162" customWidth="1"/>
    <col min="3093" max="3093" width="11.42578125" style="162"/>
    <col min="3094" max="3094" width="16" style="162" customWidth="1"/>
    <col min="3095" max="3328" width="11.42578125" style="162"/>
    <col min="3329" max="3329" width="5" style="162" customWidth="1"/>
    <col min="3330" max="3330" width="32.28515625" style="162" customWidth="1"/>
    <col min="3331" max="3331" width="10.28515625" style="162" customWidth="1"/>
    <col min="3332" max="3333" width="17.7109375" style="162" customWidth="1"/>
    <col min="3334" max="3334" width="12.28515625" style="162" customWidth="1"/>
    <col min="3335" max="3336" width="16" style="162" customWidth="1"/>
    <col min="3337" max="3337" width="13.42578125" style="162" customWidth="1"/>
    <col min="3338" max="3339" width="10.42578125" style="162" customWidth="1"/>
    <col min="3340" max="3340" width="14.7109375" style="162" customWidth="1"/>
    <col min="3341" max="3341" width="11.42578125" style="162"/>
    <col min="3342" max="3342" width="14.85546875" style="162" customWidth="1"/>
    <col min="3343" max="3343" width="11.42578125" style="162"/>
    <col min="3344" max="3347" width="19.85546875" style="162" customWidth="1"/>
    <col min="3348" max="3348" width="17.7109375" style="162" customWidth="1"/>
    <col min="3349" max="3349" width="11.42578125" style="162"/>
    <col min="3350" max="3350" width="16" style="162" customWidth="1"/>
    <col min="3351" max="3584" width="11.42578125" style="162"/>
    <col min="3585" max="3585" width="5" style="162" customWidth="1"/>
    <col min="3586" max="3586" width="32.28515625" style="162" customWidth="1"/>
    <col min="3587" max="3587" width="10.28515625" style="162" customWidth="1"/>
    <col min="3588" max="3589" width="17.7109375" style="162" customWidth="1"/>
    <col min="3590" max="3590" width="12.28515625" style="162" customWidth="1"/>
    <col min="3591" max="3592" width="16" style="162" customWidth="1"/>
    <col min="3593" max="3593" width="13.42578125" style="162" customWidth="1"/>
    <col min="3594" max="3595" width="10.42578125" style="162" customWidth="1"/>
    <col min="3596" max="3596" width="14.7109375" style="162" customWidth="1"/>
    <col min="3597" max="3597" width="11.42578125" style="162"/>
    <col min="3598" max="3598" width="14.85546875" style="162" customWidth="1"/>
    <col min="3599" max="3599" width="11.42578125" style="162"/>
    <col min="3600" max="3603" width="19.85546875" style="162" customWidth="1"/>
    <col min="3604" max="3604" width="17.7109375" style="162" customWidth="1"/>
    <col min="3605" max="3605" width="11.42578125" style="162"/>
    <col min="3606" max="3606" width="16" style="162" customWidth="1"/>
    <col min="3607" max="3840" width="11.42578125" style="162"/>
    <col min="3841" max="3841" width="5" style="162" customWidth="1"/>
    <col min="3842" max="3842" width="32.28515625" style="162" customWidth="1"/>
    <col min="3843" max="3843" width="10.28515625" style="162" customWidth="1"/>
    <col min="3844" max="3845" width="17.7109375" style="162" customWidth="1"/>
    <col min="3846" max="3846" width="12.28515625" style="162" customWidth="1"/>
    <col min="3847" max="3848" width="16" style="162" customWidth="1"/>
    <col min="3849" max="3849" width="13.42578125" style="162" customWidth="1"/>
    <col min="3850" max="3851" width="10.42578125" style="162" customWidth="1"/>
    <col min="3852" max="3852" width="14.7109375" style="162" customWidth="1"/>
    <col min="3853" max="3853" width="11.42578125" style="162"/>
    <col min="3854" max="3854" width="14.85546875" style="162" customWidth="1"/>
    <col min="3855" max="3855" width="11.42578125" style="162"/>
    <col min="3856" max="3859" width="19.85546875" style="162" customWidth="1"/>
    <col min="3860" max="3860" width="17.7109375" style="162" customWidth="1"/>
    <col min="3861" max="3861" width="11.42578125" style="162"/>
    <col min="3862" max="3862" width="16" style="162" customWidth="1"/>
    <col min="3863" max="4096" width="11.42578125" style="162"/>
    <col min="4097" max="4097" width="5" style="162" customWidth="1"/>
    <col min="4098" max="4098" width="32.28515625" style="162" customWidth="1"/>
    <col min="4099" max="4099" width="10.28515625" style="162" customWidth="1"/>
    <col min="4100" max="4101" width="17.7109375" style="162" customWidth="1"/>
    <col min="4102" max="4102" width="12.28515625" style="162" customWidth="1"/>
    <col min="4103" max="4104" width="16" style="162" customWidth="1"/>
    <col min="4105" max="4105" width="13.42578125" style="162" customWidth="1"/>
    <col min="4106" max="4107" width="10.42578125" style="162" customWidth="1"/>
    <col min="4108" max="4108" width="14.7109375" style="162" customWidth="1"/>
    <col min="4109" max="4109" width="11.42578125" style="162"/>
    <col min="4110" max="4110" width="14.85546875" style="162" customWidth="1"/>
    <col min="4111" max="4111" width="11.42578125" style="162"/>
    <col min="4112" max="4115" width="19.85546875" style="162" customWidth="1"/>
    <col min="4116" max="4116" width="17.7109375" style="162" customWidth="1"/>
    <col min="4117" max="4117" width="11.42578125" style="162"/>
    <col min="4118" max="4118" width="16" style="162" customWidth="1"/>
    <col min="4119" max="4352" width="11.42578125" style="162"/>
    <col min="4353" max="4353" width="5" style="162" customWidth="1"/>
    <col min="4354" max="4354" width="32.28515625" style="162" customWidth="1"/>
    <col min="4355" max="4355" width="10.28515625" style="162" customWidth="1"/>
    <col min="4356" max="4357" width="17.7109375" style="162" customWidth="1"/>
    <col min="4358" max="4358" width="12.28515625" style="162" customWidth="1"/>
    <col min="4359" max="4360" width="16" style="162" customWidth="1"/>
    <col min="4361" max="4361" width="13.42578125" style="162" customWidth="1"/>
    <col min="4362" max="4363" width="10.42578125" style="162" customWidth="1"/>
    <col min="4364" max="4364" width="14.7109375" style="162" customWidth="1"/>
    <col min="4365" max="4365" width="11.42578125" style="162"/>
    <col min="4366" max="4366" width="14.85546875" style="162" customWidth="1"/>
    <col min="4367" max="4367" width="11.42578125" style="162"/>
    <col min="4368" max="4371" width="19.85546875" style="162" customWidth="1"/>
    <col min="4372" max="4372" width="17.7109375" style="162" customWidth="1"/>
    <col min="4373" max="4373" width="11.42578125" style="162"/>
    <col min="4374" max="4374" width="16" style="162" customWidth="1"/>
    <col min="4375" max="4608" width="11.42578125" style="162"/>
    <col min="4609" max="4609" width="5" style="162" customWidth="1"/>
    <col min="4610" max="4610" width="32.28515625" style="162" customWidth="1"/>
    <col min="4611" max="4611" width="10.28515625" style="162" customWidth="1"/>
    <col min="4612" max="4613" width="17.7109375" style="162" customWidth="1"/>
    <col min="4614" max="4614" width="12.28515625" style="162" customWidth="1"/>
    <col min="4615" max="4616" width="16" style="162" customWidth="1"/>
    <col min="4617" max="4617" width="13.42578125" style="162" customWidth="1"/>
    <col min="4618" max="4619" width="10.42578125" style="162" customWidth="1"/>
    <col min="4620" max="4620" width="14.7109375" style="162" customWidth="1"/>
    <col min="4621" max="4621" width="11.42578125" style="162"/>
    <col min="4622" max="4622" width="14.85546875" style="162" customWidth="1"/>
    <col min="4623" max="4623" width="11.42578125" style="162"/>
    <col min="4624" max="4627" width="19.85546875" style="162" customWidth="1"/>
    <col min="4628" max="4628" width="17.7109375" style="162" customWidth="1"/>
    <col min="4629" max="4629" width="11.42578125" style="162"/>
    <col min="4630" max="4630" width="16" style="162" customWidth="1"/>
    <col min="4631" max="4864" width="11.42578125" style="162"/>
    <col min="4865" max="4865" width="5" style="162" customWidth="1"/>
    <col min="4866" max="4866" width="32.28515625" style="162" customWidth="1"/>
    <col min="4867" max="4867" width="10.28515625" style="162" customWidth="1"/>
    <col min="4868" max="4869" width="17.7109375" style="162" customWidth="1"/>
    <col min="4870" max="4870" width="12.28515625" style="162" customWidth="1"/>
    <col min="4871" max="4872" width="16" style="162" customWidth="1"/>
    <col min="4873" max="4873" width="13.42578125" style="162" customWidth="1"/>
    <col min="4874" max="4875" width="10.42578125" style="162" customWidth="1"/>
    <col min="4876" max="4876" width="14.7109375" style="162" customWidth="1"/>
    <col min="4877" max="4877" width="11.42578125" style="162"/>
    <col min="4878" max="4878" width="14.85546875" style="162" customWidth="1"/>
    <col min="4879" max="4879" width="11.42578125" style="162"/>
    <col min="4880" max="4883" width="19.85546875" style="162" customWidth="1"/>
    <col min="4884" max="4884" width="17.7109375" style="162" customWidth="1"/>
    <col min="4885" max="4885" width="11.42578125" style="162"/>
    <col min="4886" max="4886" width="16" style="162" customWidth="1"/>
    <col min="4887" max="5120" width="11.42578125" style="162"/>
    <col min="5121" max="5121" width="5" style="162" customWidth="1"/>
    <col min="5122" max="5122" width="32.28515625" style="162" customWidth="1"/>
    <col min="5123" max="5123" width="10.28515625" style="162" customWidth="1"/>
    <col min="5124" max="5125" width="17.7109375" style="162" customWidth="1"/>
    <col min="5126" max="5126" width="12.28515625" style="162" customWidth="1"/>
    <col min="5127" max="5128" width="16" style="162" customWidth="1"/>
    <col min="5129" max="5129" width="13.42578125" style="162" customWidth="1"/>
    <col min="5130" max="5131" width="10.42578125" style="162" customWidth="1"/>
    <col min="5132" max="5132" width="14.7109375" style="162" customWidth="1"/>
    <col min="5133" max="5133" width="11.42578125" style="162"/>
    <col min="5134" max="5134" width="14.85546875" style="162" customWidth="1"/>
    <col min="5135" max="5135" width="11.42578125" style="162"/>
    <col min="5136" max="5139" width="19.85546875" style="162" customWidth="1"/>
    <col min="5140" max="5140" width="17.7109375" style="162" customWidth="1"/>
    <col min="5141" max="5141" width="11.42578125" style="162"/>
    <col min="5142" max="5142" width="16" style="162" customWidth="1"/>
    <col min="5143" max="5376" width="11.42578125" style="162"/>
    <col min="5377" max="5377" width="5" style="162" customWidth="1"/>
    <col min="5378" max="5378" width="32.28515625" style="162" customWidth="1"/>
    <col min="5379" max="5379" width="10.28515625" style="162" customWidth="1"/>
    <col min="5380" max="5381" width="17.7109375" style="162" customWidth="1"/>
    <col min="5382" max="5382" width="12.28515625" style="162" customWidth="1"/>
    <col min="5383" max="5384" width="16" style="162" customWidth="1"/>
    <col min="5385" max="5385" width="13.42578125" style="162" customWidth="1"/>
    <col min="5386" max="5387" width="10.42578125" style="162" customWidth="1"/>
    <col min="5388" max="5388" width="14.7109375" style="162" customWidth="1"/>
    <col min="5389" max="5389" width="11.42578125" style="162"/>
    <col min="5390" max="5390" width="14.85546875" style="162" customWidth="1"/>
    <col min="5391" max="5391" width="11.42578125" style="162"/>
    <col min="5392" max="5395" width="19.85546875" style="162" customWidth="1"/>
    <col min="5396" max="5396" width="17.7109375" style="162" customWidth="1"/>
    <col min="5397" max="5397" width="11.42578125" style="162"/>
    <col min="5398" max="5398" width="16" style="162" customWidth="1"/>
    <col min="5399" max="5632" width="11.42578125" style="162"/>
    <col min="5633" max="5633" width="5" style="162" customWidth="1"/>
    <col min="5634" max="5634" width="32.28515625" style="162" customWidth="1"/>
    <col min="5635" max="5635" width="10.28515625" style="162" customWidth="1"/>
    <col min="5636" max="5637" width="17.7109375" style="162" customWidth="1"/>
    <col min="5638" max="5638" width="12.28515625" style="162" customWidth="1"/>
    <col min="5639" max="5640" width="16" style="162" customWidth="1"/>
    <col min="5641" max="5641" width="13.42578125" style="162" customWidth="1"/>
    <col min="5642" max="5643" width="10.42578125" style="162" customWidth="1"/>
    <col min="5644" max="5644" width="14.7109375" style="162" customWidth="1"/>
    <col min="5645" max="5645" width="11.42578125" style="162"/>
    <col min="5646" max="5646" width="14.85546875" style="162" customWidth="1"/>
    <col min="5647" max="5647" width="11.42578125" style="162"/>
    <col min="5648" max="5651" width="19.85546875" style="162" customWidth="1"/>
    <col min="5652" max="5652" width="17.7109375" style="162" customWidth="1"/>
    <col min="5653" max="5653" width="11.42578125" style="162"/>
    <col min="5654" max="5654" width="16" style="162" customWidth="1"/>
    <col min="5655" max="5888" width="11.42578125" style="162"/>
    <col min="5889" max="5889" width="5" style="162" customWidth="1"/>
    <col min="5890" max="5890" width="32.28515625" style="162" customWidth="1"/>
    <col min="5891" max="5891" width="10.28515625" style="162" customWidth="1"/>
    <col min="5892" max="5893" width="17.7109375" style="162" customWidth="1"/>
    <col min="5894" max="5894" width="12.28515625" style="162" customWidth="1"/>
    <col min="5895" max="5896" width="16" style="162" customWidth="1"/>
    <col min="5897" max="5897" width="13.42578125" style="162" customWidth="1"/>
    <col min="5898" max="5899" width="10.42578125" style="162" customWidth="1"/>
    <col min="5900" max="5900" width="14.7109375" style="162" customWidth="1"/>
    <col min="5901" max="5901" width="11.42578125" style="162"/>
    <col min="5902" max="5902" width="14.85546875" style="162" customWidth="1"/>
    <col min="5903" max="5903" width="11.42578125" style="162"/>
    <col min="5904" max="5907" width="19.85546875" style="162" customWidth="1"/>
    <col min="5908" max="5908" width="17.7109375" style="162" customWidth="1"/>
    <col min="5909" max="5909" width="11.42578125" style="162"/>
    <col min="5910" max="5910" width="16" style="162" customWidth="1"/>
    <col min="5911" max="6144" width="11.42578125" style="162"/>
    <col min="6145" max="6145" width="5" style="162" customWidth="1"/>
    <col min="6146" max="6146" width="32.28515625" style="162" customWidth="1"/>
    <col min="6147" max="6147" width="10.28515625" style="162" customWidth="1"/>
    <col min="6148" max="6149" width="17.7109375" style="162" customWidth="1"/>
    <col min="6150" max="6150" width="12.28515625" style="162" customWidth="1"/>
    <col min="6151" max="6152" width="16" style="162" customWidth="1"/>
    <col min="6153" max="6153" width="13.42578125" style="162" customWidth="1"/>
    <col min="6154" max="6155" width="10.42578125" style="162" customWidth="1"/>
    <col min="6156" max="6156" width="14.7109375" style="162" customWidth="1"/>
    <col min="6157" max="6157" width="11.42578125" style="162"/>
    <col min="6158" max="6158" width="14.85546875" style="162" customWidth="1"/>
    <col min="6159" max="6159" width="11.42578125" style="162"/>
    <col min="6160" max="6163" width="19.85546875" style="162" customWidth="1"/>
    <col min="6164" max="6164" width="17.7109375" style="162" customWidth="1"/>
    <col min="6165" max="6165" width="11.42578125" style="162"/>
    <col min="6166" max="6166" width="16" style="162" customWidth="1"/>
    <col min="6167" max="6400" width="11.42578125" style="162"/>
    <col min="6401" max="6401" width="5" style="162" customWidth="1"/>
    <col min="6402" max="6402" width="32.28515625" style="162" customWidth="1"/>
    <col min="6403" max="6403" width="10.28515625" style="162" customWidth="1"/>
    <col min="6404" max="6405" width="17.7109375" style="162" customWidth="1"/>
    <col min="6406" max="6406" width="12.28515625" style="162" customWidth="1"/>
    <col min="6407" max="6408" width="16" style="162" customWidth="1"/>
    <col min="6409" max="6409" width="13.42578125" style="162" customWidth="1"/>
    <col min="6410" max="6411" width="10.42578125" style="162" customWidth="1"/>
    <col min="6412" max="6412" width="14.7109375" style="162" customWidth="1"/>
    <col min="6413" max="6413" width="11.42578125" style="162"/>
    <col min="6414" max="6414" width="14.85546875" style="162" customWidth="1"/>
    <col min="6415" max="6415" width="11.42578125" style="162"/>
    <col min="6416" max="6419" width="19.85546875" style="162" customWidth="1"/>
    <col min="6420" max="6420" width="17.7109375" style="162" customWidth="1"/>
    <col min="6421" max="6421" width="11.42578125" style="162"/>
    <col min="6422" max="6422" width="16" style="162" customWidth="1"/>
    <col min="6423" max="6656" width="11.42578125" style="162"/>
    <col min="6657" max="6657" width="5" style="162" customWidth="1"/>
    <col min="6658" max="6658" width="32.28515625" style="162" customWidth="1"/>
    <col min="6659" max="6659" width="10.28515625" style="162" customWidth="1"/>
    <col min="6660" max="6661" width="17.7109375" style="162" customWidth="1"/>
    <col min="6662" max="6662" width="12.28515625" style="162" customWidth="1"/>
    <col min="6663" max="6664" width="16" style="162" customWidth="1"/>
    <col min="6665" max="6665" width="13.42578125" style="162" customWidth="1"/>
    <col min="6666" max="6667" width="10.42578125" style="162" customWidth="1"/>
    <col min="6668" max="6668" width="14.7109375" style="162" customWidth="1"/>
    <col min="6669" max="6669" width="11.42578125" style="162"/>
    <col min="6670" max="6670" width="14.85546875" style="162" customWidth="1"/>
    <col min="6671" max="6671" width="11.42578125" style="162"/>
    <col min="6672" max="6675" width="19.85546875" style="162" customWidth="1"/>
    <col min="6676" max="6676" width="17.7109375" style="162" customWidth="1"/>
    <col min="6677" max="6677" width="11.42578125" style="162"/>
    <col min="6678" max="6678" width="16" style="162" customWidth="1"/>
    <col min="6679" max="6912" width="11.42578125" style="162"/>
    <col min="6913" max="6913" width="5" style="162" customWidth="1"/>
    <col min="6914" max="6914" width="32.28515625" style="162" customWidth="1"/>
    <col min="6915" max="6915" width="10.28515625" style="162" customWidth="1"/>
    <col min="6916" max="6917" width="17.7109375" style="162" customWidth="1"/>
    <col min="6918" max="6918" width="12.28515625" style="162" customWidth="1"/>
    <col min="6919" max="6920" width="16" style="162" customWidth="1"/>
    <col min="6921" max="6921" width="13.42578125" style="162" customWidth="1"/>
    <col min="6922" max="6923" width="10.42578125" style="162" customWidth="1"/>
    <col min="6924" max="6924" width="14.7109375" style="162" customWidth="1"/>
    <col min="6925" max="6925" width="11.42578125" style="162"/>
    <col min="6926" max="6926" width="14.85546875" style="162" customWidth="1"/>
    <col min="6927" max="6927" width="11.42578125" style="162"/>
    <col min="6928" max="6931" width="19.85546875" style="162" customWidth="1"/>
    <col min="6932" max="6932" width="17.7109375" style="162" customWidth="1"/>
    <col min="6933" max="6933" width="11.42578125" style="162"/>
    <col min="6934" max="6934" width="16" style="162" customWidth="1"/>
    <col min="6935" max="7168" width="11.42578125" style="162"/>
    <col min="7169" max="7169" width="5" style="162" customWidth="1"/>
    <col min="7170" max="7170" width="32.28515625" style="162" customWidth="1"/>
    <col min="7171" max="7171" width="10.28515625" style="162" customWidth="1"/>
    <col min="7172" max="7173" width="17.7109375" style="162" customWidth="1"/>
    <col min="7174" max="7174" width="12.28515625" style="162" customWidth="1"/>
    <col min="7175" max="7176" width="16" style="162" customWidth="1"/>
    <col min="7177" max="7177" width="13.42578125" style="162" customWidth="1"/>
    <col min="7178" max="7179" width="10.42578125" style="162" customWidth="1"/>
    <col min="7180" max="7180" width="14.7109375" style="162" customWidth="1"/>
    <col min="7181" max="7181" width="11.42578125" style="162"/>
    <col min="7182" max="7182" width="14.85546875" style="162" customWidth="1"/>
    <col min="7183" max="7183" width="11.42578125" style="162"/>
    <col min="7184" max="7187" width="19.85546875" style="162" customWidth="1"/>
    <col min="7188" max="7188" width="17.7109375" style="162" customWidth="1"/>
    <col min="7189" max="7189" width="11.42578125" style="162"/>
    <col min="7190" max="7190" width="16" style="162" customWidth="1"/>
    <col min="7191" max="7424" width="11.42578125" style="162"/>
    <col min="7425" max="7425" width="5" style="162" customWidth="1"/>
    <col min="7426" max="7426" width="32.28515625" style="162" customWidth="1"/>
    <col min="7427" max="7427" width="10.28515625" style="162" customWidth="1"/>
    <col min="7428" max="7429" width="17.7109375" style="162" customWidth="1"/>
    <col min="7430" max="7430" width="12.28515625" style="162" customWidth="1"/>
    <col min="7431" max="7432" width="16" style="162" customWidth="1"/>
    <col min="7433" max="7433" width="13.42578125" style="162" customWidth="1"/>
    <col min="7434" max="7435" width="10.42578125" style="162" customWidth="1"/>
    <col min="7436" max="7436" width="14.7109375" style="162" customWidth="1"/>
    <col min="7437" max="7437" width="11.42578125" style="162"/>
    <col min="7438" max="7438" width="14.85546875" style="162" customWidth="1"/>
    <col min="7439" max="7439" width="11.42578125" style="162"/>
    <col min="7440" max="7443" width="19.85546875" style="162" customWidth="1"/>
    <col min="7444" max="7444" width="17.7109375" style="162" customWidth="1"/>
    <col min="7445" max="7445" width="11.42578125" style="162"/>
    <col min="7446" max="7446" width="16" style="162" customWidth="1"/>
    <col min="7447" max="7680" width="11.42578125" style="162"/>
    <col min="7681" max="7681" width="5" style="162" customWidth="1"/>
    <col min="7682" max="7682" width="32.28515625" style="162" customWidth="1"/>
    <col min="7683" max="7683" width="10.28515625" style="162" customWidth="1"/>
    <col min="7684" max="7685" width="17.7109375" style="162" customWidth="1"/>
    <col min="7686" max="7686" width="12.28515625" style="162" customWidth="1"/>
    <col min="7687" max="7688" width="16" style="162" customWidth="1"/>
    <col min="7689" max="7689" width="13.42578125" style="162" customWidth="1"/>
    <col min="7690" max="7691" width="10.42578125" style="162" customWidth="1"/>
    <col min="7692" max="7692" width="14.7109375" style="162" customWidth="1"/>
    <col min="7693" max="7693" width="11.42578125" style="162"/>
    <col min="7694" max="7694" width="14.85546875" style="162" customWidth="1"/>
    <col min="7695" max="7695" width="11.42578125" style="162"/>
    <col min="7696" max="7699" width="19.85546875" style="162" customWidth="1"/>
    <col min="7700" max="7700" width="17.7109375" style="162" customWidth="1"/>
    <col min="7701" max="7701" width="11.42578125" style="162"/>
    <col min="7702" max="7702" width="16" style="162" customWidth="1"/>
    <col min="7703" max="7936" width="11.42578125" style="162"/>
    <col min="7937" max="7937" width="5" style="162" customWidth="1"/>
    <col min="7938" max="7938" width="32.28515625" style="162" customWidth="1"/>
    <col min="7939" max="7939" width="10.28515625" style="162" customWidth="1"/>
    <col min="7940" max="7941" width="17.7109375" style="162" customWidth="1"/>
    <col min="7942" max="7942" width="12.28515625" style="162" customWidth="1"/>
    <col min="7943" max="7944" width="16" style="162" customWidth="1"/>
    <col min="7945" max="7945" width="13.42578125" style="162" customWidth="1"/>
    <col min="7946" max="7947" width="10.42578125" style="162" customWidth="1"/>
    <col min="7948" max="7948" width="14.7109375" style="162" customWidth="1"/>
    <col min="7949" max="7949" width="11.42578125" style="162"/>
    <col min="7950" max="7950" width="14.85546875" style="162" customWidth="1"/>
    <col min="7951" max="7951" width="11.42578125" style="162"/>
    <col min="7952" max="7955" width="19.85546875" style="162" customWidth="1"/>
    <col min="7956" max="7956" width="17.7109375" style="162" customWidth="1"/>
    <col min="7957" max="7957" width="11.42578125" style="162"/>
    <col min="7958" max="7958" width="16" style="162" customWidth="1"/>
    <col min="7959" max="8192" width="11.42578125" style="162"/>
    <col min="8193" max="8193" width="5" style="162" customWidth="1"/>
    <col min="8194" max="8194" width="32.28515625" style="162" customWidth="1"/>
    <col min="8195" max="8195" width="10.28515625" style="162" customWidth="1"/>
    <col min="8196" max="8197" width="17.7109375" style="162" customWidth="1"/>
    <col min="8198" max="8198" width="12.28515625" style="162" customWidth="1"/>
    <col min="8199" max="8200" width="16" style="162" customWidth="1"/>
    <col min="8201" max="8201" width="13.42578125" style="162" customWidth="1"/>
    <col min="8202" max="8203" width="10.42578125" style="162" customWidth="1"/>
    <col min="8204" max="8204" width="14.7109375" style="162" customWidth="1"/>
    <col min="8205" max="8205" width="11.42578125" style="162"/>
    <col min="8206" max="8206" width="14.85546875" style="162" customWidth="1"/>
    <col min="8207" max="8207" width="11.42578125" style="162"/>
    <col min="8208" max="8211" width="19.85546875" style="162" customWidth="1"/>
    <col min="8212" max="8212" width="17.7109375" style="162" customWidth="1"/>
    <col min="8213" max="8213" width="11.42578125" style="162"/>
    <col min="8214" max="8214" width="16" style="162" customWidth="1"/>
    <col min="8215" max="8448" width="11.42578125" style="162"/>
    <col min="8449" max="8449" width="5" style="162" customWidth="1"/>
    <col min="8450" max="8450" width="32.28515625" style="162" customWidth="1"/>
    <col min="8451" max="8451" width="10.28515625" style="162" customWidth="1"/>
    <col min="8452" max="8453" width="17.7109375" style="162" customWidth="1"/>
    <col min="8454" max="8454" width="12.28515625" style="162" customWidth="1"/>
    <col min="8455" max="8456" width="16" style="162" customWidth="1"/>
    <col min="8457" max="8457" width="13.42578125" style="162" customWidth="1"/>
    <col min="8458" max="8459" width="10.42578125" style="162" customWidth="1"/>
    <col min="8460" max="8460" width="14.7109375" style="162" customWidth="1"/>
    <col min="8461" max="8461" width="11.42578125" style="162"/>
    <col min="8462" max="8462" width="14.85546875" style="162" customWidth="1"/>
    <col min="8463" max="8463" width="11.42578125" style="162"/>
    <col min="8464" max="8467" width="19.85546875" style="162" customWidth="1"/>
    <col min="8468" max="8468" width="17.7109375" style="162" customWidth="1"/>
    <col min="8469" max="8469" width="11.42578125" style="162"/>
    <col min="8470" max="8470" width="16" style="162" customWidth="1"/>
    <col min="8471" max="8704" width="11.42578125" style="162"/>
    <col min="8705" max="8705" width="5" style="162" customWidth="1"/>
    <col min="8706" max="8706" width="32.28515625" style="162" customWidth="1"/>
    <col min="8707" max="8707" width="10.28515625" style="162" customWidth="1"/>
    <col min="8708" max="8709" width="17.7109375" style="162" customWidth="1"/>
    <col min="8710" max="8710" width="12.28515625" style="162" customWidth="1"/>
    <col min="8711" max="8712" width="16" style="162" customWidth="1"/>
    <col min="8713" max="8713" width="13.42578125" style="162" customWidth="1"/>
    <col min="8714" max="8715" width="10.42578125" style="162" customWidth="1"/>
    <col min="8716" max="8716" width="14.7109375" style="162" customWidth="1"/>
    <col min="8717" max="8717" width="11.42578125" style="162"/>
    <col min="8718" max="8718" width="14.85546875" style="162" customWidth="1"/>
    <col min="8719" max="8719" width="11.42578125" style="162"/>
    <col min="8720" max="8723" width="19.85546875" style="162" customWidth="1"/>
    <col min="8724" max="8724" width="17.7109375" style="162" customWidth="1"/>
    <col min="8725" max="8725" width="11.42578125" style="162"/>
    <col min="8726" max="8726" width="16" style="162" customWidth="1"/>
    <col min="8727" max="8960" width="11.42578125" style="162"/>
    <col min="8961" max="8961" width="5" style="162" customWidth="1"/>
    <col min="8962" max="8962" width="32.28515625" style="162" customWidth="1"/>
    <col min="8963" max="8963" width="10.28515625" style="162" customWidth="1"/>
    <col min="8964" max="8965" width="17.7109375" style="162" customWidth="1"/>
    <col min="8966" max="8966" width="12.28515625" style="162" customWidth="1"/>
    <col min="8967" max="8968" width="16" style="162" customWidth="1"/>
    <col min="8969" max="8969" width="13.42578125" style="162" customWidth="1"/>
    <col min="8970" max="8971" width="10.42578125" style="162" customWidth="1"/>
    <col min="8972" max="8972" width="14.7109375" style="162" customWidth="1"/>
    <col min="8973" max="8973" width="11.42578125" style="162"/>
    <col min="8974" max="8974" width="14.85546875" style="162" customWidth="1"/>
    <col min="8975" max="8975" width="11.42578125" style="162"/>
    <col min="8976" max="8979" width="19.85546875" style="162" customWidth="1"/>
    <col min="8980" max="8980" width="17.7109375" style="162" customWidth="1"/>
    <col min="8981" max="8981" width="11.42578125" style="162"/>
    <col min="8982" max="8982" width="16" style="162" customWidth="1"/>
    <col min="8983" max="9216" width="11.42578125" style="162"/>
    <col min="9217" max="9217" width="5" style="162" customWidth="1"/>
    <col min="9218" max="9218" width="32.28515625" style="162" customWidth="1"/>
    <col min="9219" max="9219" width="10.28515625" style="162" customWidth="1"/>
    <col min="9220" max="9221" width="17.7109375" style="162" customWidth="1"/>
    <col min="9222" max="9222" width="12.28515625" style="162" customWidth="1"/>
    <col min="9223" max="9224" width="16" style="162" customWidth="1"/>
    <col min="9225" max="9225" width="13.42578125" style="162" customWidth="1"/>
    <col min="9226" max="9227" width="10.42578125" style="162" customWidth="1"/>
    <col min="9228" max="9228" width="14.7109375" style="162" customWidth="1"/>
    <col min="9229" max="9229" width="11.42578125" style="162"/>
    <col min="9230" max="9230" width="14.85546875" style="162" customWidth="1"/>
    <col min="9231" max="9231" width="11.42578125" style="162"/>
    <col min="9232" max="9235" width="19.85546875" style="162" customWidth="1"/>
    <col min="9236" max="9236" width="17.7109375" style="162" customWidth="1"/>
    <col min="9237" max="9237" width="11.42578125" style="162"/>
    <col min="9238" max="9238" width="16" style="162" customWidth="1"/>
    <col min="9239" max="9472" width="11.42578125" style="162"/>
    <col min="9473" max="9473" width="5" style="162" customWidth="1"/>
    <col min="9474" max="9474" width="32.28515625" style="162" customWidth="1"/>
    <col min="9475" max="9475" width="10.28515625" style="162" customWidth="1"/>
    <col min="9476" max="9477" width="17.7109375" style="162" customWidth="1"/>
    <col min="9478" max="9478" width="12.28515625" style="162" customWidth="1"/>
    <col min="9479" max="9480" width="16" style="162" customWidth="1"/>
    <col min="9481" max="9481" width="13.42578125" style="162" customWidth="1"/>
    <col min="9482" max="9483" width="10.42578125" style="162" customWidth="1"/>
    <col min="9484" max="9484" width="14.7109375" style="162" customWidth="1"/>
    <col min="9485" max="9485" width="11.42578125" style="162"/>
    <col min="9486" max="9486" width="14.85546875" style="162" customWidth="1"/>
    <col min="9487" max="9487" width="11.42578125" style="162"/>
    <col min="9488" max="9491" width="19.85546875" style="162" customWidth="1"/>
    <col min="9492" max="9492" width="17.7109375" style="162" customWidth="1"/>
    <col min="9493" max="9493" width="11.42578125" style="162"/>
    <col min="9494" max="9494" width="16" style="162" customWidth="1"/>
    <col min="9495" max="9728" width="11.42578125" style="162"/>
    <col min="9729" max="9729" width="5" style="162" customWidth="1"/>
    <col min="9730" max="9730" width="32.28515625" style="162" customWidth="1"/>
    <col min="9731" max="9731" width="10.28515625" style="162" customWidth="1"/>
    <col min="9732" max="9733" width="17.7109375" style="162" customWidth="1"/>
    <col min="9734" max="9734" width="12.28515625" style="162" customWidth="1"/>
    <col min="9735" max="9736" width="16" style="162" customWidth="1"/>
    <col min="9737" max="9737" width="13.42578125" style="162" customWidth="1"/>
    <col min="9738" max="9739" width="10.42578125" style="162" customWidth="1"/>
    <col min="9740" max="9740" width="14.7109375" style="162" customWidth="1"/>
    <col min="9741" max="9741" width="11.42578125" style="162"/>
    <col min="9742" max="9742" width="14.85546875" style="162" customWidth="1"/>
    <col min="9743" max="9743" width="11.42578125" style="162"/>
    <col min="9744" max="9747" width="19.85546875" style="162" customWidth="1"/>
    <col min="9748" max="9748" width="17.7109375" style="162" customWidth="1"/>
    <col min="9749" max="9749" width="11.42578125" style="162"/>
    <col min="9750" max="9750" width="16" style="162" customWidth="1"/>
    <col min="9751" max="9984" width="11.42578125" style="162"/>
    <col min="9985" max="9985" width="5" style="162" customWidth="1"/>
    <col min="9986" max="9986" width="32.28515625" style="162" customWidth="1"/>
    <col min="9987" max="9987" width="10.28515625" style="162" customWidth="1"/>
    <col min="9988" max="9989" width="17.7109375" style="162" customWidth="1"/>
    <col min="9990" max="9990" width="12.28515625" style="162" customWidth="1"/>
    <col min="9991" max="9992" width="16" style="162" customWidth="1"/>
    <col min="9993" max="9993" width="13.42578125" style="162" customWidth="1"/>
    <col min="9994" max="9995" width="10.42578125" style="162" customWidth="1"/>
    <col min="9996" max="9996" width="14.7109375" style="162" customWidth="1"/>
    <col min="9997" max="9997" width="11.42578125" style="162"/>
    <col min="9998" max="9998" width="14.85546875" style="162" customWidth="1"/>
    <col min="9999" max="9999" width="11.42578125" style="162"/>
    <col min="10000" max="10003" width="19.85546875" style="162" customWidth="1"/>
    <col min="10004" max="10004" width="17.7109375" style="162" customWidth="1"/>
    <col min="10005" max="10005" width="11.42578125" style="162"/>
    <col min="10006" max="10006" width="16" style="162" customWidth="1"/>
    <col min="10007" max="10240" width="11.42578125" style="162"/>
    <col min="10241" max="10241" width="5" style="162" customWidth="1"/>
    <col min="10242" max="10242" width="32.28515625" style="162" customWidth="1"/>
    <col min="10243" max="10243" width="10.28515625" style="162" customWidth="1"/>
    <col min="10244" max="10245" width="17.7109375" style="162" customWidth="1"/>
    <col min="10246" max="10246" width="12.28515625" style="162" customWidth="1"/>
    <col min="10247" max="10248" width="16" style="162" customWidth="1"/>
    <col min="10249" max="10249" width="13.42578125" style="162" customWidth="1"/>
    <col min="10250" max="10251" width="10.42578125" style="162" customWidth="1"/>
    <col min="10252" max="10252" width="14.7109375" style="162" customWidth="1"/>
    <col min="10253" max="10253" width="11.42578125" style="162"/>
    <col min="10254" max="10254" width="14.85546875" style="162" customWidth="1"/>
    <col min="10255" max="10255" width="11.42578125" style="162"/>
    <col min="10256" max="10259" width="19.85546875" style="162" customWidth="1"/>
    <col min="10260" max="10260" width="17.7109375" style="162" customWidth="1"/>
    <col min="10261" max="10261" width="11.42578125" style="162"/>
    <col min="10262" max="10262" width="16" style="162" customWidth="1"/>
    <col min="10263" max="10496" width="11.42578125" style="162"/>
    <col min="10497" max="10497" width="5" style="162" customWidth="1"/>
    <col min="10498" max="10498" width="32.28515625" style="162" customWidth="1"/>
    <col min="10499" max="10499" width="10.28515625" style="162" customWidth="1"/>
    <col min="10500" max="10501" width="17.7109375" style="162" customWidth="1"/>
    <col min="10502" max="10502" width="12.28515625" style="162" customWidth="1"/>
    <col min="10503" max="10504" width="16" style="162" customWidth="1"/>
    <col min="10505" max="10505" width="13.42578125" style="162" customWidth="1"/>
    <col min="10506" max="10507" width="10.42578125" style="162" customWidth="1"/>
    <col min="10508" max="10508" width="14.7109375" style="162" customWidth="1"/>
    <col min="10509" max="10509" width="11.42578125" style="162"/>
    <col min="10510" max="10510" width="14.85546875" style="162" customWidth="1"/>
    <col min="10511" max="10511" width="11.42578125" style="162"/>
    <col min="10512" max="10515" width="19.85546875" style="162" customWidth="1"/>
    <col min="10516" max="10516" width="17.7109375" style="162" customWidth="1"/>
    <col min="10517" max="10517" width="11.42578125" style="162"/>
    <col min="10518" max="10518" width="16" style="162" customWidth="1"/>
    <col min="10519" max="10752" width="11.42578125" style="162"/>
    <col min="10753" max="10753" width="5" style="162" customWidth="1"/>
    <col min="10754" max="10754" width="32.28515625" style="162" customWidth="1"/>
    <col min="10755" max="10755" width="10.28515625" style="162" customWidth="1"/>
    <col min="10756" max="10757" width="17.7109375" style="162" customWidth="1"/>
    <col min="10758" max="10758" width="12.28515625" style="162" customWidth="1"/>
    <col min="10759" max="10760" width="16" style="162" customWidth="1"/>
    <col min="10761" max="10761" width="13.42578125" style="162" customWidth="1"/>
    <col min="10762" max="10763" width="10.42578125" style="162" customWidth="1"/>
    <col min="10764" max="10764" width="14.7109375" style="162" customWidth="1"/>
    <col min="10765" max="10765" width="11.42578125" style="162"/>
    <col min="10766" max="10766" width="14.85546875" style="162" customWidth="1"/>
    <col min="10767" max="10767" width="11.42578125" style="162"/>
    <col min="10768" max="10771" width="19.85546875" style="162" customWidth="1"/>
    <col min="10772" max="10772" width="17.7109375" style="162" customWidth="1"/>
    <col min="10773" max="10773" width="11.42578125" style="162"/>
    <col min="10774" max="10774" width="16" style="162" customWidth="1"/>
    <col min="10775" max="11008" width="11.42578125" style="162"/>
    <col min="11009" max="11009" width="5" style="162" customWidth="1"/>
    <col min="11010" max="11010" width="32.28515625" style="162" customWidth="1"/>
    <col min="11011" max="11011" width="10.28515625" style="162" customWidth="1"/>
    <col min="11012" max="11013" width="17.7109375" style="162" customWidth="1"/>
    <col min="11014" max="11014" width="12.28515625" style="162" customWidth="1"/>
    <col min="11015" max="11016" width="16" style="162" customWidth="1"/>
    <col min="11017" max="11017" width="13.42578125" style="162" customWidth="1"/>
    <col min="11018" max="11019" width="10.42578125" style="162" customWidth="1"/>
    <col min="11020" max="11020" width="14.7109375" style="162" customWidth="1"/>
    <col min="11021" max="11021" width="11.42578125" style="162"/>
    <col min="11022" max="11022" width="14.85546875" style="162" customWidth="1"/>
    <col min="11023" max="11023" width="11.42578125" style="162"/>
    <col min="11024" max="11027" width="19.85546875" style="162" customWidth="1"/>
    <col min="11028" max="11028" width="17.7109375" style="162" customWidth="1"/>
    <col min="11029" max="11029" width="11.42578125" style="162"/>
    <col min="11030" max="11030" width="16" style="162" customWidth="1"/>
    <col min="11031" max="11264" width="11.42578125" style="162"/>
    <col min="11265" max="11265" width="5" style="162" customWidth="1"/>
    <col min="11266" max="11266" width="32.28515625" style="162" customWidth="1"/>
    <col min="11267" max="11267" width="10.28515625" style="162" customWidth="1"/>
    <col min="11268" max="11269" width="17.7109375" style="162" customWidth="1"/>
    <col min="11270" max="11270" width="12.28515625" style="162" customWidth="1"/>
    <col min="11271" max="11272" width="16" style="162" customWidth="1"/>
    <col min="11273" max="11273" width="13.42578125" style="162" customWidth="1"/>
    <col min="11274" max="11275" width="10.42578125" style="162" customWidth="1"/>
    <col min="11276" max="11276" width="14.7109375" style="162" customWidth="1"/>
    <col min="11277" max="11277" width="11.42578125" style="162"/>
    <col min="11278" max="11278" width="14.85546875" style="162" customWidth="1"/>
    <col min="11279" max="11279" width="11.42578125" style="162"/>
    <col min="11280" max="11283" width="19.85546875" style="162" customWidth="1"/>
    <col min="11284" max="11284" width="17.7109375" style="162" customWidth="1"/>
    <col min="11285" max="11285" width="11.42578125" style="162"/>
    <col min="11286" max="11286" width="16" style="162" customWidth="1"/>
    <col min="11287" max="11520" width="11.42578125" style="162"/>
    <col min="11521" max="11521" width="5" style="162" customWidth="1"/>
    <col min="11522" max="11522" width="32.28515625" style="162" customWidth="1"/>
    <col min="11523" max="11523" width="10.28515625" style="162" customWidth="1"/>
    <col min="11524" max="11525" width="17.7109375" style="162" customWidth="1"/>
    <col min="11526" max="11526" width="12.28515625" style="162" customWidth="1"/>
    <col min="11527" max="11528" width="16" style="162" customWidth="1"/>
    <col min="11529" max="11529" width="13.42578125" style="162" customWidth="1"/>
    <col min="11530" max="11531" width="10.42578125" style="162" customWidth="1"/>
    <col min="11532" max="11532" width="14.7109375" style="162" customWidth="1"/>
    <col min="11533" max="11533" width="11.42578125" style="162"/>
    <col min="11534" max="11534" width="14.85546875" style="162" customWidth="1"/>
    <col min="11535" max="11535" width="11.42578125" style="162"/>
    <col min="11536" max="11539" width="19.85546875" style="162" customWidth="1"/>
    <col min="11540" max="11540" width="17.7109375" style="162" customWidth="1"/>
    <col min="11541" max="11541" width="11.42578125" style="162"/>
    <col min="11542" max="11542" width="16" style="162" customWidth="1"/>
    <col min="11543" max="11776" width="11.42578125" style="162"/>
    <col min="11777" max="11777" width="5" style="162" customWidth="1"/>
    <col min="11778" max="11778" width="32.28515625" style="162" customWidth="1"/>
    <col min="11779" max="11779" width="10.28515625" style="162" customWidth="1"/>
    <col min="11780" max="11781" width="17.7109375" style="162" customWidth="1"/>
    <col min="11782" max="11782" width="12.28515625" style="162" customWidth="1"/>
    <col min="11783" max="11784" width="16" style="162" customWidth="1"/>
    <col min="11785" max="11785" width="13.42578125" style="162" customWidth="1"/>
    <col min="11786" max="11787" width="10.42578125" style="162" customWidth="1"/>
    <col min="11788" max="11788" width="14.7109375" style="162" customWidth="1"/>
    <col min="11789" max="11789" width="11.42578125" style="162"/>
    <col min="11790" max="11790" width="14.85546875" style="162" customWidth="1"/>
    <col min="11791" max="11791" width="11.42578125" style="162"/>
    <col min="11792" max="11795" width="19.85546875" style="162" customWidth="1"/>
    <col min="11796" max="11796" width="17.7109375" style="162" customWidth="1"/>
    <col min="11797" max="11797" width="11.42578125" style="162"/>
    <col min="11798" max="11798" width="16" style="162" customWidth="1"/>
    <col min="11799" max="12032" width="11.42578125" style="162"/>
    <col min="12033" max="12033" width="5" style="162" customWidth="1"/>
    <col min="12034" max="12034" width="32.28515625" style="162" customWidth="1"/>
    <col min="12035" max="12035" width="10.28515625" style="162" customWidth="1"/>
    <col min="12036" max="12037" width="17.7109375" style="162" customWidth="1"/>
    <col min="12038" max="12038" width="12.28515625" style="162" customWidth="1"/>
    <col min="12039" max="12040" width="16" style="162" customWidth="1"/>
    <col min="12041" max="12041" width="13.42578125" style="162" customWidth="1"/>
    <col min="12042" max="12043" width="10.42578125" style="162" customWidth="1"/>
    <col min="12044" max="12044" width="14.7109375" style="162" customWidth="1"/>
    <col min="12045" max="12045" width="11.42578125" style="162"/>
    <col min="12046" max="12046" width="14.85546875" style="162" customWidth="1"/>
    <col min="12047" max="12047" width="11.42578125" style="162"/>
    <col min="12048" max="12051" width="19.85546875" style="162" customWidth="1"/>
    <col min="12052" max="12052" width="17.7109375" style="162" customWidth="1"/>
    <col min="12053" max="12053" width="11.42578125" style="162"/>
    <col min="12054" max="12054" width="16" style="162" customWidth="1"/>
    <col min="12055" max="12288" width="11.42578125" style="162"/>
    <col min="12289" max="12289" width="5" style="162" customWidth="1"/>
    <col min="12290" max="12290" width="32.28515625" style="162" customWidth="1"/>
    <col min="12291" max="12291" width="10.28515625" style="162" customWidth="1"/>
    <col min="12292" max="12293" width="17.7109375" style="162" customWidth="1"/>
    <col min="12294" max="12294" width="12.28515625" style="162" customWidth="1"/>
    <col min="12295" max="12296" width="16" style="162" customWidth="1"/>
    <col min="12297" max="12297" width="13.42578125" style="162" customWidth="1"/>
    <col min="12298" max="12299" width="10.42578125" style="162" customWidth="1"/>
    <col min="12300" max="12300" width="14.7109375" style="162" customWidth="1"/>
    <col min="12301" max="12301" width="11.42578125" style="162"/>
    <col min="12302" max="12302" width="14.85546875" style="162" customWidth="1"/>
    <col min="12303" max="12303" width="11.42578125" style="162"/>
    <col min="12304" max="12307" width="19.85546875" style="162" customWidth="1"/>
    <col min="12308" max="12308" width="17.7109375" style="162" customWidth="1"/>
    <col min="12309" max="12309" width="11.42578125" style="162"/>
    <col min="12310" max="12310" width="16" style="162" customWidth="1"/>
    <col min="12311" max="12544" width="11.42578125" style="162"/>
    <col min="12545" max="12545" width="5" style="162" customWidth="1"/>
    <col min="12546" max="12546" width="32.28515625" style="162" customWidth="1"/>
    <col min="12547" max="12547" width="10.28515625" style="162" customWidth="1"/>
    <col min="12548" max="12549" width="17.7109375" style="162" customWidth="1"/>
    <col min="12550" max="12550" width="12.28515625" style="162" customWidth="1"/>
    <col min="12551" max="12552" width="16" style="162" customWidth="1"/>
    <col min="12553" max="12553" width="13.42578125" style="162" customWidth="1"/>
    <col min="12554" max="12555" width="10.42578125" style="162" customWidth="1"/>
    <col min="12556" max="12556" width="14.7109375" style="162" customWidth="1"/>
    <col min="12557" max="12557" width="11.42578125" style="162"/>
    <col min="12558" max="12558" width="14.85546875" style="162" customWidth="1"/>
    <col min="12559" max="12559" width="11.42578125" style="162"/>
    <col min="12560" max="12563" width="19.85546875" style="162" customWidth="1"/>
    <col min="12564" max="12564" width="17.7109375" style="162" customWidth="1"/>
    <col min="12565" max="12565" width="11.42578125" style="162"/>
    <col min="12566" max="12566" width="16" style="162" customWidth="1"/>
    <col min="12567" max="12800" width="11.42578125" style="162"/>
    <col min="12801" max="12801" width="5" style="162" customWidth="1"/>
    <col min="12802" max="12802" width="32.28515625" style="162" customWidth="1"/>
    <col min="12803" max="12803" width="10.28515625" style="162" customWidth="1"/>
    <col min="12804" max="12805" width="17.7109375" style="162" customWidth="1"/>
    <col min="12806" max="12806" width="12.28515625" style="162" customWidth="1"/>
    <col min="12807" max="12808" width="16" style="162" customWidth="1"/>
    <col min="12809" max="12809" width="13.42578125" style="162" customWidth="1"/>
    <col min="12810" max="12811" width="10.42578125" style="162" customWidth="1"/>
    <col min="12812" max="12812" width="14.7109375" style="162" customWidth="1"/>
    <col min="12813" max="12813" width="11.42578125" style="162"/>
    <col min="12814" max="12814" width="14.85546875" style="162" customWidth="1"/>
    <col min="12815" max="12815" width="11.42578125" style="162"/>
    <col min="12816" max="12819" width="19.85546875" style="162" customWidth="1"/>
    <col min="12820" max="12820" width="17.7109375" style="162" customWidth="1"/>
    <col min="12821" max="12821" width="11.42578125" style="162"/>
    <col min="12822" max="12822" width="16" style="162" customWidth="1"/>
    <col min="12823" max="13056" width="11.42578125" style="162"/>
    <col min="13057" max="13057" width="5" style="162" customWidth="1"/>
    <col min="13058" max="13058" width="32.28515625" style="162" customWidth="1"/>
    <col min="13059" max="13059" width="10.28515625" style="162" customWidth="1"/>
    <col min="13060" max="13061" width="17.7109375" style="162" customWidth="1"/>
    <col min="13062" max="13062" width="12.28515625" style="162" customWidth="1"/>
    <col min="13063" max="13064" width="16" style="162" customWidth="1"/>
    <col min="13065" max="13065" width="13.42578125" style="162" customWidth="1"/>
    <col min="13066" max="13067" width="10.42578125" style="162" customWidth="1"/>
    <col min="13068" max="13068" width="14.7109375" style="162" customWidth="1"/>
    <col min="13069" max="13069" width="11.42578125" style="162"/>
    <col min="13070" max="13070" width="14.85546875" style="162" customWidth="1"/>
    <col min="13071" max="13071" width="11.42578125" style="162"/>
    <col min="13072" max="13075" width="19.85546875" style="162" customWidth="1"/>
    <col min="13076" max="13076" width="17.7109375" style="162" customWidth="1"/>
    <col min="13077" max="13077" width="11.42578125" style="162"/>
    <col min="13078" max="13078" width="16" style="162" customWidth="1"/>
    <col min="13079" max="13312" width="11.42578125" style="162"/>
    <col min="13313" max="13313" width="5" style="162" customWidth="1"/>
    <col min="13314" max="13314" width="32.28515625" style="162" customWidth="1"/>
    <col min="13315" max="13315" width="10.28515625" style="162" customWidth="1"/>
    <col min="13316" max="13317" width="17.7109375" style="162" customWidth="1"/>
    <col min="13318" max="13318" width="12.28515625" style="162" customWidth="1"/>
    <col min="13319" max="13320" width="16" style="162" customWidth="1"/>
    <col min="13321" max="13321" width="13.42578125" style="162" customWidth="1"/>
    <col min="13322" max="13323" width="10.42578125" style="162" customWidth="1"/>
    <col min="13324" max="13324" width="14.7109375" style="162" customWidth="1"/>
    <col min="13325" max="13325" width="11.42578125" style="162"/>
    <col min="13326" max="13326" width="14.85546875" style="162" customWidth="1"/>
    <col min="13327" max="13327" width="11.42578125" style="162"/>
    <col min="13328" max="13331" width="19.85546875" style="162" customWidth="1"/>
    <col min="13332" max="13332" width="17.7109375" style="162" customWidth="1"/>
    <col min="13333" max="13333" width="11.42578125" style="162"/>
    <col min="13334" max="13334" width="16" style="162" customWidth="1"/>
    <col min="13335" max="13568" width="11.42578125" style="162"/>
    <col min="13569" max="13569" width="5" style="162" customWidth="1"/>
    <col min="13570" max="13570" width="32.28515625" style="162" customWidth="1"/>
    <col min="13571" max="13571" width="10.28515625" style="162" customWidth="1"/>
    <col min="13572" max="13573" width="17.7109375" style="162" customWidth="1"/>
    <col min="13574" max="13574" width="12.28515625" style="162" customWidth="1"/>
    <col min="13575" max="13576" width="16" style="162" customWidth="1"/>
    <col min="13577" max="13577" width="13.42578125" style="162" customWidth="1"/>
    <col min="13578" max="13579" width="10.42578125" style="162" customWidth="1"/>
    <col min="13580" max="13580" width="14.7109375" style="162" customWidth="1"/>
    <col min="13581" max="13581" width="11.42578125" style="162"/>
    <col min="13582" max="13582" width="14.85546875" style="162" customWidth="1"/>
    <col min="13583" max="13583" width="11.42578125" style="162"/>
    <col min="13584" max="13587" width="19.85546875" style="162" customWidth="1"/>
    <col min="13588" max="13588" width="17.7109375" style="162" customWidth="1"/>
    <col min="13589" max="13589" width="11.42578125" style="162"/>
    <col min="13590" max="13590" width="16" style="162" customWidth="1"/>
    <col min="13591" max="13824" width="11.42578125" style="162"/>
    <col min="13825" max="13825" width="5" style="162" customWidth="1"/>
    <col min="13826" max="13826" width="32.28515625" style="162" customWidth="1"/>
    <col min="13827" max="13827" width="10.28515625" style="162" customWidth="1"/>
    <col min="13828" max="13829" width="17.7109375" style="162" customWidth="1"/>
    <col min="13830" max="13830" width="12.28515625" style="162" customWidth="1"/>
    <col min="13831" max="13832" width="16" style="162" customWidth="1"/>
    <col min="13833" max="13833" width="13.42578125" style="162" customWidth="1"/>
    <col min="13834" max="13835" width="10.42578125" style="162" customWidth="1"/>
    <col min="13836" max="13836" width="14.7109375" style="162" customWidth="1"/>
    <col min="13837" max="13837" width="11.42578125" style="162"/>
    <col min="13838" max="13838" width="14.85546875" style="162" customWidth="1"/>
    <col min="13839" max="13839" width="11.42578125" style="162"/>
    <col min="13840" max="13843" width="19.85546875" style="162" customWidth="1"/>
    <col min="13844" max="13844" width="17.7109375" style="162" customWidth="1"/>
    <col min="13845" max="13845" width="11.42578125" style="162"/>
    <col min="13846" max="13846" width="16" style="162" customWidth="1"/>
    <col min="13847" max="14080" width="11.42578125" style="162"/>
    <col min="14081" max="14081" width="5" style="162" customWidth="1"/>
    <col min="14082" max="14082" width="32.28515625" style="162" customWidth="1"/>
    <col min="14083" max="14083" width="10.28515625" style="162" customWidth="1"/>
    <col min="14084" max="14085" width="17.7109375" style="162" customWidth="1"/>
    <col min="14086" max="14086" width="12.28515625" style="162" customWidth="1"/>
    <col min="14087" max="14088" width="16" style="162" customWidth="1"/>
    <col min="14089" max="14089" width="13.42578125" style="162" customWidth="1"/>
    <col min="14090" max="14091" width="10.42578125" style="162" customWidth="1"/>
    <col min="14092" max="14092" width="14.7109375" style="162" customWidth="1"/>
    <col min="14093" max="14093" width="11.42578125" style="162"/>
    <col min="14094" max="14094" width="14.85546875" style="162" customWidth="1"/>
    <col min="14095" max="14095" width="11.42578125" style="162"/>
    <col min="14096" max="14099" width="19.85546875" style="162" customWidth="1"/>
    <col min="14100" max="14100" width="17.7109375" style="162" customWidth="1"/>
    <col min="14101" max="14101" width="11.42578125" style="162"/>
    <col min="14102" max="14102" width="16" style="162" customWidth="1"/>
    <col min="14103" max="14336" width="11.42578125" style="162"/>
    <col min="14337" max="14337" width="5" style="162" customWidth="1"/>
    <col min="14338" max="14338" width="32.28515625" style="162" customWidth="1"/>
    <col min="14339" max="14339" width="10.28515625" style="162" customWidth="1"/>
    <col min="14340" max="14341" width="17.7109375" style="162" customWidth="1"/>
    <col min="14342" max="14342" width="12.28515625" style="162" customWidth="1"/>
    <col min="14343" max="14344" width="16" style="162" customWidth="1"/>
    <col min="14345" max="14345" width="13.42578125" style="162" customWidth="1"/>
    <col min="14346" max="14347" width="10.42578125" style="162" customWidth="1"/>
    <col min="14348" max="14348" width="14.7109375" style="162" customWidth="1"/>
    <col min="14349" max="14349" width="11.42578125" style="162"/>
    <col min="14350" max="14350" width="14.85546875" style="162" customWidth="1"/>
    <col min="14351" max="14351" width="11.42578125" style="162"/>
    <col min="14352" max="14355" width="19.85546875" style="162" customWidth="1"/>
    <col min="14356" max="14356" width="17.7109375" style="162" customWidth="1"/>
    <col min="14357" max="14357" width="11.42578125" style="162"/>
    <col min="14358" max="14358" width="16" style="162" customWidth="1"/>
    <col min="14359" max="14592" width="11.42578125" style="162"/>
    <col min="14593" max="14593" width="5" style="162" customWidth="1"/>
    <col min="14594" max="14594" width="32.28515625" style="162" customWidth="1"/>
    <col min="14595" max="14595" width="10.28515625" style="162" customWidth="1"/>
    <col min="14596" max="14597" width="17.7109375" style="162" customWidth="1"/>
    <col min="14598" max="14598" width="12.28515625" style="162" customWidth="1"/>
    <col min="14599" max="14600" width="16" style="162" customWidth="1"/>
    <col min="14601" max="14601" width="13.42578125" style="162" customWidth="1"/>
    <col min="14602" max="14603" width="10.42578125" style="162" customWidth="1"/>
    <col min="14604" max="14604" width="14.7109375" style="162" customWidth="1"/>
    <col min="14605" max="14605" width="11.42578125" style="162"/>
    <col min="14606" max="14606" width="14.85546875" style="162" customWidth="1"/>
    <col min="14607" max="14607" width="11.42578125" style="162"/>
    <col min="14608" max="14611" width="19.85546875" style="162" customWidth="1"/>
    <col min="14612" max="14612" width="17.7109375" style="162" customWidth="1"/>
    <col min="14613" max="14613" width="11.42578125" style="162"/>
    <col min="14614" max="14614" width="16" style="162" customWidth="1"/>
    <col min="14615" max="14848" width="11.42578125" style="162"/>
    <col min="14849" max="14849" width="5" style="162" customWidth="1"/>
    <col min="14850" max="14850" width="32.28515625" style="162" customWidth="1"/>
    <col min="14851" max="14851" width="10.28515625" style="162" customWidth="1"/>
    <col min="14852" max="14853" width="17.7109375" style="162" customWidth="1"/>
    <col min="14854" max="14854" width="12.28515625" style="162" customWidth="1"/>
    <col min="14855" max="14856" width="16" style="162" customWidth="1"/>
    <col min="14857" max="14857" width="13.42578125" style="162" customWidth="1"/>
    <col min="14858" max="14859" width="10.42578125" style="162" customWidth="1"/>
    <col min="14860" max="14860" width="14.7109375" style="162" customWidth="1"/>
    <col min="14861" max="14861" width="11.42578125" style="162"/>
    <col min="14862" max="14862" width="14.85546875" style="162" customWidth="1"/>
    <col min="14863" max="14863" width="11.42578125" style="162"/>
    <col min="14864" max="14867" width="19.85546875" style="162" customWidth="1"/>
    <col min="14868" max="14868" width="17.7109375" style="162" customWidth="1"/>
    <col min="14869" max="14869" width="11.42578125" style="162"/>
    <col min="14870" max="14870" width="16" style="162" customWidth="1"/>
    <col min="14871" max="15104" width="11.42578125" style="162"/>
    <col min="15105" max="15105" width="5" style="162" customWidth="1"/>
    <col min="15106" max="15106" width="32.28515625" style="162" customWidth="1"/>
    <col min="15107" max="15107" width="10.28515625" style="162" customWidth="1"/>
    <col min="15108" max="15109" width="17.7109375" style="162" customWidth="1"/>
    <col min="15110" max="15110" width="12.28515625" style="162" customWidth="1"/>
    <col min="15111" max="15112" width="16" style="162" customWidth="1"/>
    <col min="15113" max="15113" width="13.42578125" style="162" customWidth="1"/>
    <col min="15114" max="15115" width="10.42578125" style="162" customWidth="1"/>
    <col min="15116" max="15116" width="14.7109375" style="162" customWidth="1"/>
    <col min="15117" max="15117" width="11.42578125" style="162"/>
    <col min="15118" max="15118" width="14.85546875" style="162" customWidth="1"/>
    <col min="15119" max="15119" width="11.42578125" style="162"/>
    <col min="15120" max="15123" width="19.85546875" style="162" customWidth="1"/>
    <col min="15124" max="15124" width="17.7109375" style="162" customWidth="1"/>
    <col min="15125" max="15125" width="11.42578125" style="162"/>
    <col min="15126" max="15126" width="16" style="162" customWidth="1"/>
    <col min="15127" max="15360" width="11.42578125" style="162"/>
    <col min="15361" max="15361" width="5" style="162" customWidth="1"/>
    <col min="15362" max="15362" width="32.28515625" style="162" customWidth="1"/>
    <col min="15363" max="15363" width="10.28515625" style="162" customWidth="1"/>
    <col min="15364" max="15365" width="17.7109375" style="162" customWidth="1"/>
    <col min="15366" max="15366" width="12.28515625" style="162" customWidth="1"/>
    <col min="15367" max="15368" width="16" style="162" customWidth="1"/>
    <col min="15369" max="15369" width="13.42578125" style="162" customWidth="1"/>
    <col min="15370" max="15371" width="10.42578125" style="162" customWidth="1"/>
    <col min="15372" max="15372" width="14.7109375" style="162" customWidth="1"/>
    <col min="15373" max="15373" width="11.42578125" style="162"/>
    <col min="15374" max="15374" width="14.85546875" style="162" customWidth="1"/>
    <col min="15375" max="15375" width="11.42578125" style="162"/>
    <col min="15376" max="15379" width="19.85546875" style="162" customWidth="1"/>
    <col min="15380" max="15380" width="17.7109375" style="162" customWidth="1"/>
    <col min="15381" max="15381" width="11.42578125" style="162"/>
    <col min="15382" max="15382" width="16" style="162" customWidth="1"/>
    <col min="15383" max="15616" width="11.42578125" style="162"/>
    <col min="15617" max="15617" width="5" style="162" customWidth="1"/>
    <col min="15618" max="15618" width="32.28515625" style="162" customWidth="1"/>
    <col min="15619" max="15619" width="10.28515625" style="162" customWidth="1"/>
    <col min="15620" max="15621" width="17.7109375" style="162" customWidth="1"/>
    <col min="15622" max="15622" width="12.28515625" style="162" customWidth="1"/>
    <col min="15623" max="15624" width="16" style="162" customWidth="1"/>
    <col min="15625" max="15625" width="13.42578125" style="162" customWidth="1"/>
    <col min="15626" max="15627" width="10.42578125" style="162" customWidth="1"/>
    <col min="15628" max="15628" width="14.7109375" style="162" customWidth="1"/>
    <col min="15629" max="15629" width="11.42578125" style="162"/>
    <col min="15630" max="15630" width="14.85546875" style="162" customWidth="1"/>
    <col min="15631" max="15631" width="11.42578125" style="162"/>
    <col min="15632" max="15635" width="19.85546875" style="162" customWidth="1"/>
    <col min="15636" max="15636" width="17.7109375" style="162" customWidth="1"/>
    <col min="15637" max="15637" width="11.42578125" style="162"/>
    <col min="15638" max="15638" width="16" style="162" customWidth="1"/>
    <col min="15639" max="15872" width="11.42578125" style="162"/>
    <col min="15873" max="15873" width="5" style="162" customWidth="1"/>
    <col min="15874" max="15874" width="32.28515625" style="162" customWidth="1"/>
    <col min="15875" max="15875" width="10.28515625" style="162" customWidth="1"/>
    <col min="15876" max="15877" width="17.7109375" style="162" customWidth="1"/>
    <col min="15878" max="15878" width="12.28515625" style="162" customWidth="1"/>
    <col min="15879" max="15880" width="16" style="162" customWidth="1"/>
    <col min="15881" max="15881" width="13.42578125" style="162" customWidth="1"/>
    <col min="15882" max="15883" width="10.42578125" style="162" customWidth="1"/>
    <col min="15884" max="15884" width="14.7109375" style="162" customWidth="1"/>
    <col min="15885" max="15885" width="11.42578125" style="162"/>
    <col min="15886" max="15886" width="14.85546875" style="162" customWidth="1"/>
    <col min="15887" max="15887" width="11.42578125" style="162"/>
    <col min="15888" max="15891" width="19.85546875" style="162" customWidth="1"/>
    <col min="15892" max="15892" width="17.7109375" style="162" customWidth="1"/>
    <col min="15893" max="15893" width="11.42578125" style="162"/>
    <col min="15894" max="15894" width="16" style="162" customWidth="1"/>
    <col min="15895" max="16128" width="11.42578125" style="162"/>
    <col min="16129" max="16129" width="5" style="162" customWidth="1"/>
    <col min="16130" max="16130" width="32.28515625" style="162" customWidth="1"/>
    <col min="16131" max="16131" width="10.28515625" style="162" customWidth="1"/>
    <col min="16132" max="16133" width="17.7109375" style="162" customWidth="1"/>
    <col min="16134" max="16134" width="12.28515625" style="162" customWidth="1"/>
    <col min="16135" max="16136" width="16" style="162" customWidth="1"/>
    <col min="16137" max="16137" width="13.42578125" style="162" customWidth="1"/>
    <col min="16138" max="16139" width="10.42578125" style="162" customWidth="1"/>
    <col min="16140" max="16140" width="14.7109375" style="162" customWidth="1"/>
    <col min="16141" max="16141" width="11.42578125" style="162"/>
    <col min="16142" max="16142" width="14.85546875" style="162" customWidth="1"/>
    <col min="16143" max="16143" width="11.42578125" style="162"/>
    <col min="16144" max="16147" width="19.85546875" style="162" customWidth="1"/>
    <col min="16148" max="16148" width="17.7109375" style="162" customWidth="1"/>
    <col min="16149" max="16149" width="11.42578125" style="162"/>
    <col min="16150" max="16150" width="16" style="162" customWidth="1"/>
    <col min="16151" max="16384" width="11.42578125" style="162"/>
  </cols>
  <sheetData>
    <row r="1" spans="1:29" ht="51" x14ac:dyDescent="0.2">
      <c r="A1" s="160"/>
      <c r="B1" s="160" t="s">
        <v>256</v>
      </c>
      <c r="C1" s="160" t="s">
        <v>257</v>
      </c>
      <c r="D1" s="160">
        <v>2021</v>
      </c>
      <c r="E1" s="160" t="s">
        <v>258</v>
      </c>
      <c r="F1" s="161" t="s">
        <v>259</v>
      </c>
      <c r="G1" s="160" t="s">
        <v>260</v>
      </c>
      <c r="H1" s="160" t="s">
        <v>261</v>
      </c>
      <c r="I1" s="161" t="s">
        <v>259</v>
      </c>
      <c r="J1" s="161" t="s">
        <v>23</v>
      </c>
      <c r="K1" s="161" t="s">
        <v>262</v>
      </c>
      <c r="P1" s="162">
        <v>2021</v>
      </c>
      <c r="Q1" s="162">
        <v>2022</v>
      </c>
      <c r="R1" s="162">
        <v>2023</v>
      </c>
      <c r="S1" s="162">
        <v>2024</v>
      </c>
      <c r="V1" s="161" t="s">
        <v>263</v>
      </c>
      <c r="W1" s="161" t="s">
        <v>264</v>
      </c>
      <c r="X1" s="161" t="s">
        <v>259</v>
      </c>
      <c r="Y1" s="161" t="s">
        <v>265</v>
      </c>
      <c r="Z1" s="161" t="s">
        <v>266</v>
      </c>
      <c r="AA1" s="161" t="s">
        <v>259</v>
      </c>
    </row>
    <row r="2" spans="1:29" ht="15" customHeight="1" x14ac:dyDescent="0.2">
      <c r="A2" s="236">
        <v>1</v>
      </c>
      <c r="B2" s="235" t="s">
        <v>267</v>
      </c>
      <c r="C2" s="163" t="s">
        <v>192</v>
      </c>
      <c r="D2" s="164">
        <v>28000</v>
      </c>
      <c r="E2" s="198">
        <f>+'Meta 1 ATENCIONES LPD'!$U$13</f>
        <v>28000</v>
      </c>
      <c r="F2" s="164">
        <f t="shared" ref="F2:F17" si="0">+D2-E2</f>
        <v>0</v>
      </c>
      <c r="G2" s="198">
        <f>+'Meta 1 ATENCIONES LPD'!$P$30</f>
        <v>28280</v>
      </c>
      <c r="I2" s="165"/>
      <c r="J2" s="164"/>
      <c r="K2" s="164"/>
      <c r="L2" s="166">
        <f>+G2/E2</f>
        <v>1.01</v>
      </c>
      <c r="V2" s="198"/>
      <c r="W2" s="164"/>
      <c r="X2" s="164"/>
      <c r="Y2" s="164"/>
      <c r="Z2" s="164"/>
      <c r="AA2" s="164"/>
      <c r="AB2" s="167" t="s">
        <v>268</v>
      </c>
      <c r="AC2" s="162">
        <f>LEN(AB2)</f>
        <v>1670</v>
      </c>
    </row>
    <row r="3" spans="1:29" ht="25.5" x14ac:dyDescent="0.2">
      <c r="A3" s="236"/>
      <c r="B3" s="235"/>
      <c r="C3" s="168" t="s">
        <v>269</v>
      </c>
      <c r="D3" s="164">
        <v>12004505416</v>
      </c>
      <c r="E3" s="198">
        <f>+'Meta 1 ATENCIONES LPD'!$W$18</f>
        <v>12004505416</v>
      </c>
      <c r="F3" s="164">
        <f t="shared" si="0"/>
        <v>0</v>
      </c>
      <c r="G3" s="198">
        <f>+'Meta 1 ATENCIONES LPD'!$Z$18</f>
        <v>11894608590</v>
      </c>
      <c r="H3" s="198">
        <f>+[3]Diciembre!$D$316</f>
        <v>11894608590</v>
      </c>
      <c r="I3" s="164">
        <f>+G3-H3</f>
        <v>0</v>
      </c>
      <c r="J3" s="169">
        <f>+'Meta 1 ATENCIONES LPD'!$AA$13</f>
        <v>0.1</v>
      </c>
      <c r="K3" s="170">
        <f>+'Meta 1 ATENCIONES LPD'!B34+'Meta 1 ATENCIONES LPD'!B37+'Meta 1 ATENCIONES LPD'!B40+'Meta 1 ATENCIONES LPD'!B43+'Meta 1 ATENCIONES LPD'!B49</f>
        <v>10</v>
      </c>
      <c r="L3" s="166">
        <f t="shared" ref="L3:L19" si="1">+G3/E3</f>
        <v>0.99084536828535008</v>
      </c>
      <c r="M3" s="171">
        <f>+D3/1000000</f>
        <v>12004.505416</v>
      </c>
      <c r="N3" s="172">
        <f>+E3-H3</f>
        <v>109896826</v>
      </c>
      <c r="O3" s="178">
        <f>+G3/1000000</f>
        <v>11894.60859</v>
      </c>
      <c r="P3" s="173">
        <v>7626323250</v>
      </c>
      <c r="Q3" s="173">
        <v>7260240000</v>
      </c>
      <c r="R3" s="173">
        <v>7328880000</v>
      </c>
      <c r="S3" s="173">
        <v>4303579178</v>
      </c>
      <c r="T3" s="173">
        <f>+E3+P3+Q3+R3+S3</f>
        <v>38523527844</v>
      </c>
      <c r="V3" s="199">
        <f>+'Meta 1 ATENCIONES LPD'!$Q$18</f>
        <v>910024352</v>
      </c>
      <c r="W3" s="170">
        <f>+[3]RESERVAS!$B$217</f>
        <v>910024352</v>
      </c>
      <c r="X3" s="170">
        <f>+V3-W3</f>
        <v>0</v>
      </c>
      <c r="Y3" s="199">
        <f>+'Meta 1 ATENCIONES LPD'!$T$18</f>
        <v>910024352</v>
      </c>
      <c r="Z3" s="170">
        <f>+[3]RESERVAS!$C$217</f>
        <v>910024352</v>
      </c>
      <c r="AA3" s="170">
        <f>+Y3-Z3</f>
        <v>0</v>
      </c>
    </row>
    <row r="4" spans="1:29" ht="15" customHeight="1" x14ac:dyDescent="0.2">
      <c r="A4" s="233">
        <f>+A2+1</f>
        <v>2</v>
      </c>
      <c r="B4" s="237" t="s">
        <v>270</v>
      </c>
      <c r="C4" s="163" t="s">
        <v>181</v>
      </c>
      <c r="D4" s="174">
        <v>1</v>
      </c>
      <c r="E4" s="200">
        <f>+'Meta 2 SEGUIMIENTO LPD '!$U$13</f>
        <v>1</v>
      </c>
      <c r="F4" s="164">
        <f t="shared" si="0"/>
        <v>0</v>
      </c>
      <c r="G4" s="200">
        <f>+'Meta 2 SEGUIMIENTO LPD '!$P$30</f>
        <v>1</v>
      </c>
      <c r="J4" s="174"/>
      <c r="K4" s="174"/>
      <c r="L4" s="166">
        <f t="shared" si="1"/>
        <v>1</v>
      </c>
      <c r="N4" s="175"/>
      <c r="V4" s="200"/>
      <c r="W4" s="174"/>
      <c r="X4" s="174"/>
      <c r="Y4" s="174"/>
      <c r="Z4" s="174"/>
      <c r="AA4" s="174"/>
    </row>
    <row r="5" spans="1:29" ht="25.5" x14ac:dyDescent="0.2">
      <c r="A5" s="234"/>
      <c r="B5" s="238"/>
      <c r="C5" s="168" t="s">
        <v>269</v>
      </c>
      <c r="D5" s="164">
        <v>1475795666</v>
      </c>
      <c r="E5" s="201">
        <f>+'Meta 2 SEGUIMIENTO LPD '!$W$18</f>
        <v>1475795666</v>
      </c>
      <c r="F5" s="164">
        <f t="shared" si="0"/>
        <v>0</v>
      </c>
      <c r="G5" s="198">
        <f>+'Meta 2 SEGUIMIENTO LPD '!$Z$18</f>
        <v>1309570665</v>
      </c>
      <c r="H5" s="198">
        <f>+[3]Diciembre!$D$317</f>
        <v>1309570665</v>
      </c>
      <c r="I5" s="198">
        <f>+G5-H5</f>
        <v>0</v>
      </c>
      <c r="J5" s="200">
        <f>+'Meta 2 SEGUIMIENTO LPD '!$AA$13</f>
        <v>0.05</v>
      </c>
      <c r="K5" s="199">
        <f>+'Meta 2 SEGUIMIENTO LPD '!B34</f>
        <v>5</v>
      </c>
      <c r="L5" s="202">
        <f t="shared" si="1"/>
        <v>0.8873658428266451</v>
      </c>
      <c r="M5" s="203">
        <f>+D5/1000000</f>
        <v>1475.795666</v>
      </c>
      <c r="N5" s="204">
        <f>+E5-H5</f>
        <v>166225001</v>
      </c>
      <c r="O5" s="205">
        <f>+G5/1000000</f>
        <v>1309.570665</v>
      </c>
      <c r="P5" s="206">
        <v>533472000</v>
      </c>
      <c r="Q5" s="206">
        <v>193560000</v>
      </c>
      <c r="R5" s="206">
        <v>199440000</v>
      </c>
      <c r="S5" s="206">
        <v>205440000</v>
      </c>
      <c r="T5" s="206">
        <f>+E5+P5+Q5+R5+S5</f>
        <v>2607707666</v>
      </c>
      <c r="U5" s="207"/>
      <c r="V5" s="199">
        <f>+'Meta 2 SEGUIMIENTO LPD '!$Q$18</f>
        <v>25737200</v>
      </c>
      <c r="W5" s="199">
        <f>+[3]RESERVAS!$B$218</f>
        <v>25737200</v>
      </c>
      <c r="X5" s="199">
        <f>+V5-W5</f>
        <v>0</v>
      </c>
      <c r="Y5" s="199">
        <f>+'Meta 2 SEGUIMIENTO LPD '!$T$18</f>
        <v>25737200</v>
      </c>
      <c r="Z5" s="170">
        <f>+[3]RESERVAS!$C$218</f>
        <v>25737200</v>
      </c>
      <c r="AA5" s="170">
        <f>+Y5-Z5</f>
        <v>0</v>
      </c>
    </row>
    <row r="6" spans="1:29" ht="25.5" x14ac:dyDescent="0.2">
      <c r="A6" s="233">
        <f>+A4+1</f>
        <v>3</v>
      </c>
      <c r="B6" s="237" t="s">
        <v>271</v>
      </c>
      <c r="C6" s="163" t="s">
        <v>185</v>
      </c>
      <c r="D6" s="177">
        <v>6</v>
      </c>
      <c r="E6" s="208">
        <f>+'Meta 3 OPERAR CR '!$U$13</f>
        <v>6</v>
      </c>
      <c r="F6" s="164">
        <f t="shared" si="0"/>
        <v>0</v>
      </c>
      <c r="G6" s="208">
        <f>+'Meta 3 OPERAR CR '!$P$30</f>
        <v>5</v>
      </c>
      <c r="J6" s="174"/>
      <c r="K6" s="174"/>
      <c r="L6" s="166">
        <f t="shared" si="1"/>
        <v>0.83333333333333337</v>
      </c>
      <c r="N6" s="175"/>
      <c r="P6" s="173"/>
      <c r="Q6" s="173"/>
      <c r="R6" s="173"/>
      <c r="S6" s="173"/>
      <c r="V6" s="200"/>
      <c r="W6" s="174"/>
      <c r="X6" s="174"/>
      <c r="Y6" s="174"/>
      <c r="Z6" s="174"/>
      <c r="AA6" s="174"/>
    </row>
    <row r="7" spans="1:29" ht="25.5" x14ac:dyDescent="0.2">
      <c r="A7" s="234"/>
      <c r="B7" s="238"/>
      <c r="C7" s="168" t="s">
        <v>269</v>
      </c>
      <c r="D7" s="164">
        <v>5536340092</v>
      </c>
      <c r="E7" s="201">
        <f>+'Meta 3 OPERAR CR '!$W$18</f>
        <v>5536340092</v>
      </c>
      <c r="F7" s="164">
        <f t="shared" si="0"/>
        <v>0</v>
      </c>
      <c r="G7" s="198">
        <f>+'Meta 3 OPERAR CR '!$Z$18</f>
        <v>5536340092</v>
      </c>
      <c r="H7" s="198">
        <f>+[3]Diciembre!$D$318</f>
        <v>5536340092</v>
      </c>
      <c r="I7" s="164">
        <f>+G7-H7</f>
        <v>0</v>
      </c>
      <c r="J7" s="174">
        <f>+'Meta 3 OPERAR CR '!$AA$13</f>
        <v>0.15</v>
      </c>
      <c r="K7" s="170">
        <f>+'Meta 3 OPERAR CR '!B34+'Meta 3 OPERAR CR '!B37</f>
        <v>15</v>
      </c>
      <c r="L7" s="166">
        <f t="shared" si="1"/>
        <v>1</v>
      </c>
      <c r="M7" s="171">
        <f>+D7/1000000</f>
        <v>5536.3400920000004</v>
      </c>
      <c r="N7" s="172">
        <f>+E7-H7</f>
        <v>0</v>
      </c>
      <c r="O7" s="178">
        <f>+G7/1000000</f>
        <v>5536.3400920000004</v>
      </c>
      <c r="P7" s="173">
        <v>13852009080</v>
      </c>
      <c r="Q7" s="173">
        <v>15573600000</v>
      </c>
      <c r="R7" s="173">
        <v>14733800000</v>
      </c>
      <c r="S7" s="173">
        <v>14793088791</v>
      </c>
      <c r="T7" s="173">
        <f>+E7+P7+Q7+R7+S7</f>
        <v>64488837963</v>
      </c>
      <c r="V7" s="199">
        <f>+'Meta 3 OPERAR CR '!$Q$18</f>
        <v>2990599682</v>
      </c>
      <c r="W7" s="170">
        <f>+[3]RESERVAS!$B$219</f>
        <v>2990599682</v>
      </c>
      <c r="X7" s="170">
        <f>+V7-W7</f>
        <v>0</v>
      </c>
      <c r="Y7" s="199">
        <f>+'Meta 3 OPERAR CR '!$T$18</f>
        <v>2990599682</v>
      </c>
      <c r="Z7" s="170">
        <f>+[3]RESERVAS!$C$219</f>
        <v>2990599682</v>
      </c>
      <c r="AA7" s="170">
        <f>+Y7-Z7</f>
        <v>0</v>
      </c>
    </row>
    <row r="8" spans="1:29" ht="25.5" x14ac:dyDescent="0.2">
      <c r="A8" s="233">
        <f>+A6+1</f>
        <v>4</v>
      </c>
      <c r="B8" s="235" t="s">
        <v>272</v>
      </c>
      <c r="C8" s="163" t="s">
        <v>181</v>
      </c>
      <c r="D8" s="174">
        <v>1</v>
      </c>
      <c r="E8" s="200">
        <f>+'Meta 4 ATENCION CR '!$U$13</f>
        <v>1</v>
      </c>
      <c r="F8" s="164">
        <f t="shared" si="0"/>
        <v>0</v>
      </c>
      <c r="G8" s="200">
        <f>+'Meta 4 ATENCION CR '!$P$30</f>
        <v>1</v>
      </c>
      <c r="J8" s="174"/>
      <c r="K8" s="174"/>
      <c r="L8" s="166">
        <f t="shared" si="1"/>
        <v>1</v>
      </c>
      <c r="N8" s="175"/>
      <c r="P8" s="173"/>
      <c r="Q8" s="173"/>
      <c r="R8" s="173"/>
      <c r="S8" s="173"/>
      <c r="V8" s="200"/>
      <c r="W8" s="174"/>
      <c r="X8" s="174"/>
      <c r="Y8" s="174"/>
      <c r="Z8" s="174"/>
      <c r="AA8" s="174"/>
    </row>
    <row r="9" spans="1:29" ht="25.5" x14ac:dyDescent="0.2">
      <c r="A9" s="234"/>
      <c r="B9" s="235"/>
      <c r="C9" s="168" t="s">
        <v>269</v>
      </c>
      <c r="D9" s="164">
        <v>738343234</v>
      </c>
      <c r="E9" s="201">
        <f>+'Meta 4 ATENCION CR '!$W$18</f>
        <v>738343234</v>
      </c>
      <c r="F9" s="164">
        <f t="shared" si="0"/>
        <v>0</v>
      </c>
      <c r="G9" s="198">
        <f>+'Meta 4 ATENCION CR '!$Z$18</f>
        <v>710058067</v>
      </c>
      <c r="H9" s="198">
        <f>+[3]Diciembre!$D$319</f>
        <v>710058067</v>
      </c>
      <c r="I9" s="164">
        <f>+G9-H9</f>
        <v>0</v>
      </c>
      <c r="J9" s="174">
        <f>+'Meta 4 ATENCION CR '!$AA$13</f>
        <v>0.1</v>
      </c>
      <c r="K9" s="170">
        <f>+'Meta 4 ATENCION CR '!B34+'Meta 4 ATENCION CR '!B37</f>
        <v>10</v>
      </c>
      <c r="L9" s="166">
        <f t="shared" si="1"/>
        <v>0.96169103243925713</v>
      </c>
      <c r="M9" s="171">
        <f>+D9/1000000</f>
        <v>738.34323400000005</v>
      </c>
      <c r="N9" s="172">
        <f>+E9-H9</f>
        <v>28285167</v>
      </c>
      <c r="O9" s="178">
        <f>+G9/1000000</f>
        <v>710.05806700000005</v>
      </c>
      <c r="P9" s="173">
        <v>603924000</v>
      </c>
      <c r="Q9" s="173">
        <v>1038120000</v>
      </c>
      <c r="R9" s="173">
        <v>1069800000</v>
      </c>
      <c r="S9" s="173">
        <v>1101720000</v>
      </c>
      <c r="T9" s="173">
        <f>+E9+P9+Q9+R9+S9</f>
        <v>4551907234</v>
      </c>
      <c r="V9" s="199">
        <f>+'Meta 4 ATENCION CR '!$Q$18</f>
        <v>15057500</v>
      </c>
      <c r="W9" s="170">
        <f>+[3]RESERVAS!$B$220</f>
        <v>15057500</v>
      </c>
      <c r="X9" s="170">
        <f>+V9-W9</f>
        <v>0</v>
      </c>
      <c r="Y9" s="199">
        <f>+'Meta 4 ATENCION CR '!$T$18</f>
        <v>15057500</v>
      </c>
      <c r="Z9" s="170">
        <f>+[3]RESERVAS!$C$220</f>
        <v>15057500</v>
      </c>
      <c r="AA9" s="170">
        <f>+Y9-Z9</f>
        <v>0</v>
      </c>
    </row>
    <row r="10" spans="1:29" ht="15" customHeight="1" x14ac:dyDescent="0.2">
      <c r="A10" s="233">
        <f>+A8+1</f>
        <v>5</v>
      </c>
      <c r="B10" s="235" t="s">
        <v>273</v>
      </c>
      <c r="C10" s="163" t="s">
        <v>181</v>
      </c>
      <c r="D10" s="176">
        <v>4</v>
      </c>
      <c r="E10" s="201">
        <f>+'Meta 5 FORTALECER SOFIA '!$U$13</f>
        <v>4</v>
      </c>
      <c r="F10" s="164">
        <f t="shared" si="0"/>
        <v>0</v>
      </c>
      <c r="G10" s="201">
        <f>+'Meta 5 FORTALECER SOFIA '!$P$30</f>
        <v>4</v>
      </c>
      <c r="J10" s="174"/>
      <c r="K10" s="174"/>
      <c r="L10" s="166">
        <f t="shared" si="1"/>
        <v>1</v>
      </c>
      <c r="N10" s="175"/>
      <c r="P10" s="173"/>
      <c r="Q10" s="173"/>
      <c r="R10" s="173"/>
      <c r="S10" s="173"/>
      <c r="V10" s="200"/>
      <c r="W10" s="174"/>
      <c r="X10" s="174"/>
      <c r="Y10" s="174"/>
      <c r="Z10" s="174"/>
      <c r="AA10" s="174"/>
    </row>
    <row r="11" spans="1:29" ht="25.5" x14ac:dyDescent="0.2">
      <c r="A11" s="234"/>
      <c r="B11" s="235"/>
      <c r="C11" s="168" t="s">
        <v>269</v>
      </c>
      <c r="D11" s="164">
        <v>4000245716</v>
      </c>
      <c r="E11" s="201">
        <f>+'Meta 5 FORTALECER SOFIA '!$W$18</f>
        <v>4000245716</v>
      </c>
      <c r="F11" s="164">
        <f t="shared" si="0"/>
        <v>0</v>
      </c>
      <c r="G11" s="198">
        <f>+'Meta 5 FORTALECER SOFIA '!$Z$18</f>
        <v>1738340125</v>
      </c>
      <c r="H11" s="198">
        <f>+[3]Diciembre!$D$320</f>
        <v>1738340125</v>
      </c>
      <c r="I11" s="198">
        <f>+G11-H11</f>
        <v>0</v>
      </c>
      <c r="J11" s="200">
        <f>+'Meta 5 FORTALECER SOFIA '!$AA$13</f>
        <v>0.15</v>
      </c>
      <c r="K11" s="199">
        <f>+'Meta 5 FORTALECER SOFIA '!B34+'Meta 5 FORTALECER SOFIA '!B37+'Meta 5 FORTALECER SOFIA '!B40+'Meta 5 FORTALECER SOFIA '!B43</f>
        <v>15</v>
      </c>
      <c r="L11" s="202">
        <f>+G11/E11</f>
        <v>0.43455833676593081</v>
      </c>
      <c r="M11" s="203">
        <f>+D11/1000000</f>
        <v>4000.2457159999999</v>
      </c>
      <c r="N11" s="204">
        <f>+E11-H11</f>
        <v>2261905591</v>
      </c>
      <c r="O11" s="205">
        <f>+G11/1000000</f>
        <v>1738.3401249999999</v>
      </c>
      <c r="P11" s="206">
        <v>1401079993</v>
      </c>
      <c r="Q11" s="206">
        <v>1667520000</v>
      </c>
      <c r="R11" s="206">
        <v>1718400000</v>
      </c>
      <c r="S11" s="206">
        <v>1769280000</v>
      </c>
      <c r="T11" s="206">
        <f>+D11+P11+Q11+R11+S11</f>
        <v>10556525709</v>
      </c>
      <c r="U11" s="207"/>
      <c r="V11" s="199">
        <f>+'Meta 5 FORTALECER SOFIA '!$Q$18</f>
        <v>46769391</v>
      </c>
      <c r="W11" s="199">
        <f>+[3]RESERVAS!$B$221</f>
        <v>46769391</v>
      </c>
      <c r="X11" s="199">
        <f>+V11-W11</f>
        <v>0</v>
      </c>
      <c r="Y11" s="199">
        <f>+'Meta 5 FORTALECER SOFIA '!$T$18</f>
        <v>46769391</v>
      </c>
      <c r="Z11" s="170">
        <f>+[3]RESERVAS!$C$221</f>
        <v>46769391</v>
      </c>
      <c r="AA11" s="170">
        <f>+Y11-Z11</f>
        <v>0</v>
      </c>
    </row>
    <row r="12" spans="1:29" ht="15" customHeight="1" x14ac:dyDescent="0.2">
      <c r="A12" s="233">
        <f>+A10+1</f>
        <v>6</v>
      </c>
      <c r="B12" s="235" t="s">
        <v>274</v>
      </c>
      <c r="C12" s="163" t="s">
        <v>181</v>
      </c>
      <c r="D12" s="176">
        <v>1</v>
      </c>
      <c r="E12" s="201">
        <f>+'Meta 6 ESTRATEGIA PREVENCION '!$U$13</f>
        <v>1</v>
      </c>
      <c r="F12" s="164">
        <f t="shared" si="0"/>
        <v>0</v>
      </c>
      <c r="G12" s="209">
        <f>+'Meta 6 ESTRATEGIA PREVENCION '!$P$30</f>
        <v>1</v>
      </c>
      <c r="J12" s="174"/>
      <c r="K12" s="174"/>
      <c r="L12" s="166">
        <f t="shared" si="1"/>
        <v>1</v>
      </c>
      <c r="N12" s="175"/>
      <c r="P12" s="173"/>
      <c r="Q12" s="173"/>
      <c r="R12" s="173"/>
      <c r="S12" s="173"/>
      <c r="V12" s="200"/>
      <c r="W12" s="174"/>
      <c r="X12" s="174"/>
      <c r="Y12" s="174"/>
      <c r="Z12" s="174"/>
      <c r="AA12" s="174"/>
    </row>
    <row r="13" spans="1:29" ht="25.5" x14ac:dyDescent="0.2">
      <c r="A13" s="234"/>
      <c r="B13" s="235"/>
      <c r="C13" s="168" t="s">
        <v>269</v>
      </c>
      <c r="D13" s="164">
        <v>2113417544</v>
      </c>
      <c r="E13" s="201">
        <f>+'Meta 6 ESTRATEGIA PREVENCION '!$W$18</f>
        <v>2113417544</v>
      </c>
      <c r="F13" s="164">
        <f t="shared" si="0"/>
        <v>0</v>
      </c>
      <c r="G13" s="198">
        <f>+'Meta 6 ESTRATEGIA PREVENCION '!$Z$18</f>
        <v>1989389567</v>
      </c>
      <c r="H13" s="198">
        <f>+[3]Diciembre!$D$321</f>
        <v>1989389567</v>
      </c>
      <c r="I13" s="198">
        <f>+G13-H13</f>
        <v>0</v>
      </c>
      <c r="J13" s="200">
        <f>+'Meta 6 ESTRATEGIA PREVENCION '!$AA$13</f>
        <v>0.1</v>
      </c>
      <c r="K13" s="199">
        <f>+'Meta 6 ESTRATEGIA PREVENCION '!B34+'Meta 6 ESTRATEGIA PREVENCION '!B37+'Meta 6 ESTRATEGIA PREVENCION '!B40+'Meta 6 ESTRATEGIA PREVENCION '!B43</f>
        <v>10</v>
      </c>
      <c r="L13" s="202">
        <f t="shared" si="1"/>
        <v>0.9413140212864628</v>
      </c>
      <c r="M13" s="203">
        <f>+D13/1000000</f>
        <v>2113.4175439999999</v>
      </c>
      <c r="N13" s="204">
        <f>+E13-H13</f>
        <v>124027977</v>
      </c>
      <c r="O13" s="205">
        <f>+G13/1000000</f>
        <v>1989.3895669999999</v>
      </c>
      <c r="P13" s="206">
        <v>2293903677</v>
      </c>
      <c r="Q13" s="206">
        <v>5021840000</v>
      </c>
      <c r="R13" s="206">
        <v>3774285695</v>
      </c>
      <c r="S13" s="206">
        <v>3420172031</v>
      </c>
      <c r="T13" s="206">
        <f>+D13+P13+Q13+R13+S13</f>
        <v>16623618947</v>
      </c>
      <c r="U13" s="207"/>
      <c r="V13" s="199">
        <f>+'Meta 6 ESTRATEGIA PREVENCION '!$Q$18</f>
        <v>77553456</v>
      </c>
      <c r="W13" s="199">
        <f>+[3]RESERVAS!$B$222</f>
        <v>77553456</v>
      </c>
      <c r="X13" s="199">
        <f>+V13-W13</f>
        <v>0</v>
      </c>
      <c r="Y13" s="199">
        <f>+'Meta 6 ESTRATEGIA PREVENCION '!$T$18</f>
        <v>77553456</v>
      </c>
      <c r="Z13" s="170">
        <f>+[3]RESERVAS!$C$222</f>
        <v>77553456</v>
      </c>
      <c r="AA13" s="170">
        <f>+Y13-Z13</f>
        <v>0</v>
      </c>
    </row>
    <row r="14" spans="1:29" ht="15" customHeight="1" x14ac:dyDescent="0.2">
      <c r="A14" s="233">
        <f>+A12+1</f>
        <v>7</v>
      </c>
      <c r="B14" s="235" t="s">
        <v>275</v>
      </c>
      <c r="C14" s="163" t="s">
        <v>181</v>
      </c>
      <c r="D14" s="176">
        <v>20</v>
      </c>
      <c r="E14" s="201">
        <f>+'Meta 7 CLS '!$U$13</f>
        <v>20</v>
      </c>
      <c r="F14" s="164">
        <f t="shared" si="0"/>
        <v>0</v>
      </c>
      <c r="G14" s="201">
        <f>+'Meta 7 CLS '!$P$30</f>
        <v>20</v>
      </c>
      <c r="J14" s="174"/>
      <c r="K14" s="174"/>
      <c r="L14" s="166">
        <f t="shared" si="1"/>
        <v>1</v>
      </c>
      <c r="N14" s="175"/>
      <c r="P14" s="173"/>
      <c r="Q14" s="173"/>
      <c r="R14" s="173"/>
      <c r="S14" s="173"/>
      <c r="V14" s="200"/>
      <c r="W14" s="179"/>
      <c r="X14" s="179"/>
      <c r="Y14" s="179"/>
      <c r="Z14" s="179"/>
      <c r="AA14" s="179"/>
    </row>
    <row r="15" spans="1:29" ht="25.5" x14ac:dyDescent="0.2">
      <c r="A15" s="234"/>
      <c r="B15" s="235"/>
      <c r="C15" s="168" t="s">
        <v>269</v>
      </c>
      <c r="D15" s="164">
        <v>1252403199</v>
      </c>
      <c r="E15" s="201">
        <f>+'Meta 7 CLS '!$W$18</f>
        <v>1252403199</v>
      </c>
      <c r="F15" s="164">
        <f t="shared" si="0"/>
        <v>0</v>
      </c>
      <c r="G15" s="198">
        <f>+'Meta 7 CLS '!$Z$18</f>
        <v>1252403199</v>
      </c>
      <c r="H15" s="198">
        <f>+[3]Diciembre!$D$322</f>
        <v>1252403199</v>
      </c>
      <c r="I15" s="164">
        <f>+G15-H15</f>
        <v>0</v>
      </c>
      <c r="J15" s="174">
        <f>+'Meta 7 CLS '!$AA$13</f>
        <v>0.1</v>
      </c>
      <c r="K15" s="170">
        <f>+'Meta 7 CLS '!B34+'Meta 7 CLS '!B37+'Meta 7 CLS '!B40+'Meta 7 CLS '!B43</f>
        <v>10</v>
      </c>
      <c r="L15" s="166">
        <f t="shared" si="1"/>
        <v>1</v>
      </c>
      <c r="M15" s="171">
        <f>+D15/1000000</f>
        <v>1252.4031990000001</v>
      </c>
      <c r="N15" s="172">
        <f>+E15-H15</f>
        <v>0</v>
      </c>
      <c r="O15" s="178">
        <f>+G15/1000000</f>
        <v>1252.4031990000001</v>
      </c>
      <c r="P15" s="173">
        <v>1483552000</v>
      </c>
      <c r="Q15" s="173">
        <v>854400000</v>
      </c>
      <c r="R15" s="173">
        <v>880680000</v>
      </c>
      <c r="S15" s="173">
        <v>906960000</v>
      </c>
      <c r="T15" s="173">
        <f>+E15+P15+Q15+R15+S15</f>
        <v>5377995199</v>
      </c>
      <c r="V15" s="199">
        <f>+'Meta 7 CLS '!$Q$18</f>
        <v>0</v>
      </c>
      <c r="W15" s="170">
        <f>+[3]RESERVAS!$B$223</f>
        <v>0</v>
      </c>
      <c r="X15" s="170">
        <f>+V15-W15</f>
        <v>0</v>
      </c>
      <c r="Y15" s="170">
        <f>+'Meta 7 CLS '!$T$18</f>
        <v>0</v>
      </c>
      <c r="Z15" s="170">
        <f>+[3]RESERVAS!$C$223</f>
        <v>0</v>
      </c>
      <c r="AA15" s="170">
        <f>+Y15-Z15</f>
        <v>0</v>
      </c>
    </row>
    <row r="16" spans="1:29" ht="15" customHeight="1" x14ac:dyDescent="0.2">
      <c r="A16" s="233">
        <f>+A14+1</f>
        <v>8</v>
      </c>
      <c r="B16" s="235" t="s">
        <v>276</v>
      </c>
      <c r="C16" s="163" t="s">
        <v>181</v>
      </c>
      <c r="D16" s="176">
        <v>1</v>
      </c>
      <c r="E16" s="201">
        <f>+'Meta 8 PROTOCOLO  TP '!$U$13</f>
        <v>1</v>
      </c>
      <c r="F16" s="164">
        <f t="shared" si="0"/>
        <v>0</v>
      </c>
      <c r="G16" s="210">
        <f>+'Meta 8 PROTOCOLO  TP '!$P$30</f>
        <v>1</v>
      </c>
      <c r="J16" s="169"/>
      <c r="K16" s="169"/>
      <c r="L16" s="166">
        <f t="shared" si="1"/>
        <v>1</v>
      </c>
      <c r="N16" s="175"/>
      <c r="P16" s="173"/>
      <c r="Q16" s="173"/>
      <c r="R16" s="173"/>
      <c r="S16" s="173"/>
      <c r="V16" s="211"/>
      <c r="W16" s="169"/>
      <c r="X16" s="169"/>
      <c r="Y16" s="169"/>
      <c r="Z16" s="169"/>
      <c r="AA16" s="169"/>
    </row>
    <row r="17" spans="1:27" ht="25.5" x14ac:dyDescent="0.2">
      <c r="A17" s="234"/>
      <c r="B17" s="235"/>
      <c r="C17" s="168" t="s">
        <v>269</v>
      </c>
      <c r="D17" s="164">
        <v>284925000</v>
      </c>
      <c r="E17" s="198">
        <f>+'Meta 8 PROTOCOLO  TP '!$W$18</f>
        <v>284925000</v>
      </c>
      <c r="F17" s="164">
        <f t="shared" si="0"/>
        <v>0</v>
      </c>
      <c r="G17" s="198">
        <f>+'Meta 8 PROTOCOLO  TP '!$Z$18</f>
        <v>284925000</v>
      </c>
      <c r="H17" s="198">
        <f>+[3]Diciembre!$D$323</f>
        <v>284925000</v>
      </c>
      <c r="I17" s="164">
        <f>+G17-H17</f>
        <v>0</v>
      </c>
      <c r="J17" s="169">
        <f>+'Meta 8 PROTOCOLO  TP '!$AA$13</f>
        <v>0.15</v>
      </c>
      <c r="K17" s="170">
        <f>+'Meta 8 PROTOCOLO  TP '!B34+'Meta 8 PROTOCOLO  TP '!B37+'Meta 8 PROTOCOLO  TP '!B43+'Meta 8 PROTOCOLO  TP '!B40</f>
        <v>15</v>
      </c>
      <c r="L17" s="166">
        <f t="shared" si="1"/>
        <v>1</v>
      </c>
      <c r="M17" s="171">
        <f>+D17/1000000</f>
        <v>284.92500000000001</v>
      </c>
      <c r="N17" s="172">
        <f>+E17-H17</f>
        <v>0</v>
      </c>
      <c r="O17" s="178">
        <f>+G17/1000000</f>
        <v>284.92500000000001</v>
      </c>
      <c r="P17" s="173">
        <v>66744000</v>
      </c>
      <c r="Q17" s="173">
        <v>114000000</v>
      </c>
      <c r="R17" s="173">
        <v>117480000</v>
      </c>
      <c r="S17" s="173">
        <v>120960000</v>
      </c>
      <c r="T17" s="173">
        <f>+E17+P17+Q17+R17+S17</f>
        <v>704109000</v>
      </c>
      <c r="V17" s="199">
        <f>+'Meta 8 PROTOCOLO  TP '!$Q$18</f>
        <v>0</v>
      </c>
      <c r="W17" s="170">
        <f>+[3]RESERVAS!$B$224</f>
        <v>0</v>
      </c>
      <c r="X17" s="170">
        <f>+V17-W17</f>
        <v>0</v>
      </c>
      <c r="Y17" s="170">
        <f>+'Meta 8 PROTOCOLO  TP '!$T$18</f>
        <v>0</v>
      </c>
      <c r="Z17" s="170">
        <f>+[3]RESERVAS!$C$224</f>
        <v>0</v>
      </c>
      <c r="AA17" s="170">
        <f>+Y17-Z17</f>
        <v>0</v>
      </c>
    </row>
    <row r="18" spans="1:27" ht="15" customHeight="1" x14ac:dyDescent="0.2">
      <c r="A18" s="233">
        <f>+A16+1</f>
        <v>9</v>
      </c>
      <c r="B18" s="235" t="s">
        <v>277</v>
      </c>
      <c r="C18" s="163" t="s">
        <v>192</v>
      </c>
      <c r="D18" s="164">
        <v>3126</v>
      </c>
      <c r="E18" s="198">
        <f>+'Meta 9 ATENCIONES DUPLAS '!$U$13</f>
        <v>3126</v>
      </c>
      <c r="F18" s="164">
        <f>+D18-E18</f>
        <v>0</v>
      </c>
      <c r="G18" s="198">
        <f>+'Meta 9 ATENCIONES DUPLAS '!$P$30</f>
        <v>3338</v>
      </c>
      <c r="J18" s="169"/>
      <c r="K18" s="169"/>
      <c r="L18" s="166">
        <f t="shared" si="1"/>
        <v>1.0678182981445938</v>
      </c>
      <c r="N18" s="175"/>
      <c r="P18" s="173"/>
      <c r="Q18" s="173"/>
      <c r="R18" s="173"/>
      <c r="S18" s="173"/>
      <c r="V18" s="211"/>
      <c r="W18" s="169"/>
      <c r="X18" s="169"/>
      <c r="Y18" s="169"/>
      <c r="Z18" s="169"/>
      <c r="AA18" s="169"/>
    </row>
    <row r="19" spans="1:27" ht="25.5" x14ac:dyDescent="0.2">
      <c r="A19" s="234"/>
      <c r="B19" s="235"/>
      <c r="C19" s="168" t="s">
        <v>269</v>
      </c>
      <c r="D19" s="164">
        <v>1053304133</v>
      </c>
      <c r="E19" s="198">
        <f>+'Meta 9 ATENCIONES DUPLAS '!$W$18</f>
        <v>1053304133</v>
      </c>
      <c r="F19" s="164">
        <f>+D19-E19</f>
        <v>0</v>
      </c>
      <c r="G19" s="198">
        <f>+'Meta 9 ATENCIONES DUPLAS '!$Z$18</f>
        <v>1053304133</v>
      </c>
      <c r="H19" s="198">
        <f>+[3]Diciembre!$D$324</f>
        <v>1053304133</v>
      </c>
      <c r="I19" s="164">
        <f>+G19-H19</f>
        <v>0</v>
      </c>
      <c r="J19" s="169">
        <f>+'Meta 9 ATENCIONES DUPLAS '!$AA$13</f>
        <v>0.1</v>
      </c>
      <c r="K19" s="170">
        <f>+'Meta 9 ATENCIONES DUPLAS '!B34+'Meta 9 ATENCIONES DUPLAS '!B37+'Meta 9 ATENCIONES DUPLAS '!B40</f>
        <v>10</v>
      </c>
      <c r="L19" s="166">
        <f t="shared" si="1"/>
        <v>1</v>
      </c>
      <c r="M19" s="171">
        <f>+D19/1000000</f>
        <v>1053.3041330000001</v>
      </c>
      <c r="N19" s="172">
        <f>+E19-H19</f>
        <v>0</v>
      </c>
      <c r="O19" s="178">
        <f>+G19/1000000</f>
        <v>1053.3041330000001</v>
      </c>
      <c r="P19" s="173">
        <v>598272000</v>
      </c>
      <c r="Q19" s="173">
        <v>388080000</v>
      </c>
      <c r="R19" s="173">
        <v>399840000</v>
      </c>
      <c r="S19" s="173">
        <v>411600000</v>
      </c>
      <c r="T19" s="173">
        <f>+E19+P19+Q19+R19+S19</f>
        <v>2851096133</v>
      </c>
      <c r="V19" s="199">
        <f>+'Meta 9 ATENCIONES DUPLAS '!$Q$18</f>
        <v>24368694</v>
      </c>
      <c r="W19" s="170">
        <f>+[3]RESERVAS!$B$225</f>
        <v>24368694</v>
      </c>
      <c r="X19" s="170">
        <f>+V19-W19</f>
        <v>0</v>
      </c>
      <c r="Y19" s="199">
        <f>+'Meta 9 ATENCIONES DUPLAS '!$T$18</f>
        <v>24368694</v>
      </c>
      <c r="Z19" s="170">
        <f>+[3]RESERVAS!$C$225</f>
        <v>24368694</v>
      </c>
      <c r="AA19" s="170">
        <f>+Y19-Z19</f>
        <v>0</v>
      </c>
    </row>
    <row r="20" spans="1:27" ht="89.25" x14ac:dyDescent="0.2">
      <c r="C20" s="180" t="s">
        <v>278</v>
      </c>
      <c r="D20" s="181">
        <f t="shared" ref="D20:J20" si="2">+D3+D5+D7+D9+D11+D13+D15+D17+D19</f>
        <v>28459280000</v>
      </c>
      <c r="E20" s="181">
        <f t="shared" si="2"/>
        <v>28459280000</v>
      </c>
      <c r="F20" s="181">
        <f t="shared" si="2"/>
        <v>0</v>
      </c>
      <c r="G20" s="181">
        <f>+G3+G5+G7+G9+G11+G13+G15+G17+G19</f>
        <v>25768939438</v>
      </c>
      <c r="H20" s="181">
        <f>+H3+H5+H7+H9+H11+H13+H15+H17+H19</f>
        <v>25768939438</v>
      </c>
      <c r="I20" s="181">
        <f t="shared" si="2"/>
        <v>0</v>
      </c>
      <c r="J20" s="182">
        <f t="shared" si="2"/>
        <v>1</v>
      </c>
      <c r="K20" s="183">
        <f>+K3+K5+K7+K9+K11+K13+K15+K17+K19</f>
        <v>100</v>
      </c>
      <c r="P20" s="173">
        <f>SUM(P3:P19)</f>
        <v>28459280000</v>
      </c>
      <c r="Q20" s="173">
        <f>SUM(Q3:Q19)</f>
        <v>32111360000</v>
      </c>
      <c r="R20" s="173">
        <f>SUM(R3:R19)</f>
        <v>30222605695</v>
      </c>
      <c r="S20" s="173">
        <f>SUM(S3:S19)</f>
        <v>27032800000</v>
      </c>
      <c r="T20" s="173">
        <f>+E20+P20+Q20+R20+S20</f>
        <v>146285325695</v>
      </c>
      <c r="V20" s="183">
        <f t="shared" ref="V20:AA20" si="3">SUM(V3:V19)</f>
        <v>4090110275</v>
      </c>
      <c r="W20" s="183">
        <f t="shared" si="3"/>
        <v>4090110275</v>
      </c>
      <c r="X20" s="183">
        <f t="shared" si="3"/>
        <v>0</v>
      </c>
      <c r="Y20" s="183">
        <f t="shared" si="3"/>
        <v>4090110275</v>
      </c>
      <c r="Z20" s="183">
        <f t="shared" si="3"/>
        <v>4090110275</v>
      </c>
      <c r="AA20" s="183">
        <f t="shared" si="3"/>
        <v>0</v>
      </c>
    </row>
    <row r="21" spans="1:27" x14ac:dyDescent="0.2">
      <c r="G21" s="184"/>
      <c r="W21" s="185">
        <f>+V20-W20</f>
        <v>0</v>
      </c>
      <c r="Z21" s="185">
        <f>+Y20-Z20</f>
        <v>0</v>
      </c>
    </row>
    <row r="22" spans="1:27" x14ac:dyDescent="0.2">
      <c r="D22" s="171"/>
      <c r="E22" s="171"/>
      <c r="G22" s="171"/>
      <c r="H22" s="171"/>
      <c r="P22" s="171">
        <f>+(P7+P9)/1000000</f>
        <v>14455.933080000001</v>
      </c>
      <c r="Q22" s="171">
        <f>+(Q7+Q9)/1000000</f>
        <v>16611.72</v>
      </c>
      <c r="R22" s="171">
        <f>+(R7+R9)/1000000</f>
        <v>15803.6</v>
      </c>
      <c r="S22" s="171">
        <f>+(S7+S9)/1000000</f>
        <v>15894.808790999999</v>
      </c>
      <c r="T22" s="171">
        <f>+(T7+T9)/1000000</f>
        <v>69040.745196999997</v>
      </c>
    </row>
    <row r="23" spans="1:27" x14ac:dyDescent="0.2">
      <c r="D23" s="184"/>
      <c r="G23" s="173"/>
      <c r="H23" s="173"/>
      <c r="P23" s="184">
        <f>+P22/$T$22</f>
        <v>0.20938263396131693</v>
      </c>
    </row>
    <row r="25" spans="1:27" x14ac:dyDescent="0.2">
      <c r="C25" s="229" t="s">
        <v>59</v>
      </c>
      <c r="D25" s="231" t="s">
        <v>60</v>
      </c>
      <c r="E25" s="232"/>
      <c r="F25" s="232"/>
      <c r="G25" s="232"/>
      <c r="H25" s="232"/>
      <c r="I25" s="232"/>
      <c r="J25" s="232"/>
      <c r="K25" s="232"/>
      <c r="L25" s="232"/>
      <c r="M25" s="232"/>
      <c r="N25" s="232"/>
      <c r="O25" s="232"/>
      <c r="P25" s="232"/>
      <c r="Q25" s="232"/>
    </row>
    <row r="26" spans="1:27" ht="25.5" x14ac:dyDescent="0.2">
      <c r="B26" s="162" t="s">
        <v>279</v>
      </c>
      <c r="C26" s="230"/>
      <c r="D26" s="186" t="s">
        <v>62</v>
      </c>
      <c r="E26" s="186" t="s">
        <v>63</v>
      </c>
      <c r="F26" s="186" t="s">
        <v>64</v>
      </c>
      <c r="G26" s="186" t="s">
        <v>65</v>
      </c>
      <c r="H26" s="186" t="s">
        <v>66</v>
      </c>
      <c r="I26" s="186" t="s">
        <v>67</v>
      </c>
      <c r="J26" s="186" t="s">
        <v>68</v>
      </c>
      <c r="K26" s="186" t="s">
        <v>69</v>
      </c>
      <c r="L26" s="186" t="s">
        <v>70</v>
      </c>
      <c r="M26" s="186" t="s">
        <v>71</v>
      </c>
      <c r="N26" s="186" t="s">
        <v>72</v>
      </c>
      <c r="O26" s="186" t="s">
        <v>73</v>
      </c>
      <c r="P26" s="186" t="s">
        <v>74</v>
      </c>
      <c r="Q26" s="186" t="s">
        <v>75</v>
      </c>
    </row>
    <row r="27" spans="1:27" s="189" customFormat="1" x14ac:dyDescent="0.2">
      <c r="A27" s="217">
        <v>1</v>
      </c>
      <c r="B27" s="218" t="str">
        <f>+'Meta 1 ATENCIONES LPD'!$A$34</f>
        <v>1. Orientar a mujeres víctimas de violencias en la ruta de atencion a través de la Línea Purpura Distrital "Mujeres que Escuchan Mujeres"</v>
      </c>
      <c r="C27" s="219">
        <f>+'Meta 1 ATENCIONES LPD'!$B$34</f>
        <v>2</v>
      </c>
      <c r="D27" s="187" t="s">
        <v>78</v>
      </c>
      <c r="E27" s="188">
        <f>+'Meta 1 ATENCIONES LPD'!D$34</f>
        <v>8.3333333333333329E-2</v>
      </c>
      <c r="F27" s="188">
        <f>+'Meta 1 ATENCIONES LPD'!E$34</f>
        <v>8.3333333333333329E-2</v>
      </c>
      <c r="G27" s="188">
        <f>+'Meta 1 ATENCIONES LPD'!F$34</f>
        <v>8.3333333333333329E-2</v>
      </c>
      <c r="H27" s="188">
        <f>+'Meta 1 ATENCIONES LPD'!G$34</f>
        <v>8.3333333333333329E-2</v>
      </c>
      <c r="I27" s="188">
        <f>+'Meta 1 ATENCIONES LPD'!H$34</f>
        <v>8.3333333333333329E-2</v>
      </c>
      <c r="J27" s="188">
        <f>+'Meta 1 ATENCIONES LPD'!I$34</f>
        <v>8.3333333333333329E-2</v>
      </c>
      <c r="K27" s="188">
        <f>+'Meta 1 ATENCIONES LPD'!J$34</f>
        <v>8.3333333333333329E-2</v>
      </c>
      <c r="L27" s="188">
        <f>+'Meta 1 ATENCIONES LPD'!K$34</f>
        <v>8.3333333333333329E-2</v>
      </c>
      <c r="M27" s="188">
        <f>+'Meta 1 ATENCIONES LPD'!L$34</f>
        <v>8.3333333333333329E-2</v>
      </c>
      <c r="N27" s="188">
        <f>+'Meta 1 ATENCIONES LPD'!M$34</f>
        <v>8.3333333333333329E-2</v>
      </c>
      <c r="O27" s="188">
        <f>+'Meta 1 ATENCIONES LPD'!N$34</f>
        <v>8.3333333333333329E-2</v>
      </c>
      <c r="P27" s="188">
        <f>+'Meta 1 ATENCIONES LPD'!O$34</f>
        <v>8.3333333333333329E-2</v>
      </c>
      <c r="Q27" s="188">
        <f>SUM(E27:P27)</f>
        <v>1</v>
      </c>
    </row>
    <row r="28" spans="1:27" s="189" customFormat="1" x14ac:dyDescent="0.2">
      <c r="A28" s="217"/>
      <c r="B28" s="218"/>
      <c r="C28" s="220"/>
      <c r="D28" s="190" t="s">
        <v>79</v>
      </c>
      <c r="E28" s="212">
        <f>+'Meta 1 ATENCIONES LPD'!D$35</f>
        <v>8.3333333333333301E-2</v>
      </c>
      <c r="F28" s="212">
        <f>+'Meta 1 ATENCIONES LPD'!E$35</f>
        <v>8.3333333333333329E-2</v>
      </c>
      <c r="G28" s="212">
        <f>+'Meta 1 ATENCIONES LPD'!F$35</f>
        <v>8.3333333333333329E-2</v>
      </c>
      <c r="H28" s="212">
        <f>+'Meta 1 ATENCIONES LPD'!G$35</f>
        <v>8.3333333333333329E-2</v>
      </c>
      <c r="I28" s="212">
        <f>+'Meta 1 ATENCIONES LPD'!H$35</f>
        <v>8.3333333333333329E-2</v>
      </c>
      <c r="J28" s="212">
        <f>+'Meta 1 ATENCIONES LPD'!I$35</f>
        <v>8.3333333333333329E-2</v>
      </c>
      <c r="K28" s="212">
        <f>+'Meta 1 ATENCIONES LPD'!J$35</f>
        <v>8.3333333333333329E-2</v>
      </c>
      <c r="L28" s="212">
        <f>+'Meta 1 ATENCIONES LPD'!K$35</f>
        <v>8.3333333333333329E-2</v>
      </c>
      <c r="M28" s="212">
        <f>+'Meta 1 ATENCIONES LPD'!L$35</f>
        <v>8.3333333333333329E-2</v>
      </c>
      <c r="N28" s="212">
        <f>+'Meta 1 ATENCIONES LPD'!M$35</f>
        <v>8.3333333333333329E-2</v>
      </c>
      <c r="O28" s="212">
        <f>+'Meta 1 ATENCIONES LPD'!N$35</f>
        <v>8.3333333333333329E-2</v>
      </c>
      <c r="P28" s="212">
        <f>+'Meta 1 ATENCIONES LPD'!O$35</f>
        <v>8.3333333333333329E-2</v>
      </c>
      <c r="Q28" s="188">
        <f t="shared" ref="Q28:Q84" si="4">SUM(E28:P28)</f>
        <v>1</v>
      </c>
    </row>
    <row r="29" spans="1:27" x14ac:dyDescent="0.2">
      <c r="A29" s="221">
        <v>2</v>
      </c>
      <c r="B29" s="222" t="str">
        <f>+'Meta 1 ATENCIONES LPD'!$A$37</f>
        <v>2. Atender psicosocialmente  a mujeres a través de la Línea Purpura "Mujeres que Escuchan Mujeres"</v>
      </c>
      <c r="C29" s="223">
        <f>+'Meta 1 ATENCIONES LPD'!$B$37</f>
        <v>2</v>
      </c>
      <c r="D29" s="191" t="s">
        <v>78</v>
      </c>
      <c r="E29" s="192">
        <f>+'Meta 1 ATENCIONES LPD'!D$37</f>
        <v>8.3333333333333329E-2</v>
      </c>
      <c r="F29" s="192">
        <f>+'Meta 1 ATENCIONES LPD'!E$37</f>
        <v>8.3333333333333329E-2</v>
      </c>
      <c r="G29" s="192">
        <f>+'Meta 1 ATENCIONES LPD'!F$37</f>
        <v>8.3333333333333329E-2</v>
      </c>
      <c r="H29" s="192">
        <f>+'Meta 1 ATENCIONES LPD'!G$37</f>
        <v>8.3333333333333329E-2</v>
      </c>
      <c r="I29" s="192">
        <f>+'Meta 1 ATENCIONES LPD'!H$37</f>
        <v>8.3333333333333329E-2</v>
      </c>
      <c r="J29" s="192">
        <f>+'Meta 1 ATENCIONES LPD'!I$37</f>
        <v>8.3333333333333329E-2</v>
      </c>
      <c r="K29" s="192">
        <f>+'Meta 1 ATENCIONES LPD'!J$37</f>
        <v>8.3333333333333329E-2</v>
      </c>
      <c r="L29" s="192">
        <f>+'Meta 1 ATENCIONES LPD'!K$37</f>
        <v>8.3333333333333329E-2</v>
      </c>
      <c r="M29" s="192">
        <f>+'Meta 1 ATENCIONES LPD'!L$37</f>
        <v>8.3333333333333329E-2</v>
      </c>
      <c r="N29" s="192">
        <f>+'Meta 1 ATENCIONES LPD'!M$37</f>
        <v>8.3333333333333329E-2</v>
      </c>
      <c r="O29" s="192">
        <f>+'Meta 1 ATENCIONES LPD'!N$37</f>
        <v>8.3333333333333329E-2</v>
      </c>
      <c r="P29" s="192">
        <f>+'Meta 1 ATENCIONES LPD'!O$37</f>
        <v>8.3333333333333329E-2</v>
      </c>
      <c r="Q29" s="192">
        <f t="shared" si="4"/>
        <v>1</v>
      </c>
    </row>
    <row r="30" spans="1:27" x14ac:dyDescent="0.2">
      <c r="A30" s="221"/>
      <c r="B30" s="222"/>
      <c r="C30" s="224"/>
      <c r="D30" s="145" t="s">
        <v>79</v>
      </c>
      <c r="E30" s="212">
        <f>+'Meta 1 ATENCIONES LPD'!D$38</f>
        <v>8.3333333333333329E-2</v>
      </c>
      <c r="F30" s="212">
        <f>+'Meta 1 ATENCIONES LPD'!E$38</f>
        <v>8.3333333333333329E-2</v>
      </c>
      <c r="G30" s="212">
        <f>+'Meta 1 ATENCIONES LPD'!F$38</f>
        <v>8.3333333333333329E-2</v>
      </c>
      <c r="H30" s="212">
        <f>+'Meta 1 ATENCIONES LPD'!G$38</f>
        <v>8.3333333333333329E-2</v>
      </c>
      <c r="I30" s="212">
        <f>+'Meta 1 ATENCIONES LPD'!H$38</f>
        <v>8.3333333333333329E-2</v>
      </c>
      <c r="J30" s="212">
        <f>+'Meta 1 ATENCIONES LPD'!I$38</f>
        <v>8.3333333333333329E-2</v>
      </c>
      <c r="K30" s="212">
        <f>+'Meta 1 ATENCIONES LPD'!J$38</f>
        <v>8.3333333333333329E-2</v>
      </c>
      <c r="L30" s="212">
        <f>+'Meta 1 ATENCIONES LPD'!K$38</f>
        <v>8.3333333333333329E-2</v>
      </c>
      <c r="M30" s="212">
        <f>+'Meta 1 ATENCIONES LPD'!L$38</f>
        <v>8.3333333333333329E-2</v>
      </c>
      <c r="N30" s="212">
        <f>+'Meta 1 ATENCIONES LPD'!M$38</f>
        <v>8.3333333333333329E-2</v>
      </c>
      <c r="O30" s="212">
        <f>+'Meta 1 ATENCIONES LPD'!N$38</f>
        <v>8.3333333333333329E-2</v>
      </c>
      <c r="P30" s="212">
        <f>+'Meta 1 ATENCIONES LPD'!O$38</f>
        <v>8.3333333333333329E-2</v>
      </c>
      <c r="Q30" s="192">
        <f t="shared" si="4"/>
        <v>1</v>
      </c>
    </row>
    <row r="31" spans="1:27" s="189" customFormat="1" x14ac:dyDescent="0.2">
      <c r="A31" s="217">
        <v>3</v>
      </c>
      <c r="B31" s="218" t="str">
        <f>+'Meta 1 ATENCIONES LPD'!$A$40</f>
        <v>3. Orientar  socio jurídica a mujeres víctimas de violencias  a través de la Línea Púrpura Distrital "Mujeres que Escuchan Mujeres"</v>
      </c>
      <c r="C31" s="219">
        <f>+'Meta 1 ATENCIONES LPD'!$B$40</f>
        <v>2</v>
      </c>
      <c r="D31" s="187" t="s">
        <v>78</v>
      </c>
      <c r="E31" s="188">
        <f>+'Meta 1 ATENCIONES LPD'!D$40</f>
        <v>8.3333333333333329E-2</v>
      </c>
      <c r="F31" s="188">
        <f>+'Meta 1 ATENCIONES LPD'!E$40</f>
        <v>8.3333333333333329E-2</v>
      </c>
      <c r="G31" s="188">
        <f>+'Meta 1 ATENCIONES LPD'!F$40</f>
        <v>8.3333333333333329E-2</v>
      </c>
      <c r="H31" s="188">
        <f>+'Meta 1 ATENCIONES LPD'!G$40</f>
        <v>8.3333333333333329E-2</v>
      </c>
      <c r="I31" s="188">
        <f>+'Meta 1 ATENCIONES LPD'!H$40</f>
        <v>8.3333333333333329E-2</v>
      </c>
      <c r="J31" s="188">
        <f>+'Meta 1 ATENCIONES LPD'!I$40</f>
        <v>8.3333333333333329E-2</v>
      </c>
      <c r="K31" s="188">
        <f>+'Meta 1 ATENCIONES LPD'!J$40</f>
        <v>8.3333333333333329E-2</v>
      </c>
      <c r="L31" s="188">
        <f>+'Meta 1 ATENCIONES LPD'!K$40</f>
        <v>8.3333333333333329E-2</v>
      </c>
      <c r="M31" s="188">
        <f>+'Meta 1 ATENCIONES LPD'!L$40</f>
        <v>8.3333333333333329E-2</v>
      </c>
      <c r="N31" s="188">
        <f>+'Meta 1 ATENCIONES LPD'!M$40</f>
        <v>8.3333333333333329E-2</v>
      </c>
      <c r="O31" s="188">
        <f>+'Meta 1 ATENCIONES LPD'!N$40</f>
        <v>8.3333333333333329E-2</v>
      </c>
      <c r="P31" s="188">
        <f>+'Meta 1 ATENCIONES LPD'!O$40</f>
        <v>8.3333333333333329E-2</v>
      </c>
      <c r="Q31" s="188">
        <f t="shared" si="4"/>
        <v>1</v>
      </c>
    </row>
    <row r="32" spans="1:27" s="189" customFormat="1" x14ac:dyDescent="0.2">
      <c r="A32" s="217"/>
      <c r="B32" s="218"/>
      <c r="C32" s="220"/>
      <c r="D32" s="190" t="s">
        <v>79</v>
      </c>
      <c r="E32" s="212">
        <f>+'Meta 1 ATENCIONES LPD'!D$41</f>
        <v>8.3333333333333329E-2</v>
      </c>
      <c r="F32" s="212">
        <f>+'Meta 1 ATENCIONES LPD'!E$41</f>
        <v>8.3333333333333329E-2</v>
      </c>
      <c r="G32" s="212">
        <f>+'Meta 1 ATENCIONES LPD'!F$41</f>
        <v>8.3333333333333329E-2</v>
      </c>
      <c r="H32" s="212">
        <f>+'Meta 1 ATENCIONES LPD'!G$41</f>
        <v>8.3333333333333329E-2</v>
      </c>
      <c r="I32" s="212">
        <f>+'Meta 1 ATENCIONES LPD'!H$41</f>
        <v>8.3333333333333329E-2</v>
      </c>
      <c r="J32" s="212">
        <f>+'Meta 1 ATENCIONES LPD'!I$41</f>
        <v>8.3333333333333329E-2</v>
      </c>
      <c r="K32" s="212">
        <f>+'Meta 1 ATENCIONES LPD'!J$41</f>
        <v>8.3333333333333329E-2</v>
      </c>
      <c r="L32" s="212">
        <f>+'Meta 1 ATENCIONES LPD'!K$41</f>
        <v>8.3333333333333329E-2</v>
      </c>
      <c r="M32" s="212">
        <f>+'Meta 1 ATENCIONES LPD'!L$41</f>
        <v>8.3333333333333329E-2</v>
      </c>
      <c r="N32" s="212">
        <f>+'Meta 1 ATENCIONES LPD'!M$41</f>
        <v>8.3333333333333329E-2</v>
      </c>
      <c r="O32" s="212">
        <f>+'Meta 1 ATENCIONES LPD'!N$41</f>
        <v>8.3333333333333329E-2</v>
      </c>
      <c r="P32" s="212">
        <f>+'Meta 1 ATENCIONES LPD'!O$41</f>
        <v>8.3333333333333329E-2</v>
      </c>
      <c r="Q32" s="188">
        <f t="shared" si="4"/>
        <v>1</v>
      </c>
    </row>
    <row r="33" spans="1:17" x14ac:dyDescent="0.2">
      <c r="A33" s="221">
        <v>4</v>
      </c>
      <c r="B33" s="222" t="str">
        <f>+'Meta 1 ATENCIONES LPD'!$A$43</f>
        <v xml:space="preserve">4.  Realizar el seguimiento a la implementación de los canales de contacto y atención de la Linea Purpura Distrital  </v>
      </c>
      <c r="C33" s="223">
        <f>+'Meta 1 ATENCIONES LPD'!$B$43</f>
        <v>2</v>
      </c>
      <c r="D33" s="191" t="s">
        <v>78</v>
      </c>
      <c r="E33" s="192">
        <f>+'Meta 1 ATENCIONES LPD'!D$43</f>
        <v>8.3333333333333329E-2</v>
      </c>
      <c r="F33" s="192">
        <f>+'Meta 1 ATENCIONES LPD'!E$43</f>
        <v>8.3333333333333329E-2</v>
      </c>
      <c r="G33" s="192">
        <f>+'Meta 1 ATENCIONES LPD'!F$43</f>
        <v>8.3333333333333329E-2</v>
      </c>
      <c r="H33" s="192">
        <f>+'Meta 1 ATENCIONES LPD'!G$43</f>
        <v>8.3333333333333329E-2</v>
      </c>
      <c r="I33" s="192">
        <f>+'Meta 1 ATENCIONES LPD'!H$43</f>
        <v>8.3333333333333329E-2</v>
      </c>
      <c r="J33" s="192">
        <f>+'Meta 1 ATENCIONES LPD'!I$43</f>
        <v>8.3333333333333329E-2</v>
      </c>
      <c r="K33" s="192">
        <f>+'Meta 1 ATENCIONES LPD'!J$43</f>
        <v>8.3333333333333329E-2</v>
      </c>
      <c r="L33" s="192">
        <f>+'Meta 1 ATENCIONES LPD'!K$43</f>
        <v>8.3333333333333329E-2</v>
      </c>
      <c r="M33" s="192">
        <f>+'Meta 1 ATENCIONES LPD'!L$43</f>
        <v>8.3333333333333329E-2</v>
      </c>
      <c r="N33" s="192">
        <f>+'Meta 1 ATENCIONES LPD'!M$43</f>
        <v>8.3333333333333329E-2</v>
      </c>
      <c r="O33" s="192">
        <f>+'Meta 1 ATENCIONES LPD'!N$43</f>
        <v>8.3333333333333329E-2</v>
      </c>
      <c r="P33" s="192">
        <f>+'Meta 1 ATENCIONES LPD'!O$43</f>
        <v>8.3333333333333329E-2</v>
      </c>
      <c r="Q33" s="192">
        <f t="shared" si="4"/>
        <v>1</v>
      </c>
    </row>
    <row r="34" spans="1:17" x14ac:dyDescent="0.2">
      <c r="A34" s="221"/>
      <c r="B34" s="222"/>
      <c r="C34" s="224"/>
      <c r="D34" s="145" t="s">
        <v>79</v>
      </c>
      <c r="E34" s="212">
        <f>+'Meta 1 ATENCIONES LPD'!D$44</f>
        <v>8.3333333333333329E-2</v>
      </c>
      <c r="F34" s="212">
        <f>+'Meta 1 ATENCIONES LPD'!E$44</f>
        <v>8.3333333333333329E-2</v>
      </c>
      <c r="G34" s="212">
        <f>+'Meta 1 ATENCIONES LPD'!F$44</f>
        <v>8.3333333333333329E-2</v>
      </c>
      <c r="H34" s="212">
        <f>+'Meta 1 ATENCIONES LPD'!G$44</f>
        <v>8.3333333333333329E-2</v>
      </c>
      <c r="I34" s="212">
        <f>+'Meta 1 ATENCIONES LPD'!H$44</f>
        <v>8.3333333333333329E-2</v>
      </c>
      <c r="J34" s="212">
        <f>+'Meta 1 ATENCIONES LPD'!I$44</f>
        <v>8.3333333333333329E-2</v>
      </c>
      <c r="K34" s="212">
        <f>+'Meta 1 ATENCIONES LPD'!J$44</f>
        <v>8.3333333333333329E-2</v>
      </c>
      <c r="L34" s="212">
        <f>+'Meta 1 ATENCIONES LPD'!K$44</f>
        <v>8.3333333333333329E-2</v>
      </c>
      <c r="M34" s="212">
        <f>+'Meta 1 ATENCIONES LPD'!L$44</f>
        <v>8.3333333333333329E-2</v>
      </c>
      <c r="N34" s="212">
        <f>+'Meta 1 ATENCIONES LPD'!M$44</f>
        <v>8.3333333333333329E-2</v>
      </c>
      <c r="O34" s="212">
        <f>+'Meta 1 ATENCIONES LPD'!N$44</f>
        <v>8.3333333333333329E-2</v>
      </c>
      <c r="P34" s="212">
        <f>+'Meta 1 ATENCIONES LPD'!O$44</f>
        <v>8.3333333333333329E-2</v>
      </c>
      <c r="Q34" s="192">
        <f t="shared" si="4"/>
        <v>1</v>
      </c>
    </row>
    <row r="35" spans="1:17" s="189" customFormat="1" x14ac:dyDescent="0.2">
      <c r="A35" s="217">
        <v>5</v>
      </c>
      <c r="B35" s="218" t="str">
        <f>+'Meta 2 SEGUIMIENTO LPD '!$A$34</f>
        <v>5. Seguimientos efectivos a mujeres víctimas de violencias con posible riesgo para su vida a través de la Línea Púrpura Distrital "Mujeres que Escuchan Mujeres"</v>
      </c>
      <c r="C35" s="219">
        <f>+'Meta 2 SEGUIMIENTO LPD '!$B$34</f>
        <v>5</v>
      </c>
      <c r="D35" s="187" t="s">
        <v>78</v>
      </c>
      <c r="E35" s="188">
        <f>+'Meta 2 SEGUIMIENTO LPD '!D$34</f>
        <v>8.3333333333333329E-2</v>
      </c>
      <c r="F35" s="188">
        <f>+'Meta 2 SEGUIMIENTO LPD '!E$34</f>
        <v>8.3333333333333329E-2</v>
      </c>
      <c r="G35" s="188">
        <f>+'Meta 2 SEGUIMIENTO LPD '!F$34</f>
        <v>8.3333333333333329E-2</v>
      </c>
      <c r="H35" s="188">
        <f>+'Meta 2 SEGUIMIENTO LPD '!G$34</f>
        <v>8.3333333333333329E-2</v>
      </c>
      <c r="I35" s="188">
        <f>+'Meta 2 SEGUIMIENTO LPD '!H$34</f>
        <v>8.3333333333333329E-2</v>
      </c>
      <c r="J35" s="188">
        <f>+'Meta 2 SEGUIMIENTO LPD '!I$34</f>
        <v>8.3333333333333329E-2</v>
      </c>
      <c r="K35" s="188">
        <f>+'Meta 2 SEGUIMIENTO LPD '!J$34</f>
        <v>8.3333333333333329E-2</v>
      </c>
      <c r="L35" s="188">
        <f>+'Meta 2 SEGUIMIENTO LPD '!K$34</f>
        <v>8.3333333333333329E-2</v>
      </c>
      <c r="M35" s="188">
        <f>+'Meta 2 SEGUIMIENTO LPD '!L$34</f>
        <v>8.3333333333333329E-2</v>
      </c>
      <c r="N35" s="188">
        <f>+'Meta 2 SEGUIMIENTO LPD '!M$34</f>
        <v>8.3333333333333329E-2</v>
      </c>
      <c r="O35" s="188">
        <f>+'Meta 2 SEGUIMIENTO LPD '!N$34</f>
        <v>8.3333333333333329E-2</v>
      </c>
      <c r="P35" s="188">
        <f>+'Meta 2 SEGUIMIENTO LPD '!O$34</f>
        <v>8.3333333333333329E-2</v>
      </c>
      <c r="Q35" s="188">
        <f t="shared" si="4"/>
        <v>1</v>
      </c>
    </row>
    <row r="36" spans="1:17" s="189" customFormat="1" x14ac:dyDescent="0.2">
      <c r="A36" s="217"/>
      <c r="B36" s="218"/>
      <c r="C36" s="220"/>
      <c r="D36" s="190" t="s">
        <v>79</v>
      </c>
      <c r="E36" s="212">
        <f>+'Meta 2 SEGUIMIENTO LPD '!D$35</f>
        <v>8.3333333333333329E-2</v>
      </c>
      <c r="F36" s="212">
        <f>+'Meta 2 SEGUIMIENTO LPD '!E$35</f>
        <v>8.3333333333333329E-2</v>
      </c>
      <c r="G36" s="212">
        <f>+'Meta 2 SEGUIMIENTO LPD '!F$35</f>
        <v>8.3333333333333329E-2</v>
      </c>
      <c r="H36" s="212">
        <f>+'Meta 2 SEGUIMIENTO LPD '!G$35</f>
        <v>8.3333333333333329E-2</v>
      </c>
      <c r="I36" s="212">
        <f>+'Meta 2 SEGUIMIENTO LPD '!H$35</f>
        <v>8.3333333333333329E-2</v>
      </c>
      <c r="J36" s="212">
        <f>+'Meta 2 SEGUIMIENTO LPD '!I$35</f>
        <v>8.3333333333333329E-2</v>
      </c>
      <c r="K36" s="212">
        <f>+'Meta 2 SEGUIMIENTO LPD '!J$35</f>
        <v>8.3333333333333329E-2</v>
      </c>
      <c r="L36" s="212">
        <f>+'Meta 2 SEGUIMIENTO LPD '!K$35</f>
        <v>8.3333333333333329E-2</v>
      </c>
      <c r="M36" s="212">
        <f>+'Meta 2 SEGUIMIENTO LPD '!L$35</f>
        <v>8.3333333333333329E-2</v>
      </c>
      <c r="N36" s="212">
        <f>+'Meta 2 SEGUIMIENTO LPD '!M$35</f>
        <v>8.3333333333333329E-2</v>
      </c>
      <c r="O36" s="212">
        <f>+'Meta 2 SEGUIMIENTO LPD '!N$35</f>
        <v>8.3333333333333329E-2</v>
      </c>
      <c r="P36" s="212">
        <f>+'Meta 2 SEGUIMIENTO LPD '!O$35</f>
        <v>8.3333333333333329E-2</v>
      </c>
      <c r="Q36" s="188">
        <f t="shared" si="4"/>
        <v>1</v>
      </c>
    </row>
    <row r="37" spans="1:17" x14ac:dyDescent="0.2">
      <c r="A37" s="221">
        <v>6</v>
      </c>
      <c r="B37" s="222" t="str">
        <f>+'Meta 3 OPERAR CR '!$A$34</f>
        <v>6. Realizar la supervisión técnica, administrativa, financiera y contable, de las Casas Refugio en operación.</v>
      </c>
      <c r="C37" s="223">
        <f>+'Meta 3 OPERAR CR '!$B$34</f>
        <v>7.5</v>
      </c>
      <c r="D37" s="191" t="s">
        <v>78</v>
      </c>
      <c r="E37" s="192">
        <f>+'Meta 3 OPERAR CR '!D$34</f>
        <v>8.3333333333333329E-2</v>
      </c>
      <c r="F37" s="192">
        <f>+'Meta 3 OPERAR CR '!E$34</f>
        <v>8.3333333333333329E-2</v>
      </c>
      <c r="G37" s="192">
        <f>+'Meta 3 OPERAR CR '!F$34</f>
        <v>8.3333333333333329E-2</v>
      </c>
      <c r="H37" s="192">
        <f>+'Meta 3 OPERAR CR '!G$34</f>
        <v>8.3333333333333329E-2</v>
      </c>
      <c r="I37" s="192">
        <f>+'Meta 3 OPERAR CR '!H$34</f>
        <v>8.3333333333333329E-2</v>
      </c>
      <c r="J37" s="192">
        <f>+'Meta 3 OPERAR CR '!I$34</f>
        <v>8.3333333333333329E-2</v>
      </c>
      <c r="K37" s="192">
        <f>+'Meta 3 OPERAR CR '!J$34</f>
        <v>8.3333333333333329E-2</v>
      </c>
      <c r="L37" s="192">
        <f>+'Meta 3 OPERAR CR '!K$34</f>
        <v>8.3333333333333329E-2</v>
      </c>
      <c r="M37" s="192">
        <f>+'Meta 3 OPERAR CR '!L$34</f>
        <v>8.3333333333333329E-2</v>
      </c>
      <c r="N37" s="192">
        <f>+'Meta 3 OPERAR CR '!M$34</f>
        <v>8.3333333333333329E-2</v>
      </c>
      <c r="O37" s="192">
        <f>+'Meta 3 OPERAR CR '!N$34</f>
        <v>8.3333333333333329E-2</v>
      </c>
      <c r="P37" s="192">
        <f>+'Meta 3 OPERAR CR '!O$34</f>
        <v>8.3333333333333329E-2</v>
      </c>
      <c r="Q37" s="192">
        <f t="shared" si="4"/>
        <v>1</v>
      </c>
    </row>
    <row r="38" spans="1:17" x14ac:dyDescent="0.2">
      <c r="A38" s="221"/>
      <c r="B38" s="222"/>
      <c r="C38" s="224"/>
      <c r="D38" s="145" t="s">
        <v>79</v>
      </c>
      <c r="E38" s="212">
        <f>+'Meta 3 OPERAR CR '!D$35</f>
        <v>8.3333333333333329E-2</v>
      </c>
      <c r="F38" s="212">
        <f>+'Meta 3 OPERAR CR '!E$35</f>
        <v>8.3333333333333329E-2</v>
      </c>
      <c r="G38" s="212">
        <f>+'Meta 3 OPERAR CR '!F$35</f>
        <v>8.3333333333333329E-2</v>
      </c>
      <c r="H38" s="212">
        <f>+'Meta 3 OPERAR CR '!G$35</f>
        <v>8.3333333333333329E-2</v>
      </c>
      <c r="I38" s="212">
        <f>+'Meta 3 OPERAR CR '!H$35</f>
        <v>8.3333333333333329E-2</v>
      </c>
      <c r="J38" s="212">
        <f>+'Meta 3 OPERAR CR '!I$35</f>
        <v>8.3333333333333329E-2</v>
      </c>
      <c r="K38" s="212">
        <f>+'Meta 3 OPERAR CR '!J$35</f>
        <v>8.3333333333333329E-2</v>
      </c>
      <c r="L38" s="212">
        <f>+'Meta 3 OPERAR CR '!K$35</f>
        <v>8.3333333333333329E-2</v>
      </c>
      <c r="M38" s="212">
        <f>+'Meta 3 OPERAR CR '!L$35</f>
        <v>8.3333333333333329E-2</v>
      </c>
      <c r="N38" s="212">
        <f>+'Meta 3 OPERAR CR '!M$35</f>
        <v>8.3333333333333329E-2</v>
      </c>
      <c r="O38" s="212">
        <f>+'Meta 3 OPERAR CR '!N$35</f>
        <v>8.3333333333333329E-2</v>
      </c>
      <c r="P38" s="212">
        <f>+'Meta 3 OPERAR CR '!O$35</f>
        <v>8.3333333333333329E-2</v>
      </c>
      <c r="Q38" s="192">
        <f t="shared" si="4"/>
        <v>1</v>
      </c>
    </row>
    <row r="39" spans="1:17" s="189" customFormat="1" x14ac:dyDescent="0.2">
      <c r="A39" s="217">
        <v>7</v>
      </c>
      <c r="B39" s="218" t="str">
        <f>+'Meta 3 OPERAR CR '!$A$37</f>
        <v xml:space="preserve">7. Elaborar los informes de supervisión para el trámite de pago de los operadores de las Casas Refugio. </v>
      </c>
      <c r="C39" s="219">
        <f>+'Meta 3 OPERAR CR '!$B$37</f>
        <v>7.5</v>
      </c>
      <c r="D39" s="187" t="s">
        <v>78</v>
      </c>
      <c r="E39" s="188">
        <f>+'Meta 3 OPERAR CR '!D$37</f>
        <v>8.3333333333333329E-2</v>
      </c>
      <c r="F39" s="188">
        <f>+'Meta 3 OPERAR CR '!E$37</f>
        <v>8.3333333333333329E-2</v>
      </c>
      <c r="G39" s="188">
        <f>+'Meta 3 OPERAR CR '!F$37</f>
        <v>8.3333333333333329E-2</v>
      </c>
      <c r="H39" s="188">
        <f>+'Meta 3 OPERAR CR '!G$37</f>
        <v>8.3333333333333329E-2</v>
      </c>
      <c r="I39" s="188">
        <f>+'Meta 3 OPERAR CR '!H$37</f>
        <v>8.3333333333333329E-2</v>
      </c>
      <c r="J39" s="188">
        <f>+'Meta 3 OPERAR CR '!I$37</f>
        <v>8.3333333333333329E-2</v>
      </c>
      <c r="K39" s="188">
        <f>+'Meta 3 OPERAR CR '!J$37</f>
        <v>8.3333333333333329E-2</v>
      </c>
      <c r="L39" s="188">
        <f>+'Meta 3 OPERAR CR '!K$37</f>
        <v>8.3333333333333329E-2</v>
      </c>
      <c r="M39" s="188">
        <f>+'Meta 3 OPERAR CR '!L$37</f>
        <v>8.3333333333333329E-2</v>
      </c>
      <c r="N39" s="188">
        <f>+'Meta 3 OPERAR CR '!M$37</f>
        <v>8.3333333333333329E-2</v>
      </c>
      <c r="O39" s="188">
        <f>+'Meta 3 OPERAR CR '!N$37</f>
        <v>8.3333333333333329E-2</v>
      </c>
      <c r="P39" s="188">
        <f>+'Meta 3 OPERAR CR '!O$37</f>
        <v>8.3333333333333329E-2</v>
      </c>
      <c r="Q39" s="188">
        <f t="shared" si="4"/>
        <v>1</v>
      </c>
    </row>
    <row r="40" spans="1:17" s="189" customFormat="1" x14ac:dyDescent="0.2">
      <c r="A40" s="217"/>
      <c r="B40" s="218"/>
      <c r="C40" s="220"/>
      <c r="D40" s="190" t="s">
        <v>79</v>
      </c>
      <c r="E40" s="212">
        <f>+'Meta 3 OPERAR CR '!D$38</f>
        <v>8.3333333333333329E-2</v>
      </c>
      <c r="F40" s="212">
        <f>+'Meta 3 OPERAR CR '!E$38</f>
        <v>8.3333333333333329E-2</v>
      </c>
      <c r="G40" s="212">
        <f>+'Meta 3 OPERAR CR '!F$38</f>
        <v>8.3333333333333329E-2</v>
      </c>
      <c r="H40" s="212">
        <f>+'Meta 3 OPERAR CR '!G$38</f>
        <v>8.3333333333333329E-2</v>
      </c>
      <c r="I40" s="212">
        <f>+'Meta 3 OPERAR CR '!H$38</f>
        <v>8.3333333333333329E-2</v>
      </c>
      <c r="J40" s="212">
        <f>+'Meta 3 OPERAR CR '!I$38</f>
        <v>8.3333333333333329E-2</v>
      </c>
      <c r="K40" s="212">
        <f>+'Meta 3 OPERAR CR '!J$38</f>
        <v>8.3333333333333329E-2</v>
      </c>
      <c r="L40" s="212">
        <f>+'Meta 3 OPERAR CR '!K$38</f>
        <v>8.3333333333333329E-2</v>
      </c>
      <c r="M40" s="212">
        <f>+'Meta 3 OPERAR CR '!L$38</f>
        <v>8.3333333333333329E-2</v>
      </c>
      <c r="N40" s="212">
        <f>+'Meta 3 OPERAR CR '!M$38</f>
        <v>8.3333333333333329E-2</v>
      </c>
      <c r="O40" s="212">
        <f>+'Meta 3 OPERAR CR '!N$38</f>
        <v>8.3333333333333329E-2</v>
      </c>
      <c r="P40" s="212">
        <f>+'Meta 3 OPERAR CR '!O$38</f>
        <v>8.3333333333333329E-2</v>
      </c>
      <c r="Q40" s="188">
        <f t="shared" si="4"/>
        <v>1</v>
      </c>
    </row>
    <row r="41" spans="1:17" x14ac:dyDescent="0.2">
      <c r="A41" s="221">
        <v>8</v>
      </c>
      <c r="B41" s="222" t="str">
        <f>+'Meta 4 ATENCION CR '!$A$34</f>
        <v>8. Atender las solicitudes de cupos recibidas de mujeres que cumplen con criterios</v>
      </c>
      <c r="C41" s="223">
        <f>+'Meta 4 ATENCION CR '!$B$34</f>
        <v>5</v>
      </c>
      <c r="D41" s="191" t="s">
        <v>78</v>
      </c>
      <c r="E41" s="192">
        <f>+'Meta 4 ATENCION CR '!D$34</f>
        <v>8.3333333333333329E-2</v>
      </c>
      <c r="F41" s="192">
        <f>+'Meta 4 ATENCION CR '!E$34</f>
        <v>8.3333333333333329E-2</v>
      </c>
      <c r="G41" s="192">
        <f>+'Meta 4 ATENCION CR '!F$34</f>
        <v>8.3333333333333329E-2</v>
      </c>
      <c r="H41" s="192">
        <f>+'Meta 4 ATENCION CR '!G$34</f>
        <v>8.3333333333333329E-2</v>
      </c>
      <c r="I41" s="192">
        <f>+'Meta 4 ATENCION CR '!H$34</f>
        <v>8.3333333333333329E-2</v>
      </c>
      <c r="J41" s="192">
        <f>+'Meta 4 ATENCION CR '!I$34</f>
        <v>8.3333333333333329E-2</v>
      </c>
      <c r="K41" s="192">
        <f>+'Meta 4 ATENCION CR '!J$34</f>
        <v>8.3333333333333329E-2</v>
      </c>
      <c r="L41" s="192">
        <f>+'Meta 4 ATENCION CR '!K$34</f>
        <v>8.3333333333333329E-2</v>
      </c>
      <c r="M41" s="192">
        <f>+'Meta 4 ATENCION CR '!L$34</f>
        <v>8.3333333333333329E-2</v>
      </c>
      <c r="N41" s="192">
        <f>+'Meta 4 ATENCION CR '!M$34</f>
        <v>8.3333333333333329E-2</v>
      </c>
      <c r="O41" s="192">
        <f>+'Meta 4 ATENCION CR '!N$34</f>
        <v>8.3333333333333329E-2</v>
      </c>
      <c r="P41" s="192">
        <f>+'Meta 4 ATENCION CR '!O$34</f>
        <v>8.3333333333333329E-2</v>
      </c>
      <c r="Q41" s="192">
        <f t="shared" si="4"/>
        <v>1</v>
      </c>
    </row>
    <row r="42" spans="1:17" x14ac:dyDescent="0.2">
      <c r="A42" s="221"/>
      <c r="B42" s="222"/>
      <c r="C42" s="224"/>
      <c r="D42" s="145" t="s">
        <v>79</v>
      </c>
      <c r="E42" s="212">
        <f>+'Meta 4 ATENCION CR '!D$35</f>
        <v>8.3333333333333329E-2</v>
      </c>
      <c r="F42" s="212">
        <f>+'Meta 4 ATENCION CR '!E$35</f>
        <v>8.3333333333333329E-2</v>
      </c>
      <c r="G42" s="212">
        <f>+'Meta 4 ATENCION CR '!F$35</f>
        <v>8.3333333333333329E-2</v>
      </c>
      <c r="H42" s="212">
        <f>+'Meta 4 ATENCION CR '!G$35</f>
        <v>8.3333333333333329E-2</v>
      </c>
      <c r="I42" s="212">
        <f>+'Meta 4 ATENCION CR '!H$35</f>
        <v>8.3333333333333329E-2</v>
      </c>
      <c r="J42" s="212">
        <f>+'Meta 4 ATENCION CR '!I$35</f>
        <v>8.3333333333333329E-2</v>
      </c>
      <c r="K42" s="212">
        <f>+'Meta 4 ATENCION CR '!J$35</f>
        <v>8.3333333333333329E-2</v>
      </c>
      <c r="L42" s="212">
        <f>+'Meta 4 ATENCION CR '!K$35</f>
        <v>8.3333333333333329E-2</v>
      </c>
      <c r="M42" s="212">
        <f>+'Meta 4 ATENCION CR '!L$35</f>
        <v>8.3333333333333329E-2</v>
      </c>
      <c r="N42" s="212">
        <f>+'Meta 4 ATENCION CR '!M$35</f>
        <v>8.3333333333333329E-2</v>
      </c>
      <c r="O42" s="212">
        <f>+'Meta 4 ATENCION CR '!N$35</f>
        <v>8.3333333333333329E-2</v>
      </c>
      <c r="P42" s="212">
        <f>+'Meta 4 ATENCION CR '!O$35</f>
        <v>8.3333333333333329E-2</v>
      </c>
      <c r="Q42" s="192">
        <f t="shared" si="4"/>
        <v>1</v>
      </c>
    </row>
    <row r="43" spans="1:17" s="189" customFormat="1" x14ac:dyDescent="0.2">
      <c r="A43" s="217">
        <v>9</v>
      </c>
      <c r="B43" s="218" t="str">
        <f>+'Meta 4 ATENCION CR '!$A$37</f>
        <v>9.Tramitar las solicitudes de cupo recibidas en el correo institucional del programa Casas Refugio</v>
      </c>
      <c r="C43" s="219">
        <f>+'Meta 4 ATENCION CR '!$B$37</f>
        <v>5</v>
      </c>
      <c r="D43" s="187" t="s">
        <v>78</v>
      </c>
      <c r="E43" s="188">
        <f>+'Meta 4 ATENCION CR '!D$37</f>
        <v>8.3333333333333329E-2</v>
      </c>
      <c r="F43" s="188">
        <f>+'Meta 4 ATENCION CR '!E$37</f>
        <v>8.3333333333333329E-2</v>
      </c>
      <c r="G43" s="188">
        <f>+'Meta 4 ATENCION CR '!F$37</f>
        <v>8.3333333333333329E-2</v>
      </c>
      <c r="H43" s="188">
        <f>+'Meta 4 ATENCION CR '!G$37</f>
        <v>8.3333333333333329E-2</v>
      </c>
      <c r="I43" s="188">
        <f>+'Meta 4 ATENCION CR '!H$37</f>
        <v>8.3333333333333329E-2</v>
      </c>
      <c r="J43" s="188">
        <f>+'Meta 4 ATENCION CR '!I$37</f>
        <v>8.3333333333333329E-2</v>
      </c>
      <c r="K43" s="188">
        <f>+'Meta 4 ATENCION CR '!J$37</f>
        <v>8.3333333333333329E-2</v>
      </c>
      <c r="L43" s="188">
        <f>+'Meta 4 ATENCION CR '!K$37</f>
        <v>8.3333333333333329E-2</v>
      </c>
      <c r="M43" s="188">
        <f>+'Meta 4 ATENCION CR '!L$37</f>
        <v>8.3333333333333329E-2</v>
      </c>
      <c r="N43" s="188">
        <f>+'Meta 4 ATENCION CR '!M$37</f>
        <v>8.3333333333333329E-2</v>
      </c>
      <c r="O43" s="188">
        <f>+'Meta 4 ATENCION CR '!N$37</f>
        <v>8.3333333333333329E-2</v>
      </c>
      <c r="P43" s="188">
        <f>+'Meta 4 ATENCION CR '!O$37</f>
        <v>8.3333333333333329E-2</v>
      </c>
      <c r="Q43" s="188">
        <f t="shared" si="4"/>
        <v>1</v>
      </c>
    </row>
    <row r="44" spans="1:17" s="189" customFormat="1" x14ac:dyDescent="0.2">
      <c r="A44" s="217"/>
      <c r="B44" s="218"/>
      <c r="C44" s="220"/>
      <c r="D44" s="190" t="s">
        <v>79</v>
      </c>
      <c r="E44" s="212">
        <f>+'Meta 4 ATENCION CR '!D$38</f>
        <v>8.3333333333333329E-2</v>
      </c>
      <c r="F44" s="212">
        <f>+'Meta 4 ATENCION CR '!E$38</f>
        <v>8.3333333333333329E-2</v>
      </c>
      <c r="G44" s="212">
        <f>+'Meta 4 ATENCION CR '!F$38</f>
        <v>8.3333333333333329E-2</v>
      </c>
      <c r="H44" s="212">
        <f>+'Meta 4 ATENCION CR '!G$38</f>
        <v>8.3333333333333329E-2</v>
      </c>
      <c r="I44" s="212">
        <f>+'Meta 4 ATENCION CR '!H$38</f>
        <v>8.3333333333333329E-2</v>
      </c>
      <c r="J44" s="212">
        <f>+'Meta 4 ATENCION CR '!I$38</f>
        <v>8.3333333333333329E-2</v>
      </c>
      <c r="K44" s="212">
        <f>+'Meta 4 ATENCION CR '!J$38</f>
        <v>8.3333333333333329E-2</v>
      </c>
      <c r="L44" s="212">
        <f>+'Meta 4 ATENCION CR '!K$38</f>
        <v>8.3333333333333329E-2</v>
      </c>
      <c r="M44" s="212">
        <f>+'Meta 4 ATENCION CR '!L$38</f>
        <v>8.3333333333333329E-2</v>
      </c>
      <c r="N44" s="212">
        <f>+'Meta 4 ATENCION CR '!M$38</f>
        <v>8.3333333333333329E-2</v>
      </c>
      <c r="O44" s="212">
        <f>+'Meta 4 ATENCION CR '!N$38</f>
        <v>8.3333333333333329E-2</v>
      </c>
      <c r="P44" s="212">
        <f>+'Meta 4 ATENCION CR '!O$38</f>
        <v>8.3333333333333329E-2</v>
      </c>
      <c r="Q44" s="188">
        <f t="shared" si="4"/>
        <v>1</v>
      </c>
    </row>
    <row r="45" spans="1:17" x14ac:dyDescent="0.2">
      <c r="A45" s="221">
        <v>10</v>
      </c>
      <c r="B45" s="222" t="str">
        <f>+'Meta 5 FORTALECER SOFIA '!$A$34</f>
        <v xml:space="preserve">10. Realizar procesos de sensibilización y formación para fortalecer capacidades a servidoras y servidores de entidades con presencia en el Distrito Capital, frente a la garantía del derecho de las mujeres a una vida libre de violencias y la atención integral a las víctimas de diferentes modalidades de violencias contra las mujeres. </v>
      </c>
      <c r="C45" s="223">
        <f>+'Meta 5 FORTALECER SOFIA '!$B$34</f>
        <v>3.75</v>
      </c>
      <c r="D45" s="191" t="s">
        <v>78</v>
      </c>
      <c r="E45" s="192">
        <f>+'Meta 5 FORTALECER SOFIA '!D$34</f>
        <v>8.3333333333333329E-2</v>
      </c>
      <c r="F45" s="192">
        <f>+'Meta 5 FORTALECER SOFIA '!E$34</f>
        <v>8.3333333333333329E-2</v>
      </c>
      <c r="G45" s="192">
        <f>+'Meta 5 FORTALECER SOFIA '!F$34</f>
        <v>8.3333333333333329E-2</v>
      </c>
      <c r="H45" s="192">
        <f>+'Meta 5 FORTALECER SOFIA '!G$34</f>
        <v>8.3333333333333329E-2</v>
      </c>
      <c r="I45" s="192">
        <f>+'Meta 5 FORTALECER SOFIA '!H$34</f>
        <v>8.3333333333333329E-2</v>
      </c>
      <c r="J45" s="192">
        <f>+'Meta 5 FORTALECER SOFIA '!I$34</f>
        <v>8.3333333333333329E-2</v>
      </c>
      <c r="K45" s="192">
        <f>+'Meta 5 FORTALECER SOFIA '!J$34</f>
        <v>8.3333333333333329E-2</v>
      </c>
      <c r="L45" s="192">
        <f>+'Meta 5 FORTALECER SOFIA '!K$34</f>
        <v>8.3333333333333329E-2</v>
      </c>
      <c r="M45" s="192">
        <f>+'Meta 5 FORTALECER SOFIA '!L$34</f>
        <v>8.3333333333333329E-2</v>
      </c>
      <c r="N45" s="192">
        <f>+'Meta 5 FORTALECER SOFIA '!M$34</f>
        <v>8.3333333333333329E-2</v>
      </c>
      <c r="O45" s="192">
        <f>+'Meta 5 FORTALECER SOFIA '!N$34</f>
        <v>8.3333333333333329E-2</v>
      </c>
      <c r="P45" s="192">
        <f>+'Meta 5 FORTALECER SOFIA '!O$34</f>
        <v>8.3333333333333329E-2</v>
      </c>
      <c r="Q45" s="192">
        <f t="shared" si="4"/>
        <v>1</v>
      </c>
    </row>
    <row r="46" spans="1:17" x14ac:dyDescent="0.2">
      <c r="A46" s="221"/>
      <c r="B46" s="222"/>
      <c r="C46" s="224"/>
      <c r="D46" s="145" t="s">
        <v>79</v>
      </c>
      <c r="E46" s="212">
        <f>+'Meta 5 FORTALECER SOFIA '!D$35</f>
        <v>8.3333333333333329E-2</v>
      </c>
      <c r="F46" s="212">
        <f>+'Meta 5 FORTALECER SOFIA '!E$35</f>
        <v>8.3333333333333329E-2</v>
      </c>
      <c r="G46" s="212">
        <f>+'Meta 5 FORTALECER SOFIA '!F$35</f>
        <v>8.3333333333333329E-2</v>
      </c>
      <c r="H46" s="212">
        <f>+'Meta 5 FORTALECER SOFIA '!G$35</f>
        <v>8.3333333333333329E-2</v>
      </c>
      <c r="I46" s="212">
        <f>+'Meta 5 FORTALECER SOFIA '!H$35</f>
        <v>8.3333333333333329E-2</v>
      </c>
      <c r="J46" s="212">
        <f>+'Meta 5 FORTALECER SOFIA '!I$35</f>
        <v>8.3333333333333329E-2</v>
      </c>
      <c r="K46" s="212">
        <f>+'Meta 5 FORTALECER SOFIA '!J$35</f>
        <v>8.3333333333333329E-2</v>
      </c>
      <c r="L46" s="212">
        <f>+'Meta 5 FORTALECER SOFIA '!K$35</f>
        <v>8.3333333333333329E-2</v>
      </c>
      <c r="M46" s="212">
        <f>+'Meta 5 FORTALECER SOFIA '!L$35</f>
        <v>8.3333333333333329E-2</v>
      </c>
      <c r="N46" s="212">
        <f>+'Meta 5 FORTALECER SOFIA '!M$35</f>
        <v>8.3333333333333329E-2</v>
      </c>
      <c r="O46" s="212">
        <f>+'Meta 5 FORTALECER SOFIA '!N$35</f>
        <v>8.3333333333333329E-2</v>
      </c>
      <c r="P46" s="212">
        <f>+'Meta 5 FORTALECER SOFIA '!O$35</f>
        <v>8.3333333333333329E-2</v>
      </c>
      <c r="Q46" s="192">
        <f t="shared" si="4"/>
        <v>1</v>
      </c>
    </row>
    <row r="47" spans="1:17" s="189" customFormat="1" x14ac:dyDescent="0.2">
      <c r="A47" s="217">
        <v>11</v>
      </c>
      <c r="B47" s="218" t="str">
        <f>+'Meta 5 FORTALECER SOFIA '!$A$37</f>
        <v xml:space="preserve">11. Desarrollar articulaciones con otras dependencias de la Secretaría Distrital de la Mujer para la coordinación de acciones y estrategias que contribuyan al reconocimiento y la garantía del derecho de las mujeres a una vida libre de violencias en el Distrito Capital. </v>
      </c>
      <c r="C47" s="219">
        <f>+'Meta 5 FORTALECER SOFIA '!$B$37</f>
        <v>3.75</v>
      </c>
      <c r="D47" s="187" t="s">
        <v>78</v>
      </c>
      <c r="E47" s="188">
        <f>+'Meta 5 FORTALECER SOFIA '!D$37</f>
        <v>8.3333333333333329E-2</v>
      </c>
      <c r="F47" s="188">
        <f>+'Meta 5 FORTALECER SOFIA '!E$37</f>
        <v>8.3333333333333329E-2</v>
      </c>
      <c r="G47" s="188">
        <f>+'Meta 5 FORTALECER SOFIA '!F$37</f>
        <v>8.3333333333333329E-2</v>
      </c>
      <c r="H47" s="188">
        <f>+'Meta 5 FORTALECER SOFIA '!G$37</f>
        <v>8.3333333333333329E-2</v>
      </c>
      <c r="I47" s="188">
        <f>+'Meta 5 FORTALECER SOFIA '!H$37</f>
        <v>8.3333333333333329E-2</v>
      </c>
      <c r="J47" s="188">
        <f>+'Meta 5 FORTALECER SOFIA '!I$37</f>
        <v>8.3333333333333329E-2</v>
      </c>
      <c r="K47" s="188">
        <f>+'Meta 5 FORTALECER SOFIA '!J$37</f>
        <v>8.3333333333333329E-2</v>
      </c>
      <c r="L47" s="188">
        <f>+'Meta 5 FORTALECER SOFIA '!K$37</f>
        <v>8.3333333333333329E-2</v>
      </c>
      <c r="M47" s="188">
        <f>+'Meta 5 FORTALECER SOFIA '!L$37</f>
        <v>8.3333333333333329E-2</v>
      </c>
      <c r="N47" s="188">
        <f>+'Meta 5 FORTALECER SOFIA '!M$37</f>
        <v>8.3333333333333329E-2</v>
      </c>
      <c r="O47" s="188">
        <f>+'Meta 5 FORTALECER SOFIA '!N$37</f>
        <v>8.3333333333333329E-2</v>
      </c>
      <c r="P47" s="188">
        <f>+'Meta 5 FORTALECER SOFIA '!O$37</f>
        <v>8.3333333333333329E-2</v>
      </c>
      <c r="Q47" s="188">
        <f t="shared" si="4"/>
        <v>1</v>
      </c>
    </row>
    <row r="48" spans="1:17" s="189" customFormat="1" x14ac:dyDescent="0.2">
      <c r="A48" s="217"/>
      <c r="B48" s="218"/>
      <c r="C48" s="220"/>
      <c r="D48" s="190" t="s">
        <v>79</v>
      </c>
      <c r="E48" s="212">
        <f>+'Meta 5 FORTALECER SOFIA '!D$38</f>
        <v>8.3333333333333329E-2</v>
      </c>
      <c r="F48" s="212">
        <f>+'Meta 5 FORTALECER SOFIA '!E$38</f>
        <v>8.3333333333333329E-2</v>
      </c>
      <c r="G48" s="212">
        <f>+'Meta 5 FORTALECER SOFIA '!F$38</f>
        <v>8.3333333333333329E-2</v>
      </c>
      <c r="H48" s="212">
        <f>+'Meta 5 FORTALECER SOFIA '!G$38</f>
        <v>8.3333333333333329E-2</v>
      </c>
      <c r="I48" s="212">
        <f>+'Meta 5 FORTALECER SOFIA '!H$38</f>
        <v>8.3333333333333329E-2</v>
      </c>
      <c r="J48" s="212">
        <f>+'Meta 5 FORTALECER SOFIA '!I$38</f>
        <v>8.3333333333333329E-2</v>
      </c>
      <c r="K48" s="212">
        <f>+'Meta 5 FORTALECER SOFIA '!J$38</f>
        <v>8.3333333333333329E-2</v>
      </c>
      <c r="L48" s="212">
        <f>+'Meta 5 FORTALECER SOFIA '!K$38</f>
        <v>8.3333333333333329E-2</v>
      </c>
      <c r="M48" s="212">
        <f>+'Meta 5 FORTALECER SOFIA '!L$38</f>
        <v>8.3333333333333329E-2</v>
      </c>
      <c r="N48" s="212">
        <f>+'Meta 5 FORTALECER SOFIA '!M$38</f>
        <v>8.3333333333333329E-2</v>
      </c>
      <c r="O48" s="212">
        <f>+'Meta 5 FORTALECER SOFIA '!N$38</f>
        <v>8.3333333333333329E-2</v>
      </c>
      <c r="P48" s="212">
        <f>+'Meta 5 FORTALECER SOFIA '!O$38</f>
        <v>8.3333333333333329E-2</v>
      </c>
      <c r="Q48" s="188">
        <f t="shared" si="4"/>
        <v>1</v>
      </c>
    </row>
    <row r="49" spans="1:17" x14ac:dyDescent="0.2">
      <c r="A49" s="221">
        <v>12</v>
      </c>
      <c r="B49" s="222" t="str">
        <f>+'Meta 5 FORTALECER SOFIA '!$A$40</f>
        <v xml:space="preserve">12. Liderar ejercicios de articulación interinstitucional a nivel distrital,  orientados a favorecer la coordinación de acciones estratégicas para la prevención, atención y sanción de las violencias contra las mujeres en el Distrito Capital, según los linemientos técnicos y operativos para el funcionamiento y la implementación del Sistema SOFIA. </v>
      </c>
      <c r="C49" s="223">
        <f>+'Meta 5 FORTALECER SOFIA '!$B$40</f>
        <v>3.75</v>
      </c>
      <c r="D49" s="191" t="s">
        <v>78</v>
      </c>
      <c r="E49" s="192">
        <f>+'Meta 5 FORTALECER SOFIA '!D$40</f>
        <v>8.3333333333333329E-2</v>
      </c>
      <c r="F49" s="192">
        <f>+'Meta 5 FORTALECER SOFIA '!E$40</f>
        <v>8.3333333333333329E-2</v>
      </c>
      <c r="G49" s="192">
        <f>+'Meta 5 FORTALECER SOFIA '!F$40</f>
        <v>8.3333333333333329E-2</v>
      </c>
      <c r="H49" s="192">
        <f>+'Meta 5 FORTALECER SOFIA '!G$40</f>
        <v>8.3333333333333329E-2</v>
      </c>
      <c r="I49" s="192">
        <f>+'Meta 5 FORTALECER SOFIA '!H$40</f>
        <v>8.3333333333333329E-2</v>
      </c>
      <c r="J49" s="192">
        <f>+'Meta 5 FORTALECER SOFIA '!I$40</f>
        <v>8.3333333333333329E-2</v>
      </c>
      <c r="K49" s="192">
        <f>+'Meta 5 FORTALECER SOFIA '!J$40</f>
        <v>8.3333333333333329E-2</v>
      </c>
      <c r="L49" s="192">
        <f>+'Meta 5 FORTALECER SOFIA '!K$40</f>
        <v>8.3333333333333329E-2</v>
      </c>
      <c r="M49" s="192">
        <f>+'Meta 5 FORTALECER SOFIA '!L$40</f>
        <v>8.3333333333333329E-2</v>
      </c>
      <c r="N49" s="192">
        <f>+'Meta 5 FORTALECER SOFIA '!M$40</f>
        <v>8.3333333333333329E-2</v>
      </c>
      <c r="O49" s="192">
        <f>+'Meta 5 FORTALECER SOFIA '!N$40</f>
        <v>8.3333333333333329E-2</v>
      </c>
      <c r="P49" s="192">
        <f>+'Meta 5 FORTALECER SOFIA '!O$40</f>
        <v>8.3333333333333329E-2</v>
      </c>
      <c r="Q49" s="192">
        <f t="shared" si="4"/>
        <v>1</v>
      </c>
    </row>
    <row r="50" spans="1:17" x14ac:dyDescent="0.2">
      <c r="A50" s="221"/>
      <c r="B50" s="222"/>
      <c r="C50" s="224"/>
      <c r="D50" s="145" t="s">
        <v>79</v>
      </c>
      <c r="E50" s="212">
        <f>+'Meta 5 FORTALECER SOFIA '!D$41</f>
        <v>8.3333333333333329E-2</v>
      </c>
      <c r="F50" s="212">
        <f>+'Meta 5 FORTALECER SOFIA '!E$41</f>
        <v>8.3333333333333329E-2</v>
      </c>
      <c r="G50" s="212">
        <f>+'Meta 5 FORTALECER SOFIA '!F$41</f>
        <v>8.3333333333333329E-2</v>
      </c>
      <c r="H50" s="212">
        <f>+'Meta 5 FORTALECER SOFIA '!G$41</f>
        <v>8.3333333333333329E-2</v>
      </c>
      <c r="I50" s="212">
        <f>+'Meta 5 FORTALECER SOFIA '!H$41</f>
        <v>8.3333333333333329E-2</v>
      </c>
      <c r="J50" s="212">
        <f>+'Meta 5 FORTALECER SOFIA '!I$41</f>
        <v>8.3333333333333329E-2</v>
      </c>
      <c r="K50" s="212">
        <f>+'Meta 5 FORTALECER SOFIA '!J$41</f>
        <v>8.3333333333333329E-2</v>
      </c>
      <c r="L50" s="212">
        <f>+'Meta 5 FORTALECER SOFIA '!K$41</f>
        <v>8.3333333333333329E-2</v>
      </c>
      <c r="M50" s="212">
        <f>+'Meta 5 FORTALECER SOFIA '!L$41</f>
        <v>8.3333333333333329E-2</v>
      </c>
      <c r="N50" s="212">
        <f>+'Meta 5 FORTALECER SOFIA '!M$41</f>
        <v>8.3333333333333329E-2</v>
      </c>
      <c r="O50" s="212">
        <f>+'Meta 5 FORTALECER SOFIA '!N$41</f>
        <v>8.3333333333333329E-2</v>
      </c>
      <c r="P50" s="212">
        <f>+'Meta 5 FORTALECER SOFIA '!O$41</f>
        <v>8.3333333333333329E-2</v>
      </c>
      <c r="Q50" s="192">
        <f t="shared" si="4"/>
        <v>1</v>
      </c>
    </row>
    <row r="51" spans="1:17" s="189" customFormat="1" x14ac:dyDescent="0.2">
      <c r="A51" s="217">
        <v>13</v>
      </c>
      <c r="B51" s="218" t="str">
        <f>+'Meta 5 FORTALECER SOFIA '!$A$43</f>
        <v>13.Coordinar y acompañar técnicamente la mesa de trabajo del Sistema SOFIA y otras instancias de coordinación Distrital responsables en materia de prevención, atención y seguimiento a las violencias contra las mujeres.</v>
      </c>
      <c r="C51" s="219">
        <f>+'Meta 5 FORTALECER SOFIA '!$B$43</f>
        <v>3.75</v>
      </c>
      <c r="D51" s="187" t="s">
        <v>78</v>
      </c>
      <c r="E51" s="188">
        <f>+'Meta 5 FORTALECER SOFIA '!D$43</f>
        <v>8.3333333333333329E-2</v>
      </c>
      <c r="F51" s="188">
        <f>+'Meta 5 FORTALECER SOFIA '!E$43</f>
        <v>8.3333333333333329E-2</v>
      </c>
      <c r="G51" s="188">
        <f>+'Meta 5 FORTALECER SOFIA '!F$43</f>
        <v>8.3333333333333329E-2</v>
      </c>
      <c r="H51" s="188">
        <f>+'Meta 5 FORTALECER SOFIA '!G$43</f>
        <v>8.3333333333333329E-2</v>
      </c>
      <c r="I51" s="188">
        <f>+'Meta 5 FORTALECER SOFIA '!H$43</f>
        <v>8.3333333333333329E-2</v>
      </c>
      <c r="J51" s="188">
        <f>+'Meta 5 FORTALECER SOFIA '!I$43</f>
        <v>8.3333333333333329E-2</v>
      </c>
      <c r="K51" s="188">
        <f>+'Meta 5 FORTALECER SOFIA '!J$43</f>
        <v>8.3333333333333329E-2</v>
      </c>
      <c r="L51" s="188">
        <f>+'Meta 5 FORTALECER SOFIA '!K$43</f>
        <v>8.3333333333333329E-2</v>
      </c>
      <c r="M51" s="188">
        <f>+'Meta 5 FORTALECER SOFIA '!L$43</f>
        <v>8.3333333333333329E-2</v>
      </c>
      <c r="N51" s="188">
        <f>+'Meta 5 FORTALECER SOFIA '!M$43</f>
        <v>8.3333333333333329E-2</v>
      </c>
      <c r="O51" s="188">
        <f>+'Meta 5 FORTALECER SOFIA '!N$43</f>
        <v>8.3333333333333329E-2</v>
      </c>
      <c r="P51" s="188">
        <f>+'Meta 5 FORTALECER SOFIA '!O$43</f>
        <v>8.3333333333333329E-2</v>
      </c>
      <c r="Q51" s="188">
        <f t="shared" si="4"/>
        <v>1</v>
      </c>
    </row>
    <row r="52" spans="1:17" s="189" customFormat="1" x14ac:dyDescent="0.2">
      <c r="A52" s="217"/>
      <c r="B52" s="218"/>
      <c r="C52" s="220"/>
      <c r="D52" s="190" t="s">
        <v>79</v>
      </c>
      <c r="E52" s="212">
        <f>+'Meta 5 FORTALECER SOFIA '!D$44</f>
        <v>8.3333333333333329E-2</v>
      </c>
      <c r="F52" s="212">
        <f>+'Meta 5 FORTALECER SOFIA '!E$44</f>
        <v>8.3333333333333329E-2</v>
      </c>
      <c r="G52" s="212">
        <f>+'Meta 5 FORTALECER SOFIA '!F$44</f>
        <v>8.3333333333333329E-2</v>
      </c>
      <c r="H52" s="212">
        <f>+'Meta 5 FORTALECER SOFIA '!G$44</f>
        <v>8.3333333333333329E-2</v>
      </c>
      <c r="I52" s="212">
        <f>+'Meta 5 FORTALECER SOFIA '!H$44</f>
        <v>8.3333333333333329E-2</v>
      </c>
      <c r="J52" s="212">
        <f>+'Meta 5 FORTALECER SOFIA '!I$44</f>
        <v>8.3333333333333301E-2</v>
      </c>
      <c r="K52" s="212">
        <f>+'Meta 5 FORTALECER SOFIA '!J$44</f>
        <v>8.3333333333333301E-2</v>
      </c>
      <c r="L52" s="212">
        <f>+'Meta 5 FORTALECER SOFIA '!K$44</f>
        <v>8.3333333333333301E-2</v>
      </c>
      <c r="M52" s="212">
        <f>+'Meta 5 FORTALECER SOFIA '!L$44</f>
        <v>8.3333333333333301E-2</v>
      </c>
      <c r="N52" s="212">
        <f>+'Meta 5 FORTALECER SOFIA '!M$44</f>
        <v>8.3333333333333301E-2</v>
      </c>
      <c r="O52" s="212">
        <f>+'Meta 5 FORTALECER SOFIA '!N$44</f>
        <v>8.3333333333333301E-2</v>
      </c>
      <c r="P52" s="212">
        <f>+'Meta 5 FORTALECER SOFIA '!O$44</f>
        <v>8.3333333333333301E-2</v>
      </c>
      <c r="Q52" s="188">
        <f t="shared" si="4"/>
        <v>0.99999999999999956</v>
      </c>
    </row>
    <row r="53" spans="1:17" x14ac:dyDescent="0.2">
      <c r="A53" s="221">
        <v>14</v>
      </c>
      <c r="B53" s="222" t="str">
        <f>+'Meta 6 ESTRATEGIA PREVENCION '!$A$34</f>
        <v>14. Identificar y realizar seguimiento jurídico y psicosocial a mujeres en riesgo de feminicidio en Bogotá, a partir de información interinstitucional y de la Secretaría Distrital de la Mujer. (Tener en cuenta cuántos equipos identifican casos y hacen seguimiento).</v>
      </c>
      <c r="C53" s="223">
        <f>+'Meta 6 ESTRATEGIA PREVENCION '!$B$34</f>
        <v>4</v>
      </c>
      <c r="D53" s="191" t="s">
        <v>78</v>
      </c>
      <c r="E53" s="192">
        <f>+'Meta 6 ESTRATEGIA PREVENCION '!D$34</f>
        <v>8.3333333333333329E-2</v>
      </c>
      <c r="F53" s="192">
        <f>+'Meta 6 ESTRATEGIA PREVENCION '!E$34</f>
        <v>8.3333333333333329E-2</v>
      </c>
      <c r="G53" s="192">
        <f>+'Meta 6 ESTRATEGIA PREVENCION '!F$34</f>
        <v>8.3333333333333329E-2</v>
      </c>
      <c r="H53" s="192">
        <f>+'Meta 6 ESTRATEGIA PREVENCION '!G$34</f>
        <v>8.3333333333333329E-2</v>
      </c>
      <c r="I53" s="192">
        <f>+'Meta 6 ESTRATEGIA PREVENCION '!H$34</f>
        <v>8.3333333333333329E-2</v>
      </c>
      <c r="J53" s="192">
        <f>+'Meta 6 ESTRATEGIA PREVENCION '!I$34</f>
        <v>8.3333333333333329E-2</v>
      </c>
      <c r="K53" s="192">
        <f>+'Meta 6 ESTRATEGIA PREVENCION '!J$34</f>
        <v>8.3333333333333329E-2</v>
      </c>
      <c r="L53" s="192">
        <f>+'Meta 6 ESTRATEGIA PREVENCION '!K$34</f>
        <v>8.3333333333333329E-2</v>
      </c>
      <c r="M53" s="192">
        <f>+'Meta 6 ESTRATEGIA PREVENCION '!L$34</f>
        <v>8.3333333333333329E-2</v>
      </c>
      <c r="N53" s="192">
        <f>+'Meta 6 ESTRATEGIA PREVENCION '!M$34</f>
        <v>8.3333333333333329E-2</v>
      </c>
      <c r="O53" s="192">
        <f>+'Meta 6 ESTRATEGIA PREVENCION '!N$34</f>
        <v>8.3333333333333329E-2</v>
      </c>
      <c r="P53" s="192">
        <f>+'Meta 6 ESTRATEGIA PREVENCION '!O$34</f>
        <v>8.3333333333333329E-2</v>
      </c>
      <c r="Q53" s="192">
        <f t="shared" si="4"/>
        <v>1</v>
      </c>
    </row>
    <row r="54" spans="1:17" x14ac:dyDescent="0.2">
      <c r="A54" s="221"/>
      <c r="B54" s="222"/>
      <c r="C54" s="224"/>
      <c r="D54" s="145" t="s">
        <v>79</v>
      </c>
      <c r="E54" s="212">
        <f>+'Meta 6 ESTRATEGIA PREVENCION '!D$35</f>
        <v>8.3000000000000004E-2</v>
      </c>
      <c r="F54" s="212">
        <f>+'Meta 6 ESTRATEGIA PREVENCION '!E$35</f>
        <v>8.3000000000000004E-2</v>
      </c>
      <c r="G54" s="212">
        <f>+'Meta 6 ESTRATEGIA PREVENCION '!F$35</f>
        <v>8.3000000000000004E-2</v>
      </c>
      <c r="H54" s="212">
        <f>+'Meta 6 ESTRATEGIA PREVENCION '!G$35</f>
        <v>8.3000000000000004E-2</v>
      </c>
      <c r="I54" s="212">
        <f>+'Meta 6 ESTRATEGIA PREVENCION '!H$35</f>
        <v>8.3000000000000004E-2</v>
      </c>
      <c r="J54" s="212">
        <f>+'Meta 6 ESTRATEGIA PREVENCION '!I$35</f>
        <v>8.3000000000000004E-2</v>
      </c>
      <c r="K54" s="212">
        <f>+'Meta 6 ESTRATEGIA PREVENCION '!J$35</f>
        <v>8.3000000000000004E-2</v>
      </c>
      <c r="L54" s="212">
        <f>+'Meta 6 ESTRATEGIA PREVENCION '!K$35</f>
        <v>8.3000000000000004E-2</v>
      </c>
      <c r="M54" s="212">
        <f>+'Meta 6 ESTRATEGIA PREVENCION '!L$35</f>
        <v>8.3000000000000004E-2</v>
      </c>
      <c r="N54" s="212">
        <f>+'Meta 6 ESTRATEGIA PREVENCION '!M$35</f>
        <v>8.3000000000000004E-2</v>
      </c>
      <c r="O54" s="212">
        <f>+'Meta 6 ESTRATEGIA PREVENCION '!N$35</f>
        <v>8.3000000000000004E-2</v>
      </c>
      <c r="P54" s="212">
        <f>+'Meta 6 ESTRATEGIA PREVENCION '!O$35</f>
        <v>8.3000000000000004E-2</v>
      </c>
      <c r="Q54" s="213">
        <f t="shared" si="4"/>
        <v>0.99599999999999989</v>
      </c>
    </row>
    <row r="55" spans="1:17" s="189" customFormat="1" x14ac:dyDescent="0.2">
      <c r="A55" s="217">
        <v>15</v>
      </c>
      <c r="B55" s="218" t="str">
        <f>+'Meta 6 ESTRATEGIA PREVENCION '!$A$37</f>
        <v>15. Realizar articulación interinstitucional para aportar a la garantía del derecho de las mujeres en riesgo de feminicidio a una vida libre de violencias, a través del Sistema Articulado de Alertas Tempranas.</v>
      </c>
      <c r="C55" s="219">
        <f>+'Meta 6 ESTRATEGIA PREVENCION '!$B$37</f>
        <v>2</v>
      </c>
      <c r="D55" s="187" t="s">
        <v>78</v>
      </c>
      <c r="E55" s="188">
        <f>+'Meta 6 ESTRATEGIA PREVENCION '!D$37</f>
        <v>8.3333333333333329E-2</v>
      </c>
      <c r="F55" s="188">
        <f>+'Meta 6 ESTRATEGIA PREVENCION '!E$37</f>
        <v>8.3333333333333329E-2</v>
      </c>
      <c r="G55" s="188">
        <f>+'Meta 6 ESTRATEGIA PREVENCION '!F$37</f>
        <v>8.3333333333333329E-2</v>
      </c>
      <c r="H55" s="188">
        <f>+'Meta 6 ESTRATEGIA PREVENCION '!G$37</f>
        <v>8.3333333333333329E-2</v>
      </c>
      <c r="I55" s="188">
        <f>+'Meta 6 ESTRATEGIA PREVENCION '!H$37</f>
        <v>8.3333333333333329E-2</v>
      </c>
      <c r="J55" s="188">
        <f>+'Meta 6 ESTRATEGIA PREVENCION '!I$37</f>
        <v>8.3333333333333329E-2</v>
      </c>
      <c r="K55" s="188">
        <f>+'Meta 6 ESTRATEGIA PREVENCION '!J$37</f>
        <v>8.3333333333333329E-2</v>
      </c>
      <c r="L55" s="188">
        <f>+'Meta 6 ESTRATEGIA PREVENCION '!K$37</f>
        <v>8.3333333333333329E-2</v>
      </c>
      <c r="M55" s="188">
        <f>+'Meta 6 ESTRATEGIA PREVENCION '!L$37</f>
        <v>8.3333333333333329E-2</v>
      </c>
      <c r="N55" s="188">
        <f>+'Meta 6 ESTRATEGIA PREVENCION '!M$37</f>
        <v>8.3333333333333329E-2</v>
      </c>
      <c r="O55" s="188">
        <f>+'Meta 6 ESTRATEGIA PREVENCION '!N$37</f>
        <v>8.3333333333333329E-2</v>
      </c>
      <c r="P55" s="188">
        <f>+'Meta 6 ESTRATEGIA PREVENCION '!O$37</f>
        <v>8.3333333333333329E-2</v>
      </c>
      <c r="Q55" s="188">
        <f t="shared" si="4"/>
        <v>1</v>
      </c>
    </row>
    <row r="56" spans="1:17" s="189" customFormat="1" x14ac:dyDescent="0.2">
      <c r="A56" s="217"/>
      <c r="B56" s="218"/>
      <c r="C56" s="220"/>
      <c r="D56" s="190" t="s">
        <v>79</v>
      </c>
      <c r="E56" s="212">
        <f>+'Meta 6 ESTRATEGIA PREVENCION '!D$38</f>
        <v>8.3000000000000004E-2</v>
      </c>
      <c r="F56" s="212">
        <f>+'Meta 6 ESTRATEGIA PREVENCION '!E$38</f>
        <v>8.3000000000000004E-2</v>
      </c>
      <c r="G56" s="212">
        <f>+'Meta 6 ESTRATEGIA PREVENCION '!F$38</f>
        <v>8.3000000000000004E-2</v>
      </c>
      <c r="H56" s="212">
        <f>+'Meta 6 ESTRATEGIA PREVENCION '!G$38</f>
        <v>8.3000000000000004E-2</v>
      </c>
      <c r="I56" s="212">
        <f>+'Meta 6 ESTRATEGIA PREVENCION '!H$38</f>
        <v>8.3000000000000004E-2</v>
      </c>
      <c r="J56" s="212">
        <f>+'Meta 6 ESTRATEGIA PREVENCION '!I$38</f>
        <v>8.3000000000000004E-2</v>
      </c>
      <c r="K56" s="212">
        <f>+'Meta 6 ESTRATEGIA PREVENCION '!J$38</f>
        <v>8.3000000000000004E-2</v>
      </c>
      <c r="L56" s="212">
        <f>+'Meta 6 ESTRATEGIA PREVENCION '!K$38</f>
        <v>8.3000000000000004E-2</v>
      </c>
      <c r="M56" s="212">
        <f>+'Meta 6 ESTRATEGIA PREVENCION '!L$38</f>
        <v>8.3000000000000004E-2</v>
      </c>
      <c r="N56" s="212">
        <f>+'Meta 6 ESTRATEGIA PREVENCION '!M$38</f>
        <v>8.3000000000000004E-2</v>
      </c>
      <c r="O56" s="212">
        <f>+'Meta 6 ESTRATEGIA PREVENCION '!N$38</f>
        <v>8.3000000000000004E-2</v>
      </c>
      <c r="P56" s="212">
        <f>+'Meta 6 ESTRATEGIA PREVENCION '!O$38</f>
        <v>8.3000000000000004E-2</v>
      </c>
      <c r="Q56" s="214">
        <f t="shared" si="4"/>
        <v>0.99599999999999989</v>
      </c>
    </row>
    <row r="57" spans="1:17" x14ac:dyDescent="0.2">
      <c r="A57" s="221">
        <v>16</v>
      </c>
      <c r="B57" s="222" t="str">
        <f>+'Meta 6 ESTRATEGIA PREVENCION '!$A$40</f>
        <v xml:space="preserve">16. Impulsar acciones institucionales de prevención, atención y protección y de política pública para la prevención del delito de feminicidio en Bogotá, a través de reportes técnicos sobre feminicidios, presuntos feminicidios y tentativa de feminicidio en el marco del Sistemas Articulado de Alertas Tempranas para la prevención del delito de feminicidio (SAAT).  </v>
      </c>
      <c r="C57" s="223">
        <f>+'Meta 6 ESTRATEGIA PREVENCION '!$B$40</f>
        <v>2</v>
      </c>
      <c r="D57" s="191" t="s">
        <v>78</v>
      </c>
      <c r="E57" s="192">
        <f>+'Meta 6 ESTRATEGIA PREVENCION '!D$40</f>
        <v>8.3333333333333329E-2</v>
      </c>
      <c r="F57" s="192">
        <f>+'Meta 6 ESTRATEGIA PREVENCION '!E$40</f>
        <v>8.3333333333333329E-2</v>
      </c>
      <c r="G57" s="192">
        <f>+'Meta 6 ESTRATEGIA PREVENCION '!F$40</f>
        <v>8.3333333333333329E-2</v>
      </c>
      <c r="H57" s="192">
        <f>+'Meta 6 ESTRATEGIA PREVENCION '!G$40</f>
        <v>8.3333333333333329E-2</v>
      </c>
      <c r="I57" s="192">
        <f>+'Meta 6 ESTRATEGIA PREVENCION '!H$40</f>
        <v>8.3333333333333329E-2</v>
      </c>
      <c r="J57" s="192">
        <f>+'Meta 6 ESTRATEGIA PREVENCION '!I$40</f>
        <v>8.3333333333333329E-2</v>
      </c>
      <c r="K57" s="192">
        <f>+'Meta 6 ESTRATEGIA PREVENCION '!J$40</f>
        <v>8.3333333333333329E-2</v>
      </c>
      <c r="L57" s="192">
        <f>+'Meta 6 ESTRATEGIA PREVENCION '!K$40</f>
        <v>8.3333333333333329E-2</v>
      </c>
      <c r="M57" s="192">
        <f>+'Meta 6 ESTRATEGIA PREVENCION '!L$40</f>
        <v>8.3333333333333329E-2</v>
      </c>
      <c r="N57" s="192">
        <f>+'Meta 6 ESTRATEGIA PREVENCION '!M$40</f>
        <v>8.3333333333333329E-2</v>
      </c>
      <c r="O57" s="192">
        <f>+'Meta 6 ESTRATEGIA PREVENCION '!N$40</f>
        <v>8.3333333333333329E-2</v>
      </c>
      <c r="P57" s="192">
        <f>+'Meta 6 ESTRATEGIA PREVENCION '!O$40</f>
        <v>8.3333333333333329E-2</v>
      </c>
      <c r="Q57" s="192">
        <f t="shared" si="4"/>
        <v>1</v>
      </c>
    </row>
    <row r="58" spans="1:17" x14ac:dyDescent="0.2">
      <c r="A58" s="221"/>
      <c r="B58" s="222"/>
      <c r="C58" s="224"/>
      <c r="D58" s="145" t="s">
        <v>79</v>
      </c>
      <c r="E58" s="212">
        <f>+'Meta 6 ESTRATEGIA PREVENCION '!D$41</f>
        <v>8.3000000000000004E-2</v>
      </c>
      <c r="F58" s="212">
        <f>+'Meta 6 ESTRATEGIA PREVENCION '!E$41</f>
        <v>8.3000000000000004E-2</v>
      </c>
      <c r="G58" s="212">
        <f>+'Meta 6 ESTRATEGIA PREVENCION '!F$41</f>
        <v>8.3000000000000004E-2</v>
      </c>
      <c r="H58" s="212">
        <f>+'Meta 6 ESTRATEGIA PREVENCION '!G$41</f>
        <v>8.3000000000000004E-2</v>
      </c>
      <c r="I58" s="212">
        <f>+'Meta 6 ESTRATEGIA PREVENCION '!H$41</f>
        <v>8.3000000000000004E-2</v>
      </c>
      <c r="J58" s="212">
        <f>+'Meta 6 ESTRATEGIA PREVENCION '!I$41</f>
        <v>8.3000000000000004E-2</v>
      </c>
      <c r="K58" s="212">
        <f>+'Meta 6 ESTRATEGIA PREVENCION '!J$41</f>
        <v>8.3000000000000004E-2</v>
      </c>
      <c r="L58" s="212">
        <f>+'Meta 6 ESTRATEGIA PREVENCION '!K$41</f>
        <v>8.3000000000000004E-2</v>
      </c>
      <c r="M58" s="212">
        <f>+'Meta 6 ESTRATEGIA PREVENCION '!L$41</f>
        <v>8.3000000000000004E-2</v>
      </c>
      <c r="N58" s="212">
        <f>+'Meta 6 ESTRATEGIA PREVENCION '!M$41</f>
        <v>8.3000000000000004E-2</v>
      </c>
      <c r="O58" s="212">
        <f>+'Meta 6 ESTRATEGIA PREVENCION '!N$41</f>
        <v>8.3000000000000004E-2</v>
      </c>
      <c r="P58" s="212">
        <f>+'Meta 6 ESTRATEGIA PREVENCION '!O$41</f>
        <v>8.3000000000000004E-2</v>
      </c>
      <c r="Q58" s="213">
        <f t="shared" si="4"/>
        <v>0.99599999999999989</v>
      </c>
    </row>
    <row r="59" spans="1:17" s="189" customFormat="1" x14ac:dyDescent="0.2">
      <c r="A59" s="217">
        <v>17</v>
      </c>
      <c r="B59" s="218" t="str">
        <f>+'Meta 7 CLS '!$A$34</f>
        <v>17. Articular y coordinar con las Alcaldías Locales  la dinámica y desarrollo de las sesiones de los CLSM.</v>
      </c>
      <c r="C59" s="219">
        <f>+'Meta 7 CLS '!$B$34</f>
        <v>2.5</v>
      </c>
      <c r="D59" s="187" t="s">
        <v>78</v>
      </c>
      <c r="E59" s="188">
        <f>+'Meta 7 CLS '!D$34</f>
        <v>0</v>
      </c>
      <c r="F59" s="188">
        <f>+'Meta 7 CLS '!E$34</f>
        <v>9.0909090909090912E-2</v>
      </c>
      <c r="G59" s="188">
        <f>+'Meta 7 CLS '!F$34</f>
        <v>9.0909090909090912E-2</v>
      </c>
      <c r="H59" s="188">
        <f>+'Meta 7 CLS '!G$34</f>
        <v>9.0909090909090912E-2</v>
      </c>
      <c r="I59" s="188">
        <f>+'Meta 7 CLS '!H$34</f>
        <v>9.0909090909090912E-2</v>
      </c>
      <c r="J59" s="188">
        <f>+'Meta 7 CLS '!I$34</f>
        <v>9.0909090909090912E-2</v>
      </c>
      <c r="K59" s="188">
        <f>+'Meta 7 CLS '!J$34</f>
        <v>9.0909090909090912E-2</v>
      </c>
      <c r="L59" s="188">
        <f>+'Meta 7 CLS '!K$34</f>
        <v>9.0909090909090912E-2</v>
      </c>
      <c r="M59" s="188">
        <f>+'Meta 7 CLS '!L$34</f>
        <v>9.0909090909090912E-2</v>
      </c>
      <c r="N59" s="188">
        <f>+'Meta 7 CLS '!M$34</f>
        <v>9.0909090909090912E-2</v>
      </c>
      <c r="O59" s="188">
        <f>+'Meta 7 CLS '!N$34</f>
        <v>9.0909090909090912E-2</v>
      </c>
      <c r="P59" s="188">
        <f>+'Meta 7 CLS '!O$34</f>
        <v>9.0909090909090912E-2</v>
      </c>
      <c r="Q59" s="188">
        <f t="shared" si="4"/>
        <v>1.0000000000000002</v>
      </c>
    </row>
    <row r="60" spans="1:17" s="189" customFormat="1" x14ac:dyDescent="0.2">
      <c r="A60" s="217"/>
      <c r="B60" s="218"/>
      <c r="C60" s="220"/>
      <c r="D60" s="190" t="s">
        <v>79</v>
      </c>
      <c r="E60" s="212">
        <f>+'Meta 7 CLS '!D$35</f>
        <v>0</v>
      </c>
      <c r="F60" s="212">
        <f>+'Meta 7 CLS '!E$35</f>
        <v>9.0909090909090912E-2</v>
      </c>
      <c r="G60" s="212">
        <f>+'Meta 7 CLS '!F$35</f>
        <v>9.0909090909090912E-2</v>
      </c>
      <c r="H60" s="212">
        <f>+'Meta 7 CLS '!G$35</f>
        <v>9.0909090909090912E-2</v>
      </c>
      <c r="I60" s="212">
        <f>+'Meta 7 CLS '!H$35</f>
        <v>9.0909090909090912E-2</v>
      </c>
      <c r="J60" s="212">
        <f>+'Meta 7 CLS '!I$35</f>
        <v>9.0909090909090912E-2</v>
      </c>
      <c r="K60" s="212">
        <f>+'Meta 7 CLS '!J$35</f>
        <v>9.0909090909090912E-2</v>
      </c>
      <c r="L60" s="212">
        <f>+'Meta 7 CLS '!K$35</f>
        <v>9.0909090909090912E-2</v>
      </c>
      <c r="M60" s="212">
        <f>+'Meta 7 CLS '!L$35</f>
        <v>9.0909090909090912E-2</v>
      </c>
      <c r="N60" s="212">
        <f>+'Meta 7 CLS '!M$35</f>
        <v>9.0909090909090912E-2</v>
      </c>
      <c r="O60" s="212">
        <f>+'Meta 7 CLS '!N$35</f>
        <v>9.0909090909090912E-2</v>
      </c>
      <c r="P60" s="212">
        <f>+'Meta 7 CLS '!O$35</f>
        <v>9.0909090909090912E-2</v>
      </c>
      <c r="Q60" s="188">
        <f t="shared" si="4"/>
        <v>1.0000000000000002</v>
      </c>
    </row>
    <row r="61" spans="1:17" x14ac:dyDescent="0.2">
      <c r="A61" s="221">
        <v>18</v>
      </c>
      <c r="B61" s="222" t="str">
        <f>+'Meta 7 CLS '!$A$37</f>
        <v>18. Dinamizar el diseño, implementación y seguimiento de las acciones de los Planes Locales de Seguridad para las Mujeres, en el marco del Sistema SOFIA.</v>
      </c>
      <c r="C61" s="223">
        <f>+'Meta 7 CLS '!$B$37</f>
        <v>2.5</v>
      </c>
      <c r="D61" s="191" t="s">
        <v>78</v>
      </c>
      <c r="E61" s="192">
        <f>+'Meta 7 CLS '!D$37</f>
        <v>0</v>
      </c>
      <c r="F61" s="192">
        <f>+'Meta 7 CLS '!E$37</f>
        <v>9.0909090909090912E-2</v>
      </c>
      <c r="G61" s="192">
        <f>+'Meta 7 CLS '!F$37</f>
        <v>9.0909090909090912E-2</v>
      </c>
      <c r="H61" s="192">
        <f>+'Meta 7 CLS '!G$37</f>
        <v>9.0909090909090912E-2</v>
      </c>
      <c r="I61" s="192">
        <f>+'Meta 7 CLS '!H$37</f>
        <v>9.0909090909090912E-2</v>
      </c>
      <c r="J61" s="192">
        <f>+'Meta 7 CLS '!I$37</f>
        <v>9.0909090909090912E-2</v>
      </c>
      <c r="K61" s="192">
        <f>+'Meta 7 CLS '!J$37</f>
        <v>9.0909090909090912E-2</v>
      </c>
      <c r="L61" s="192">
        <f>+'Meta 7 CLS '!K$37</f>
        <v>9.0909090909090912E-2</v>
      </c>
      <c r="M61" s="192">
        <f>+'Meta 7 CLS '!L$37</f>
        <v>9.0909090909090912E-2</v>
      </c>
      <c r="N61" s="192">
        <f>+'Meta 7 CLS '!M$37</f>
        <v>9.0909090909090912E-2</v>
      </c>
      <c r="O61" s="192">
        <f>+'Meta 7 CLS '!N$37</f>
        <v>9.0909090909090912E-2</v>
      </c>
      <c r="P61" s="192">
        <f>+'Meta 7 CLS '!O$37</f>
        <v>9.0909090909090912E-2</v>
      </c>
      <c r="Q61" s="192">
        <f t="shared" si="4"/>
        <v>1.0000000000000002</v>
      </c>
    </row>
    <row r="62" spans="1:17" x14ac:dyDescent="0.2">
      <c r="A62" s="221"/>
      <c r="B62" s="222"/>
      <c r="C62" s="224"/>
      <c r="D62" s="145" t="s">
        <v>79</v>
      </c>
      <c r="E62" s="212">
        <f>+'Meta 7 CLS '!D$38</f>
        <v>0</v>
      </c>
      <c r="F62" s="212">
        <f>+'Meta 7 CLS '!E$38</f>
        <v>9.0909090909090912E-2</v>
      </c>
      <c r="G62" s="212">
        <f>+'Meta 7 CLS '!F$38</f>
        <v>9.0909090909090912E-2</v>
      </c>
      <c r="H62" s="212">
        <f>+'Meta 7 CLS '!G$38</f>
        <v>9.0909090909090912E-2</v>
      </c>
      <c r="I62" s="212">
        <f>+'Meta 7 CLS '!H$38</f>
        <v>9.0909090909090912E-2</v>
      </c>
      <c r="J62" s="212">
        <f>+'Meta 7 CLS '!I$38</f>
        <v>9.0909090909090912E-2</v>
      </c>
      <c r="K62" s="212">
        <f>+'Meta 7 CLS '!J$38</f>
        <v>9.0909090909090912E-2</v>
      </c>
      <c r="L62" s="212">
        <f>+'Meta 7 CLS '!K$38</f>
        <v>9.0909090909090912E-2</v>
      </c>
      <c r="M62" s="212">
        <f>+'Meta 7 CLS '!L$38</f>
        <v>9.0909090909090912E-2</v>
      </c>
      <c r="N62" s="212">
        <f>+'Meta 7 CLS '!M$38</f>
        <v>9.0909090909090912E-2</v>
      </c>
      <c r="O62" s="212">
        <f>+'Meta 7 CLS '!N$38</f>
        <v>9.0909090909090912E-2</v>
      </c>
      <c r="P62" s="212">
        <f>+'Meta 7 CLS '!O$38</f>
        <v>9.0909090909090912E-2</v>
      </c>
      <c r="Q62" s="192">
        <f t="shared" si="4"/>
        <v>1.0000000000000002</v>
      </c>
    </row>
    <row r="63" spans="1:17" s="189" customFormat="1" x14ac:dyDescent="0.2">
      <c r="A63" s="217">
        <v>19</v>
      </c>
      <c r="B63" s="218" t="str">
        <f>+'Meta 7 CLS '!$A$40</f>
        <v>19. Proyectar informes  cuantitativos y cualitativos  sobre la seguridad de las mujeres en el espacio público y privado, en cada una de las localidades de Bogotá.</v>
      </c>
      <c r="C63" s="219">
        <f>+'Meta 7 CLS '!$B$40</f>
        <v>2.5</v>
      </c>
      <c r="D63" s="187" t="s">
        <v>78</v>
      </c>
      <c r="E63" s="188">
        <f>+'Meta 7 CLS '!D$40</f>
        <v>0</v>
      </c>
      <c r="F63" s="188">
        <f>+'Meta 7 CLS '!E$40</f>
        <v>0</v>
      </c>
      <c r="G63" s="188">
        <f>+'Meta 7 CLS '!F$40</f>
        <v>0.1</v>
      </c>
      <c r="H63" s="188">
        <f>+'Meta 7 CLS '!G$40</f>
        <v>0.1</v>
      </c>
      <c r="I63" s="188">
        <f>+'Meta 7 CLS '!H$40</f>
        <v>0.1</v>
      </c>
      <c r="J63" s="188">
        <f>+'Meta 7 CLS '!I$40</f>
        <v>0.1</v>
      </c>
      <c r="K63" s="188">
        <f>+'Meta 7 CLS '!J$40</f>
        <v>0.1</v>
      </c>
      <c r="L63" s="188">
        <f>+'Meta 7 CLS '!K$40</f>
        <v>0.1</v>
      </c>
      <c r="M63" s="188">
        <f>+'Meta 7 CLS '!L$40</f>
        <v>0.1</v>
      </c>
      <c r="N63" s="188">
        <f>+'Meta 7 CLS '!M$40</f>
        <v>0.1</v>
      </c>
      <c r="O63" s="188">
        <f>+'Meta 7 CLS '!N$40</f>
        <v>0.1</v>
      </c>
      <c r="P63" s="188">
        <f>+'Meta 7 CLS '!O$40</f>
        <v>0.1</v>
      </c>
      <c r="Q63" s="188">
        <f t="shared" si="4"/>
        <v>0.99999999999999989</v>
      </c>
    </row>
    <row r="64" spans="1:17" s="189" customFormat="1" x14ac:dyDescent="0.2">
      <c r="A64" s="217"/>
      <c r="B64" s="218"/>
      <c r="C64" s="220"/>
      <c r="D64" s="190" t="s">
        <v>79</v>
      </c>
      <c r="E64" s="212">
        <f>+'Meta 7 CLS '!D$41</f>
        <v>0</v>
      </c>
      <c r="F64" s="212">
        <f>+'Meta 7 CLS '!E$41</f>
        <v>0</v>
      </c>
      <c r="G64" s="212">
        <f>+'Meta 7 CLS '!F$41</f>
        <v>0.1</v>
      </c>
      <c r="H64" s="212">
        <f>+'Meta 7 CLS '!G$41</f>
        <v>0.1</v>
      </c>
      <c r="I64" s="212">
        <f>+'Meta 7 CLS '!H$41</f>
        <v>0.1</v>
      </c>
      <c r="J64" s="212">
        <f>+'Meta 7 CLS '!I$41</f>
        <v>0.1</v>
      </c>
      <c r="K64" s="212">
        <f>+'Meta 7 CLS '!J$41</f>
        <v>0</v>
      </c>
      <c r="L64" s="212">
        <f>+'Meta 7 CLS '!K$41</f>
        <v>0.1</v>
      </c>
      <c r="M64" s="212">
        <f>+'Meta 7 CLS '!L$41</f>
        <v>0.1</v>
      </c>
      <c r="N64" s="212">
        <f>+'Meta 7 CLS '!M$41</f>
        <v>0.1</v>
      </c>
      <c r="O64" s="212">
        <f>+'Meta 7 CLS '!N$41</f>
        <v>0.1</v>
      </c>
      <c r="P64" s="212">
        <f>+'Meta 7 CLS '!O$41</f>
        <v>0.1</v>
      </c>
      <c r="Q64" s="188">
        <f t="shared" si="4"/>
        <v>0.89999999999999991</v>
      </c>
    </row>
    <row r="65" spans="1:17" x14ac:dyDescent="0.2">
      <c r="A65" s="221">
        <v>20</v>
      </c>
      <c r="B65" s="222" t="str">
        <f>+'Meta 7 CLS '!$A$43</f>
        <v>20. Apoyar la implementación del SAAT a partir del seguimiento local de casos, en los CLSM y demás instancias locales.</v>
      </c>
      <c r="C65" s="223">
        <f>+'Meta 7 CLS '!$B$43</f>
        <v>2.5</v>
      </c>
      <c r="D65" s="191" t="s">
        <v>78</v>
      </c>
      <c r="E65" s="192">
        <f>+'Meta 7 CLS '!D$43</f>
        <v>0</v>
      </c>
      <c r="F65" s="192">
        <f>+'Meta 7 CLS '!E$43</f>
        <v>9.0909090909090912E-2</v>
      </c>
      <c r="G65" s="192">
        <f>+'Meta 7 CLS '!F$43</f>
        <v>9.0909090909090912E-2</v>
      </c>
      <c r="H65" s="192">
        <f>+'Meta 7 CLS '!G$43</f>
        <v>9.0909090909090912E-2</v>
      </c>
      <c r="I65" s="192">
        <f>+'Meta 7 CLS '!H$43</f>
        <v>9.0909090909090912E-2</v>
      </c>
      <c r="J65" s="192">
        <f>+'Meta 7 CLS '!I$43</f>
        <v>9.0909090909090912E-2</v>
      </c>
      <c r="K65" s="192">
        <f>+'Meta 7 CLS '!J$43</f>
        <v>9.0909090909090912E-2</v>
      </c>
      <c r="L65" s="192">
        <f>+'Meta 7 CLS '!K$43</f>
        <v>9.0909090909090912E-2</v>
      </c>
      <c r="M65" s="192">
        <f>+'Meta 7 CLS '!L$43</f>
        <v>9.0909090909090912E-2</v>
      </c>
      <c r="N65" s="192">
        <f>+'Meta 7 CLS '!M$43</f>
        <v>9.0909090909090912E-2</v>
      </c>
      <c r="O65" s="192">
        <f>+'Meta 7 CLS '!N$43</f>
        <v>9.0909090909090912E-2</v>
      </c>
      <c r="P65" s="192">
        <f>+'Meta 7 CLS '!O$43</f>
        <v>9.0909090909090912E-2</v>
      </c>
      <c r="Q65" s="192">
        <f t="shared" si="4"/>
        <v>1.0000000000000002</v>
      </c>
    </row>
    <row r="66" spans="1:17" x14ac:dyDescent="0.2">
      <c r="A66" s="221"/>
      <c r="B66" s="222"/>
      <c r="C66" s="224"/>
      <c r="D66" s="145" t="s">
        <v>79</v>
      </c>
      <c r="E66" s="212">
        <f>+'Meta 7 CLS '!D$44</f>
        <v>0</v>
      </c>
      <c r="F66" s="212">
        <f>+'Meta 7 CLS '!E$44</f>
        <v>9.0909090909090912E-2</v>
      </c>
      <c r="G66" s="212">
        <f>+'Meta 7 CLS '!F$44</f>
        <v>9.0909090909090912E-2</v>
      </c>
      <c r="H66" s="212">
        <f>+'Meta 7 CLS '!G$44</f>
        <v>9.0909090909090912E-2</v>
      </c>
      <c r="I66" s="212">
        <f>+'Meta 7 CLS '!H$44</f>
        <v>9.0909090909090912E-2</v>
      </c>
      <c r="J66" s="212">
        <f>+'Meta 7 CLS '!I$44</f>
        <v>9.0909090909090912E-2</v>
      </c>
      <c r="K66" s="212">
        <f>+'Meta 7 CLS '!J$44</f>
        <v>9.0909090909090912E-2</v>
      </c>
      <c r="L66" s="212">
        <f>+'Meta 7 CLS '!K$44</f>
        <v>9.0909090909090912E-2</v>
      </c>
      <c r="M66" s="212">
        <f>+'Meta 7 CLS '!L$44</f>
        <v>9.0909090909090912E-2</v>
      </c>
      <c r="N66" s="212">
        <f>+'Meta 7 CLS '!M$44</f>
        <v>9.0909090909090912E-2</v>
      </c>
      <c r="O66" s="212">
        <f>+'Meta 7 CLS '!N$44</f>
        <v>9.0909090909090912E-2</v>
      </c>
      <c r="P66" s="212">
        <f>+'Meta 7 CLS '!O$44</f>
        <v>9.0909090909090912E-2</v>
      </c>
      <c r="Q66" s="192">
        <f t="shared" si="4"/>
        <v>1.0000000000000002</v>
      </c>
    </row>
    <row r="67" spans="1:17" s="189" customFormat="1" x14ac:dyDescent="0.2">
      <c r="A67" s="217">
        <v>21</v>
      </c>
      <c r="B67" s="218" t="str">
        <f>+'Meta 8 PROTOCOLO  TP '!$A$34</f>
        <v xml:space="preserve">21. Dinamizar los procesos  de articulación interinstitucional para la implementación del Protocolo de prevención, atención y sanción de las violencias contra las mujeres en el espacio y el transporte público en Bogotá, en el marco del Sistema SOFIA, por parte de las entidades y autoridades competentes. </v>
      </c>
      <c r="C67" s="219">
        <f>+'Meta 8 PROTOCOLO  TP '!$B$34</f>
        <v>3.75</v>
      </c>
      <c r="D67" s="187" t="s">
        <v>78</v>
      </c>
      <c r="E67" s="188">
        <f>+'Meta 8 PROTOCOLO  TP '!D$34</f>
        <v>0</v>
      </c>
      <c r="F67" s="188">
        <f>+'Meta 8 PROTOCOLO  TP '!E$34</f>
        <v>9.0909090909090912E-2</v>
      </c>
      <c r="G67" s="188">
        <f>+'Meta 8 PROTOCOLO  TP '!F$34</f>
        <v>9.0909090909090912E-2</v>
      </c>
      <c r="H67" s="188">
        <f>+'Meta 8 PROTOCOLO  TP '!G$34</f>
        <v>9.0909090909090912E-2</v>
      </c>
      <c r="I67" s="188">
        <f>+'Meta 8 PROTOCOLO  TP '!H$34</f>
        <v>9.0909090909090912E-2</v>
      </c>
      <c r="J67" s="188">
        <f>+'Meta 8 PROTOCOLO  TP '!I$34</f>
        <v>9.0909090909090912E-2</v>
      </c>
      <c r="K67" s="188">
        <f>+'Meta 8 PROTOCOLO  TP '!J$34</f>
        <v>9.0909090909090912E-2</v>
      </c>
      <c r="L67" s="188">
        <f>+'Meta 8 PROTOCOLO  TP '!K$34</f>
        <v>9.0909090909090912E-2</v>
      </c>
      <c r="M67" s="188">
        <f>+'Meta 8 PROTOCOLO  TP '!L$34</f>
        <v>9.0909090909090912E-2</v>
      </c>
      <c r="N67" s="188">
        <f>+'Meta 8 PROTOCOLO  TP '!M$34</f>
        <v>9.0909090909090912E-2</v>
      </c>
      <c r="O67" s="188">
        <f>+'Meta 8 PROTOCOLO  TP '!N$34</f>
        <v>9.0909090909090912E-2</v>
      </c>
      <c r="P67" s="188">
        <f>+'Meta 8 PROTOCOLO  TP '!O$34</f>
        <v>9.0909090909090912E-2</v>
      </c>
      <c r="Q67" s="188">
        <f t="shared" si="4"/>
        <v>1.0000000000000002</v>
      </c>
    </row>
    <row r="68" spans="1:17" s="189" customFormat="1" x14ac:dyDescent="0.2">
      <c r="A68" s="217"/>
      <c r="B68" s="218"/>
      <c r="C68" s="220"/>
      <c r="D68" s="190" t="s">
        <v>79</v>
      </c>
      <c r="E68" s="212">
        <f>+'Meta 8 PROTOCOLO  TP '!D$35</f>
        <v>0</v>
      </c>
      <c r="F68" s="212">
        <f>+'Meta 8 PROTOCOLO  TP '!E$35</f>
        <v>9.0999999999999998E-2</v>
      </c>
      <c r="G68" s="212">
        <f>+'Meta 8 PROTOCOLO  TP '!F$35</f>
        <v>9.0999999999999998E-2</v>
      </c>
      <c r="H68" s="212">
        <f>+'Meta 8 PROTOCOLO  TP '!G$35</f>
        <v>9.0999999999999998E-2</v>
      </c>
      <c r="I68" s="212">
        <f>+'Meta 8 PROTOCOLO  TP '!H$35</f>
        <v>9.0999999999999998E-2</v>
      </c>
      <c r="J68" s="212">
        <f>+'Meta 8 PROTOCOLO  TP '!I$35</f>
        <v>9.0999999999999998E-2</v>
      </c>
      <c r="K68" s="212">
        <f>+'Meta 8 PROTOCOLO  TP '!J$35</f>
        <v>9.0999999999999998E-2</v>
      </c>
      <c r="L68" s="212">
        <f>+'Meta 8 PROTOCOLO  TP '!K$35</f>
        <v>9.0999999999999998E-2</v>
      </c>
      <c r="M68" s="212">
        <f>+'Meta 8 PROTOCOLO  TP '!L$35</f>
        <v>9.0999999999999998E-2</v>
      </c>
      <c r="N68" s="212">
        <f>+'Meta 8 PROTOCOLO  TP '!M$35</f>
        <v>9.0999999999999998E-2</v>
      </c>
      <c r="O68" s="212">
        <f>+'Meta 8 PROTOCOLO  TP '!N$35</f>
        <v>9.0999999999999998E-2</v>
      </c>
      <c r="P68" s="212">
        <f>+'Meta 8 PROTOCOLO  TP '!O$35</f>
        <v>9.0999999999999998E-2</v>
      </c>
      <c r="Q68" s="188">
        <f t="shared" si="4"/>
        <v>1.0009999999999999</v>
      </c>
    </row>
    <row r="69" spans="1:17" x14ac:dyDescent="0.2">
      <c r="A69" s="221">
        <v>22</v>
      </c>
      <c r="B69" s="222" t="str">
        <f>+'Meta 8 PROTOCOLO  TP '!$A$37</f>
        <v xml:space="preserve">22. Adelantar proceso de difusión y sensibilización requeridos para la efectiva implementación de la segunda fase del Protocolo de prevención, atención y sanción de las violencias contra las mujeres en el espacio y el transporte público en Bogotá. </v>
      </c>
      <c r="C69" s="223">
        <f>+'Meta 8 PROTOCOLO  TP '!$B$37</f>
        <v>3.75</v>
      </c>
      <c r="D69" s="191" t="s">
        <v>78</v>
      </c>
      <c r="E69" s="192">
        <f>+'Meta 8 PROTOCOLO  TP '!D$37</f>
        <v>0</v>
      </c>
      <c r="F69" s="192">
        <f>+'Meta 8 PROTOCOLO  TP '!E$37</f>
        <v>9.0909090909090912E-2</v>
      </c>
      <c r="G69" s="192">
        <f>+'Meta 8 PROTOCOLO  TP '!F$37</f>
        <v>9.0909090909090912E-2</v>
      </c>
      <c r="H69" s="192">
        <f>+'Meta 8 PROTOCOLO  TP '!G$37</f>
        <v>9.0909090909090912E-2</v>
      </c>
      <c r="I69" s="192">
        <f>+'Meta 8 PROTOCOLO  TP '!H$37</f>
        <v>9.0909090909090912E-2</v>
      </c>
      <c r="J69" s="192">
        <f>+'Meta 8 PROTOCOLO  TP '!I$37</f>
        <v>9.0909090909090912E-2</v>
      </c>
      <c r="K69" s="192">
        <f>+'Meta 8 PROTOCOLO  TP '!J$37</f>
        <v>9.0909090909090912E-2</v>
      </c>
      <c r="L69" s="192">
        <f>+'Meta 8 PROTOCOLO  TP '!K$37</f>
        <v>9.0909090909090912E-2</v>
      </c>
      <c r="M69" s="192">
        <f>+'Meta 8 PROTOCOLO  TP '!L$37</f>
        <v>9.0909090909090912E-2</v>
      </c>
      <c r="N69" s="192">
        <f>+'Meta 8 PROTOCOLO  TP '!M$37</f>
        <v>9.0909090909090912E-2</v>
      </c>
      <c r="O69" s="192">
        <f>+'Meta 8 PROTOCOLO  TP '!N$37</f>
        <v>9.0909090909090912E-2</v>
      </c>
      <c r="P69" s="192">
        <f>+'Meta 8 PROTOCOLO  TP '!O$37</f>
        <v>9.0909090909090912E-2</v>
      </c>
      <c r="Q69" s="192">
        <f t="shared" si="4"/>
        <v>1.0000000000000002</v>
      </c>
    </row>
    <row r="70" spans="1:17" x14ac:dyDescent="0.2">
      <c r="A70" s="221"/>
      <c r="B70" s="222"/>
      <c r="C70" s="224"/>
      <c r="D70" s="145" t="s">
        <v>79</v>
      </c>
      <c r="E70" s="212">
        <f>+'Meta 8 PROTOCOLO  TP '!D$38</f>
        <v>0</v>
      </c>
      <c r="F70" s="212">
        <f>+'Meta 8 PROTOCOLO  TP '!E$38</f>
        <v>9.0909090909090912E-2</v>
      </c>
      <c r="G70" s="212">
        <f>+'Meta 8 PROTOCOLO  TP '!F$38</f>
        <v>9.0909090909090912E-2</v>
      </c>
      <c r="H70" s="212">
        <f>+'Meta 8 PROTOCOLO  TP '!G$38</f>
        <v>9.0909090909090912E-2</v>
      </c>
      <c r="I70" s="212">
        <f>+'Meta 8 PROTOCOLO  TP '!H$38</f>
        <v>9.0909090909090912E-2</v>
      </c>
      <c r="J70" s="212">
        <f>+'Meta 8 PROTOCOLO  TP '!I$38</f>
        <v>9.0909090909090912E-2</v>
      </c>
      <c r="K70" s="212">
        <f>+'Meta 8 PROTOCOLO  TP '!J$38</f>
        <v>9.0909090909090912E-2</v>
      </c>
      <c r="L70" s="212">
        <f>+'Meta 8 PROTOCOLO  TP '!K$38</f>
        <v>9.0909090909090912E-2</v>
      </c>
      <c r="M70" s="212">
        <f>+'Meta 8 PROTOCOLO  TP '!L$38</f>
        <v>9.0909090909090912E-2</v>
      </c>
      <c r="N70" s="212">
        <f>+'Meta 8 PROTOCOLO  TP '!M$38</f>
        <v>9.0909090909090912E-2</v>
      </c>
      <c r="O70" s="212">
        <f>+'Meta 8 PROTOCOLO  TP '!N$38</f>
        <v>9.0909090909090912E-2</v>
      </c>
      <c r="P70" s="212">
        <f>+'Meta 8 PROTOCOLO  TP '!O$38</f>
        <v>9.0909090909090912E-2</v>
      </c>
      <c r="Q70" s="192">
        <f t="shared" si="4"/>
        <v>1.0000000000000002</v>
      </c>
    </row>
    <row r="71" spans="1:17" s="189" customFormat="1" x14ac:dyDescent="0.2">
      <c r="A71" s="225">
        <v>23</v>
      </c>
      <c r="B71" s="226" t="str">
        <f>+'Meta 8 PROTOCOLO  TP '!$A$40</f>
        <v xml:space="preserve">23. Realizar atención a mujeres víctima de violencias en el espacio y el transporte público a través de las duplas psico-jurídicas. </v>
      </c>
      <c r="C71" s="227">
        <f>+'Meta 8 PROTOCOLO  TP '!$B$40</f>
        <v>3.75</v>
      </c>
      <c r="D71" s="193" t="s">
        <v>78</v>
      </c>
      <c r="E71" s="194">
        <f>+'Meta 8 PROTOCOLO  TP '!D$40</f>
        <v>8.3333333333333329E-2</v>
      </c>
      <c r="F71" s="194">
        <f>+'Meta 8 PROTOCOLO  TP '!E$40</f>
        <v>8.3333333333333329E-2</v>
      </c>
      <c r="G71" s="194">
        <f>+'Meta 8 PROTOCOLO  TP '!F$40</f>
        <v>8.3333333333333329E-2</v>
      </c>
      <c r="H71" s="194">
        <f>+'Meta 8 PROTOCOLO  TP '!G$40</f>
        <v>8.3333333333333329E-2</v>
      </c>
      <c r="I71" s="194">
        <f>+'Meta 8 PROTOCOLO  TP '!H$40</f>
        <v>8.3333333333333329E-2</v>
      </c>
      <c r="J71" s="194">
        <f>+'Meta 8 PROTOCOLO  TP '!I$40</f>
        <v>8.3333333333333329E-2</v>
      </c>
      <c r="K71" s="194">
        <f>+'Meta 8 PROTOCOLO  TP '!J$40</f>
        <v>8.3333333333333329E-2</v>
      </c>
      <c r="L71" s="194">
        <f>+'Meta 8 PROTOCOLO  TP '!K$40</f>
        <v>8.3333333333333329E-2</v>
      </c>
      <c r="M71" s="194">
        <f>+'Meta 8 PROTOCOLO  TP '!L$40</f>
        <v>8.3333333333333329E-2</v>
      </c>
      <c r="N71" s="194">
        <f>+'Meta 8 PROTOCOLO  TP '!M$40</f>
        <v>8.3333333333333329E-2</v>
      </c>
      <c r="O71" s="194">
        <f>+'Meta 8 PROTOCOLO  TP '!N$40</f>
        <v>8.3333333333333329E-2</v>
      </c>
      <c r="P71" s="194">
        <f>+'Meta 8 PROTOCOLO  TP '!O$40</f>
        <v>8.3333333333333329E-2</v>
      </c>
      <c r="Q71" s="194">
        <f t="shared" si="4"/>
        <v>1</v>
      </c>
    </row>
    <row r="72" spans="1:17" s="189" customFormat="1" x14ac:dyDescent="0.2">
      <c r="A72" s="225"/>
      <c r="B72" s="226"/>
      <c r="C72" s="228"/>
      <c r="D72" s="195" t="s">
        <v>79</v>
      </c>
      <c r="E72" s="212">
        <f>+'Meta 8 PROTOCOLO  TP '!D$41</f>
        <v>8.3000000000000004E-2</v>
      </c>
      <c r="F72" s="212">
        <f>+'Meta 8 PROTOCOLO  TP '!E$41</f>
        <v>8.3000000000000004E-2</v>
      </c>
      <c r="G72" s="212">
        <f>+'Meta 8 PROTOCOLO  TP '!F$41</f>
        <v>8.3000000000000004E-2</v>
      </c>
      <c r="H72" s="215">
        <f>+'Meta 8 PROTOCOLO  TP '!G$41</f>
        <v>8.3000000000000004E-2</v>
      </c>
      <c r="I72" s="215">
        <f>+'Meta 8 PROTOCOLO  TP '!H$41</f>
        <v>8.3000000000000004E-2</v>
      </c>
      <c r="J72" s="215">
        <f>+'Meta 8 PROTOCOLO  TP '!I$41</f>
        <v>8.3000000000000004E-2</v>
      </c>
      <c r="K72" s="212">
        <f>+'Meta 8 PROTOCOLO  TP '!J$41</f>
        <v>8.3000000000000004E-2</v>
      </c>
      <c r="L72" s="212">
        <f>+'Meta 8 PROTOCOLO  TP '!K$41</f>
        <v>8.3000000000000004E-2</v>
      </c>
      <c r="M72" s="212">
        <f>+'Meta 8 PROTOCOLO  TP '!L$41</f>
        <v>8.3000000000000004E-2</v>
      </c>
      <c r="N72" s="212">
        <f>+'Meta 8 PROTOCOLO  TP '!M$41</f>
        <v>8.3000000000000004E-2</v>
      </c>
      <c r="O72" s="212">
        <f>+'Meta 8 PROTOCOLO  TP '!N$41</f>
        <v>8.3000000000000004E-2</v>
      </c>
      <c r="P72" s="212">
        <f>+'Meta 8 PROTOCOLO  TP '!O$41</f>
        <v>8.3000000000000004E-2</v>
      </c>
      <c r="Q72" s="216">
        <f t="shared" si="4"/>
        <v>0.99599999999999989</v>
      </c>
    </row>
    <row r="73" spans="1:17" x14ac:dyDescent="0.2">
      <c r="A73" s="221">
        <v>24</v>
      </c>
      <c r="B73" s="222" t="str">
        <f>+'Meta 8 PROTOCOLO  TP '!$A$43</f>
        <v>24. Desarrollar el seguimiento a las acciones interinstitucionales acordadas en el plan de implementación de la segunda fase del Protocolo de prevención, atención y sanción de las violencias contra las mujeres en el espacio y el transporte público en Bogotá, como delegada de la Secretaría Distrital de la Mujer.</v>
      </c>
      <c r="C73" s="223">
        <f>+'Meta 8 PROTOCOLO  TP '!$B$43</f>
        <v>3.75</v>
      </c>
      <c r="D73" s="191" t="s">
        <v>78</v>
      </c>
      <c r="E73" s="192">
        <f>+'Meta 8 PROTOCOLO  TP '!D$43</f>
        <v>0</v>
      </c>
      <c r="F73" s="192">
        <f>+'Meta 8 PROTOCOLO  TP '!E$43</f>
        <v>9.0909090909090912E-2</v>
      </c>
      <c r="G73" s="192">
        <f>+'Meta 8 PROTOCOLO  TP '!F$43</f>
        <v>9.0909090909090912E-2</v>
      </c>
      <c r="H73" s="192">
        <f>+'Meta 8 PROTOCOLO  TP '!G$43</f>
        <v>9.0909090909090912E-2</v>
      </c>
      <c r="I73" s="192">
        <f>+'Meta 8 PROTOCOLO  TP '!H$43</f>
        <v>9.0909090909090912E-2</v>
      </c>
      <c r="J73" s="192">
        <f>+'Meta 8 PROTOCOLO  TP '!I$43</f>
        <v>9.0909090909090912E-2</v>
      </c>
      <c r="K73" s="192">
        <f>+'Meta 8 PROTOCOLO  TP '!J$43</f>
        <v>9.0909090909090912E-2</v>
      </c>
      <c r="L73" s="192">
        <f>+'Meta 8 PROTOCOLO  TP '!K$43</f>
        <v>9.0909090909090912E-2</v>
      </c>
      <c r="M73" s="192">
        <f>+'Meta 8 PROTOCOLO  TP '!L$43</f>
        <v>9.0909090909090912E-2</v>
      </c>
      <c r="N73" s="192">
        <f>+'Meta 8 PROTOCOLO  TP '!M$43</f>
        <v>9.0909090909090912E-2</v>
      </c>
      <c r="O73" s="192">
        <f>+'Meta 8 PROTOCOLO  TP '!N$43</f>
        <v>9.0909090909090912E-2</v>
      </c>
      <c r="P73" s="192">
        <f>+'Meta 8 PROTOCOLO  TP '!O$43</f>
        <v>9.0909090909090912E-2</v>
      </c>
      <c r="Q73" s="192">
        <f t="shared" si="4"/>
        <v>1.0000000000000002</v>
      </c>
    </row>
    <row r="74" spans="1:17" x14ac:dyDescent="0.2">
      <c r="A74" s="221"/>
      <c r="B74" s="222"/>
      <c r="C74" s="224"/>
      <c r="D74" s="145" t="s">
        <v>79</v>
      </c>
      <c r="E74" s="212">
        <f>+'Meta 8 PROTOCOLO  TP '!D$44</f>
        <v>0</v>
      </c>
      <c r="F74" s="212">
        <f>+'Meta 8 PROTOCOLO  TP '!E$44</f>
        <v>9.0999999999999998E-2</v>
      </c>
      <c r="G74" s="212">
        <f>+'Meta 8 PROTOCOLO  TP '!F$44</f>
        <v>9.0999999999999998E-2</v>
      </c>
      <c r="H74" s="212">
        <f>+'Meta 8 PROTOCOLO  TP '!G$44</f>
        <v>9.0999999999999998E-2</v>
      </c>
      <c r="I74" s="212">
        <f>+'Meta 8 PROTOCOLO  TP '!H$44</f>
        <v>9.0999999999999998E-2</v>
      </c>
      <c r="J74" s="212">
        <f>+'Meta 8 PROTOCOLO  TP '!I$44</f>
        <v>9.0999999999999998E-2</v>
      </c>
      <c r="K74" s="212">
        <f>+'Meta 8 PROTOCOLO  TP '!J$44</f>
        <v>9.0999999999999998E-2</v>
      </c>
      <c r="L74" s="212">
        <f>+'Meta 8 PROTOCOLO  TP '!K$44</f>
        <v>9.0999999999999998E-2</v>
      </c>
      <c r="M74" s="212">
        <f>+'Meta 8 PROTOCOLO  TP '!L$44</f>
        <v>9.0999999999999998E-2</v>
      </c>
      <c r="N74" s="212">
        <f>+'Meta 8 PROTOCOLO  TP '!M$44</f>
        <v>9.0999999999999998E-2</v>
      </c>
      <c r="O74" s="212">
        <f>+'Meta 8 PROTOCOLO  TP '!N$44</f>
        <v>9.0999999999999998E-2</v>
      </c>
      <c r="P74" s="212">
        <f>+'Meta 8 PROTOCOLO  TP '!O$44</f>
        <v>9.0999999999999998E-2</v>
      </c>
      <c r="Q74" s="192">
        <f t="shared" si="4"/>
        <v>1.0009999999999999</v>
      </c>
    </row>
    <row r="75" spans="1:17" s="189" customFormat="1" x14ac:dyDescent="0.2">
      <c r="A75" s="217">
        <v>25</v>
      </c>
      <c r="B75" s="218" t="str">
        <f>+'Meta 9 ATENCIONES DUPLAS '!$A$34</f>
        <v>25.Dar respuesta a las solicitudes de atención (remisiones) de casos de mujeres víctimas de violencias que llegan al equipo a través de los diferentes medios dispuestos para el fin.</v>
      </c>
      <c r="C75" s="219">
        <f>+'Meta 9 ATENCIONES DUPLAS '!$B$34</f>
        <v>4</v>
      </c>
      <c r="D75" s="187" t="s">
        <v>78</v>
      </c>
      <c r="E75" s="188">
        <f>+'Meta 9 ATENCIONES DUPLAS '!D$34</f>
        <v>8.3333333333333329E-2</v>
      </c>
      <c r="F75" s="188">
        <f>+'Meta 9 ATENCIONES DUPLAS '!E$34</f>
        <v>8.3333333333333329E-2</v>
      </c>
      <c r="G75" s="188">
        <f>+'Meta 9 ATENCIONES DUPLAS '!F$34</f>
        <v>8.3333333333333329E-2</v>
      </c>
      <c r="H75" s="188">
        <f>+'Meta 9 ATENCIONES DUPLAS '!G$34</f>
        <v>8.3333333333333329E-2</v>
      </c>
      <c r="I75" s="188">
        <f>+'Meta 9 ATENCIONES DUPLAS '!H$34</f>
        <v>8.3333333333333329E-2</v>
      </c>
      <c r="J75" s="188">
        <f>+'Meta 9 ATENCIONES DUPLAS '!I$34</f>
        <v>8.3333333333333329E-2</v>
      </c>
      <c r="K75" s="188">
        <f>+'Meta 9 ATENCIONES DUPLAS '!J$34</f>
        <v>8.3333333333333329E-2</v>
      </c>
      <c r="L75" s="188">
        <f>+'Meta 9 ATENCIONES DUPLAS '!K$34</f>
        <v>8.3333333333333329E-2</v>
      </c>
      <c r="M75" s="188">
        <f>+'Meta 9 ATENCIONES DUPLAS '!L$34</f>
        <v>8.3333333333333329E-2</v>
      </c>
      <c r="N75" s="188">
        <f>+'Meta 9 ATENCIONES DUPLAS '!M$34</f>
        <v>8.3333333333333329E-2</v>
      </c>
      <c r="O75" s="188">
        <f>+'Meta 9 ATENCIONES DUPLAS '!N$34</f>
        <v>8.3333333333333329E-2</v>
      </c>
      <c r="P75" s="188">
        <f>+'Meta 9 ATENCIONES DUPLAS '!O$34</f>
        <v>8.3333333333333329E-2</v>
      </c>
      <c r="Q75" s="188">
        <f t="shared" si="4"/>
        <v>1</v>
      </c>
    </row>
    <row r="76" spans="1:17" s="189" customFormat="1" x14ac:dyDescent="0.2">
      <c r="A76" s="217"/>
      <c r="B76" s="218"/>
      <c r="C76" s="220"/>
      <c r="D76" s="190" t="s">
        <v>79</v>
      </c>
      <c r="E76" s="212">
        <f>+'Meta 9 ATENCIONES DUPLAS '!D$35</f>
        <v>8.3333333333333329E-2</v>
      </c>
      <c r="F76" s="212">
        <f>+'Meta 9 ATENCIONES DUPLAS '!E$35</f>
        <v>8.3333333333333329E-2</v>
      </c>
      <c r="G76" s="212">
        <f>+'Meta 9 ATENCIONES DUPLAS '!F$35</f>
        <v>8.3333333333333329E-2</v>
      </c>
      <c r="H76" s="212">
        <f>+'Meta 9 ATENCIONES DUPLAS '!G$35</f>
        <v>8.3333333333333329E-2</v>
      </c>
      <c r="I76" s="212">
        <f>+'Meta 9 ATENCIONES DUPLAS '!H$35</f>
        <v>8.3333333333333329E-2</v>
      </c>
      <c r="J76" s="212">
        <f>+'Meta 9 ATENCIONES DUPLAS '!I$35</f>
        <v>8.3333333333333329E-2</v>
      </c>
      <c r="K76" s="212">
        <f>+'Meta 9 ATENCIONES DUPLAS '!J$35</f>
        <v>8.3333333333333329E-2</v>
      </c>
      <c r="L76" s="212">
        <f>+'Meta 9 ATENCIONES DUPLAS '!K$35</f>
        <v>8.3333333333333329E-2</v>
      </c>
      <c r="M76" s="212">
        <f>+'Meta 9 ATENCIONES DUPLAS '!L$35</f>
        <v>8.3333333333333329E-2</v>
      </c>
      <c r="N76" s="212">
        <f>+'Meta 9 ATENCIONES DUPLAS '!M$35</f>
        <v>8.3333333333333329E-2</v>
      </c>
      <c r="O76" s="212">
        <f>+'Meta 9 ATENCIONES DUPLAS '!N$35</f>
        <v>8.3333333333333329E-2</v>
      </c>
      <c r="P76" s="212">
        <f>+'Meta 9 ATENCIONES DUPLAS '!O$35</f>
        <v>8.3333333333333329E-2</v>
      </c>
      <c r="Q76" s="188">
        <f t="shared" si="4"/>
        <v>1</v>
      </c>
    </row>
    <row r="77" spans="1:17" x14ac:dyDescent="0.2">
      <c r="A77" s="221">
        <v>26</v>
      </c>
      <c r="B77" s="222" t="str">
        <f>+'Meta 9 ATENCIONES DUPLAS '!$A$37</f>
        <v>26. Aportar a la garantía del derecho de las mujeres a una vida libre de violencias a través del acompamiento psicosocial facilitado por la Dupla.</v>
      </c>
      <c r="C77" s="223">
        <f>+'Meta 9 ATENCIONES DUPLAS '!$B$37</f>
        <v>3</v>
      </c>
      <c r="D77" s="191" t="s">
        <v>78</v>
      </c>
      <c r="E77" s="192">
        <f>+'Meta 9 ATENCIONES DUPLAS '!D$37</f>
        <v>8.3333333333333329E-2</v>
      </c>
      <c r="F77" s="192">
        <f>+'Meta 9 ATENCIONES DUPLAS '!E$37</f>
        <v>8.3333333333333329E-2</v>
      </c>
      <c r="G77" s="192">
        <f>+'Meta 9 ATENCIONES DUPLAS '!F$37</f>
        <v>8.3333333333333329E-2</v>
      </c>
      <c r="H77" s="192">
        <f>+'Meta 9 ATENCIONES DUPLAS '!G$37</f>
        <v>8.3333333333333329E-2</v>
      </c>
      <c r="I77" s="192">
        <f>+'Meta 9 ATENCIONES DUPLAS '!H$37</f>
        <v>8.3333333333333329E-2</v>
      </c>
      <c r="J77" s="192">
        <f>+'Meta 9 ATENCIONES DUPLAS '!I$37</f>
        <v>8.3333333333333329E-2</v>
      </c>
      <c r="K77" s="192">
        <f>+'Meta 9 ATENCIONES DUPLAS '!J$37</f>
        <v>8.3333333333333329E-2</v>
      </c>
      <c r="L77" s="192">
        <f>+'Meta 9 ATENCIONES DUPLAS '!K$37</f>
        <v>8.3333333333333329E-2</v>
      </c>
      <c r="M77" s="192">
        <f>+'Meta 9 ATENCIONES DUPLAS '!L$37</f>
        <v>8.3333333333333329E-2</v>
      </c>
      <c r="N77" s="192">
        <f>+'Meta 9 ATENCIONES DUPLAS '!M$37</f>
        <v>8.3333333333333329E-2</v>
      </c>
      <c r="O77" s="192">
        <f>+'Meta 9 ATENCIONES DUPLAS '!N$37</f>
        <v>8.3333333333333329E-2</v>
      </c>
      <c r="P77" s="192">
        <f>+'Meta 9 ATENCIONES DUPLAS '!O$37</f>
        <v>8.3333333333333329E-2</v>
      </c>
      <c r="Q77" s="192">
        <f t="shared" si="4"/>
        <v>1</v>
      </c>
    </row>
    <row r="78" spans="1:17" x14ac:dyDescent="0.2">
      <c r="A78" s="221"/>
      <c r="B78" s="222"/>
      <c r="C78" s="224"/>
      <c r="D78" s="145" t="s">
        <v>79</v>
      </c>
      <c r="E78" s="212">
        <f>+'Meta 9 ATENCIONES DUPLAS '!D$38</f>
        <v>8.3333333333333329E-2</v>
      </c>
      <c r="F78" s="212">
        <f>+'Meta 9 ATENCIONES DUPLAS '!E$38</f>
        <v>8.3333333333333329E-2</v>
      </c>
      <c r="G78" s="212">
        <f>+'Meta 9 ATENCIONES DUPLAS '!F$38</f>
        <v>8.3333333333333329E-2</v>
      </c>
      <c r="H78" s="212">
        <f>+'Meta 9 ATENCIONES DUPLAS '!G$38</f>
        <v>8.3333333333333329E-2</v>
      </c>
      <c r="I78" s="212">
        <f>+'Meta 9 ATENCIONES DUPLAS '!H$38</f>
        <v>8.3333333333333329E-2</v>
      </c>
      <c r="J78" s="212">
        <f>+'Meta 9 ATENCIONES DUPLAS '!I$38</f>
        <v>8.3333333333333329E-2</v>
      </c>
      <c r="K78" s="212">
        <f>+'Meta 9 ATENCIONES DUPLAS '!J$38</f>
        <v>8.3333333333333329E-2</v>
      </c>
      <c r="L78" s="212">
        <f>+'Meta 9 ATENCIONES DUPLAS '!K$38</f>
        <v>8.3333333333333329E-2</v>
      </c>
      <c r="M78" s="212">
        <f>+'Meta 9 ATENCIONES DUPLAS '!L$38</f>
        <v>8.3333333333333329E-2</v>
      </c>
      <c r="N78" s="212">
        <f>+'Meta 9 ATENCIONES DUPLAS '!M$38</f>
        <v>8.3333333333333329E-2</v>
      </c>
      <c r="O78" s="212">
        <f>+'Meta 9 ATENCIONES DUPLAS '!N$38</f>
        <v>8.3333333333333329E-2</v>
      </c>
      <c r="P78" s="212">
        <f>+'Meta 9 ATENCIONES DUPLAS '!O$38</f>
        <v>8.3333333333333329E-2</v>
      </c>
      <c r="Q78" s="192">
        <f t="shared" si="4"/>
        <v>1</v>
      </c>
    </row>
    <row r="79" spans="1:17" s="189" customFormat="1" x14ac:dyDescent="0.2">
      <c r="A79" s="217">
        <v>27</v>
      </c>
      <c r="B79" s="218" t="str">
        <f>+'Meta 9 ATENCIONES DUPLAS '!$A$40</f>
        <v>27. Acompañar los procesos de activación de rutas para el restablecimiento y garantía de derechos de las mujeres víctimas de violencias.</v>
      </c>
      <c r="C79" s="219">
        <f>+'Meta 9 ATENCIONES DUPLAS '!$B$40</f>
        <v>3</v>
      </c>
      <c r="D79" s="187" t="s">
        <v>78</v>
      </c>
      <c r="E79" s="188">
        <f>+'Meta 9 ATENCIONES DUPLAS '!D$40</f>
        <v>8.3333333333333329E-2</v>
      </c>
      <c r="F79" s="188">
        <f>+'Meta 9 ATENCIONES DUPLAS '!E$40</f>
        <v>8.3333333333333329E-2</v>
      </c>
      <c r="G79" s="188">
        <f>+'Meta 9 ATENCIONES DUPLAS '!F$40</f>
        <v>8.3333333333333329E-2</v>
      </c>
      <c r="H79" s="188">
        <f>+'Meta 9 ATENCIONES DUPLAS '!G$40</f>
        <v>8.3333333333333329E-2</v>
      </c>
      <c r="I79" s="188">
        <f>+'Meta 9 ATENCIONES DUPLAS '!H$40</f>
        <v>8.3333333333333329E-2</v>
      </c>
      <c r="J79" s="188">
        <f>+'Meta 9 ATENCIONES DUPLAS '!I$40</f>
        <v>8.3333333333333329E-2</v>
      </c>
      <c r="K79" s="188">
        <f>+'Meta 9 ATENCIONES DUPLAS '!J$40</f>
        <v>8.3333333333333329E-2</v>
      </c>
      <c r="L79" s="188">
        <f>+'Meta 9 ATENCIONES DUPLAS '!K$40</f>
        <v>8.3333333333333329E-2</v>
      </c>
      <c r="M79" s="188">
        <f>+'Meta 9 ATENCIONES DUPLAS '!L$40</f>
        <v>8.3333333333333329E-2</v>
      </c>
      <c r="N79" s="188">
        <f>+'Meta 9 ATENCIONES DUPLAS '!M$40</f>
        <v>8.3333333333333329E-2</v>
      </c>
      <c r="O79" s="188">
        <f>+'Meta 9 ATENCIONES DUPLAS '!N$40</f>
        <v>8.3333333333333329E-2</v>
      </c>
      <c r="P79" s="188">
        <f>+'Meta 9 ATENCIONES DUPLAS '!O$40</f>
        <v>8.3333333333333329E-2</v>
      </c>
      <c r="Q79" s="188">
        <f t="shared" si="4"/>
        <v>1</v>
      </c>
    </row>
    <row r="80" spans="1:17" s="189" customFormat="1" x14ac:dyDescent="0.2">
      <c r="A80" s="217"/>
      <c r="B80" s="218"/>
      <c r="C80" s="220"/>
      <c r="D80" s="190" t="s">
        <v>79</v>
      </c>
      <c r="E80" s="212">
        <f>+'Meta 9 ATENCIONES DUPLAS '!D$41</f>
        <v>8.3333333333333329E-2</v>
      </c>
      <c r="F80" s="212">
        <f>+'Meta 9 ATENCIONES DUPLAS '!E$41</f>
        <v>8.3333333333333329E-2</v>
      </c>
      <c r="G80" s="212">
        <f>+'Meta 9 ATENCIONES DUPLAS '!F$41</f>
        <v>8.3333333333333329E-2</v>
      </c>
      <c r="H80" s="212">
        <f>+'Meta 9 ATENCIONES DUPLAS '!G$41</f>
        <v>8.3333333333333329E-2</v>
      </c>
      <c r="I80" s="212">
        <f>+'Meta 9 ATENCIONES DUPLAS '!H$41</f>
        <v>8.3333333333333329E-2</v>
      </c>
      <c r="J80" s="212">
        <f>+'Meta 9 ATENCIONES DUPLAS '!I$41</f>
        <v>8.3333333333333329E-2</v>
      </c>
      <c r="K80" s="212">
        <f>+'Meta 9 ATENCIONES DUPLAS '!J$41</f>
        <v>8.3333333333333329E-2</v>
      </c>
      <c r="L80" s="212">
        <f>+'Meta 9 ATENCIONES DUPLAS '!K$41</f>
        <v>8.3333333333333329E-2</v>
      </c>
      <c r="M80" s="212">
        <f>+'Meta 9 ATENCIONES DUPLAS '!L$41</f>
        <v>8.3333333333333329E-2</v>
      </c>
      <c r="N80" s="212">
        <f>+'Meta 9 ATENCIONES DUPLAS '!M$41</f>
        <v>8.3333333333333329E-2</v>
      </c>
      <c r="O80" s="212">
        <f>+'Meta 9 ATENCIONES DUPLAS '!N$41</f>
        <v>8.3333333333333329E-2</v>
      </c>
      <c r="P80" s="212">
        <f>+'Meta 9 ATENCIONES DUPLAS '!O$41</f>
        <v>8.3333333333333329E-2</v>
      </c>
      <c r="Q80" s="188">
        <f t="shared" si="4"/>
        <v>1</v>
      </c>
    </row>
    <row r="81" spans="1:17" x14ac:dyDescent="0.2">
      <c r="A81" s="221">
        <v>28</v>
      </c>
      <c r="B81" s="222" t="str">
        <f>+'Meta 1 ATENCIONES LPD'!A49</f>
        <v>28. Avanzar en la integración de la Línea Púrpura Distrital con la Línea 123</v>
      </c>
      <c r="C81" s="223">
        <f>+'Meta 1 ATENCIONES LPD'!$B$49</f>
        <v>2</v>
      </c>
      <c r="D81" s="191" t="s">
        <v>78</v>
      </c>
      <c r="E81" s="192">
        <f>+'Meta 1 ATENCIONES LPD'!D$49</f>
        <v>0</v>
      </c>
      <c r="F81" s="192">
        <f>+'Meta 1 ATENCIONES LPD'!E$49</f>
        <v>0</v>
      </c>
      <c r="G81" s="192">
        <f>+'Meta 1 ATENCIONES LPD'!F$49</f>
        <v>0</v>
      </c>
      <c r="H81" s="192">
        <f>+'Meta 1 ATENCIONES LPD'!G$49</f>
        <v>0</v>
      </c>
      <c r="I81" s="192">
        <f>+'Meta 1 ATENCIONES LPD'!H$49</f>
        <v>0</v>
      </c>
      <c r="J81" s="192">
        <f>+'Meta 1 ATENCIONES LPD'!I$49</f>
        <v>0.14285714285714285</v>
      </c>
      <c r="K81" s="192">
        <f>+'Meta 1 ATENCIONES LPD'!J$49</f>
        <v>0.14285714285714285</v>
      </c>
      <c r="L81" s="192">
        <f>+'Meta 1 ATENCIONES LPD'!K$49</f>
        <v>0.14285714285714285</v>
      </c>
      <c r="M81" s="192">
        <f>+'Meta 1 ATENCIONES LPD'!L$49</f>
        <v>0.14285714285714285</v>
      </c>
      <c r="N81" s="192">
        <f>+'Meta 1 ATENCIONES LPD'!M$49</f>
        <v>0.14285714285714285</v>
      </c>
      <c r="O81" s="192">
        <f>+'Meta 1 ATENCIONES LPD'!N$49</f>
        <v>0.14285714285714285</v>
      </c>
      <c r="P81" s="192">
        <f>+'Meta 1 ATENCIONES LPD'!O$49</f>
        <v>0.14285714285714285</v>
      </c>
      <c r="Q81" s="192">
        <f t="shared" si="4"/>
        <v>0.99999999999999978</v>
      </c>
    </row>
    <row r="82" spans="1:17" x14ac:dyDescent="0.2">
      <c r="A82" s="221"/>
      <c r="B82" s="222"/>
      <c r="C82" s="224"/>
      <c r="D82" s="145" t="s">
        <v>79</v>
      </c>
      <c r="E82" s="212">
        <f>+'Meta 1 ATENCIONES LPD'!D$50</f>
        <v>0</v>
      </c>
      <c r="F82" s="212">
        <f>+'Meta 1 ATENCIONES LPD'!E$50</f>
        <v>0</v>
      </c>
      <c r="G82" s="212">
        <f>+'Meta 1 ATENCIONES LPD'!F$50</f>
        <v>0</v>
      </c>
      <c r="H82" s="212">
        <f>+'Meta 1 ATENCIONES LPD'!G$50</f>
        <v>0</v>
      </c>
      <c r="I82" s="212">
        <f>+'Meta 1 ATENCIONES LPD'!H$50</f>
        <v>0</v>
      </c>
      <c r="J82" s="212">
        <f>+'Meta 1 ATENCIONES LPD'!I$50</f>
        <v>0.14285714285714285</v>
      </c>
      <c r="K82" s="212">
        <f>+'Meta 1 ATENCIONES LPD'!J$50</f>
        <v>0.14285714285714285</v>
      </c>
      <c r="L82" s="212">
        <f>+'Meta 1 ATENCIONES LPD'!K$50</f>
        <v>0.14285714285714285</v>
      </c>
      <c r="M82" s="212">
        <f>+'Meta 1 ATENCIONES LPD'!L$50</f>
        <v>0.14285714285714285</v>
      </c>
      <c r="N82" s="212">
        <f>+'Meta 1 ATENCIONES LPD'!M$50</f>
        <v>0.14285714285714285</v>
      </c>
      <c r="O82" s="212">
        <f>+'Meta 1 ATENCIONES LPD'!N$50</f>
        <v>0.14285714285714285</v>
      </c>
      <c r="P82" s="212">
        <f>+'Meta 1 ATENCIONES LPD'!O$50</f>
        <v>0.14285714285714285</v>
      </c>
      <c r="Q82" s="192">
        <f t="shared" si="4"/>
        <v>0.99999999999999978</v>
      </c>
    </row>
    <row r="83" spans="1:17" s="189" customFormat="1" x14ac:dyDescent="0.2">
      <c r="A83" s="217">
        <v>29</v>
      </c>
      <c r="B83" s="218" t="str">
        <f>+'Meta 6 ESTRATEGIA PREVENCION '!A43</f>
        <v>29. Articular acciones con el sector salud para eliminar barreras de protección, atención y acceso a la justicia de las mujeres ​víctimas de violencias o en riesgo de feminicidio, con el fin de prevenir la materialización del delito</v>
      </c>
      <c r="C83" s="219">
        <f>+'Meta 6 ESTRATEGIA PREVENCION '!$B$43</f>
        <v>2</v>
      </c>
      <c r="D83" s="187" t="s">
        <v>78</v>
      </c>
      <c r="E83" s="188">
        <f>+'Meta 6 ESTRATEGIA PREVENCION '!D$43</f>
        <v>0</v>
      </c>
      <c r="F83" s="188">
        <f>+'Meta 6 ESTRATEGIA PREVENCION '!E$43</f>
        <v>0</v>
      </c>
      <c r="G83" s="188">
        <f>+'Meta 6 ESTRATEGIA PREVENCION '!F$43</f>
        <v>0</v>
      </c>
      <c r="H83" s="188">
        <f>+'Meta 6 ESTRATEGIA PREVENCION '!G$43</f>
        <v>0</v>
      </c>
      <c r="I83" s="188">
        <f>+'Meta 6 ESTRATEGIA PREVENCION '!H$43</f>
        <v>0</v>
      </c>
      <c r="J83" s="188">
        <f>+'Meta 6 ESTRATEGIA PREVENCION '!I$43</f>
        <v>0.14285714285714285</v>
      </c>
      <c r="K83" s="188">
        <f>+'Meta 6 ESTRATEGIA PREVENCION '!J$43</f>
        <v>0.14285714285714285</v>
      </c>
      <c r="L83" s="188">
        <f>+'Meta 6 ESTRATEGIA PREVENCION '!K$43</f>
        <v>0.14285714285714285</v>
      </c>
      <c r="M83" s="188">
        <f>+'Meta 6 ESTRATEGIA PREVENCION '!L$43</f>
        <v>0.14285714285714285</v>
      </c>
      <c r="N83" s="188">
        <f>+'Meta 6 ESTRATEGIA PREVENCION '!M$43</f>
        <v>0.14285714285714285</v>
      </c>
      <c r="O83" s="188">
        <f>+'Meta 6 ESTRATEGIA PREVENCION '!N$43</f>
        <v>0.14285714285714285</v>
      </c>
      <c r="P83" s="188">
        <f>+'Meta 6 ESTRATEGIA PREVENCION '!O$43</f>
        <v>0.14285714285714285</v>
      </c>
      <c r="Q83" s="188">
        <f t="shared" si="4"/>
        <v>0.99999999999999978</v>
      </c>
    </row>
    <row r="84" spans="1:17" s="189" customFormat="1" x14ac:dyDescent="0.2">
      <c r="A84" s="217"/>
      <c r="B84" s="218"/>
      <c r="C84" s="220"/>
      <c r="D84" s="190" t="s">
        <v>79</v>
      </c>
      <c r="E84" s="212">
        <f>+'Meta 6 ESTRATEGIA PREVENCION '!D$44</f>
        <v>0</v>
      </c>
      <c r="F84" s="212">
        <f>+'Meta 6 ESTRATEGIA PREVENCION '!E$44</f>
        <v>0</v>
      </c>
      <c r="G84" s="212">
        <f>+'Meta 6 ESTRATEGIA PREVENCION '!F$44</f>
        <v>0</v>
      </c>
      <c r="H84" s="212">
        <f>+'Meta 6 ESTRATEGIA PREVENCION '!G$44</f>
        <v>0</v>
      </c>
      <c r="I84" s="212">
        <f>+'Meta 6 ESTRATEGIA PREVENCION '!H$44</f>
        <v>0</v>
      </c>
      <c r="J84" s="212">
        <f>+'Meta 6 ESTRATEGIA PREVENCION '!I$44</f>
        <v>0.14285714285714285</v>
      </c>
      <c r="K84" s="212">
        <f>+'Meta 6 ESTRATEGIA PREVENCION '!J$44</f>
        <v>0.14285714285714285</v>
      </c>
      <c r="L84" s="212">
        <f>+'Meta 6 ESTRATEGIA PREVENCION '!K$44</f>
        <v>0.14285714285714285</v>
      </c>
      <c r="M84" s="212">
        <f>+'Meta 6 ESTRATEGIA PREVENCION '!L$44</f>
        <v>0.14285714285714285</v>
      </c>
      <c r="N84" s="212">
        <f>+'Meta 6 ESTRATEGIA PREVENCION '!M$44</f>
        <v>0.14285714285714285</v>
      </c>
      <c r="O84" s="212">
        <f>+'Meta 6 ESTRATEGIA PREVENCION '!N$44</f>
        <v>0.14285714285714285</v>
      </c>
      <c r="P84" s="212">
        <f>+'Meta 6 ESTRATEGIA PREVENCION '!O$44</f>
        <v>0.14285714285714285</v>
      </c>
      <c r="Q84" s="188">
        <f t="shared" si="4"/>
        <v>0.99999999999999978</v>
      </c>
    </row>
    <row r="85" spans="1:17" x14ac:dyDescent="0.2">
      <c r="B85" s="196"/>
      <c r="C85" s="197">
        <f>SUM(C27:C84)</f>
        <v>100</v>
      </c>
    </row>
    <row r="86" spans="1:17" x14ac:dyDescent="0.2">
      <c r="B86" s="196"/>
    </row>
    <row r="87" spans="1:17" x14ac:dyDescent="0.2">
      <c r="B87" s="196"/>
    </row>
    <row r="88" spans="1:17" x14ac:dyDescent="0.2">
      <c r="B88" s="196"/>
    </row>
    <row r="89" spans="1:17" x14ac:dyDescent="0.2">
      <c r="B89" s="196"/>
    </row>
    <row r="90" spans="1:17" x14ac:dyDescent="0.2">
      <c r="B90" s="196"/>
    </row>
    <row r="91" spans="1:17" x14ac:dyDescent="0.2">
      <c r="B91" s="196"/>
    </row>
    <row r="92" spans="1:17" x14ac:dyDescent="0.2">
      <c r="B92" s="196"/>
    </row>
    <row r="93" spans="1:17" x14ac:dyDescent="0.2">
      <c r="B93" s="196"/>
    </row>
    <row r="94" spans="1:17" x14ac:dyDescent="0.2">
      <c r="B94" s="196"/>
    </row>
  </sheetData>
  <autoFilter ref="A1:WWD23"/>
  <mergeCells count="107">
    <mergeCell ref="A8:A9"/>
    <mergeCell ref="B8:B9"/>
    <mergeCell ref="A10:A11"/>
    <mergeCell ref="B10:B11"/>
    <mergeCell ref="A12:A13"/>
    <mergeCell ref="B12:B13"/>
    <mergeCell ref="A2:A3"/>
    <mergeCell ref="B2:B3"/>
    <mergeCell ref="A4:A5"/>
    <mergeCell ref="B4:B5"/>
    <mergeCell ref="A6:A7"/>
    <mergeCell ref="B6:B7"/>
    <mergeCell ref="C25:C26"/>
    <mergeCell ref="D25:Q25"/>
    <mergeCell ref="A27:A28"/>
    <mergeCell ref="B27:B28"/>
    <mergeCell ref="C27:C28"/>
    <mergeCell ref="A29:A30"/>
    <mergeCell ref="B29:B30"/>
    <mergeCell ref="C29:C30"/>
    <mergeCell ref="A14:A15"/>
    <mergeCell ref="B14:B15"/>
    <mergeCell ref="A16:A17"/>
    <mergeCell ref="B16:B17"/>
    <mergeCell ref="A18:A19"/>
    <mergeCell ref="B18:B19"/>
    <mergeCell ref="A35:A36"/>
    <mergeCell ref="B35:B36"/>
    <mergeCell ref="C35:C36"/>
    <mergeCell ref="A37:A38"/>
    <mergeCell ref="B37:B38"/>
    <mergeCell ref="C37:C38"/>
    <mergeCell ref="A31:A32"/>
    <mergeCell ref="B31:B32"/>
    <mergeCell ref="C31:C32"/>
    <mergeCell ref="A33:A34"/>
    <mergeCell ref="B33:B34"/>
    <mergeCell ref="C33:C34"/>
    <mergeCell ref="A43:A44"/>
    <mergeCell ref="B43:B44"/>
    <mergeCell ref="C43:C44"/>
    <mergeCell ref="A45:A46"/>
    <mergeCell ref="B45:B46"/>
    <mergeCell ref="C45:C46"/>
    <mergeCell ref="A39:A40"/>
    <mergeCell ref="B39:B40"/>
    <mergeCell ref="C39:C40"/>
    <mergeCell ref="A41:A42"/>
    <mergeCell ref="B41:B42"/>
    <mergeCell ref="C41:C42"/>
    <mergeCell ref="A51:A52"/>
    <mergeCell ref="B51:B52"/>
    <mergeCell ref="C51:C52"/>
    <mergeCell ref="A53:A54"/>
    <mergeCell ref="B53:B54"/>
    <mergeCell ref="C53:C54"/>
    <mergeCell ref="A47:A48"/>
    <mergeCell ref="B47:B48"/>
    <mergeCell ref="C47:C48"/>
    <mergeCell ref="A49:A50"/>
    <mergeCell ref="B49:B50"/>
    <mergeCell ref="C49:C50"/>
    <mergeCell ref="A59:A60"/>
    <mergeCell ref="B59:B60"/>
    <mergeCell ref="C59:C60"/>
    <mergeCell ref="A61:A62"/>
    <mergeCell ref="B61:B62"/>
    <mergeCell ref="C61:C62"/>
    <mergeCell ref="A55:A56"/>
    <mergeCell ref="B55:B56"/>
    <mergeCell ref="C55:C56"/>
    <mergeCell ref="A57:A58"/>
    <mergeCell ref="B57:B58"/>
    <mergeCell ref="C57:C58"/>
    <mergeCell ref="A67:A68"/>
    <mergeCell ref="B67:B68"/>
    <mergeCell ref="C67:C68"/>
    <mergeCell ref="A69:A70"/>
    <mergeCell ref="B69:B70"/>
    <mergeCell ref="C69:C70"/>
    <mergeCell ref="A63:A64"/>
    <mergeCell ref="B63:B64"/>
    <mergeCell ref="C63:C64"/>
    <mergeCell ref="A65:A66"/>
    <mergeCell ref="B65:B66"/>
    <mergeCell ref="C65:C66"/>
    <mergeCell ref="A75:A76"/>
    <mergeCell ref="B75:B76"/>
    <mergeCell ref="C75:C76"/>
    <mergeCell ref="A77:A78"/>
    <mergeCell ref="B77:B78"/>
    <mergeCell ref="C77:C78"/>
    <mergeCell ref="A71:A72"/>
    <mergeCell ref="B71:B72"/>
    <mergeCell ref="C71:C72"/>
    <mergeCell ref="A73:A74"/>
    <mergeCell ref="B73:B74"/>
    <mergeCell ref="C73:C74"/>
    <mergeCell ref="A83:A84"/>
    <mergeCell ref="B83:B84"/>
    <mergeCell ref="C83:C84"/>
    <mergeCell ref="A79:A80"/>
    <mergeCell ref="B79:B80"/>
    <mergeCell ref="C79:C80"/>
    <mergeCell ref="A81:A82"/>
    <mergeCell ref="B81:B82"/>
    <mergeCell ref="C81:C82"/>
  </mergeCell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N47"/>
  <sheetViews>
    <sheetView zoomScale="90" zoomScaleNormal="90" workbookViewId="0">
      <selection activeCell="A7" sqref="A7:B9"/>
    </sheetView>
  </sheetViews>
  <sheetFormatPr baseColWidth="10" defaultColWidth="11.42578125" defaultRowHeight="15" x14ac:dyDescent="0.25"/>
  <cols>
    <col min="1" max="1" width="38.42578125" customWidth="1"/>
    <col min="2" max="2" width="18.42578125" customWidth="1"/>
    <col min="3" max="3" width="22" customWidth="1"/>
    <col min="4" max="15" width="9.42578125" customWidth="1"/>
    <col min="16" max="16" width="16.85546875" customWidth="1"/>
    <col min="17" max="28" width="11.85546875" customWidth="1"/>
    <col min="29" max="29" width="6.42578125" style="18" bestFit="1" customWidth="1"/>
    <col min="30" max="30" width="22.85546875" customWidth="1"/>
    <col min="31" max="31" width="18.42578125" bestFit="1" customWidth="1"/>
    <col min="32" max="32" width="8.42578125" customWidth="1"/>
    <col min="33" max="33" width="18.42578125" bestFit="1" customWidth="1"/>
    <col min="34" max="34" width="5.42578125" customWidth="1"/>
    <col min="35" max="35" width="18.42578125" bestFit="1" customWidth="1"/>
    <col min="36" max="36" width="4.42578125" customWidth="1"/>
    <col min="37" max="37" width="23" bestFit="1" customWidth="1"/>
    <col min="38" max="38" width="11.42578125" customWidth="1"/>
    <col min="39" max="39" width="18.42578125" bestFit="1" customWidth="1"/>
    <col min="40" max="40" width="16.140625" customWidth="1"/>
  </cols>
  <sheetData>
    <row r="1" spans="1:28" ht="32.25" customHeight="1" x14ac:dyDescent="0.25">
      <c r="A1" s="377"/>
      <c r="B1" s="383" t="s">
        <v>0</v>
      </c>
      <c r="C1" s="384"/>
      <c r="D1" s="384"/>
      <c r="E1" s="384"/>
      <c r="F1" s="384"/>
      <c r="G1" s="384"/>
      <c r="H1" s="384"/>
      <c r="I1" s="384"/>
      <c r="J1" s="384"/>
      <c r="K1" s="384"/>
      <c r="L1" s="384"/>
      <c r="M1" s="384"/>
      <c r="N1" s="384"/>
      <c r="O1" s="384"/>
      <c r="P1" s="384"/>
      <c r="Q1" s="384"/>
      <c r="R1" s="384"/>
      <c r="S1" s="384"/>
      <c r="T1" s="384"/>
      <c r="U1" s="384"/>
      <c r="V1" s="384"/>
      <c r="W1" s="384"/>
      <c r="X1" s="384"/>
      <c r="Y1" s="385"/>
      <c r="Z1" s="357" t="s">
        <v>1</v>
      </c>
      <c r="AA1" s="358"/>
      <c r="AB1" s="359"/>
    </row>
    <row r="2" spans="1:28" ht="30.75" customHeight="1" x14ac:dyDescent="0.25">
      <c r="A2" s="378"/>
      <c r="B2" s="360" t="s">
        <v>2</v>
      </c>
      <c r="C2" s="361"/>
      <c r="D2" s="361"/>
      <c r="E2" s="361"/>
      <c r="F2" s="361"/>
      <c r="G2" s="361"/>
      <c r="H2" s="361"/>
      <c r="I2" s="361"/>
      <c r="J2" s="361"/>
      <c r="K2" s="361"/>
      <c r="L2" s="361"/>
      <c r="M2" s="361"/>
      <c r="N2" s="361"/>
      <c r="O2" s="361"/>
      <c r="P2" s="361"/>
      <c r="Q2" s="361"/>
      <c r="R2" s="361"/>
      <c r="S2" s="361"/>
      <c r="T2" s="361"/>
      <c r="U2" s="361"/>
      <c r="V2" s="361"/>
      <c r="W2" s="361"/>
      <c r="X2" s="361"/>
      <c r="Y2" s="362"/>
      <c r="Z2" s="317" t="s">
        <v>3</v>
      </c>
      <c r="AA2" s="318"/>
      <c r="AB2" s="319"/>
    </row>
    <row r="3" spans="1:28" ht="24" customHeight="1" x14ac:dyDescent="0.25">
      <c r="A3" s="378"/>
      <c r="B3" s="363" t="s">
        <v>4</v>
      </c>
      <c r="C3" s="364"/>
      <c r="D3" s="364"/>
      <c r="E3" s="364"/>
      <c r="F3" s="364"/>
      <c r="G3" s="364"/>
      <c r="H3" s="364"/>
      <c r="I3" s="364"/>
      <c r="J3" s="364"/>
      <c r="K3" s="364"/>
      <c r="L3" s="364"/>
      <c r="M3" s="364"/>
      <c r="N3" s="364"/>
      <c r="O3" s="364"/>
      <c r="P3" s="364"/>
      <c r="Q3" s="364"/>
      <c r="R3" s="364"/>
      <c r="S3" s="364"/>
      <c r="T3" s="364"/>
      <c r="U3" s="364"/>
      <c r="V3" s="364"/>
      <c r="W3" s="364"/>
      <c r="X3" s="364"/>
      <c r="Y3" s="365"/>
      <c r="Z3" s="317" t="s">
        <v>5</v>
      </c>
      <c r="AA3" s="318"/>
      <c r="AB3" s="319"/>
    </row>
    <row r="4" spans="1:28" ht="15.75" customHeight="1" thickBot="1" x14ac:dyDescent="0.3">
      <c r="A4" s="379"/>
      <c r="B4" s="366"/>
      <c r="C4" s="367"/>
      <c r="D4" s="367"/>
      <c r="E4" s="367"/>
      <c r="F4" s="367"/>
      <c r="G4" s="367"/>
      <c r="H4" s="367"/>
      <c r="I4" s="367"/>
      <c r="J4" s="367"/>
      <c r="K4" s="367"/>
      <c r="L4" s="367"/>
      <c r="M4" s="367"/>
      <c r="N4" s="367"/>
      <c r="O4" s="367"/>
      <c r="P4" s="367"/>
      <c r="Q4" s="367"/>
      <c r="R4" s="367"/>
      <c r="S4" s="367"/>
      <c r="T4" s="367"/>
      <c r="U4" s="367"/>
      <c r="V4" s="367"/>
      <c r="W4" s="367"/>
      <c r="X4" s="367"/>
      <c r="Y4" s="368"/>
      <c r="Z4" s="374" t="s">
        <v>6</v>
      </c>
      <c r="AA4" s="375"/>
      <c r="AB4" s="376"/>
    </row>
    <row r="5" spans="1:28" ht="9" customHeight="1" thickBot="1" x14ac:dyDescent="0.3">
      <c r="A5" s="90"/>
      <c r="B5" s="88"/>
      <c r="C5" s="89"/>
      <c r="D5" s="8"/>
      <c r="E5" s="8"/>
      <c r="F5" s="8"/>
      <c r="G5" s="8"/>
      <c r="H5" s="8"/>
      <c r="I5" s="8"/>
      <c r="J5" s="8"/>
      <c r="K5" s="8"/>
      <c r="L5" s="8"/>
      <c r="M5" s="8"/>
      <c r="N5" s="8"/>
      <c r="O5" s="8"/>
      <c r="P5" s="8"/>
      <c r="Q5" s="8"/>
      <c r="R5" s="8"/>
      <c r="S5" s="8"/>
      <c r="T5" s="8"/>
      <c r="U5" s="8"/>
      <c r="V5" s="8"/>
      <c r="W5" s="8"/>
      <c r="X5" s="9"/>
      <c r="Y5" s="8"/>
      <c r="Z5" s="10"/>
      <c r="AA5" s="2"/>
      <c r="AB5" s="91"/>
    </row>
    <row r="6" spans="1:28" ht="9" customHeight="1" thickBot="1" x14ac:dyDescent="0.3">
      <c r="A6" s="7"/>
      <c r="B6" s="8"/>
      <c r="C6" s="8"/>
      <c r="D6" s="8"/>
      <c r="E6" s="8"/>
      <c r="F6" s="8"/>
      <c r="G6" s="8"/>
      <c r="H6" s="8"/>
      <c r="I6" s="8"/>
      <c r="J6" s="8"/>
      <c r="K6" s="8"/>
      <c r="L6" s="8"/>
      <c r="M6" s="8"/>
      <c r="N6" s="8"/>
      <c r="O6" s="8"/>
      <c r="P6" s="8"/>
      <c r="Q6" s="8"/>
      <c r="R6" s="8"/>
      <c r="S6" s="8"/>
      <c r="T6" s="8"/>
      <c r="U6" s="8"/>
      <c r="V6" s="8"/>
      <c r="W6" s="8"/>
      <c r="X6" s="9"/>
      <c r="Y6" s="8"/>
      <c r="Z6" s="8"/>
      <c r="AA6" s="4"/>
      <c r="AB6" s="92"/>
    </row>
    <row r="7" spans="1:28" ht="15" customHeight="1" x14ac:dyDescent="0.25">
      <c r="A7" s="459" t="s">
        <v>7</v>
      </c>
      <c r="B7" s="460"/>
      <c r="C7" s="336" t="s">
        <v>8</v>
      </c>
      <c r="D7" s="310"/>
      <c r="E7" s="310"/>
      <c r="F7" s="310"/>
      <c r="G7" s="310"/>
      <c r="H7" s="310"/>
      <c r="I7" s="310"/>
      <c r="J7" s="310"/>
      <c r="K7" s="337"/>
      <c r="L7" s="95"/>
      <c r="M7" s="85"/>
      <c r="N7" s="85"/>
      <c r="O7" s="85"/>
      <c r="P7" s="85"/>
      <c r="Q7" s="86"/>
      <c r="R7" s="388" t="s">
        <v>9</v>
      </c>
      <c r="S7" s="389"/>
      <c r="T7" s="390"/>
      <c r="U7" s="435">
        <v>44564</v>
      </c>
      <c r="V7" s="436"/>
      <c r="W7" s="388" t="s">
        <v>10</v>
      </c>
      <c r="X7" s="390"/>
      <c r="Y7" s="450" t="s">
        <v>11</v>
      </c>
      <c r="Z7" s="451"/>
      <c r="AA7" s="334"/>
      <c r="AB7" s="335"/>
    </row>
    <row r="8" spans="1:28" ht="15" customHeight="1" x14ac:dyDescent="0.25">
      <c r="A8" s="461"/>
      <c r="B8" s="462"/>
      <c r="C8" s="338"/>
      <c r="D8" s="312"/>
      <c r="E8" s="312"/>
      <c r="F8" s="312"/>
      <c r="G8" s="312"/>
      <c r="H8" s="312"/>
      <c r="I8" s="312"/>
      <c r="J8" s="312"/>
      <c r="K8" s="339"/>
      <c r="L8" s="95"/>
      <c r="M8" s="85"/>
      <c r="N8" s="85"/>
      <c r="O8" s="85"/>
      <c r="P8" s="85"/>
      <c r="Q8" s="86"/>
      <c r="R8" s="391"/>
      <c r="S8" s="392"/>
      <c r="T8" s="393"/>
      <c r="U8" s="437"/>
      <c r="V8" s="438"/>
      <c r="W8" s="391"/>
      <c r="X8" s="393"/>
      <c r="Y8" s="457" t="s">
        <v>12</v>
      </c>
      <c r="Z8" s="458"/>
      <c r="AA8" s="344"/>
      <c r="AB8" s="345"/>
    </row>
    <row r="9" spans="1:28" ht="15" customHeight="1" thickBot="1" x14ac:dyDescent="0.3">
      <c r="A9" s="463"/>
      <c r="B9" s="464"/>
      <c r="C9" s="340"/>
      <c r="D9" s="314"/>
      <c r="E9" s="314"/>
      <c r="F9" s="314"/>
      <c r="G9" s="314"/>
      <c r="H9" s="314"/>
      <c r="I9" s="314"/>
      <c r="J9" s="314"/>
      <c r="K9" s="341"/>
      <c r="L9" s="95"/>
      <c r="M9" s="85"/>
      <c r="N9" s="85"/>
      <c r="O9" s="85"/>
      <c r="P9" s="85"/>
      <c r="Q9" s="86"/>
      <c r="R9" s="394"/>
      <c r="S9" s="395"/>
      <c r="T9" s="396"/>
      <c r="U9" s="439"/>
      <c r="V9" s="440"/>
      <c r="W9" s="394"/>
      <c r="X9" s="396"/>
      <c r="Y9" s="455" t="s">
        <v>13</v>
      </c>
      <c r="Z9" s="456"/>
      <c r="AA9" s="346" t="s">
        <v>14</v>
      </c>
      <c r="AB9" s="347"/>
    </row>
    <row r="10" spans="1:28" ht="9" customHeight="1" thickBot="1" x14ac:dyDescent="0.3">
      <c r="A10" s="87"/>
      <c r="B10" s="96"/>
      <c r="C10" s="14"/>
      <c r="D10" s="14"/>
      <c r="E10" s="14"/>
      <c r="F10" s="14"/>
      <c r="G10" s="14"/>
      <c r="H10" s="14"/>
      <c r="I10" s="14"/>
      <c r="J10" s="14"/>
      <c r="K10" s="14"/>
      <c r="L10" s="14"/>
      <c r="M10" s="133"/>
      <c r="N10" s="133"/>
      <c r="O10" s="133"/>
      <c r="P10" s="133"/>
      <c r="Q10" s="133"/>
      <c r="R10" s="100"/>
      <c r="S10" s="100"/>
      <c r="T10" s="100"/>
      <c r="U10" s="100"/>
      <c r="V10" s="100"/>
      <c r="W10" s="135"/>
      <c r="X10" s="135"/>
      <c r="Y10" s="135"/>
      <c r="Z10" s="135"/>
      <c r="AA10" s="135"/>
      <c r="AB10" s="138"/>
    </row>
    <row r="11" spans="1:28" ht="39" customHeight="1" thickBot="1" x14ac:dyDescent="0.3">
      <c r="A11" s="386" t="s">
        <v>15</v>
      </c>
      <c r="B11" s="387"/>
      <c r="C11" s="352" t="s">
        <v>16</v>
      </c>
      <c r="D11" s="353"/>
      <c r="E11" s="353"/>
      <c r="F11" s="353"/>
      <c r="G11" s="353"/>
      <c r="H11" s="353"/>
      <c r="I11" s="353"/>
      <c r="J11" s="353"/>
      <c r="K11" s="354"/>
      <c r="L11" s="66"/>
      <c r="M11" s="342" t="s">
        <v>17</v>
      </c>
      <c r="N11" s="465"/>
      <c r="O11" s="465"/>
      <c r="P11" s="465"/>
      <c r="Q11" s="343"/>
      <c r="R11" s="452" t="s">
        <v>18</v>
      </c>
      <c r="S11" s="453"/>
      <c r="T11" s="453"/>
      <c r="U11" s="453"/>
      <c r="V11" s="454"/>
      <c r="W11" s="342" t="s">
        <v>19</v>
      </c>
      <c r="X11" s="343"/>
      <c r="Y11" s="320" t="s">
        <v>20</v>
      </c>
      <c r="Z11" s="321"/>
      <c r="AA11" s="321"/>
      <c r="AB11" s="322"/>
    </row>
    <row r="12" spans="1:28" ht="9" customHeight="1" thickBot="1" x14ac:dyDescent="0.3">
      <c r="A12" s="70"/>
      <c r="B12" s="99"/>
      <c r="C12" s="355"/>
      <c r="D12" s="356"/>
      <c r="E12" s="356"/>
      <c r="F12" s="356"/>
      <c r="G12" s="356"/>
      <c r="H12" s="356"/>
      <c r="I12" s="356"/>
      <c r="J12" s="356"/>
      <c r="K12" s="356"/>
      <c r="L12" s="356"/>
      <c r="M12" s="356"/>
      <c r="N12" s="356"/>
      <c r="O12" s="356"/>
      <c r="P12" s="356"/>
      <c r="Q12" s="356"/>
      <c r="R12" s="356"/>
      <c r="S12" s="356"/>
      <c r="T12" s="356"/>
      <c r="U12" s="356"/>
      <c r="V12" s="356"/>
      <c r="W12" s="356"/>
      <c r="X12" s="356"/>
      <c r="Y12" s="356"/>
      <c r="Z12" s="356"/>
      <c r="AA12" s="6"/>
      <c r="AB12" s="93"/>
    </row>
    <row r="13" spans="1:28" s="1" customFormat="1" ht="37.5" customHeight="1" thickBot="1" x14ac:dyDescent="0.3">
      <c r="A13" s="459" t="s">
        <v>21</v>
      </c>
      <c r="B13" s="460"/>
      <c r="C13" s="413" t="s">
        <v>145</v>
      </c>
      <c r="D13" s="414"/>
      <c r="E13" s="414"/>
      <c r="F13" s="414"/>
      <c r="G13" s="414"/>
      <c r="H13" s="414"/>
      <c r="I13" s="414"/>
      <c r="J13" s="414"/>
      <c r="K13" s="414"/>
      <c r="L13" s="414"/>
      <c r="M13" s="414"/>
      <c r="N13" s="414"/>
      <c r="O13" s="414"/>
      <c r="P13" s="414"/>
      <c r="Q13" s="415"/>
      <c r="R13" s="8"/>
      <c r="S13" s="328" t="s">
        <v>22</v>
      </c>
      <c r="T13" s="328"/>
      <c r="U13" s="101">
        <v>20</v>
      </c>
      <c r="V13" s="327" t="s">
        <v>23</v>
      </c>
      <c r="W13" s="328"/>
      <c r="X13" s="328"/>
      <c r="Y13" s="328"/>
      <c r="Z13" s="8"/>
      <c r="AA13" s="332">
        <v>0.1</v>
      </c>
      <c r="AB13" s="333"/>
    </row>
    <row r="14" spans="1:28" ht="16.5" customHeight="1" thickBot="1" x14ac:dyDescent="0.3">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94"/>
    </row>
    <row r="15" spans="1:28" ht="24" customHeight="1" thickBot="1" x14ac:dyDescent="0.3">
      <c r="A15" s="369" t="s">
        <v>24</v>
      </c>
      <c r="B15" s="370"/>
      <c r="C15" s="137" t="s">
        <v>25</v>
      </c>
      <c r="D15" s="323" t="s">
        <v>26</v>
      </c>
      <c r="E15" s="324"/>
      <c r="F15" s="323" t="s">
        <v>27</v>
      </c>
      <c r="G15" s="324"/>
      <c r="H15" s="323" t="s">
        <v>28</v>
      </c>
      <c r="I15" s="373"/>
      <c r="J15" s="136"/>
      <c r="K15" s="65"/>
      <c r="L15" s="136"/>
      <c r="M15" s="4"/>
      <c r="N15" s="4"/>
      <c r="O15" s="4"/>
      <c r="P15" s="4"/>
      <c r="Q15" s="329" t="s">
        <v>29</v>
      </c>
      <c r="R15" s="330"/>
      <c r="S15" s="330"/>
      <c r="T15" s="330"/>
      <c r="U15" s="330"/>
      <c r="V15" s="330"/>
      <c r="W15" s="330"/>
      <c r="X15" s="330"/>
      <c r="Y15" s="330"/>
      <c r="Z15" s="330"/>
      <c r="AA15" s="330"/>
      <c r="AB15" s="331"/>
    </row>
    <row r="16" spans="1:28" ht="35.25" customHeight="1" thickBot="1" x14ac:dyDescent="0.3">
      <c r="A16" s="371"/>
      <c r="B16" s="372"/>
      <c r="C16" s="98"/>
      <c r="D16" s="325"/>
      <c r="E16" s="326"/>
      <c r="F16" s="325"/>
      <c r="G16" s="326"/>
      <c r="H16" s="325" t="s">
        <v>216</v>
      </c>
      <c r="I16" s="441"/>
      <c r="J16" s="136"/>
      <c r="K16" s="136"/>
      <c r="L16" s="136"/>
      <c r="M16" s="4"/>
      <c r="N16" s="4"/>
      <c r="O16" s="4"/>
      <c r="P16" s="4"/>
      <c r="Q16" s="419" t="s">
        <v>30</v>
      </c>
      <c r="R16" s="303"/>
      <c r="S16" s="303"/>
      <c r="T16" s="303"/>
      <c r="U16" s="303"/>
      <c r="V16" s="420"/>
      <c r="W16" s="302" t="s">
        <v>31</v>
      </c>
      <c r="X16" s="303"/>
      <c r="Y16" s="303"/>
      <c r="Z16" s="303"/>
      <c r="AA16" s="303"/>
      <c r="AB16" s="304"/>
    </row>
    <row r="17" spans="1:40" ht="27" customHeight="1" x14ac:dyDescent="0.25">
      <c r="A17" s="3"/>
      <c r="B17" s="4"/>
      <c r="C17" s="4"/>
      <c r="D17" s="13"/>
      <c r="E17" s="13"/>
      <c r="F17" s="13"/>
      <c r="G17" s="13"/>
      <c r="H17" s="13"/>
      <c r="I17" s="13"/>
      <c r="J17" s="13"/>
      <c r="K17" s="13"/>
      <c r="L17" s="13"/>
      <c r="M17" s="4"/>
      <c r="N17" s="4"/>
      <c r="O17" s="4"/>
      <c r="P17" s="4"/>
      <c r="Q17" s="348" t="s">
        <v>32</v>
      </c>
      <c r="R17" s="306"/>
      <c r="S17" s="307"/>
      <c r="T17" s="305" t="s">
        <v>33</v>
      </c>
      <c r="U17" s="306"/>
      <c r="V17" s="307"/>
      <c r="W17" s="305" t="s">
        <v>32</v>
      </c>
      <c r="X17" s="306"/>
      <c r="Y17" s="307"/>
      <c r="Z17" s="305" t="s">
        <v>33</v>
      </c>
      <c r="AA17" s="306"/>
      <c r="AB17" s="418"/>
      <c r="AC17" s="17"/>
      <c r="AD17" s="17"/>
    </row>
    <row r="18" spans="1:40" ht="18" customHeight="1" thickBot="1" x14ac:dyDescent="0.3">
      <c r="A18" s="7"/>
      <c r="B18" s="8"/>
      <c r="C18" s="13"/>
      <c r="D18" s="13"/>
      <c r="E18" s="13"/>
      <c r="F18" s="13"/>
      <c r="G18" s="69"/>
      <c r="H18" s="69"/>
      <c r="I18" s="69"/>
      <c r="J18" s="69"/>
      <c r="K18" s="69"/>
      <c r="L18" s="69"/>
      <c r="M18" s="13"/>
      <c r="N18" s="13"/>
      <c r="O18" s="13"/>
      <c r="P18" s="13"/>
      <c r="Q18" s="242">
        <v>0</v>
      </c>
      <c r="R18" s="243"/>
      <c r="S18" s="244"/>
      <c r="T18" s="445">
        <v>0</v>
      </c>
      <c r="U18" s="243"/>
      <c r="V18" s="244"/>
      <c r="W18" s="445">
        <v>1252403199</v>
      </c>
      <c r="X18" s="243"/>
      <c r="Y18" s="244"/>
      <c r="Z18" s="532">
        <v>1252403199</v>
      </c>
      <c r="AA18" s="533"/>
      <c r="AB18" s="534"/>
      <c r="AC18" s="19"/>
      <c r="AD18" s="19"/>
    </row>
    <row r="19" spans="1:40" ht="7.5" customHeight="1" thickBot="1" x14ac:dyDescent="0.3">
      <c r="A19" s="7"/>
      <c r="B19" s="8"/>
      <c r="C19" s="13"/>
      <c r="D19" s="13"/>
      <c r="E19" s="13"/>
      <c r="F19" s="13"/>
      <c r="G19" s="13"/>
      <c r="H19" s="13"/>
      <c r="I19" s="13"/>
      <c r="J19" s="13"/>
      <c r="K19" s="13"/>
      <c r="L19" s="13"/>
      <c r="M19" s="13"/>
      <c r="N19" s="13"/>
      <c r="O19" s="13"/>
      <c r="P19" s="13"/>
      <c r="Q19" s="13"/>
      <c r="R19" s="13"/>
      <c r="S19" s="13"/>
      <c r="T19" s="13"/>
      <c r="U19" s="13"/>
      <c r="V19" s="13"/>
      <c r="W19" s="13"/>
      <c r="X19" s="13"/>
      <c r="Y19" s="13"/>
      <c r="Z19" s="13"/>
      <c r="AA19" s="4"/>
      <c r="AB19" s="92"/>
    </row>
    <row r="20" spans="1:40" ht="17.25" customHeight="1" x14ac:dyDescent="0.25">
      <c r="A20" s="489" t="s">
        <v>34</v>
      </c>
      <c r="B20" s="490"/>
      <c r="C20" s="491"/>
      <c r="D20" s="491"/>
      <c r="E20" s="491"/>
      <c r="F20" s="491"/>
      <c r="G20" s="491"/>
      <c r="H20" s="491"/>
      <c r="I20" s="491"/>
      <c r="J20" s="491"/>
      <c r="K20" s="491"/>
      <c r="L20" s="491"/>
      <c r="M20" s="491"/>
      <c r="N20" s="491"/>
      <c r="O20" s="491"/>
      <c r="P20" s="491"/>
      <c r="Q20" s="491"/>
      <c r="R20" s="491"/>
      <c r="S20" s="491"/>
      <c r="T20" s="491"/>
      <c r="U20" s="491"/>
      <c r="V20" s="491"/>
      <c r="W20" s="491"/>
      <c r="X20" s="491"/>
      <c r="Y20" s="491"/>
      <c r="Z20" s="491"/>
      <c r="AA20" s="491"/>
      <c r="AB20" s="492"/>
    </row>
    <row r="21" spans="1:40" ht="15" customHeight="1" x14ac:dyDescent="0.25">
      <c r="A21" s="430" t="s">
        <v>35</v>
      </c>
      <c r="B21" s="443" t="s">
        <v>36</v>
      </c>
      <c r="C21" s="444"/>
      <c r="D21" s="248" t="s">
        <v>37</v>
      </c>
      <c r="E21" s="249"/>
      <c r="F21" s="249"/>
      <c r="G21" s="249"/>
      <c r="H21" s="249"/>
      <c r="I21" s="249"/>
      <c r="J21" s="249"/>
      <c r="K21" s="249"/>
      <c r="L21" s="249"/>
      <c r="M21" s="249"/>
      <c r="N21" s="249"/>
      <c r="O21" s="397"/>
      <c r="P21" s="416" t="s">
        <v>38</v>
      </c>
      <c r="Q21" s="416" t="s">
        <v>39</v>
      </c>
      <c r="R21" s="416"/>
      <c r="S21" s="416"/>
      <c r="T21" s="416"/>
      <c r="U21" s="416"/>
      <c r="V21" s="416"/>
      <c r="W21" s="416"/>
      <c r="X21" s="416"/>
      <c r="Y21" s="416"/>
      <c r="Z21" s="416"/>
      <c r="AA21" s="416"/>
      <c r="AB21" s="417"/>
    </row>
    <row r="22" spans="1:40" ht="27" customHeight="1" x14ac:dyDescent="0.25">
      <c r="A22" s="431"/>
      <c r="B22" s="315"/>
      <c r="C22" s="254"/>
      <c r="D22" s="248" t="s">
        <v>25</v>
      </c>
      <c r="E22" s="249"/>
      <c r="F22" s="397"/>
      <c r="G22" s="248" t="s">
        <v>26</v>
      </c>
      <c r="H22" s="249"/>
      <c r="I22" s="397"/>
      <c r="J22" s="248" t="s">
        <v>27</v>
      </c>
      <c r="K22" s="249"/>
      <c r="L22" s="397"/>
      <c r="M22" s="248" t="s">
        <v>28</v>
      </c>
      <c r="N22" s="249"/>
      <c r="O22" s="397"/>
      <c r="P22" s="397"/>
      <c r="Q22" s="416"/>
      <c r="R22" s="416"/>
      <c r="S22" s="416"/>
      <c r="T22" s="416"/>
      <c r="U22" s="416"/>
      <c r="V22" s="416"/>
      <c r="W22" s="416"/>
      <c r="X22" s="416"/>
      <c r="Y22" s="416"/>
      <c r="Z22" s="416"/>
      <c r="AA22" s="416"/>
      <c r="AB22" s="417"/>
    </row>
    <row r="23" spans="1:40" x14ac:dyDescent="0.25">
      <c r="A23" s="504"/>
      <c r="B23" s="398"/>
      <c r="C23" s="399"/>
      <c r="D23" s="421"/>
      <c r="E23" s="422"/>
      <c r="F23" s="423"/>
      <c r="G23" s="421"/>
      <c r="H23" s="422"/>
      <c r="I23" s="423"/>
      <c r="J23" s="421"/>
      <c r="K23" s="422"/>
      <c r="L23" s="423"/>
      <c r="M23" s="421"/>
      <c r="N23" s="422"/>
      <c r="O23" s="423"/>
      <c r="P23" s="380"/>
      <c r="Q23" s="618"/>
      <c r="R23" s="619"/>
      <c r="S23" s="619"/>
      <c r="T23" s="619"/>
      <c r="U23" s="619"/>
      <c r="V23" s="619"/>
      <c r="W23" s="619"/>
      <c r="X23" s="619"/>
      <c r="Y23" s="619"/>
      <c r="Z23" s="619"/>
      <c r="AA23" s="619"/>
      <c r="AB23" s="620"/>
    </row>
    <row r="24" spans="1:40" x14ac:dyDescent="0.25">
      <c r="A24" s="504"/>
      <c r="B24" s="400"/>
      <c r="C24" s="401"/>
      <c r="D24" s="424"/>
      <c r="E24" s="425"/>
      <c r="F24" s="426"/>
      <c r="G24" s="424"/>
      <c r="H24" s="425"/>
      <c r="I24" s="426"/>
      <c r="J24" s="424"/>
      <c r="K24" s="425"/>
      <c r="L24" s="426"/>
      <c r="M24" s="424"/>
      <c r="N24" s="425"/>
      <c r="O24" s="426"/>
      <c r="P24" s="381"/>
      <c r="Q24" s="621"/>
      <c r="R24" s="622"/>
      <c r="S24" s="622"/>
      <c r="T24" s="622"/>
      <c r="U24" s="622"/>
      <c r="V24" s="622"/>
      <c r="W24" s="622"/>
      <c r="X24" s="622"/>
      <c r="Y24" s="622"/>
      <c r="Z24" s="622"/>
      <c r="AA24" s="622"/>
      <c r="AB24" s="623"/>
    </row>
    <row r="25" spans="1:40" x14ac:dyDescent="0.25">
      <c r="A25" s="504"/>
      <c r="B25" s="400"/>
      <c r="C25" s="401"/>
      <c r="D25" s="424"/>
      <c r="E25" s="425"/>
      <c r="F25" s="426"/>
      <c r="G25" s="424"/>
      <c r="H25" s="425"/>
      <c r="I25" s="426"/>
      <c r="J25" s="424"/>
      <c r="K25" s="425"/>
      <c r="L25" s="426"/>
      <c r="M25" s="424"/>
      <c r="N25" s="425"/>
      <c r="O25" s="426"/>
      <c r="P25" s="381"/>
      <c r="Q25" s="621"/>
      <c r="R25" s="622"/>
      <c r="S25" s="622"/>
      <c r="T25" s="622"/>
      <c r="U25" s="622"/>
      <c r="V25" s="622"/>
      <c r="W25" s="622"/>
      <c r="X25" s="622"/>
      <c r="Y25" s="622"/>
      <c r="Z25" s="622"/>
      <c r="AA25" s="622"/>
      <c r="AB25" s="623"/>
    </row>
    <row r="26" spans="1:40" ht="25.5" customHeight="1" thickBot="1" x14ac:dyDescent="0.3">
      <c r="A26" s="432"/>
      <c r="B26" s="400"/>
      <c r="C26" s="401"/>
      <c r="D26" s="424"/>
      <c r="E26" s="425"/>
      <c r="F26" s="426"/>
      <c r="G26" s="424"/>
      <c r="H26" s="425"/>
      <c r="I26" s="426"/>
      <c r="J26" s="424"/>
      <c r="K26" s="425"/>
      <c r="L26" s="426"/>
      <c r="M26" s="424"/>
      <c r="N26" s="425"/>
      <c r="O26" s="426"/>
      <c r="P26" s="381"/>
      <c r="Q26" s="624"/>
      <c r="R26" s="625"/>
      <c r="S26" s="625"/>
      <c r="T26" s="625"/>
      <c r="U26" s="625"/>
      <c r="V26" s="625"/>
      <c r="W26" s="625"/>
      <c r="X26" s="625"/>
      <c r="Y26" s="625"/>
      <c r="Z26" s="625"/>
      <c r="AA26" s="625"/>
      <c r="AB26" s="626"/>
    </row>
    <row r="27" spans="1:40" ht="51.75" customHeight="1" x14ac:dyDescent="0.25">
      <c r="A27" s="446"/>
      <c r="B27" s="447"/>
      <c r="C27" s="447"/>
      <c r="D27" s="447"/>
      <c r="E27" s="447"/>
      <c r="F27" s="447"/>
      <c r="G27" s="447"/>
      <c r="H27" s="447"/>
      <c r="I27" s="447"/>
      <c r="J27" s="447"/>
      <c r="K27" s="447"/>
      <c r="L27" s="447"/>
      <c r="M27" s="447"/>
      <c r="N27" s="447"/>
      <c r="O27" s="447"/>
      <c r="P27" s="447"/>
      <c r="Q27" s="447"/>
      <c r="R27" s="447"/>
      <c r="S27" s="447"/>
      <c r="T27" s="447"/>
      <c r="U27" s="447"/>
      <c r="V27" s="447"/>
      <c r="W27" s="447"/>
      <c r="X27" s="447"/>
      <c r="Y27" s="447"/>
      <c r="Z27" s="447"/>
      <c r="AA27" s="447"/>
      <c r="AB27" s="448"/>
    </row>
    <row r="28" spans="1:40" ht="36.75" customHeight="1" x14ac:dyDescent="0.3">
      <c r="A28" s="430" t="s">
        <v>35</v>
      </c>
      <c r="B28" s="416" t="s">
        <v>40</v>
      </c>
      <c r="C28" s="416" t="s">
        <v>36</v>
      </c>
      <c r="D28" s="416" t="s">
        <v>41</v>
      </c>
      <c r="E28" s="416"/>
      <c r="F28" s="416"/>
      <c r="G28" s="416"/>
      <c r="H28" s="416"/>
      <c r="I28" s="416"/>
      <c r="J28" s="416"/>
      <c r="K28" s="416"/>
      <c r="L28" s="416"/>
      <c r="M28" s="416"/>
      <c r="N28" s="416"/>
      <c r="O28" s="416"/>
      <c r="P28" s="416"/>
      <c r="Q28" s="416" t="s">
        <v>42</v>
      </c>
      <c r="R28" s="416"/>
      <c r="S28" s="416"/>
      <c r="T28" s="416"/>
      <c r="U28" s="416"/>
      <c r="V28" s="416"/>
      <c r="W28" s="416"/>
      <c r="X28" s="416"/>
      <c r="Y28" s="416"/>
      <c r="Z28" s="416"/>
      <c r="AA28" s="416"/>
      <c r="AB28" s="416"/>
      <c r="AE28" s="82"/>
      <c r="AF28" s="82"/>
      <c r="AG28" s="82"/>
      <c r="AH28" s="82"/>
      <c r="AI28" s="82"/>
      <c r="AJ28" s="82"/>
      <c r="AK28" s="82"/>
      <c r="AL28" s="82"/>
      <c r="AM28" s="82"/>
      <c r="AN28" s="81"/>
    </row>
    <row r="29" spans="1:40" ht="25.5" customHeight="1" x14ac:dyDescent="0.3">
      <c r="A29" s="430"/>
      <c r="B29" s="416"/>
      <c r="C29" s="442"/>
      <c r="D29" s="134" t="s">
        <v>43</v>
      </c>
      <c r="E29" s="134" t="s">
        <v>44</v>
      </c>
      <c r="F29" s="134" t="s">
        <v>45</v>
      </c>
      <c r="G29" s="134" t="s">
        <v>46</v>
      </c>
      <c r="H29" s="134" t="s">
        <v>47</v>
      </c>
      <c r="I29" s="134" t="s">
        <v>48</v>
      </c>
      <c r="J29" s="134" t="s">
        <v>49</v>
      </c>
      <c r="K29" s="134" t="s">
        <v>50</v>
      </c>
      <c r="L29" s="134" t="s">
        <v>51</v>
      </c>
      <c r="M29" s="134" t="s">
        <v>52</v>
      </c>
      <c r="N29" s="134" t="s">
        <v>53</v>
      </c>
      <c r="O29" s="134" t="s">
        <v>54</v>
      </c>
      <c r="P29" s="134" t="s">
        <v>38</v>
      </c>
      <c r="Q29" s="315" t="s">
        <v>55</v>
      </c>
      <c r="R29" s="316"/>
      <c r="S29" s="316"/>
      <c r="T29" s="254"/>
      <c r="U29" s="315" t="s">
        <v>56</v>
      </c>
      <c r="V29" s="316"/>
      <c r="W29" s="316"/>
      <c r="X29" s="254"/>
      <c r="Y29" s="315" t="s">
        <v>57</v>
      </c>
      <c r="Z29" s="316"/>
      <c r="AA29" s="316"/>
      <c r="AB29" s="449"/>
      <c r="AE29" s="82"/>
      <c r="AF29" s="82"/>
      <c r="AG29" s="82"/>
      <c r="AH29" s="82"/>
      <c r="AI29" s="82"/>
      <c r="AJ29" s="82"/>
      <c r="AK29" s="82"/>
      <c r="AL29" s="82"/>
      <c r="AM29" s="82"/>
      <c r="AN29" s="81"/>
    </row>
    <row r="30" spans="1:40" ht="148.5" customHeight="1" thickBot="1" x14ac:dyDescent="0.35">
      <c r="A30" s="79" t="s">
        <v>145</v>
      </c>
      <c r="B30" s="80">
        <v>0.1</v>
      </c>
      <c r="C30" s="102">
        <v>20</v>
      </c>
      <c r="D30" s="102">
        <v>0</v>
      </c>
      <c r="E30" s="102">
        <v>0</v>
      </c>
      <c r="F30" s="102">
        <v>10</v>
      </c>
      <c r="G30" s="102">
        <v>9</v>
      </c>
      <c r="H30" s="102">
        <v>2</v>
      </c>
      <c r="I30" s="102">
        <v>16</v>
      </c>
      <c r="J30" s="102">
        <v>3</v>
      </c>
      <c r="K30" s="102">
        <v>3</v>
      </c>
      <c r="L30" s="102">
        <v>12</v>
      </c>
      <c r="M30" s="102">
        <v>4</v>
      </c>
      <c r="N30" s="102">
        <v>7</v>
      </c>
      <c r="O30" s="102">
        <v>14</v>
      </c>
      <c r="P30" s="102">
        <v>20</v>
      </c>
      <c r="Q30" s="482" t="s">
        <v>224</v>
      </c>
      <c r="R30" s="483"/>
      <c r="S30" s="483"/>
      <c r="T30" s="484"/>
      <c r="U30" s="482" t="s">
        <v>243</v>
      </c>
      <c r="V30" s="483"/>
      <c r="W30" s="483"/>
      <c r="X30" s="484"/>
      <c r="Y30" s="482" t="s">
        <v>218</v>
      </c>
      <c r="Z30" s="483"/>
      <c r="AA30" s="483"/>
      <c r="AB30" s="555"/>
      <c r="AC30" s="78"/>
      <c r="AD30" s="112"/>
      <c r="AE30" s="82"/>
      <c r="AF30" s="82"/>
      <c r="AG30" s="82"/>
      <c r="AH30" s="82"/>
      <c r="AI30" s="82"/>
      <c r="AJ30" s="82"/>
      <c r="AK30" s="82"/>
      <c r="AL30" s="82"/>
      <c r="AM30" s="82"/>
      <c r="AN30" s="81"/>
    </row>
    <row r="31" spans="1:40" ht="18.75" x14ac:dyDescent="0.3">
      <c r="A31" s="253"/>
      <c r="B31" s="254"/>
      <c r="C31" s="255"/>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6"/>
      <c r="AD31" s="15"/>
      <c r="AE31" s="82"/>
      <c r="AF31" s="82"/>
      <c r="AG31" s="82"/>
      <c r="AH31" s="82"/>
      <c r="AI31" s="82"/>
      <c r="AJ31" s="82"/>
      <c r="AK31" s="82"/>
      <c r="AL31" s="82"/>
      <c r="AM31" s="82"/>
      <c r="AN31" s="81"/>
    </row>
    <row r="32" spans="1:40" ht="15" customHeight="1" x14ac:dyDescent="0.3">
      <c r="A32" s="430" t="s">
        <v>58</v>
      </c>
      <c r="B32" s="488" t="s">
        <v>59</v>
      </c>
      <c r="C32" s="416" t="s">
        <v>60</v>
      </c>
      <c r="D32" s="416"/>
      <c r="E32" s="416"/>
      <c r="F32" s="416"/>
      <c r="G32" s="416"/>
      <c r="H32" s="416"/>
      <c r="I32" s="416"/>
      <c r="J32" s="416"/>
      <c r="K32" s="416"/>
      <c r="L32" s="416"/>
      <c r="M32" s="416"/>
      <c r="N32" s="416"/>
      <c r="O32" s="416"/>
      <c r="P32" s="416"/>
      <c r="Q32" s="248" t="s">
        <v>61</v>
      </c>
      <c r="R32" s="249"/>
      <c r="S32" s="249"/>
      <c r="T32" s="249"/>
      <c r="U32" s="249"/>
      <c r="V32" s="249"/>
      <c r="W32" s="249"/>
      <c r="X32" s="249"/>
      <c r="Y32" s="249"/>
      <c r="Z32" s="249"/>
      <c r="AA32" s="249"/>
      <c r="AB32" s="250"/>
      <c r="AE32" s="82"/>
      <c r="AF32" s="82"/>
      <c r="AG32" s="82"/>
      <c r="AH32" s="82"/>
      <c r="AI32" s="82"/>
      <c r="AJ32" s="82"/>
      <c r="AK32" s="82"/>
      <c r="AL32" s="82"/>
      <c r="AM32" s="82"/>
      <c r="AN32" s="81"/>
    </row>
    <row r="33" spans="1:40" ht="25.5" customHeight="1" x14ac:dyDescent="0.3">
      <c r="A33" s="430"/>
      <c r="B33" s="255"/>
      <c r="C33" s="134" t="s">
        <v>62</v>
      </c>
      <c r="D33" s="134" t="s">
        <v>63</v>
      </c>
      <c r="E33" s="134" t="s">
        <v>64</v>
      </c>
      <c r="F33" s="134" t="s">
        <v>65</v>
      </c>
      <c r="G33" s="134" t="s">
        <v>66</v>
      </c>
      <c r="H33" s="134" t="s">
        <v>67</v>
      </c>
      <c r="I33" s="134" t="s">
        <v>68</v>
      </c>
      <c r="J33" s="134" t="s">
        <v>69</v>
      </c>
      <c r="K33" s="134" t="s">
        <v>70</v>
      </c>
      <c r="L33" s="134" t="s">
        <v>71</v>
      </c>
      <c r="M33" s="134" t="s">
        <v>72</v>
      </c>
      <c r="N33" s="134" t="s">
        <v>73</v>
      </c>
      <c r="O33" s="134" t="s">
        <v>74</v>
      </c>
      <c r="P33" s="134" t="s">
        <v>75</v>
      </c>
      <c r="Q33" s="248" t="s">
        <v>76</v>
      </c>
      <c r="R33" s="249"/>
      <c r="S33" s="249"/>
      <c r="T33" s="249"/>
      <c r="U33" s="249"/>
      <c r="V33" s="249"/>
      <c r="W33" s="249"/>
      <c r="X33" s="249"/>
      <c r="Y33" s="249"/>
      <c r="Z33" s="249"/>
      <c r="AA33" s="249"/>
      <c r="AB33" s="250"/>
      <c r="AE33" s="83"/>
      <c r="AF33" s="83"/>
      <c r="AG33" s="83"/>
      <c r="AH33" s="83"/>
      <c r="AI33" s="83"/>
      <c r="AJ33" s="83"/>
      <c r="AK33" s="83"/>
      <c r="AL33" s="83"/>
      <c r="AM33" s="83"/>
      <c r="AN33" s="81"/>
    </row>
    <row r="34" spans="1:40" ht="49.5" customHeight="1" x14ac:dyDescent="0.3">
      <c r="A34" s="272" t="s">
        <v>146</v>
      </c>
      <c r="B34" s="270">
        <v>2.5</v>
      </c>
      <c r="C34" s="71" t="s">
        <v>78</v>
      </c>
      <c r="D34" s="130">
        <v>0</v>
      </c>
      <c r="E34" s="130">
        <v>9.0909090909090912E-2</v>
      </c>
      <c r="F34" s="130">
        <v>9.0909090909090912E-2</v>
      </c>
      <c r="G34" s="130">
        <v>9.0909090909090912E-2</v>
      </c>
      <c r="H34" s="130">
        <v>9.0909090909090912E-2</v>
      </c>
      <c r="I34" s="130">
        <v>9.0909090909090912E-2</v>
      </c>
      <c r="J34" s="130">
        <v>9.0909090909090912E-2</v>
      </c>
      <c r="K34" s="130">
        <v>9.0909090909090912E-2</v>
      </c>
      <c r="L34" s="130">
        <v>9.0909090909090912E-2</v>
      </c>
      <c r="M34" s="130">
        <v>9.0909090909090912E-2</v>
      </c>
      <c r="N34" s="130">
        <v>9.0909090909090912E-2</v>
      </c>
      <c r="O34" s="130">
        <v>9.0909090909090912E-2</v>
      </c>
      <c r="P34" s="72">
        <f>SUM(D34:O34)</f>
        <v>1.0000000000000002</v>
      </c>
      <c r="Q34" s="544" t="s">
        <v>244</v>
      </c>
      <c r="R34" s="545"/>
      <c r="S34" s="545"/>
      <c r="T34" s="545"/>
      <c r="U34" s="545"/>
      <c r="V34" s="545"/>
      <c r="W34" s="545"/>
      <c r="X34" s="545"/>
      <c r="Y34" s="545"/>
      <c r="Z34" s="545"/>
      <c r="AA34" s="545"/>
      <c r="AB34" s="546"/>
      <c r="AC34" s="64"/>
      <c r="AE34" s="84"/>
      <c r="AF34" s="84"/>
      <c r="AG34" s="84"/>
      <c r="AH34" s="84"/>
      <c r="AI34" s="84"/>
      <c r="AJ34" s="84"/>
      <c r="AK34" s="84"/>
      <c r="AL34" s="84"/>
      <c r="AM34" s="84"/>
      <c r="AN34" s="81"/>
    </row>
    <row r="35" spans="1:40" ht="49.5" customHeight="1" x14ac:dyDescent="0.3">
      <c r="A35" s="273"/>
      <c r="B35" s="271"/>
      <c r="C35" s="68" t="s">
        <v>79</v>
      </c>
      <c r="D35" s="110">
        <v>0</v>
      </c>
      <c r="E35" s="132">
        <v>9.0909090909090912E-2</v>
      </c>
      <c r="F35" s="132">
        <v>9.0909090909090912E-2</v>
      </c>
      <c r="G35" s="132">
        <v>9.0909090909090912E-2</v>
      </c>
      <c r="H35" s="132">
        <v>9.0909090909090912E-2</v>
      </c>
      <c r="I35" s="132">
        <v>9.0909090909090912E-2</v>
      </c>
      <c r="J35" s="132">
        <v>9.0909090909090912E-2</v>
      </c>
      <c r="K35" s="132">
        <v>9.0909090909090912E-2</v>
      </c>
      <c r="L35" s="132">
        <v>9.0909090909090912E-2</v>
      </c>
      <c r="M35" s="132">
        <v>9.0909090909090912E-2</v>
      </c>
      <c r="N35" s="132">
        <v>9.0909090909090912E-2</v>
      </c>
      <c r="O35" s="132">
        <v>9.0909090909090912E-2</v>
      </c>
      <c r="P35" s="16">
        <f t="shared" ref="P35:P45" si="0">SUM(D35:O35)</f>
        <v>1.0000000000000002</v>
      </c>
      <c r="Q35" s="547"/>
      <c r="R35" s="563"/>
      <c r="S35" s="563"/>
      <c r="T35" s="563"/>
      <c r="U35" s="563"/>
      <c r="V35" s="563"/>
      <c r="W35" s="563"/>
      <c r="X35" s="563"/>
      <c r="Y35" s="563"/>
      <c r="Z35" s="563"/>
      <c r="AA35" s="563"/>
      <c r="AB35" s="549"/>
      <c r="AC35" s="64"/>
      <c r="AE35" s="81"/>
      <c r="AF35" s="81"/>
      <c r="AG35" s="81"/>
      <c r="AH35" s="81"/>
      <c r="AI35" s="81"/>
      <c r="AJ35" s="81"/>
      <c r="AK35" s="81"/>
      <c r="AL35" s="81"/>
      <c r="AM35" s="81"/>
      <c r="AN35" s="81"/>
    </row>
    <row r="36" spans="1:40" ht="65.099999999999994" customHeight="1" x14ac:dyDescent="0.3">
      <c r="A36" s="274" t="s">
        <v>147</v>
      </c>
      <c r="B36" s="275"/>
      <c r="C36" s="68"/>
      <c r="D36" s="111">
        <v>0</v>
      </c>
      <c r="E36" s="111">
        <v>0</v>
      </c>
      <c r="F36" s="111">
        <v>10</v>
      </c>
      <c r="G36" s="111">
        <v>9</v>
      </c>
      <c r="H36" s="111">
        <v>2</v>
      </c>
      <c r="I36" s="111">
        <v>16</v>
      </c>
      <c r="J36" s="111">
        <v>3</v>
      </c>
      <c r="K36" s="111">
        <v>3</v>
      </c>
      <c r="L36" s="111">
        <v>12</v>
      </c>
      <c r="M36" s="111">
        <v>4</v>
      </c>
      <c r="N36" s="111">
        <v>7</v>
      </c>
      <c r="O36" s="111">
        <v>14</v>
      </c>
      <c r="P36" s="107">
        <v>20</v>
      </c>
      <c r="Q36" s="550"/>
      <c r="R36" s="551"/>
      <c r="S36" s="551"/>
      <c r="T36" s="551"/>
      <c r="U36" s="551"/>
      <c r="V36" s="551"/>
      <c r="W36" s="551"/>
      <c r="X36" s="551"/>
      <c r="Y36" s="551"/>
      <c r="Z36" s="551"/>
      <c r="AA36" s="551"/>
      <c r="AB36" s="552"/>
      <c r="AC36" s="64"/>
      <c r="AE36" s="81"/>
      <c r="AF36" s="81"/>
      <c r="AG36" s="81"/>
      <c r="AH36" s="81"/>
      <c r="AI36" s="81"/>
      <c r="AJ36" s="81"/>
      <c r="AK36" s="81"/>
      <c r="AL36" s="81"/>
      <c r="AM36" s="81"/>
      <c r="AN36" s="81"/>
    </row>
    <row r="37" spans="1:40" ht="52.5" customHeight="1" x14ac:dyDescent="0.3">
      <c r="A37" s="273" t="s">
        <v>215</v>
      </c>
      <c r="B37" s="270">
        <v>2.5</v>
      </c>
      <c r="C37" s="67" t="s">
        <v>78</v>
      </c>
      <c r="D37" s="130">
        <v>0</v>
      </c>
      <c r="E37" s="130">
        <v>9.0909090909090912E-2</v>
      </c>
      <c r="F37" s="130">
        <v>9.0909090909090912E-2</v>
      </c>
      <c r="G37" s="130">
        <v>9.0909090909090912E-2</v>
      </c>
      <c r="H37" s="130">
        <v>9.0909090909090912E-2</v>
      </c>
      <c r="I37" s="130">
        <v>9.0909090909090912E-2</v>
      </c>
      <c r="J37" s="130">
        <v>9.0909090909090912E-2</v>
      </c>
      <c r="K37" s="130">
        <v>9.0909090909090912E-2</v>
      </c>
      <c r="L37" s="130">
        <v>9.0909090909090912E-2</v>
      </c>
      <c r="M37" s="130">
        <v>9.0909090909090912E-2</v>
      </c>
      <c r="N37" s="130">
        <v>9.0909090909090912E-2</v>
      </c>
      <c r="O37" s="130">
        <v>9.0909090909090912E-2</v>
      </c>
      <c r="P37" s="16">
        <f t="shared" si="0"/>
        <v>1.0000000000000002</v>
      </c>
      <c r="Q37" s="544" t="s">
        <v>245</v>
      </c>
      <c r="R37" s="545"/>
      <c r="S37" s="545"/>
      <c r="T37" s="545"/>
      <c r="U37" s="545"/>
      <c r="V37" s="545"/>
      <c r="W37" s="545"/>
      <c r="X37" s="545"/>
      <c r="Y37" s="545"/>
      <c r="Z37" s="545"/>
      <c r="AA37" s="545"/>
      <c r="AB37" s="546"/>
      <c r="AC37" s="64"/>
      <c r="AM37" s="81"/>
      <c r="AN37" s="81"/>
    </row>
    <row r="38" spans="1:40" ht="65.099999999999994" customHeight="1" x14ac:dyDescent="0.3">
      <c r="A38" s="273"/>
      <c r="B38" s="271"/>
      <c r="C38" s="68" t="s">
        <v>79</v>
      </c>
      <c r="D38" s="110">
        <v>0</v>
      </c>
      <c r="E38" s="132">
        <v>9.0909090909090912E-2</v>
      </c>
      <c r="F38" s="132">
        <v>9.0909090909090912E-2</v>
      </c>
      <c r="G38" s="132">
        <v>9.0909090909090912E-2</v>
      </c>
      <c r="H38" s="132">
        <v>9.0909090909090912E-2</v>
      </c>
      <c r="I38" s="132">
        <v>9.0909090909090912E-2</v>
      </c>
      <c r="J38" s="132">
        <v>9.0909090909090912E-2</v>
      </c>
      <c r="K38" s="132">
        <v>9.0909090909090912E-2</v>
      </c>
      <c r="L38" s="132">
        <v>9.0909090909090912E-2</v>
      </c>
      <c r="M38" s="132">
        <v>9.0909090909090912E-2</v>
      </c>
      <c r="N38" s="132">
        <v>9.0909090909090912E-2</v>
      </c>
      <c r="O38" s="132">
        <v>9.0909090909090912E-2</v>
      </c>
      <c r="P38" s="16">
        <f t="shared" si="0"/>
        <v>1.0000000000000002</v>
      </c>
      <c r="Q38" s="547"/>
      <c r="R38" s="563"/>
      <c r="S38" s="563"/>
      <c r="T38" s="563"/>
      <c r="U38" s="563"/>
      <c r="V38" s="563"/>
      <c r="W38" s="563"/>
      <c r="X38" s="563"/>
      <c r="Y38" s="563"/>
      <c r="Z38" s="563"/>
      <c r="AA38" s="563"/>
      <c r="AB38" s="549"/>
      <c r="AC38" s="64"/>
      <c r="AD38" s="112"/>
      <c r="AM38" s="81"/>
      <c r="AN38" s="81"/>
    </row>
    <row r="39" spans="1:40" ht="72" customHeight="1" x14ac:dyDescent="0.3">
      <c r="A39" s="274" t="s">
        <v>214</v>
      </c>
      <c r="B39" s="275"/>
      <c r="C39" s="68"/>
      <c r="D39" s="111">
        <v>0</v>
      </c>
      <c r="E39" s="111">
        <v>2</v>
      </c>
      <c r="F39" s="111">
        <v>1</v>
      </c>
      <c r="G39" s="111">
        <v>20</v>
      </c>
      <c r="H39" s="111">
        <v>0</v>
      </c>
      <c r="I39" s="111">
        <v>0</v>
      </c>
      <c r="J39" s="111">
        <v>17</v>
      </c>
      <c r="K39" s="111">
        <v>17</v>
      </c>
      <c r="L39" s="111">
        <v>9</v>
      </c>
      <c r="M39" s="111">
        <v>20</v>
      </c>
      <c r="N39" s="111">
        <v>17</v>
      </c>
      <c r="O39" s="111">
        <v>11</v>
      </c>
      <c r="P39" s="73">
        <f t="shared" si="0"/>
        <v>114</v>
      </c>
      <c r="Q39" s="550"/>
      <c r="R39" s="551"/>
      <c r="S39" s="551"/>
      <c r="T39" s="551"/>
      <c r="U39" s="551"/>
      <c r="V39" s="551"/>
      <c r="W39" s="551"/>
      <c r="X39" s="551"/>
      <c r="Y39" s="551"/>
      <c r="Z39" s="551"/>
      <c r="AA39" s="551"/>
      <c r="AB39" s="552"/>
      <c r="AC39" s="64"/>
      <c r="AM39" s="84"/>
      <c r="AN39" s="81"/>
    </row>
    <row r="40" spans="1:40" ht="48" customHeight="1" x14ac:dyDescent="0.25">
      <c r="A40" s="251" t="s">
        <v>148</v>
      </c>
      <c r="B40" s="270">
        <v>2.5</v>
      </c>
      <c r="C40" s="67" t="s">
        <v>78</v>
      </c>
      <c r="D40" s="130">
        <v>0</v>
      </c>
      <c r="E40" s="130">
        <v>0</v>
      </c>
      <c r="F40" s="130">
        <v>0.1</v>
      </c>
      <c r="G40" s="130">
        <v>0.1</v>
      </c>
      <c r="H40" s="130">
        <v>0.1</v>
      </c>
      <c r="I40" s="130">
        <v>0.1</v>
      </c>
      <c r="J40" s="130">
        <v>0.1</v>
      </c>
      <c r="K40" s="130">
        <v>0.1</v>
      </c>
      <c r="L40" s="130">
        <v>0.1</v>
      </c>
      <c r="M40" s="130">
        <v>0.1</v>
      </c>
      <c r="N40" s="130">
        <v>0.1</v>
      </c>
      <c r="O40" s="130">
        <v>0.1</v>
      </c>
      <c r="P40" s="16">
        <f t="shared" si="0"/>
        <v>0.99999999999999989</v>
      </c>
      <c r="Q40" s="627" t="s">
        <v>246</v>
      </c>
      <c r="R40" s="628"/>
      <c r="S40" s="628"/>
      <c r="T40" s="628"/>
      <c r="U40" s="628"/>
      <c r="V40" s="628"/>
      <c r="W40" s="628"/>
      <c r="X40" s="628"/>
      <c r="Y40" s="628"/>
      <c r="Z40" s="628"/>
      <c r="AA40" s="628"/>
      <c r="AB40" s="629"/>
      <c r="AC40" s="64"/>
    </row>
    <row r="41" spans="1:40" ht="48" customHeight="1" x14ac:dyDescent="0.3">
      <c r="A41" s="252"/>
      <c r="B41" s="271"/>
      <c r="C41" s="68" t="s">
        <v>79</v>
      </c>
      <c r="D41" s="110">
        <v>0</v>
      </c>
      <c r="E41" s="110">
        <v>0</v>
      </c>
      <c r="F41" s="110">
        <v>0.1</v>
      </c>
      <c r="G41" s="110">
        <v>0.1</v>
      </c>
      <c r="H41" s="110">
        <v>0.1</v>
      </c>
      <c r="I41" s="110">
        <v>0.1</v>
      </c>
      <c r="J41" s="110">
        <v>0</v>
      </c>
      <c r="K41" s="110">
        <v>0.1</v>
      </c>
      <c r="L41" s="110">
        <v>0.1</v>
      </c>
      <c r="M41" s="110">
        <v>0.1</v>
      </c>
      <c r="N41" s="110">
        <v>0.1</v>
      </c>
      <c r="O41" s="110">
        <v>0.1</v>
      </c>
      <c r="P41" s="16">
        <f t="shared" si="0"/>
        <v>0.89999999999999991</v>
      </c>
      <c r="Q41" s="630"/>
      <c r="R41" s="631"/>
      <c r="S41" s="631"/>
      <c r="T41" s="631"/>
      <c r="U41" s="631"/>
      <c r="V41" s="631"/>
      <c r="W41" s="631"/>
      <c r="X41" s="631"/>
      <c r="Y41" s="631"/>
      <c r="Z41" s="631"/>
      <c r="AA41" s="631"/>
      <c r="AB41" s="632"/>
      <c r="AC41" s="64"/>
      <c r="AN41" s="81"/>
    </row>
    <row r="42" spans="1:40" ht="48" customHeight="1" x14ac:dyDescent="0.25">
      <c r="A42" s="274" t="s">
        <v>149</v>
      </c>
      <c r="B42" s="275"/>
      <c r="C42" s="68"/>
      <c r="D42" s="111">
        <v>0</v>
      </c>
      <c r="E42" s="111">
        <v>0</v>
      </c>
      <c r="F42" s="111">
        <v>1</v>
      </c>
      <c r="G42" s="111">
        <v>1</v>
      </c>
      <c r="H42" s="111">
        <v>0</v>
      </c>
      <c r="I42" s="111">
        <v>1</v>
      </c>
      <c r="J42" s="111">
        <v>0</v>
      </c>
      <c r="K42" s="111">
        <v>2</v>
      </c>
      <c r="L42" s="111">
        <v>1</v>
      </c>
      <c r="M42" s="111">
        <v>1</v>
      </c>
      <c r="N42" s="111">
        <v>1</v>
      </c>
      <c r="O42" s="111">
        <v>20</v>
      </c>
      <c r="P42" s="73">
        <f>SUM(D42:O42)</f>
        <v>28</v>
      </c>
      <c r="Q42" s="633"/>
      <c r="R42" s="634"/>
      <c r="S42" s="634"/>
      <c r="T42" s="634"/>
      <c r="U42" s="634"/>
      <c r="V42" s="634"/>
      <c r="W42" s="634"/>
      <c r="X42" s="634"/>
      <c r="Y42" s="634"/>
      <c r="Z42" s="634"/>
      <c r="AA42" s="634"/>
      <c r="AB42" s="635"/>
      <c r="AC42" s="64"/>
    </row>
    <row r="43" spans="1:40" ht="48" customHeight="1" x14ac:dyDescent="0.25">
      <c r="A43" s="561" t="s">
        <v>150</v>
      </c>
      <c r="B43" s="270">
        <v>2.5</v>
      </c>
      <c r="C43" s="67" t="s">
        <v>78</v>
      </c>
      <c r="D43" s="130">
        <v>0</v>
      </c>
      <c r="E43" s="130">
        <v>9.0909090909090912E-2</v>
      </c>
      <c r="F43" s="130">
        <v>9.0909090909090912E-2</v>
      </c>
      <c r="G43" s="130">
        <v>9.0909090909090912E-2</v>
      </c>
      <c r="H43" s="130">
        <v>9.0909090909090912E-2</v>
      </c>
      <c r="I43" s="130">
        <v>9.0909090909090912E-2</v>
      </c>
      <c r="J43" s="130">
        <v>9.0909090909090912E-2</v>
      </c>
      <c r="K43" s="130">
        <v>9.0909090909090912E-2</v>
      </c>
      <c r="L43" s="130">
        <v>9.0909090909090912E-2</v>
      </c>
      <c r="M43" s="130">
        <v>9.0909090909090912E-2</v>
      </c>
      <c r="N43" s="130">
        <v>9.0909090909090912E-2</v>
      </c>
      <c r="O43" s="130">
        <v>9.0909090909090912E-2</v>
      </c>
      <c r="P43" s="16">
        <f t="shared" si="0"/>
        <v>1.0000000000000002</v>
      </c>
      <c r="Q43" s="564" t="s">
        <v>247</v>
      </c>
      <c r="R43" s="565"/>
      <c r="S43" s="565"/>
      <c r="T43" s="565"/>
      <c r="U43" s="565"/>
      <c r="V43" s="565"/>
      <c r="W43" s="565"/>
      <c r="X43" s="565"/>
      <c r="Y43" s="565"/>
      <c r="Z43" s="565"/>
      <c r="AA43" s="565"/>
      <c r="AB43" s="566"/>
      <c r="AC43" s="64"/>
    </row>
    <row r="44" spans="1:40" ht="48" customHeight="1" x14ac:dyDescent="0.25">
      <c r="A44" s="562"/>
      <c r="B44" s="271"/>
      <c r="C44" s="68" t="s">
        <v>79</v>
      </c>
      <c r="D44" s="110">
        <v>0</v>
      </c>
      <c r="E44" s="132">
        <v>9.0909090909090912E-2</v>
      </c>
      <c r="F44" s="132">
        <v>9.0909090909090912E-2</v>
      </c>
      <c r="G44" s="132">
        <v>9.0909090909090912E-2</v>
      </c>
      <c r="H44" s="132">
        <v>9.0909090909090912E-2</v>
      </c>
      <c r="I44" s="132">
        <v>9.0909090909090912E-2</v>
      </c>
      <c r="J44" s="132">
        <v>9.0909090909090912E-2</v>
      </c>
      <c r="K44" s="132">
        <v>9.0909090909090912E-2</v>
      </c>
      <c r="L44" s="132">
        <v>9.0909090909090912E-2</v>
      </c>
      <c r="M44" s="132">
        <v>9.0909090909090912E-2</v>
      </c>
      <c r="N44" s="132">
        <v>9.0909090909090912E-2</v>
      </c>
      <c r="O44" s="132">
        <v>9.0909090909090912E-2</v>
      </c>
      <c r="P44" s="16">
        <f t="shared" si="0"/>
        <v>1.0000000000000002</v>
      </c>
      <c r="Q44" s="567"/>
      <c r="R44" s="568"/>
      <c r="S44" s="568"/>
      <c r="T44" s="568"/>
      <c r="U44" s="568"/>
      <c r="V44" s="568"/>
      <c r="W44" s="568"/>
      <c r="X44" s="568"/>
      <c r="Y44" s="568"/>
      <c r="Z44" s="568"/>
      <c r="AA44" s="568"/>
      <c r="AB44" s="569"/>
      <c r="AC44" s="64"/>
    </row>
    <row r="45" spans="1:40" ht="48" customHeight="1" x14ac:dyDescent="0.25">
      <c r="A45" s="274" t="s">
        <v>151</v>
      </c>
      <c r="B45" s="275"/>
      <c r="C45" s="68"/>
      <c r="D45" s="111">
        <v>0</v>
      </c>
      <c r="E45" s="111">
        <v>0</v>
      </c>
      <c r="F45" s="111">
        <v>0</v>
      </c>
      <c r="G45" s="111">
        <v>0</v>
      </c>
      <c r="H45" s="111">
        <v>24</v>
      </c>
      <c r="I45" s="111">
        <v>63</v>
      </c>
      <c r="J45" s="111">
        <v>96</v>
      </c>
      <c r="K45" s="111">
        <v>70</v>
      </c>
      <c r="L45" s="111">
        <v>104</v>
      </c>
      <c r="M45" s="111">
        <v>99</v>
      </c>
      <c r="N45" s="111">
        <v>104</v>
      </c>
      <c r="O45" s="111">
        <v>125</v>
      </c>
      <c r="P45" s="73">
        <f t="shared" si="0"/>
        <v>685</v>
      </c>
      <c r="Q45" s="570"/>
      <c r="R45" s="571"/>
      <c r="S45" s="571"/>
      <c r="T45" s="571"/>
      <c r="U45" s="571"/>
      <c r="V45" s="571"/>
      <c r="W45" s="571"/>
      <c r="X45" s="571"/>
      <c r="Y45" s="571"/>
      <c r="Z45" s="571"/>
      <c r="AA45" s="571"/>
      <c r="AB45" s="572"/>
      <c r="AC45" s="64"/>
    </row>
    <row r="46" spans="1:40" x14ac:dyDescent="0.25">
      <c r="F46" s="76"/>
      <c r="G46" s="74"/>
    </row>
    <row r="47" spans="1:40" x14ac:dyDescent="0.25">
      <c r="F47" s="77"/>
      <c r="G47" s="75"/>
    </row>
  </sheetData>
  <mergeCells count="101">
    <mergeCell ref="A40:A41"/>
    <mergeCell ref="B40:B41"/>
    <mergeCell ref="Q40:AB42"/>
    <mergeCell ref="A42:B42"/>
    <mergeCell ref="A43:A44"/>
    <mergeCell ref="B43:B44"/>
    <mergeCell ref="Q43:AB45"/>
    <mergeCell ref="A45:B45"/>
    <mergeCell ref="A34:A35"/>
    <mergeCell ref="B34:B35"/>
    <mergeCell ref="Q34:AB36"/>
    <mergeCell ref="A36:B36"/>
    <mergeCell ref="A37:A38"/>
    <mergeCell ref="B37:B38"/>
    <mergeCell ref="Q37:AB39"/>
    <mergeCell ref="A39:B39"/>
    <mergeCell ref="Q30:T30"/>
    <mergeCell ref="U30:X30"/>
    <mergeCell ref="Y30:AB30"/>
    <mergeCell ref="A31:AB31"/>
    <mergeCell ref="A32:A33"/>
    <mergeCell ref="B32:B33"/>
    <mergeCell ref="C32:P32"/>
    <mergeCell ref="Q32:AB32"/>
    <mergeCell ref="Q33:AB33"/>
    <mergeCell ref="P23:P26"/>
    <mergeCell ref="Q23:AB26"/>
    <mergeCell ref="A27:AB27"/>
    <mergeCell ref="A28:A29"/>
    <mergeCell ref="B28:B29"/>
    <mergeCell ref="C28:C29"/>
    <mergeCell ref="D28:P28"/>
    <mergeCell ref="Q28:AB28"/>
    <mergeCell ref="Q29:T29"/>
    <mergeCell ref="U29:X29"/>
    <mergeCell ref="A23:A26"/>
    <mergeCell ref="B23:C26"/>
    <mergeCell ref="D23:F26"/>
    <mergeCell ref="G23:I26"/>
    <mergeCell ref="J23:L26"/>
    <mergeCell ref="M23:O26"/>
    <mergeCell ref="Y29:AB29"/>
    <mergeCell ref="A20:AB20"/>
    <mergeCell ref="A21:A22"/>
    <mergeCell ref="B21:C22"/>
    <mergeCell ref="D21:O21"/>
    <mergeCell ref="P21:P22"/>
    <mergeCell ref="Q21:AB22"/>
    <mergeCell ref="D22:F22"/>
    <mergeCell ref="G22:I22"/>
    <mergeCell ref="J22:L22"/>
    <mergeCell ref="M22:O22"/>
    <mergeCell ref="Q17:S17"/>
    <mergeCell ref="T17:V17"/>
    <mergeCell ref="W17:Y17"/>
    <mergeCell ref="Z17:AB17"/>
    <mergeCell ref="Q18:S18"/>
    <mergeCell ref="T18:V18"/>
    <mergeCell ref="W18:Y18"/>
    <mergeCell ref="Z18:AB18"/>
    <mergeCell ref="A15:B16"/>
    <mergeCell ref="D15:E15"/>
    <mergeCell ref="F15:G15"/>
    <mergeCell ref="H15:I15"/>
    <mergeCell ref="Q15:AB15"/>
    <mergeCell ref="D16:E16"/>
    <mergeCell ref="F16:G16"/>
    <mergeCell ref="H16:I16"/>
    <mergeCell ref="Q16:V16"/>
    <mergeCell ref="W16:AB16"/>
    <mergeCell ref="C12:Z12"/>
    <mergeCell ref="A13:B13"/>
    <mergeCell ref="C13:Q13"/>
    <mergeCell ref="S13:T13"/>
    <mergeCell ref="V13:Y13"/>
    <mergeCell ref="AA13:AB13"/>
    <mergeCell ref="AA7:AB7"/>
    <mergeCell ref="Y8:Z8"/>
    <mergeCell ref="AA8:AB8"/>
    <mergeCell ref="Y9:Z9"/>
    <mergeCell ref="AA9:AB9"/>
    <mergeCell ref="A11:B11"/>
    <mergeCell ref="C11:K11"/>
    <mergeCell ref="M11:Q11"/>
    <mergeCell ref="R11:V11"/>
    <mergeCell ref="W11:X11"/>
    <mergeCell ref="A7:B9"/>
    <mergeCell ref="C7:K9"/>
    <mergeCell ref="R7:T9"/>
    <mergeCell ref="U7:V9"/>
    <mergeCell ref="W7:X9"/>
    <mergeCell ref="Y7:Z7"/>
    <mergeCell ref="A1:A4"/>
    <mergeCell ref="B1:Y1"/>
    <mergeCell ref="Z1:AB1"/>
    <mergeCell ref="B2:Y2"/>
    <mergeCell ref="Z2:AB2"/>
    <mergeCell ref="B3:Y4"/>
    <mergeCell ref="Z3:AB3"/>
    <mergeCell ref="Z4:AB4"/>
    <mergeCell ref="Y11:AB11"/>
  </mergeCells>
  <dataValidations count="3">
    <dataValidation type="textLength" operator="lessThanOrEqual" allowBlank="1" showInputMessage="1" showErrorMessage="1" errorTitle="Máximo 2.000 caracteres" error="Máximo 2.000 caracteres" promptTitle="2.000 caracteres" sqref="Q23:AB26">
      <formula1>2000</formula1>
    </dataValidation>
    <dataValidation type="textLength" operator="lessThanOrEqual" allowBlank="1" showInputMessage="1" showErrorMessage="1" errorTitle="Máximo 2.000 caracteres" error="Máximo 2.000 caracteres" sqref="Q30:T30 Q34:AB45">
      <formula1>2000</formula1>
    </dataValidation>
    <dataValidation type="textLength" operator="lessThanOrEqual" allowBlank="1" showInputMessage="1" showErrorMessage="1" errorTitle="Máximo 1.000 caracteres" error="Máximo 1.000 caracteres" sqref="U30:X30">
      <formula1>1000</formula1>
    </dataValidation>
  </dataValidations>
  <printOptions horizontalCentered="1" verticalCentered="1"/>
  <pageMargins left="0.25" right="0.25" top="0" bottom="0" header="0.3" footer="0.3"/>
  <pageSetup paperSize="132" scale="34"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N47"/>
  <sheetViews>
    <sheetView zoomScale="90" zoomScaleNormal="90" workbookViewId="0">
      <selection activeCell="A7" sqref="A7:B9"/>
    </sheetView>
  </sheetViews>
  <sheetFormatPr baseColWidth="10" defaultColWidth="11.42578125" defaultRowHeight="15" x14ac:dyDescent="0.25"/>
  <cols>
    <col min="1" max="1" width="38.42578125" customWidth="1"/>
    <col min="2" max="2" width="18.42578125" customWidth="1"/>
    <col min="3" max="3" width="22" customWidth="1"/>
    <col min="4" max="15" width="8.85546875" customWidth="1"/>
    <col min="16" max="16" width="21.42578125" customWidth="1"/>
    <col min="17" max="28" width="11.85546875" customWidth="1"/>
    <col min="29" max="29" width="6.42578125" style="18" bestFit="1" customWidth="1"/>
    <col min="30" max="30" width="22.85546875" customWidth="1"/>
    <col min="31" max="31" width="18.42578125" bestFit="1" customWidth="1"/>
    <col min="32" max="32" width="8.42578125" customWidth="1"/>
    <col min="33" max="33" width="18.42578125" bestFit="1" customWidth="1"/>
    <col min="34" max="34" width="5.42578125" customWidth="1"/>
    <col min="35" max="35" width="18.42578125" bestFit="1" customWidth="1"/>
    <col min="36" max="36" width="4.42578125" customWidth="1"/>
    <col min="37" max="37" width="23" bestFit="1" customWidth="1"/>
    <col min="38" max="38" width="11.42578125" customWidth="1"/>
    <col min="39" max="39" width="18.42578125" bestFit="1" customWidth="1"/>
    <col min="40" max="40" width="16.140625" customWidth="1"/>
  </cols>
  <sheetData>
    <row r="1" spans="1:28" ht="32.25" customHeight="1" x14ac:dyDescent="0.25">
      <c r="A1" s="377"/>
      <c r="B1" s="383" t="s">
        <v>0</v>
      </c>
      <c r="C1" s="384"/>
      <c r="D1" s="384"/>
      <c r="E1" s="384"/>
      <c r="F1" s="384"/>
      <c r="G1" s="384"/>
      <c r="H1" s="384"/>
      <c r="I1" s="384"/>
      <c r="J1" s="384"/>
      <c r="K1" s="384"/>
      <c r="L1" s="384"/>
      <c r="M1" s="384"/>
      <c r="N1" s="384"/>
      <c r="O1" s="384"/>
      <c r="P1" s="384"/>
      <c r="Q1" s="384"/>
      <c r="R1" s="384"/>
      <c r="S1" s="384"/>
      <c r="T1" s="384"/>
      <c r="U1" s="384"/>
      <c r="V1" s="384"/>
      <c r="W1" s="384"/>
      <c r="X1" s="384"/>
      <c r="Y1" s="385"/>
      <c r="Z1" s="357" t="s">
        <v>1</v>
      </c>
      <c r="AA1" s="358"/>
      <c r="AB1" s="359"/>
    </row>
    <row r="2" spans="1:28" ht="30.75" customHeight="1" x14ac:dyDescent="0.25">
      <c r="A2" s="378"/>
      <c r="B2" s="360" t="s">
        <v>2</v>
      </c>
      <c r="C2" s="361"/>
      <c r="D2" s="361"/>
      <c r="E2" s="361"/>
      <c r="F2" s="361"/>
      <c r="G2" s="361"/>
      <c r="H2" s="361"/>
      <c r="I2" s="361"/>
      <c r="J2" s="361"/>
      <c r="K2" s="361"/>
      <c r="L2" s="361"/>
      <c r="M2" s="361"/>
      <c r="N2" s="361"/>
      <c r="O2" s="361"/>
      <c r="P2" s="361"/>
      <c r="Q2" s="361"/>
      <c r="R2" s="361"/>
      <c r="S2" s="361"/>
      <c r="T2" s="361"/>
      <c r="U2" s="361"/>
      <c r="V2" s="361"/>
      <c r="W2" s="361"/>
      <c r="X2" s="361"/>
      <c r="Y2" s="362"/>
      <c r="Z2" s="317" t="s">
        <v>3</v>
      </c>
      <c r="AA2" s="318"/>
      <c r="AB2" s="319"/>
    </row>
    <row r="3" spans="1:28" ht="24" customHeight="1" x14ac:dyDescent="0.25">
      <c r="A3" s="378"/>
      <c r="B3" s="363" t="s">
        <v>4</v>
      </c>
      <c r="C3" s="364"/>
      <c r="D3" s="364"/>
      <c r="E3" s="364"/>
      <c r="F3" s="364"/>
      <c r="G3" s="364"/>
      <c r="H3" s="364"/>
      <c r="I3" s="364"/>
      <c r="J3" s="364"/>
      <c r="K3" s="364"/>
      <c r="L3" s="364"/>
      <c r="M3" s="364"/>
      <c r="N3" s="364"/>
      <c r="O3" s="364"/>
      <c r="P3" s="364"/>
      <c r="Q3" s="364"/>
      <c r="R3" s="364"/>
      <c r="S3" s="364"/>
      <c r="T3" s="364"/>
      <c r="U3" s="364"/>
      <c r="V3" s="364"/>
      <c r="W3" s="364"/>
      <c r="X3" s="364"/>
      <c r="Y3" s="365"/>
      <c r="Z3" s="317" t="s">
        <v>5</v>
      </c>
      <c r="AA3" s="318"/>
      <c r="AB3" s="319"/>
    </row>
    <row r="4" spans="1:28" ht="15.75" customHeight="1" thickBot="1" x14ac:dyDescent="0.3">
      <c r="A4" s="379"/>
      <c r="B4" s="366"/>
      <c r="C4" s="367"/>
      <c r="D4" s="367"/>
      <c r="E4" s="367"/>
      <c r="F4" s="367"/>
      <c r="G4" s="367"/>
      <c r="H4" s="367"/>
      <c r="I4" s="367"/>
      <c r="J4" s="367"/>
      <c r="K4" s="367"/>
      <c r="L4" s="367"/>
      <c r="M4" s="367"/>
      <c r="N4" s="367"/>
      <c r="O4" s="367"/>
      <c r="P4" s="367"/>
      <c r="Q4" s="367"/>
      <c r="R4" s="367"/>
      <c r="S4" s="367"/>
      <c r="T4" s="367"/>
      <c r="U4" s="367"/>
      <c r="V4" s="367"/>
      <c r="W4" s="367"/>
      <c r="X4" s="367"/>
      <c r="Y4" s="368"/>
      <c r="Z4" s="374" t="s">
        <v>6</v>
      </c>
      <c r="AA4" s="375"/>
      <c r="AB4" s="376"/>
    </row>
    <row r="5" spans="1:28" ht="9" customHeight="1" thickBot="1" x14ac:dyDescent="0.3">
      <c r="A5" s="90"/>
      <c r="B5" s="88"/>
      <c r="C5" s="89"/>
      <c r="D5" s="8"/>
      <c r="E5" s="8"/>
      <c r="F5" s="8"/>
      <c r="G5" s="8"/>
      <c r="H5" s="8"/>
      <c r="I5" s="8"/>
      <c r="J5" s="8"/>
      <c r="K5" s="8"/>
      <c r="L5" s="8"/>
      <c r="M5" s="8"/>
      <c r="N5" s="8"/>
      <c r="O5" s="8"/>
      <c r="P5" s="8"/>
      <c r="Q5" s="8"/>
      <c r="R5" s="8"/>
      <c r="S5" s="8"/>
      <c r="T5" s="8"/>
      <c r="U5" s="8"/>
      <c r="V5" s="8"/>
      <c r="W5" s="8"/>
      <c r="X5" s="9"/>
      <c r="Y5" s="8"/>
      <c r="Z5" s="10"/>
      <c r="AA5" s="2"/>
      <c r="AB5" s="91"/>
    </row>
    <row r="6" spans="1:28" ht="9" customHeight="1" thickBot="1" x14ac:dyDescent="0.3">
      <c r="A6" s="7"/>
      <c r="B6" s="8"/>
      <c r="C6" s="8"/>
      <c r="D6" s="8"/>
      <c r="E6" s="8"/>
      <c r="F6" s="8"/>
      <c r="G6" s="8"/>
      <c r="H6" s="8"/>
      <c r="I6" s="8"/>
      <c r="J6" s="8"/>
      <c r="K6" s="8"/>
      <c r="L6" s="8"/>
      <c r="M6" s="8"/>
      <c r="N6" s="8"/>
      <c r="O6" s="8"/>
      <c r="P6" s="8"/>
      <c r="Q6" s="8"/>
      <c r="R6" s="8"/>
      <c r="S6" s="8"/>
      <c r="T6" s="8"/>
      <c r="U6" s="8"/>
      <c r="V6" s="8"/>
      <c r="W6" s="8"/>
      <c r="X6" s="9"/>
      <c r="Y6" s="8"/>
      <c r="Z6" s="8"/>
      <c r="AA6" s="4"/>
      <c r="AB6" s="92"/>
    </row>
    <row r="7" spans="1:28" ht="15" customHeight="1" x14ac:dyDescent="0.25">
      <c r="A7" s="459" t="s">
        <v>7</v>
      </c>
      <c r="B7" s="460"/>
      <c r="C7" s="336" t="s">
        <v>8</v>
      </c>
      <c r="D7" s="310"/>
      <c r="E7" s="310"/>
      <c r="F7" s="310"/>
      <c r="G7" s="310"/>
      <c r="H7" s="310"/>
      <c r="I7" s="310"/>
      <c r="J7" s="310"/>
      <c r="K7" s="337"/>
      <c r="L7" s="95"/>
      <c r="M7" s="85"/>
      <c r="N7" s="85"/>
      <c r="O7" s="85"/>
      <c r="P7" s="85"/>
      <c r="Q7" s="86"/>
      <c r="R7" s="388" t="s">
        <v>9</v>
      </c>
      <c r="S7" s="389"/>
      <c r="T7" s="390"/>
      <c r="U7" s="435">
        <v>44564</v>
      </c>
      <c r="V7" s="436"/>
      <c r="W7" s="388" t="s">
        <v>10</v>
      </c>
      <c r="X7" s="390"/>
      <c r="Y7" s="450" t="s">
        <v>11</v>
      </c>
      <c r="Z7" s="451"/>
      <c r="AA7" s="334"/>
      <c r="AB7" s="335"/>
    </row>
    <row r="8" spans="1:28" ht="15" customHeight="1" x14ac:dyDescent="0.25">
      <c r="A8" s="461"/>
      <c r="B8" s="462"/>
      <c r="C8" s="338"/>
      <c r="D8" s="312"/>
      <c r="E8" s="312"/>
      <c r="F8" s="312"/>
      <c r="G8" s="312"/>
      <c r="H8" s="312"/>
      <c r="I8" s="312"/>
      <c r="J8" s="312"/>
      <c r="K8" s="339"/>
      <c r="L8" s="95"/>
      <c r="M8" s="85"/>
      <c r="N8" s="85"/>
      <c r="O8" s="85"/>
      <c r="P8" s="85"/>
      <c r="Q8" s="86"/>
      <c r="R8" s="391"/>
      <c r="S8" s="392"/>
      <c r="T8" s="393"/>
      <c r="U8" s="437"/>
      <c r="V8" s="438"/>
      <c r="W8" s="391"/>
      <c r="X8" s="393"/>
      <c r="Y8" s="457" t="s">
        <v>12</v>
      </c>
      <c r="Z8" s="458"/>
      <c r="AA8" s="344"/>
      <c r="AB8" s="345"/>
    </row>
    <row r="9" spans="1:28" ht="15" customHeight="1" thickBot="1" x14ac:dyDescent="0.3">
      <c r="A9" s="463"/>
      <c r="B9" s="464"/>
      <c r="C9" s="340"/>
      <c r="D9" s="314"/>
      <c r="E9" s="314"/>
      <c r="F9" s="314"/>
      <c r="G9" s="314"/>
      <c r="H9" s="314"/>
      <c r="I9" s="314"/>
      <c r="J9" s="314"/>
      <c r="K9" s="341"/>
      <c r="L9" s="95"/>
      <c r="M9" s="85"/>
      <c r="N9" s="85"/>
      <c r="O9" s="85"/>
      <c r="P9" s="85"/>
      <c r="Q9" s="86"/>
      <c r="R9" s="394"/>
      <c r="S9" s="395"/>
      <c r="T9" s="396"/>
      <c r="U9" s="439"/>
      <c r="V9" s="440"/>
      <c r="W9" s="394"/>
      <c r="X9" s="396"/>
      <c r="Y9" s="455" t="s">
        <v>13</v>
      </c>
      <c r="Z9" s="456"/>
      <c r="AA9" s="346" t="s">
        <v>14</v>
      </c>
      <c r="AB9" s="347"/>
    </row>
    <row r="10" spans="1:28" ht="9" customHeight="1" thickBot="1" x14ac:dyDescent="0.3">
      <c r="A10" s="87"/>
      <c r="B10" s="96"/>
      <c r="C10" s="14"/>
      <c r="D10" s="14"/>
      <c r="E10" s="14"/>
      <c r="F10" s="14"/>
      <c r="G10" s="14"/>
      <c r="H10" s="14"/>
      <c r="I10" s="14"/>
      <c r="J10" s="14"/>
      <c r="K10" s="14"/>
      <c r="L10" s="14"/>
      <c r="M10" s="133"/>
      <c r="N10" s="133"/>
      <c r="O10" s="133"/>
      <c r="P10" s="133"/>
      <c r="Q10" s="133"/>
      <c r="R10" s="100"/>
      <c r="S10" s="100"/>
      <c r="T10" s="100"/>
      <c r="U10" s="100"/>
      <c r="V10" s="100"/>
      <c r="W10" s="135"/>
      <c r="X10" s="135"/>
      <c r="Y10" s="135"/>
      <c r="Z10" s="135"/>
      <c r="AA10" s="135"/>
      <c r="AB10" s="138"/>
    </row>
    <row r="11" spans="1:28" ht="39" customHeight="1" thickBot="1" x14ac:dyDescent="0.3">
      <c r="A11" s="386" t="s">
        <v>15</v>
      </c>
      <c r="B11" s="387"/>
      <c r="C11" s="352" t="s">
        <v>16</v>
      </c>
      <c r="D11" s="353"/>
      <c r="E11" s="353"/>
      <c r="F11" s="353"/>
      <c r="G11" s="353"/>
      <c r="H11" s="353"/>
      <c r="I11" s="353"/>
      <c r="J11" s="353"/>
      <c r="K11" s="354"/>
      <c r="L11" s="66"/>
      <c r="M11" s="342" t="s">
        <v>17</v>
      </c>
      <c r="N11" s="465"/>
      <c r="O11" s="465"/>
      <c r="P11" s="465"/>
      <c r="Q11" s="343"/>
      <c r="R11" s="452" t="s">
        <v>18</v>
      </c>
      <c r="S11" s="453"/>
      <c r="T11" s="453"/>
      <c r="U11" s="453"/>
      <c r="V11" s="454"/>
      <c r="W11" s="342" t="s">
        <v>19</v>
      </c>
      <c r="X11" s="343"/>
      <c r="Y11" s="320" t="s">
        <v>20</v>
      </c>
      <c r="Z11" s="321"/>
      <c r="AA11" s="321"/>
      <c r="AB11" s="322"/>
    </row>
    <row r="12" spans="1:28" ht="9" customHeight="1" thickBot="1" x14ac:dyDescent="0.3">
      <c r="A12" s="70"/>
      <c r="B12" s="99"/>
      <c r="C12" s="355"/>
      <c r="D12" s="356"/>
      <c r="E12" s="356"/>
      <c r="F12" s="356"/>
      <c r="G12" s="356"/>
      <c r="H12" s="356"/>
      <c r="I12" s="356"/>
      <c r="J12" s="356"/>
      <c r="K12" s="356"/>
      <c r="L12" s="356"/>
      <c r="M12" s="356"/>
      <c r="N12" s="356"/>
      <c r="O12" s="356"/>
      <c r="P12" s="356"/>
      <c r="Q12" s="356"/>
      <c r="R12" s="356"/>
      <c r="S12" s="356"/>
      <c r="T12" s="356"/>
      <c r="U12" s="356"/>
      <c r="V12" s="356"/>
      <c r="W12" s="356"/>
      <c r="X12" s="356"/>
      <c r="Y12" s="356"/>
      <c r="Z12" s="356"/>
      <c r="AA12" s="6"/>
      <c r="AB12" s="93"/>
    </row>
    <row r="13" spans="1:28" s="1" customFormat="1" ht="37.5" customHeight="1" thickBot="1" x14ac:dyDescent="0.3">
      <c r="A13" s="459" t="s">
        <v>21</v>
      </c>
      <c r="B13" s="460"/>
      <c r="C13" s="413" t="s">
        <v>152</v>
      </c>
      <c r="D13" s="414"/>
      <c r="E13" s="414"/>
      <c r="F13" s="414"/>
      <c r="G13" s="414"/>
      <c r="H13" s="414"/>
      <c r="I13" s="414"/>
      <c r="J13" s="414"/>
      <c r="K13" s="414"/>
      <c r="L13" s="414"/>
      <c r="M13" s="414"/>
      <c r="N13" s="414"/>
      <c r="O13" s="414"/>
      <c r="P13" s="414"/>
      <c r="Q13" s="415"/>
      <c r="R13" s="8"/>
      <c r="S13" s="328" t="s">
        <v>22</v>
      </c>
      <c r="T13" s="328"/>
      <c r="U13" s="101">
        <v>1</v>
      </c>
      <c r="V13" s="327" t="s">
        <v>23</v>
      </c>
      <c r="W13" s="328"/>
      <c r="X13" s="328"/>
      <c r="Y13" s="328"/>
      <c r="Z13" s="8"/>
      <c r="AA13" s="332">
        <v>0.15</v>
      </c>
      <c r="AB13" s="333"/>
    </row>
    <row r="14" spans="1:28" ht="16.5" customHeight="1" thickBot="1" x14ac:dyDescent="0.3">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94"/>
    </row>
    <row r="15" spans="1:28" ht="24" customHeight="1" thickBot="1" x14ac:dyDescent="0.3">
      <c r="A15" s="369" t="s">
        <v>24</v>
      </c>
      <c r="B15" s="370"/>
      <c r="C15" s="137" t="s">
        <v>25</v>
      </c>
      <c r="D15" s="323" t="s">
        <v>26</v>
      </c>
      <c r="E15" s="324"/>
      <c r="F15" s="323" t="s">
        <v>27</v>
      </c>
      <c r="G15" s="324"/>
      <c r="H15" s="323" t="s">
        <v>28</v>
      </c>
      <c r="I15" s="373"/>
      <c r="J15" s="136"/>
      <c r="K15" s="65"/>
      <c r="L15" s="136"/>
      <c r="M15" s="4"/>
      <c r="N15" s="4"/>
      <c r="O15" s="4"/>
      <c r="P15" s="4"/>
      <c r="Q15" s="329" t="s">
        <v>29</v>
      </c>
      <c r="R15" s="330"/>
      <c r="S15" s="330"/>
      <c r="T15" s="330"/>
      <c r="U15" s="330"/>
      <c r="V15" s="330"/>
      <c r="W15" s="330"/>
      <c r="X15" s="330"/>
      <c r="Y15" s="330"/>
      <c r="Z15" s="330"/>
      <c r="AA15" s="330"/>
      <c r="AB15" s="331"/>
    </row>
    <row r="16" spans="1:28" ht="35.25" customHeight="1" thickBot="1" x14ac:dyDescent="0.3">
      <c r="A16" s="371"/>
      <c r="B16" s="372"/>
      <c r="C16" s="98"/>
      <c r="D16" s="325"/>
      <c r="E16" s="326"/>
      <c r="F16" s="325"/>
      <c r="G16" s="326"/>
      <c r="H16" s="325" t="s">
        <v>216</v>
      </c>
      <c r="I16" s="441"/>
      <c r="J16" s="136"/>
      <c r="K16" s="136"/>
      <c r="L16" s="136"/>
      <c r="M16" s="4"/>
      <c r="N16" s="4"/>
      <c r="O16" s="4"/>
      <c r="P16" s="4"/>
      <c r="Q16" s="419" t="s">
        <v>30</v>
      </c>
      <c r="R16" s="303"/>
      <c r="S16" s="303"/>
      <c r="T16" s="303"/>
      <c r="U16" s="303"/>
      <c r="V16" s="420"/>
      <c r="W16" s="302" t="s">
        <v>31</v>
      </c>
      <c r="X16" s="303"/>
      <c r="Y16" s="303"/>
      <c r="Z16" s="303"/>
      <c r="AA16" s="303"/>
      <c r="AB16" s="304"/>
    </row>
    <row r="17" spans="1:40" ht="27" customHeight="1" x14ac:dyDescent="0.25">
      <c r="A17" s="3"/>
      <c r="B17" s="4"/>
      <c r="C17" s="4"/>
      <c r="D17" s="13"/>
      <c r="E17" s="13"/>
      <c r="F17" s="13"/>
      <c r="G17" s="13"/>
      <c r="H17" s="13"/>
      <c r="I17" s="13"/>
      <c r="J17" s="13"/>
      <c r="K17" s="13"/>
      <c r="L17" s="13"/>
      <c r="M17" s="4"/>
      <c r="N17" s="4"/>
      <c r="O17" s="4"/>
      <c r="P17" s="4"/>
      <c r="Q17" s="348" t="s">
        <v>32</v>
      </c>
      <c r="R17" s="306"/>
      <c r="S17" s="307"/>
      <c r="T17" s="305" t="s">
        <v>33</v>
      </c>
      <c r="U17" s="306"/>
      <c r="V17" s="307"/>
      <c r="W17" s="305" t="s">
        <v>32</v>
      </c>
      <c r="X17" s="306"/>
      <c r="Y17" s="307"/>
      <c r="Z17" s="305" t="s">
        <v>33</v>
      </c>
      <c r="AA17" s="306"/>
      <c r="AB17" s="418"/>
      <c r="AC17" s="17"/>
      <c r="AD17" s="17"/>
    </row>
    <row r="18" spans="1:40" ht="18" customHeight="1" thickBot="1" x14ac:dyDescent="0.3">
      <c r="A18" s="7"/>
      <c r="B18" s="8"/>
      <c r="C18" s="13"/>
      <c r="D18" s="13"/>
      <c r="E18" s="13"/>
      <c r="F18" s="13"/>
      <c r="G18" s="69"/>
      <c r="H18" s="69"/>
      <c r="I18" s="69"/>
      <c r="J18" s="69"/>
      <c r="K18" s="69"/>
      <c r="L18" s="69"/>
      <c r="M18" s="13"/>
      <c r="N18" s="13"/>
      <c r="O18" s="13"/>
      <c r="P18" s="13"/>
      <c r="Q18" s="242">
        <v>0</v>
      </c>
      <c r="R18" s="243"/>
      <c r="S18" s="244"/>
      <c r="T18" s="445">
        <v>0</v>
      </c>
      <c r="U18" s="243"/>
      <c r="V18" s="244"/>
      <c r="W18" s="445">
        <v>284925000</v>
      </c>
      <c r="X18" s="243"/>
      <c r="Y18" s="244"/>
      <c r="Z18" s="445">
        <v>284925000</v>
      </c>
      <c r="AA18" s="243"/>
      <c r="AB18" s="244"/>
      <c r="AC18" s="19"/>
      <c r="AD18" s="19"/>
    </row>
    <row r="19" spans="1:40" ht="7.5" customHeight="1" thickBot="1" x14ac:dyDescent="0.3">
      <c r="A19" s="7"/>
      <c r="B19" s="8"/>
      <c r="C19" s="13"/>
      <c r="D19" s="13"/>
      <c r="E19" s="13"/>
      <c r="F19" s="13"/>
      <c r="G19" s="13"/>
      <c r="H19" s="13"/>
      <c r="I19" s="13"/>
      <c r="J19" s="13"/>
      <c r="K19" s="13"/>
      <c r="L19" s="13"/>
      <c r="M19" s="13"/>
      <c r="N19" s="13"/>
      <c r="O19" s="13"/>
      <c r="P19" s="13"/>
      <c r="Q19" s="13"/>
      <c r="R19" s="13"/>
      <c r="S19" s="13"/>
      <c r="T19" s="13"/>
      <c r="U19" s="13"/>
      <c r="V19" s="13"/>
      <c r="W19" s="13"/>
      <c r="X19" s="13"/>
      <c r="Y19" s="13"/>
      <c r="Z19" s="13"/>
      <c r="AA19" s="4"/>
      <c r="AB19" s="92"/>
    </row>
    <row r="20" spans="1:40" ht="17.25" customHeight="1" x14ac:dyDescent="0.25">
      <c r="A20" s="489" t="s">
        <v>34</v>
      </c>
      <c r="B20" s="490"/>
      <c r="C20" s="491"/>
      <c r="D20" s="491"/>
      <c r="E20" s="491"/>
      <c r="F20" s="491"/>
      <c r="G20" s="491"/>
      <c r="H20" s="491"/>
      <c r="I20" s="491"/>
      <c r="J20" s="491"/>
      <c r="K20" s="491"/>
      <c r="L20" s="491"/>
      <c r="M20" s="491"/>
      <c r="N20" s="491"/>
      <c r="O20" s="491"/>
      <c r="P20" s="491"/>
      <c r="Q20" s="491"/>
      <c r="R20" s="491"/>
      <c r="S20" s="491"/>
      <c r="T20" s="491"/>
      <c r="U20" s="491"/>
      <c r="V20" s="491"/>
      <c r="W20" s="491"/>
      <c r="X20" s="491"/>
      <c r="Y20" s="491"/>
      <c r="Z20" s="491"/>
      <c r="AA20" s="491"/>
      <c r="AB20" s="492"/>
    </row>
    <row r="21" spans="1:40" ht="15" customHeight="1" x14ac:dyDescent="0.25">
      <c r="A21" s="430" t="s">
        <v>35</v>
      </c>
      <c r="B21" s="443" t="s">
        <v>36</v>
      </c>
      <c r="C21" s="444"/>
      <c r="D21" s="248" t="s">
        <v>37</v>
      </c>
      <c r="E21" s="249"/>
      <c r="F21" s="249"/>
      <c r="G21" s="249"/>
      <c r="H21" s="249"/>
      <c r="I21" s="249"/>
      <c r="J21" s="249"/>
      <c r="K21" s="249"/>
      <c r="L21" s="249"/>
      <c r="M21" s="249"/>
      <c r="N21" s="249"/>
      <c r="O21" s="397"/>
      <c r="P21" s="416" t="s">
        <v>38</v>
      </c>
      <c r="Q21" s="416" t="s">
        <v>39</v>
      </c>
      <c r="R21" s="416"/>
      <c r="S21" s="416"/>
      <c r="T21" s="416"/>
      <c r="U21" s="416"/>
      <c r="V21" s="416"/>
      <c r="W21" s="416"/>
      <c r="X21" s="416"/>
      <c r="Y21" s="416"/>
      <c r="Z21" s="416"/>
      <c r="AA21" s="416"/>
      <c r="AB21" s="417"/>
    </row>
    <row r="22" spans="1:40" ht="27" customHeight="1" x14ac:dyDescent="0.25">
      <c r="A22" s="431"/>
      <c r="B22" s="315"/>
      <c r="C22" s="254"/>
      <c r="D22" s="248" t="s">
        <v>25</v>
      </c>
      <c r="E22" s="249"/>
      <c r="F22" s="397"/>
      <c r="G22" s="248" t="s">
        <v>26</v>
      </c>
      <c r="H22" s="249"/>
      <c r="I22" s="397"/>
      <c r="J22" s="248" t="s">
        <v>27</v>
      </c>
      <c r="K22" s="249"/>
      <c r="L22" s="397"/>
      <c r="M22" s="248" t="s">
        <v>28</v>
      </c>
      <c r="N22" s="249"/>
      <c r="O22" s="397"/>
      <c r="P22" s="397"/>
      <c r="Q22" s="416"/>
      <c r="R22" s="416"/>
      <c r="S22" s="416"/>
      <c r="T22" s="416"/>
      <c r="U22" s="416"/>
      <c r="V22" s="416"/>
      <c r="W22" s="416"/>
      <c r="X22" s="416"/>
      <c r="Y22" s="416"/>
      <c r="Z22" s="416"/>
      <c r="AA22" s="416"/>
      <c r="AB22" s="417"/>
    </row>
    <row r="23" spans="1:40" x14ac:dyDescent="0.25">
      <c r="A23" s="504"/>
      <c r="B23" s="398"/>
      <c r="C23" s="399"/>
      <c r="D23" s="421"/>
      <c r="E23" s="422"/>
      <c r="F23" s="423"/>
      <c r="G23" s="421"/>
      <c r="H23" s="422"/>
      <c r="I23" s="423"/>
      <c r="J23" s="421"/>
      <c r="K23" s="422"/>
      <c r="L23" s="423"/>
      <c r="M23" s="421"/>
      <c r="N23" s="422"/>
      <c r="O23" s="423"/>
      <c r="P23" s="380"/>
      <c r="Q23" s="404"/>
      <c r="R23" s="405"/>
      <c r="S23" s="405"/>
      <c r="T23" s="405"/>
      <c r="U23" s="405"/>
      <c r="V23" s="405"/>
      <c r="W23" s="405"/>
      <c r="X23" s="405"/>
      <c r="Y23" s="405"/>
      <c r="Z23" s="405"/>
      <c r="AA23" s="405"/>
      <c r="AB23" s="406"/>
    </row>
    <row r="24" spans="1:40" x14ac:dyDescent="0.25">
      <c r="A24" s="504"/>
      <c r="B24" s="400"/>
      <c r="C24" s="401"/>
      <c r="D24" s="424"/>
      <c r="E24" s="425"/>
      <c r="F24" s="426"/>
      <c r="G24" s="424"/>
      <c r="H24" s="425"/>
      <c r="I24" s="426"/>
      <c r="J24" s="424"/>
      <c r="K24" s="425"/>
      <c r="L24" s="426"/>
      <c r="M24" s="424"/>
      <c r="N24" s="425"/>
      <c r="O24" s="426"/>
      <c r="P24" s="381"/>
      <c r="Q24" s="407"/>
      <c r="R24" s="408"/>
      <c r="S24" s="408"/>
      <c r="T24" s="408"/>
      <c r="U24" s="408"/>
      <c r="V24" s="408"/>
      <c r="W24" s="408"/>
      <c r="X24" s="408"/>
      <c r="Y24" s="408"/>
      <c r="Z24" s="408"/>
      <c r="AA24" s="408"/>
      <c r="AB24" s="409"/>
    </row>
    <row r="25" spans="1:40" x14ac:dyDescent="0.25">
      <c r="A25" s="504"/>
      <c r="B25" s="400"/>
      <c r="C25" s="401"/>
      <c r="D25" s="424"/>
      <c r="E25" s="425"/>
      <c r="F25" s="426"/>
      <c r="G25" s="424"/>
      <c r="H25" s="425"/>
      <c r="I25" s="426"/>
      <c r="J25" s="424"/>
      <c r="K25" s="425"/>
      <c r="L25" s="426"/>
      <c r="M25" s="424"/>
      <c r="N25" s="425"/>
      <c r="O25" s="426"/>
      <c r="P25" s="381"/>
      <c r="Q25" s="407"/>
      <c r="R25" s="408"/>
      <c r="S25" s="408"/>
      <c r="T25" s="408"/>
      <c r="U25" s="408"/>
      <c r="V25" s="408"/>
      <c r="W25" s="408"/>
      <c r="X25" s="408"/>
      <c r="Y25" s="408"/>
      <c r="Z25" s="408"/>
      <c r="AA25" s="408"/>
      <c r="AB25" s="409"/>
    </row>
    <row r="26" spans="1:40" ht="30" customHeight="1" thickBot="1" x14ac:dyDescent="0.3">
      <c r="A26" s="432"/>
      <c r="B26" s="400"/>
      <c r="C26" s="401"/>
      <c r="D26" s="424"/>
      <c r="E26" s="425"/>
      <c r="F26" s="426"/>
      <c r="G26" s="424"/>
      <c r="H26" s="425"/>
      <c r="I26" s="426"/>
      <c r="J26" s="424"/>
      <c r="K26" s="425"/>
      <c r="L26" s="426"/>
      <c r="M26" s="424"/>
      <c r="N26" s="425"/>
      <c r="O26" s="426"/>
      <c r="P26" s="381"/>
      <c r="Q26" s="410"/>
      <c r="R26" s="411"/>
      <c r="S26" s="411"/>
      <c r="T26" s="411"/>
      <c r="U26" s="411"/>
      <c r="V26" s="411"/>
      <c r="W26" s="411"/>
      <c r="X26" s="411"/>
      <c r="Y26" s="411"/>
      <c r="Z26" s="411"/>
      <c r="AA26" s="411"/>
      <c r="AB26" s="412"/>
    </row>
    <row r="27" spans="1:40" ht="40.5" customHeight="1" x14ac:dyDescent="0.25">
      <c r="A27" s="446"/>
      <c r="B27" s="447"/>
      <c r="C27" s="447"/>
      <c r="D27" s="447"/>
      <c r="E27" s="447"/>
      <c r="F27" s="447"/>
      <c r="G27" s="447"/>
      <c r="H27" s="447"/>
      <c r="I27" s="447"/>
      <c r="J27" s="447"/>
      <c r="K27" s="447"/>
      <c r="L27" s="447"/>
      <c r="M27" s="447"/>
      <c r="N27" s="447"/>
      <c r="O27" s="447"/>
      <c r="P27" s="447"/>
      <c r="Q27" s="447"/>
      <c r="R27" s="447"/>
      <c r="S27" s="447"/>
      <c r="T27" s="447"/>
      <c r="U27" s="447"/>
      <c r="V27" s="447"/>
      <c r="W27" s="447"/>
      <c r="X27" s="447"/>
      <c r="Y27" s="447"/>
      <c r="Z27" s="447"/>
      <c r="AA27" s="447"/>
      <c r="AB27" s="448"/>
    </row>
    <row r="28" spans="1:40" ht="36.75" customHeight="1" x14ac:dyDescent="0.3">
      <c r="A28" s="430" t="s">
        <v>35</v>
      </c>
      <c r="B28" s="416" t="s">
        <v>40</v>
      </c>
      <c r="C28" s="416" t="s">
        <v>36</v>
      </c>
      <c r="D28" s="416" t="s">
        <v>41</v>
      </c>
      <c r="E28" s="416"/>
      <c r="F28" s="416"/>
      <c r="G28" s="416"/>
      <c r="H28" s="416"/>
      <c r="I28" s="416"/>
      <c r="J28" s="416"/>
      <c r="K28" s="416"/>
      <c r="L28" s="416"/>
      <c r="M28" s="416"/>
      <c r="N28" s="416"/>
      <c r="O28" s="416"/>
      <c r="P28" s="416"/>
      <c r="Q28" s="416" t="s">
        <v>42</v>
      </c>
      <c r="R28" s="416"/>
      <c r="S28" s="416"/>
      <c r="T28" s="416"/>
      <c r="U28" s="416"/>
      <c r="V28" s="416"/>
      <c r="W28" s="416"/>
      <c r="X28" s="416"/>
      <c r="Y28" s="416"/>
      <c r="Z28" s="416"/>
      <c r="AA28" s="416"/>
      <c r="AB28" s="416"/>
      <c r="AE28" s="82"/>
      <c r="AF28" s="82"/>
      <c r="AG28" s="82"/>
      <c r="AH28" s="82"/>
      <c r="AI28" s="82"/>
      <c r="AJ28" s="82"/>
      <c r="AK28" s="82"/>
      <c r="AL28" s="82"/>
      <c r="AM28" s="82"/>
      <c r="AN28" s="81"/>
    </row>
    <row r="29" spans="1:40" ht="25.5" customHeight="1" x14ac:dyDescent="0.3">
      <c r="A29" s="430"/>
      <c r="B29" s="416"/>
      <c r="C29" s="442"/>
      <c r="D29" s="134" t="s">
        <v>43</v>
      </c>
      <c r="E29" s="134" t="s">
        <v>44</v>
      </c>
      <c r="F29" s="134" t="s">
        <v>45</v>
      </c>
      <c r="G29" s="134" t="s">
        <v>46</v>
      </c>
      <c r="H29" s="134" t="s">
        <v>47</v>
      </c>
      <c r="I29" s="134" t="s">
        <v>48</v>
      </c>
      <c r="J29" s="134" t="s">
        <v>49</v>
      </c>
      <c r="K29" s="134" t="s">
        <v>50</v>
      </c>
      <c r="L29" s="134" t="s">
        <v>51</v>
      </c>
      <c r="M29" s="134" t="s">
        <v>52</v>
      </c>
      <c r="N29" s="134" t="s">
        <v>53</v>
      </c>
      <c r="O29" s="134" t="s">
        <v>54</v>
      </c>
      <c r="P29" s="134" t="s">
        <v>38</v>
      </c>
      <c r="Q29" s="315" t="s">
        <v>55</v>
      </c>
      <c r="R29" s="316"/>
      <c r="S29" s="316"/>
      <c r="T29" s="254"/>
      <c r="U29" s="315" t="s">
        <v>56</v>
      </c>
      <c r="V29" s="316"/>
      <c r="W29" s="316"/>
      <c r="X29" s="254"/>
      <c r="Y29" s="315" t="s">
        <v>57</v>
      </c>
      <c r="Z29" s="316"/>
      <c r="AA29" s="316"/>
      <c r="AB29" s="449"/>
      <c r="AE29" s="82"/>
      <c r="AF29" s="82"/>
      <c r="AG29" s="82"/>
      <c r="AH29" s="82"/>
      <c r="AI29" s="82"/>
      <c r="AJ29" s="82"/>
      <c r="AK29" s="82"/>
      <c r="AL29" s="82"/>
      <c r="AM29" s="82"/>
      <c r="AN29" s="81"/>
    </row>
    <row r="30" spans="1:40" ht="303.75" customHeight="1" thickBot="1" x14ac:dyDescent="0.35">
      <c r="A30" s="79" t="s">
        <v>153</v>
      </c>
      <c r="B30" s="80">
        <v>0.15</v>
      </c>
      <c r="C30" s="102">
        <v>1</v>
      </c>
      <c r="D30" s="114">
        <v>1</v>
      </c>
      <c r="E30" s="114">
        <v>1</v>
      </c>
      <c r="F30" s="114">
        <v>1</v>
      </c>
      <c r="G30" s="114">
        <v>1</v>
      </c>
      <c r="H30" s="114">
        <v>1</v>
      </c>
      <c r="I30" s="114">
        <v>1</v>
      </c>
      <c r="J30" s="114">
        <v>1</v>
      </c>
      <c r="K30" s="114">
        <v>1</v>
      </c>
      <c r="L30" s="114">
        <v>1</v>
      </c>
      <c r="M30" s="114">
        <v>1</v>
      </c>
      <c r="N30" s="114">
        <v>1</v>
      </c>
      <c r="O30" s="114">
        <v>1</v>
      </c>
      <c r="P30" s="114">
        <v>1</v>
      </c>
      <c r="Q30" s="482" t="s">
        <v>229</v>
      </c>
      <c r="R30" s="483"/>
      <c r="S30" s="483"/>
      <c r="T30" s="484"/>
      <c r="U30" s="482"/>
      <c r="V30" s="553"/>
      <c r="W30" s="553"/>
      <c r="X30" s="554"/>
      <c r="Y30" s="482" t="s">
        <v>235</v>
      </c>
      <c r="Z30" s="483"/>
      <c r="AA30" s="483"/>
      <c r="AB30" s="555"/>
      <c r="AC30" s="78"/>
      <c r="AE30" s="82"/>
      <c r="AF30" s="82"/>
      <c r="AG30" s="82"/>
      <c r="AH30" s="82"/>
      <c r="AI30" s="82"/>
      <c r="AJ30" s="82"/>
      <c r="AK30" s="82"/>
      <c r="AL30" s="82"/>
      <c r="AM30" s="82"/>
      <c r="AN30" s="81"/>
    </row>
    <row r="31" spans="1:40" ht="18.75" x14ac:dyDescent="0.3">
      <c r="A31" s="253"/>
      <c r="B31" s="254"/>
      <c r="C31" s="255"/>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6"/>
      <c r="AD31" s="15"/>
      <c r="AE31" s="82"/>
      <c r="AF31" s="82"/>
      <c r="AG31" s="82"/>
      <c r="AH31" s="82"/>
      <c r="AI31" s="82"/>
      <c r="AJ31" s="82"/>
      <c r="AK31" s="82"/>
      <c r="AL31" s="82"/>
      <c r="AM31" s="82"/>
      <c r="AN31" s="81"/>
    </row>
    <row r="32" spans="1:40" ht="15" customHeight="1" x14ac:dyDescent="0.3">
      <c r="A32" s="430" t="s">
        <v>58</v>
      </c>
      <c r="B32" s="488" t="s">
        <v>59</v>
      </c>
      <c r="C32" s="416" t="s">
        <v>60</v>
      </c>
      <c r="D32" s="416"/>
      <c r="E32" s="416"/>
      <c r="F32" s="416"/>
      <c r="G32" s="416"/>
      <c r="H32" s="416"/>
      <c r="I32" s="416"/>
      <c r="J32" s="416"/>
      <c r="K32" s="416"/>
      <c r="L32" s="416"/>
      <c r="M32" s="416"/>
      <c r="N32" s="416"/>
      <c r="O32" s="416"/>
      <c r="P32" s="416"/>
      <c r="Q32" s="248" t="s">
        <v>61</v>
      </c>
      <c r="R32" s="249"/>
      <c r="S32" s="249"/>
      <c r="T32" s="249"/>
      <c r="U32" s="249"/>
      <c r="V32" s="249"/>
      <c r="W32" s="249"/>
      <c r="X32" s="249"/>
      <c r="Y32" s="249"/>
      <c r="Z32" s="249"/>
      <c r="AA32" s="249"/>
      <c r="AB32" s="250"/>
      <c r="AE32" s="82"/>
      <c r="AF32" s="82"/>
      <c r="AG32" s="82"/>
      <c r="AH32" s="82"/>
      <c r="AI32" s="82"/>
      <c r="AJ32" s="82"/>
      <c r="AK32" s="82"/>
      <c r="AL32" s="82"/>
      <c r="AM32" s="82"/>
      <c r="AN32" s="81"/>
    </row>
    <row r="33" spans="1:40" ht="25.5" customHeight="1" x14ac:dyDescent="0.3">
      <c r="A33" s="430"/>
      <c r="B33" s="255"/>
      <c r="C33" s="134" t="s">
        <v>62</v>
      </c>
      <c r="D33" s="134" t="s">
        <v>63</v>
      </c>
      <c r="E33" s="134" t="s">
        <v>64</v>
      </c>
      <c r="F33" s="134" t="s">
        <v>65</v>
      </c>
      <c r="G33" s="134" t="s">
        <v>66</v>
      </c>
      <c r="H33" s="134" t="s">
        <v>67</v>
      </c>
      <c r="I33" s="134" t="s">
        <v>68</v>
      </c>
      <c r="J33" s="134" t="s">
        <v>69</v>
      </c>
      <c r="K33" s="134" t="s">
        <v>70</v>
      </c>
      <c r="L33" s="134" t="s">
        <v>71</v>
      </c>
      <c r="M33" s="134" t="s">
        <v>72</v>
      </c>
      <c r="N33" s="134" t="s">
        <v>73</v>
      </c>
      <c r="O33" s="134" t="s">
        <v>74</v>
      </c>
      <c r="P33" s="134" t="s">
        <v>75</v>
      </c>
      <c r="Q33" s="248" t="s">
        <v>76</v>
      </c>
      <c r="R33" s="249"/>
      <c r="S33" s="249"/>
      <c r="T33" s="249"/>
      <c r="U33" s="249"/>
      <c r="V33" s="249"/>
      <c r="W33" s="249"/>
      <c r="X33" s="249"/>
      <c r="Y33" s="249"/>
      <c r="Z33" s="249"/>
      <c r="AA33" s="249"/>
      <c r="AB33" s="250"/>
      <c r="AE33" s="83"/>
      <c r="AF33" s="83"/>
      <c r="AG33" s="83"/>
      <c r="AH33" s="83"/>
      <c r="AI33" s="83"/>
      <c r="AJ33" s="83"/>
      <c r="AK33" s="83"/>
      <c r="AL33" s="83"/>
      <c r="AM33" s="83"/>
      <c r="AN33" s="81"/>
    </row>
    <row r="34" spans="1:40" ht="47.25" customHeight="1" x14ac:dyDescent="0.3">
      <c r="A34" s="272" t="s">
        <v>154</v>
      </c>
      <c r="B34" s="509">
        <v>3.75</v>
      </c>
      <c r="C34" s="71" t="s">
        <v>78</v>
      </c>
      <c r="D34" s="130">
        <v>0</v>
      </c>
      <c r="E34" s="130">
        <v>9.0909090909090912E-2</v>
      </c>
      <c r="F34" s="130">
        <v>9.0909090909090912E-2</v>
      </c>
      <c r="G34" s="130">
        <v>9.0909090909090912E-2</v>
      </c>
      <c r="H34" s="130">
        <v>9.0909090909090912E-2</v>
      </c>
      <c r="I34" s="130">
        <v>9.0909090909090912E-2</v>
      </c>
      <c r="J34" s="130">
        <v>9.0909090909090912E-2</v>
      </c>
      <c r="K34" s="130">
        <v>9.0909090909090912E-2</v>
      </c>
      <c r="L34" s="130">
        <v>9.0909090909090912E-2</v>
      </c>
      <c r="M34" s="130">
        <v>9.0909090909090912E-2</v>
      </c>
      <c r="N34" s="130">
        <v>9.0909090909090912E-2</v>
      </c>
      <c r="O34" s="130">
        <v>9.0909090909090912E-2</v>
      </c>
      <c r="P34" s="72">
        <f>SUM(D34:O34)</f>
        <v>1.0000000000000002</v>
      </c>
      <c r="Q34" s="564" t="s">
        <v>225</v>
      </c>
      <c r="R34" s="565"/>
      <c r="S34" s="565"/>
      <c r="T34" s="565"/>
      <c r="U34" s="565"/>
      <c r="V34" s="565"/>
      <c r="W34" s="565"/>
      <c r="X34" s="565"/>
      <c r="Y34" s="565"/>
      <c r="Z34" s="565"/>
      <c r="AA34" s="565"/>
      <c r="AB34" s="566"/>
      <c r="AC34" s="64"/>
      <c r="AE34" s="84"/>
      <c r="AF34" s="84"/>
      <c r="AG34" s="84"/>
      <c r="AH34" s="84"/>
      <c r="AI34" s="84"/>
      <c r="AJ34" s="84"/>
      <c r="AK34" s="84"/>
      <c r="AL34" s="84"/>
      <c r="AM34" s="84"/>
      <c r="AN34" s="81"/>
    </row>
    <row r="35" spans="1:40" ht="47.25" customHeight="1" x14ac:dyDescent="0.3">
      <c r="A35" s="273"/>
      <c r="B35" s="271"/>
      <c r="C35" s="68" t="s">
        <v>79</v>
      </c>
      <c r="D35" s="110">
        <v>0</v>
      </c>
      <c r="E35" s="132">
        <v>9.0999999999999998E-2</v>
      </c>
      <c r="F35" s="132">
        <v>9.0999999999999998E-2</v>
      </c>
      <c r="G35" s="132">
        <v>9.0999999999999998E-2</v>
      </c>
      <c r="H35" s="132">
        <v>9.0999999999999998E-2</v>
      </c>
      <c r="I35" s="132">
        <v>9.0999999999999998E-2</v>
      </c>
      <c r="J35" s="132">
        <v>9.0999999999999998E-2</v>
      </c>
      <c r="K35" s="132">
        <v>9.0999999999999998E-2</v>
      </c>
      <c r="L35" s="132">
        <v>9.0999999999999998E-2</v>
      </c>
      <c r="M35" s="132">
        <v>9.0999999999999998E-2</v>
      </c>
      <c r="N35" s="132">
        <v>9.0999999999999998E-2</v>
      </c>
      <c r="O35" s="132">
        <v>9.0999999999999998E-2</v>
      </c>
      <c r="P35" s="16">
        <f t="shared" ref="P35:P45" si="0">SUM(D35:O35)</f>
        <v>1.0009999999999999</v>
      </c>
      <c r="Q35" s="567"/>
      <c r="R35" s="568"/>
      <c r="S35" s="568"/>
      <c r="T35" s="568"/>
      <c r="U35" s="568"/>
      <c r="V35" s="568"/>
      <c r="W35" s="568"/>
      <c r="X35" s="568"/>
      <c r="Y35" s="568"/>
      <c r="Z35" s="568"/>
      <c r="AA35" s="568"/>
      <c r="AB35" s="569"/>
      <c r="AC35" s="64"/>
      <c r="AE35" s="81"/>
      <c r="AF35" s="81"/>
      <c r="AG35" s="81"/>
      <c r="AH35" s="81"/>
      <c r="AI35" s="81"/>
      <c r="AJ35" s="81"/>
      <c r="AK35" s="81"/>
      <c r="AL35" s="81"/>
      <c r="AM35" s="81"/>
      <c r="AN35" s="81"/>
    </row>
    <row r="36" spans="1:40" ht="47.25" customHeight="1" x14ac:dyDescent="0.3">
      <c r="A36" s="274" t="s">
        <v>155</v>
      </c>
      <c r="B36" s="275"/>
      <c r="C36" s="110"/>
      <c r="D36" s="111">
        <v>0</v>
      </c>
      <c r="E36" s="111">
        <v>0</v>
      </c>
      <c r="F36" s="111">
        <v>2</v>
      </c>
      <c r="G36" s="111">
        <v>3</v>
      </c>
      <c r="H36" s="111">
        <v>5</v>
      </c>
      <c r="I36" s="111">
        <v>8</v>
      </c>
      <c r="J36" s="111">
        <v>2</v>
      </c>
      <c r="K36" s="111">
        <v>1</v>
      </c>
      <c r="L36" s="111">
        <v>4</v>
      </c>
      <c r="M36" s="111">
        <v>2</v>
      </c>
      <c r="N36" s="111">
        <v>2</v>
      </c>
      <c r="O36" s="111">
        <v>1</v>
      </c>
      <c r="P36" s="107">
        <f>SUM(D36:O36)</f>
        <v>30</v>
      </c>
      <c r="Q36" s="570"/>
      <c r="R36" s="571"/>
      <c r="S36" s="571"/>
      <c r="T36" s="571"/>
      <c r="U36" s="571"/>
      <c r="V36" s="571"/>
      <c r="W36" s="571"/>
      <c r="X36" s="571"/>
      <c r="Y36" s="571"/>
      <c r="Z36" s="571"/>
      <c r="AA36" s="571"/>
      <c r="AB36" s="572"/>
      <c r="AC36" s="64"/>
      <c r="AE36" s="81"/>
      <c r="AF36" s="81"/>
      <c r="AG36" s="81"/>
      <c r="AH36" s="81"/>
      <c r="AI36" s="81"/>
      <c r="AJ36" s="81"/>
      <c r="AK36" s="81"/>
      <c r="AL36" s="81"/>
      <c r="AM36" s="81"/>
      <c r="AN36" s="81"/>
    </row>
    <row r="37" spans="1:40" ht="39" customHeight="1" x14ac:dyDescent="0.3">
      <c r="A37" s="273" t="s">
        <v>156</v>
      </c>
      <c r="B37" s="270">
        <v>3.75</v>
      </c>
      <c r="C37" s="67" t="s">
        <v>78</v>
      </c>
      <c r="D37" s="130">
        <v>0</v>
      </c>
      <c r="E37" s="130">
        <v>9.0909090909090912E-2</v>
      </c>
      <c r="F37" s="130">
        <v>9.0909090909090912E-2</v>
      </c>
      <c r="G37" s="130">
        <v>9.0909090909090912E-2</v>
      </c>
      <c r="H37" s="130">
        <v>9.0909090909090912E-2</v>
      </c>
      <c r="I37" s="130">
        <v>9.0909090909090912E-2</v>
      </c>
      <c r="J37" s="130">
        <v>9.0909090909090912E-2</v>
      </c>
      <c r="K37" s="130">
        <v>9.0909090909090912E-2</v>
      </c>
      <c r="L37" s="130">
        <v>9.0909090909090912E-2</v>
      </c>
      <c r="M37" s="130">
        <v>9.0909090909090912E-2</v>
      </c>
      <c r="N37" s="130">
        <v>9.0909090909090912E-2</v>
      </c>
      <c r="O37" s="130">
        <v>9.0909090909090912E-2</v>
      </c>
      <c r="P37" s="16">
        <f t="shared" si="0"/>
        <v>1.0000000000000002</v>
      </c>
      <c r="Q37" s="564" t="s">
        <v>226</v>
      </c>
      <c r="R37" s="565"/>
      <c r="S37" s="565"/>
      <c r="T37" s="565"/>
      <c r="U37" s="565"/>
      <c r="V37" s="565"/>
      <c r="W37" s="565"/>
      <c r="X37" s="565"/>
      <c r="Y37" s="565"/>
      <c r="Z37" s="565"/>
      <c r="AA37" s="565"/>
      <c r="AB37" s="566"/>
      <c r="AC37" s="64"/>
      <c r="AM37" s="81"/>
      <c r="AN37" s="81"/>
    </row>
    <row r="38" spans="1:40" ht="39" customHeight="1" x14ac:dyDescent="0.3">
      <c r="A38" s="273"/>
      <c r="B38" s="271"/>
      <c r="C38" s="68" t="s">
        <v>79</v>
      </c>
      <c r="D38" s="110">
        <v>0</v>
      </c>
      <c r="E38" s="132">
        <v>9.0909090909090912E-2</v>
      </c>
      <c r="F38" s="132">
        <v>9.0909090909090912E-2</v>
      </c>
      <c r="G38" s="132">
        <v>9.0909090909090912E-2</v>
      </c>
      <c r="H38" s="132">
        <v>9.0909090909090912E-2</v>
      </c>
      <c r="I38" s="132">
        <v>9.0909090909090912E-2</v>
      </c>
      <c r="J38" s="132">
        <v>9.0909090909090912E-2</v>
      </c>
      <c r="K38" s="132">
        <v>9.0909090909090912E-2</v>
      </c>
      <c r="L38" s="132">
        <v>9.0909090909090912E-2</v>
      </c>
      <c r="M38" s="132">
        <v>9.0909090909090912E-2</v>
      </c>
      <c r="N38" s="132">
        <v>9.0909090909090912E-2</v>
      </c>
      <c r="O38" s="132">
        <v>9.0909090909090912E-2</v>
      </c>
      <c r="P38" s="16">
        <f t="shared" si="0"/>
        <v>1.0000000000000002</v>
      </c>
      <c r="Q38" s="567"/>
      <c r="R38" s="568"/>
      <c r="S38" s="568"/>
      <c r="T38" s="568"/>
      <c r="U38" s="568"/>
      <c r="V38" s="568"/>
      <c r="W38" s="568"/>
      <c r="X38" s="568"/>
      <c r="Y38" s="568"/>
      <c r="Z38" s="568"/>
      <c r="AA38" s="568"/>
      <c r="AB38" s="569"/>
      <c r="AC38" s="64"/>
      <c r="AM38" s="81"/>
      <c r="AN38" s="81"/>
    </row>
    <row r="39" spans="1:40" ht="41.25" customHeight="1" x14ac:dyDescent="0.3">
      <c r="A39" s="274" t="s">
        <v>206</v>
      </c>
      <c r="B39" s="275"/>
      <c r="C39" s="110"/>
      <c r="D39" s="111">
        <v>0</v>
      </c>
      <c r="E39" s="111">
        <v>0</v>
      </c>
      <c r="F39" s="111">
        <v>0</v>
      </c>
      <c r="G39" s="111">
        <v>1</v>
      </c>
      <c r="H39" s="111">
        <v>1</v>
      </c>
      <c r="I39" s="111">
        <v>3</v>
      </c>
      <c r="J39" s="111">
        <v>2</v>
      </c>
      <c r="K39" s="111">
        <v>1</v>
      </c>
      <c r="L39" s="111">
        <v>1</v>
      </c>
      <c r="M39" s="111">
        <v>2</v>
      </c>
      <c r="N39" s="111">
        <v>1</v>
      </c>
      <c r="O39" s="111">
        <v>0</v>
      </c>
      <c r="P39" s="73">
        <f t="shared" si="0"/>
        <v>12</v>
      </c>
      <c r="Q39" s="570"/>
      <c r="R39" s="571"/>
      <c r="S39" s="571"/>
      <c r="T39" s="571"/>
      <c r="U39" s="571"/>
      <c r="V39" s="571"/>
      <c r="W39" s="571"/>
      <c r="X39" s="571"/>
      <c r="Y39" s="571"/>
      <c r="Z39" s="571"/>
      <c r="AA39" s="571"/>
      <c r="AB39" s="572"/>
      <c r="AC39" s="64"/>
      <c r="AM39" s="84"/>
      <c r="AN39" s="81"/>
    </row>
    <row r="40" spans="1:40" ht="44.25" customHeight="1" x14ac:dyDescent="0.25">
      <c r="A40" s="273" t="s">
        <v>157</v>
      </c>
      <c r="B40" s="270">
        <v>3.75</v>
      </c>
      <c r="C40" s="67" t="s">
        <v>78</v>
      </c>
      <c r="D40" s="130">
        <v>8.3333333333333329E-2</v>
      </c>
      <c r="E40" s="130">
        <v>8.3333333333333329E-2</v>
      </c>
      <c r="F40" s="130">
        <v>8.3333333333333329E-2</v>
      </c>
      <c r="G40" s="130">
        <v>8.3333333333333329E-2</v>
      </c>
      <c r="H40" s="130">
        <v>8.3333333333333329E-2</v>
      </c>
      <c r="I40" s="130">
        <v>8.3333333333333329E-2</v>
      </c>
      <c r="J40" s="130">
        <v>8.3333333333333329E-2</v>
      </c>
      <c r="K40" s="130">
        <v>8.3333333333333329E-2</v>
      </c>
      <c r="L40" s="130">
        <v>8.3333333333333329E-2</v>
      </c>
      <c r="M40" s="130">
        <v>8.3333333333333329E-2</v>
      </c>
      <c r="N40" s="130">
        <v>8.3333333333333329E-2</v>
      </c>
      <c r="O40" s="130">
        <v>8.3333333333333329E-2</v>
      </c>
      <c r="P40" s="16">
        <f t="shared" si="0"/>
        <v>1</v>
      </c>
      <c r="Q40" s="278" t="s">
        <v>234</v>
      </c>
      <c r="R40" s="474"/>
      <c r="S40" s="474"/>
      <c r="T40" s="474"/>
      <c r="U40" s="474"/>
      <c r="V40" s="474"/>
      <c r="W40" s="474"/>
      <c r="X40" s="474"/>
      <c r="Y40" s="474"/>
      <c r="Z40" s="474"/>
      <c r="AA40" s="474"/>
      <c r="AB40" s="475"/>
      <c r="AC40" s="64"/>
    </row>
    <row r="41" spans="1:40" ht="44.25" customHeight="1" x14ac:dyDescent="0.3">
      <c r="A41" s="273"/>
      <c r="B41" s="271"/>
      <c r="C41" s="68" t="s">
        <v>79</v>
      </c>
      <c r="D41" s="132">
        <v>8.3000000000000004E-2</v>
      </c>
      <c r="E41" s="132">
        <v>8.3000000000000004E-2</v>
      </c>
      <c r="F41" s="132">
        <v>8.3000000000000004E-2</v>
      </c>
      <c r="G41" s="132">
        <v>8.3000000000000004E-2</v>
      </c>
      <c r="H41" s="132">
        <v>8.3000000000000004E-2</v>
      </c>
      <c r="I41" s="132">
        <v>8.3000000000000004E-2</v>
      </c>
      <c r="J41" s="132">
        <v>8.3000000000000004E-2</v>
      </c>
      <c r="K41" s="132">
        <v>8.3000000000000004E-2</v>
      </c>
      <c r="L41" s="132">
        <v>8.3000000000000004E-2</v>
      </c>
      <c r="M41" s="132">
        <v>8.3000000000000004E-2</v>
      </c>
      <c r="N41" s="132">
        <v>8.3000000000000004E-2</v>
      </c>
      <c r="O41" s="132">
        <v>8.3000000000000004E-2</v>
      </c>
      <c r="P41" s="16">
        <f t="shared" si="0"/>
        <v>0.99599999999999989</v>
      </c>
      <c r="Q41" s="476"/>
      <c r="R41" s="477"/>
      <c r="S41" s="477"/>
      <c r="T41" s="477"/>
      <c r="U41" s="477"/>
      <c r="V41" s="477"/>
      <c r="W41" s="477"/>
      <c r="X41" s="477"/>
      <c r="Y41" s="477"/>
      <c r="Z41" s="477"/>
      <c r="AA41" s="477"/>
      <c r="AB41" s="478"/>
      <c r="AC41" s="64"/>
      <c r="AN41" s="81"/>
    </row>
    <row r="42" spans="1:40" ht="50.25" customHeight="1" x14ac:dyDescent="0.25">
      <c r="A42" s="274" t="s">
        <v>204</v>
      </c>
      <c r="B42" s="275"/>
      <c r="C42" s="110"/>
      <c r="D42" s="111">
        <v>27</v>
      </c>
      <c r="E42" s="111">
        <v>57</v>
      </c>
      <c r="F42" s="111">
        <v>176</v>
      </c>
      <c r="G42" s="111">
        <v>131</v>
      </c>
      <c r="H42" s="111">
        <v>127</v>
      </c>
      <c r="I42" s="111">
        <v>106</v>
      </c>
      <c r="J42" s="111">
        <v>112</v>
      </c>
      <c r="K42" s="111">
        <v>129</v>
      </c>
      <c r="L42" s="111">
        <v>129</v>
      </c>
      <c r="M42" s="111">
        <v>100</v>
      </c>
      <c r="N42" s="111">
        <v>129</v>
      </c>
      <c r="O42" s="111">
        <v>106</v>
      </c>
      <c r="P42" s="73">
        <f>SUM(D42:O42)</f>
        <v>1329</v>
      </c>
      <c r="Q42" s="479"/>
      <c r="R42" s="480"/>
      <c r="S42" s="480"/>
      <c r="T42" s="480"/>
      <c r="U42" s="480"/>
      <c r="V42" s="480"/>
      <c r="W42" s="480"/>
      <c r="X42" s="480"/>
      <c r="Y42" s="480"/>
      <c r="Z42" s="480"/>
      <c r="AA42" s="480"/>
      <c r="AB42" s="481"/>
      <c r="AC42" s="64"/>
    </row>
    <row r="43" spans="1:40" ht="54" customHeight="1" x14ac:dyDescent="0.25">
      <c r="A43" s="561" t="s">
        <v>158</v>
      </c>
      <c r="B43" s="270">
        <v>3.75</v>
      </c>
      <c r="C43" s="67" t="s">
        <v>78</v>
      </c>
      <c r="D43" s="130">
        <v>0</v>
      </c>
      <c r="E43" s="130">
        <v>9.0909090909090912E-2</v>
      </c>
      <c r="F43" s="130">
        <v>9.0909090909090912E-2</v>
      </c>
      <c r="G43" s="130">
        <v>9.0909090909090912E-2</v>
      </c>
      <c r="H43" s="130">
        <v>9.0909090909090912E-2</v>
      </c>
      <c r="I43" s="130">
        <v>9.0909090909090912E-2</v>
      </c>
      <c r="J43" s="130">
        <v>9.0909090909090912E-2</v>
      </c>
      <c r="K43" s="130">
        <v>9.0909090909090912E-2</v>
      </c>
      <c r="L43" s="130">
        <v>9.0909090909090912E-2</v>
      </c>
      <c r="M43" s="130">
        <v>9.0909090909090912E-2</v>
      </c>
      <c r="N43" s="130">
        <v>9.0909090909090912E-2</v>
      </c>
      <c r="O43" s="130">
        <v>9.0909090909090912E-2</v>
      </c>
      <c r="P43" s="16">
        <f t="shared" si="0"/>
        <v>1.0000000000000002</v>
      </c>
      <c r="Q43" s="564" t="s">
        <v>227</v>
      </c>
      <c r="R43" s="565"/>
      <c r="S43" s="565"/>
      <c r="T43" s="565"/>
      <c r="U43" s="565"/>
      <c r="V43" s="565"/>
      <c r="W43" s="565"/>
      <c r="X43" s="565"/>
      <c r="Y43" s="565"/>
      <c r="Z43" s="565"/>
      <c r="AA43" s="565"/>
      <c r="AB43" s="566"/>
      <c r="AC43" s="64"/>
    </row>
    <row r="44" spans="1:40" ht="54" customHeight="1" x14ac:dyDescent="0.25">
      <c r="A44" s="562"/>
      <c r="B44" s="271"/>
      <c r="C44" s="68" t="s">
        <v>79</v>
      </c>
      <c r="D44" s="110">
        <v>0</v>
      </c>
      <c r="E44" s="132">
        <v>9.0999999999999998E-2</v>
      </c>
      <c r="F44" s="132">
        <v>9.0999999999999998E-2</v>
      </c>
      <c r="G44" s="132">
        <v>9.0999999999999998E-2</v>
      </c>
      <c r="H44" s="132">
        <v>9.0999999999999998E-2</v>
      </c>
      <c r="I44" s="132">
        <v>9.0999999999999998E-2</v>
      </c>
      <c r="J44" s="132">
        <v>9.0999999999999998E-2</v>
      </c>
      <c r="K44" s="132">
        <v>9.0999999999999998E-2</v>
      </c>
      <c r="L44" s="132">
        <v>9.0999999999999998E-2</v>
      </c>
      <c r="M44" s="132">
        <v>9.0999999999999998E-2</v>
      </c>
      <c r="N44" s="132">
        <v>9.0999999999999998E-2</v>
      </c>
      <c r="O44" s="132">
        <v>9.0999999999999998E-2</v>
      </c>
      <c r="P44" s="16">
        <f t="shared" si="0"/>
        <v>1.0009999999999999</v>
      </c>
      <c r="Q44" s="567"/>
      <c r="R44" s="568"/>
      <c r="S44" s="568"/>
      <c r="T44" s="568"/>
      <c r="U44" s="568"/>
      <c r="V44" s="568"/>
      <c r="W44" s="568"/>
      <c r="X44" s="568"/>
      <c r="Y44" s="568"/>
      <c r="Z44" s="568"/>
      <c r="AA44" s="568"/>
      <c r="AB44" s="569"/>
      <c r="AC44" s="64"/>
    </row>
    <row r="45" spans="1:40" ht="40.5" customHeight="1" x14ac:dyDescent="0.25">
      <c r="A45" s="274" t="s">
        <v>159</v>
      </c>
      <c r="B45" s="275"/>
      <c r="C45" s="110"/>
      <c r="D45" s="111">
        <v>0</v>
      </c>
      <c r="E45" s="111">
        <v>0</v>
      </c>
      <c r="F45" s="111">
        <v>1</v>
      </c>
      <c r="G45" s="111">
        <v>1</v>
      </c>
      <c r="H45" s="111">
        <v>1</v>
      </c>
      <c r="I45" s="111">
        <v>1</v>
      </c>
      <c r="J45" s="111">
        <v>1</v>
      </c>
      <c r="K45" s="111">
        <v>1</v>
      </c>
      <c r="L45" s="111">
        <v>1</v>
      </c>
      <c r="M45" s="111">
        <v>1</v>
      </c>
      <c r="N45" s="111">
        <v>1</v>
      </c>
      <c r="O45" s="111">
        <v>1</v>
      </c>
      <c r="P45" s="73">
        <f t="shared" si="0"/>
        <v>10</v>
      </c>
      <c r="Q45" s="570"/>
      <c r="R45" s="571"/>
      <c r="S45" s="571"/>
      <c r="T45" s="571"/>
      <c r="U45" s="571"/>
      <c r="V45" s="571"/>
      <c r="W45" s="571"/>
      <c r="X45" s="571"/>
      <c r="Y45" s="571"/>
      <c r="Z45" s="571"/>
      <c r="AA45" s="571"/>
      <c r="AB45" s="572"/>
      <c r="AC45" s="64"/>
    </row>
    <row r="46" spans="1:40" x14ac:dyDescent="0.25">
      <c r="F46" s="76"/>
      <c r="G46" s="74"/>
    </row>
    <row r="47" spans="1:40" x14ac:dyDescent="0.25">
      <c r="F47" s="77"/>
      <c r="G47" s="75"/>
    </row>
  </sheetData>
  <mergeCells count="101">
    <mergeCell ref="A40:A41"/>
    <mergeCell ref="B40:B41"/>
    <mergeCell ref="Q40:AB42"/>
    <mergeCell ref="A42:B42"/>
    <mergeCell ref="A43:A44"/>
    <mergeCell ref="B43:B44"/>
    <mergeCell ref="Q43:AB45"/>
    <mergeCell ref="A45:B45"/>
    <mergeCell ref="A34:A35"/>
    <mergeCell ref="B34:B35"/>
    <mergeCell ref="Q34:AB36"/>
    <mergeCell ref="A36:B36"/>
    <mergeCell ref="A37:A38"/>
    <mergeCell ref="B37:B38"/>
    <mergeCell ref="Q37:AB39"/>
    <mergeCell ref="A39:B39"/>
    <mergeCell ref="Q30:T30"/>
    <mergeCell ref="U30:X30"/>
    <mergeCell ref="Y30:AB30"/>
    <mergeCell ref="A31:AB31"/>
    <mergeCell ref="A32:A33"/>
    <mergeCell ref="B32:B33"/>
    <mergeCell ref="C32:P32"/>
    <mergeCell ref="Q32:AB32"/>
    <mergeCell ref="Q33:AB33"/>
    <mergeCell ref="P23:P26"/>
    <mergeCell ref="Q23:AB26"/>
    <mergeCell ref="A27:AB27"/>
    <mergeCell ref="A28:A29"/>
    <mergeCell ref="B28:B29"/>
    <mergeCell ref="C28:C29"/>
    <mergeCell ref="D28:P28"/>
    <mergeCell ref="Q28:AB28"/>
    <mergeCell ref="Q29:T29"/>
    <mergeCell ref="U29:X29"/>
    <mergeCell ref="A23:A26"/>
    <mergeCell ref="B23:C26"/>
    <mergeCell ref="D23:F26"/>
    <mergeCell ref="G23:I26"/>
    <mergeCell ref="J23:L26"/>
    <mergeCell ref="M23:O26"/>
    <mergeCell ref="Y29:AB29"/>
    <mergeCell ref="A20:AB20"/>
    <mergeCell ref="A21:A22"/>
    <mergeCell ref="B21:C22"/>
    <mergeCell ref="D21:O21"/>
    <mergeCell ref="P21:P22"/>
    <mergeCell ref="Q21:AB22"/>
    <mergeCell ref="D22:F22"/>
    <mergeCell ref="G22:I22"/>
    <mergeCell ref="J22:L22"/>
    <mergeCell ref="M22:O22"/>
    <mergeCell ref="Q17:S17"/>
    <mergeCell ref="T17:V17"/>
    <mergeCell ref="W17:Y17"/>
    <mergeCell ref="Z17:AB17"/>
    <mergeCell ref="Q18:S18"/>
    <mergeCell ref="T18:V18"/>
    <mergeCell ref="W18:Y18"/>
    <mergeCell ref="Z18:AB18"/>
    <mergeCell ref="A15:B16"/>
    <mergeCell ref="D15:E15"/>
    <mergeCell ref="F15:G15"/>
    <mergeCell ref="H15:I15"/>
    <mergeCell ref="Q15:AB15"/>
    <mergeCell ref="D16:E16"/>
    <mergeCell ref="F16:G16"/>
    <mergeCell ref="H16:I16"/>
    <mergeCell ref="Q16:V16"/>
    <mergeCell ref="W16:AB16"/>
    <mergeCell ref="C12:Z12"/>
    <mergeCell ref="A13:B13"/>
    <mergeCell ref="C13:Q13"/>
    <mergeCell ref="S13:T13"/>
    <mergeCell ref="V13:Y13"/>
    <mergeCell ref="AA13:AB13"/>
    <mergeCell ref="AA7:AB7"/>
    <mergeCell ref="Y8:Z8"/>
    <mergeCell ref="AA8:AB8"/>
    <mergeCell ref="Y9:Z9"/>
    <mergeCell ref="AA9:AB9"/>
    <mergeCell ref="A11:B11"/>
    <mergeCell ref="C11:K11"/>
    <mergeCell ref="M11:Q11"/>
    <mergeCell ref="R11:V11"/>
    <mergeCell ref="W11:X11"/>
    <mergeCell ref="A7:B9"/>
    <mergeCell ref="C7:K9"/>
    <mergeCell ref="R7:T9"/>
    <mergeCell ref="U7:V9"/>
    <mergeCell ref="W7:X9"/>
    <mergeCell ref="Y7:Z7"/>
    <mergeCell ref="A1:A4"/>
    <mergeCell ref="B1:Y1"/>
    <mergeCell ref="Z1:AB1"/>
    <mergeCell ref="B2:Y2"/>
    <mergeCell ref="Z2:AB2"/>
    <mergeCell ref="B3:Y4"/>
    <mergeCell ref="Z3:AB3"/>
    <mergeCell ref="Z4:AB4"/>
    <mergeCell ref="Y11:AB11"/>
  </mergeCells>
  <dataValidations count="3">
    <dataValidation type="textLength" operator="lessThanOrEqual" allowBlank="1" showInputMessage="1" showErrorMessage="1" errorTitle="Máximo 2.000 caracteres" error="Máximo 2.000 caracteres" promptTitle="2.000 caracteres" sqref="Q23:AB26">
      <formula1>2000</formula1>
    </dataValidation>
    <dataValidation type="textLength" operator="lessThanOrEqual" allowBlank="1" showInputMessage="1" showErrorMessage="1" errorTitle="Máximo 2.000 caracteres" error="Máximo 2.000 caracteres" sqref="Q30:T30 Q34:AB45">
      <formula1>2000</formula1>
    </dataValidation>
    <dataValidation type="textLength" operator="lessThanOrEqual" allowBlank="1" showInputMessage="1" showErrorMessage="1" errorTitle="Máximo 1.000 caracteres" error="Máximo 1.000 caracteres" sqref="U30:X30">
      <formula1>1000</formula1>
    </dataValidation>
  </dataValidations>
  <printOptions horizontalCentered="1" verticalCentered="1"/>
  <pageMargins left="0.25" right="0.25" top="0" bottom="0" header="0.3" footer="0.3"/>
  <pageSetup paperSize="132" scale="35"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N43"/>
  <sheetViews>
    <sheetView zoomScale="90" zoomScaleNormal="90" workbookViewId="0">
      <selection activeCell="A7" sqref="A7:B9"/>
    </sheetView>
  </sheetViews>
  <sheetFormatPr baseColWidth="10" defaultColWidth="11.42578125" defaultRowHeight="15" x14ac:dyDescent="0.25"/>
  <cols>
    <col min="1" max="1" width="38.42578125" customWidth="1"/>
    <col min="2" max="2" width="18.42578125" customWidth="1"/>
    <col min="3" max="3" width="22" customWidth="1"/>
    <col min="4" max="6" width="7" customWidth="1"/>
    <col min="7" max="9" width="7.42578125" customWidth="1"/>
    <col min="10" max="10" width="8" customWidth="1"/>
    <col min="11" max="15" width="7.42578125" customWidth="1"/>
    <col min="16" max="16" width="21.42578125" customWidth="1"/>
    <col min="17" max="28" width="12" customWidth="1"/>
    <col min="29" max="29" width="6.42578125" style="18" bestFit="1" customWidth="1"/>
    <col min="30" max="30" width="22.85546875" customWidth="1"/>
    <col min="31" max="31" width="18.42578125" bestFit="1" customWidth="1"/>
    <col min="32" max="32" width="8.42578125" customWidth="1"/>
    <col min="33" max="33" width="18.42578125" bestFit="1" customWidth="1"/>
    <col min="34" max="34" width="5.42578125" customWidth="1"/>
    <col min="35" max="35" width="18.42578125" bestFit="1" customWidth="1"/>
    <col min="36" max="36" width="4.42578125" customWidth="1"/>
    <col min="37" max="37" width="23" bestFit="1" customWidth="1"/>
    <col min="38" max="38" width="11.42578125" customWidth="1"/>
    <col min="39" max="39" width="18.42578125" bestFit="1" customWidth="1"/>
    <col min="40" max="40" width="16.140625" customWidth="1"/>
  </cols>
  <sheetData>
    <row r="1" spans="1:28" ht="32.25" customHeight="1" x14ac:dyDescent="0.25">
      <c r="A1" s="377"/>
      <c r="B1" s="383" t="s">
        <v>0</v>
      </c>
      <c r="C1" s="384"/>
      <c r="D1" s="384"/>
      <c r="E1" s="384"/>
      <c r="F1" s="384"/>
      <c r="G1" s="384"/>
      <c r="H1" s="384"/>
      <c r="I1" s="384"/>
      <c r="J1" s="384"/>
      <c r="K1" s="384"/>
      <c r="L1" s="384"/>
      <c r="M1" s="384"/>
      <c r="N1" s="384"/>
      <c r="O1" s="384"/>
      <c r="P1" s="384"/>
      <c r="Q1" s="384"/>
      <c r="R1" s="384"/>
      <c r="S1" s="384"/>
      <c r="T1" s="384"/>
      <c r="U1" s="384"/>
      <c r="V1" s="384"/>
      <c r="W1" s="384"/>
      <c r="X1" s="384"/>
      <c r="Y1" s="385"/>
      <c r="Z1" s="357" t="s">
        <v>1</v>
      </c>
      <c r="AA1" s="358"/>
      <c r="AB1" s="359"/>
    </row>
    <row r="2" spans="1:28" ht="30.75" customHeight="1" x14ac:dyDescent="0.25">
      <c r="A2" s="378"/>
      <c r="B2" s="360" t="s">
        <v>2</v>
      </c>
      <c r="C2" s="361"/>
      <c r="D2" s="361"/>
      <c r="E2" s="361"/>
      <c r="F2" s="361"/>
      <c r="G2" s="361"/>
      <c r="H2" s="361"/>
      <c r="I2" s="361"/>
      <c r="J2" s="361"/>
      <c r="K2" s="361"/>
      <c r="L2" s="361"/>
      <c r="M2" s="361"/>
      <c r="N2" s="361"/>
      <c r="O2" s="361"/>
      <c r="P2" s="361"/>
      <c r="Q2" s="361"/>
      <c r="R2" s="361"/>
      <c r="S2" s="361"/>
      <c r="T2" s="361"/>
      <c r="U2" s="361"/>
      <c r="V2" s="361"/>
      <c r="W2" s="361"/>
      <c r="X2" s="361"/>
      <c r="Y2" s="362"/>
      <c r="Z2" s="317" t="s">
        <v>3</v>
      </c>
      <c r="AA2" s="318"/>
      <c r="AB2" s="319"/>
    </row>
    <row r="3" spans="1:28" ht="24" customHeight="1" x14ac:dyDescent="0.25">
      <c r="A3" s="378"/>
      <c r="B3" s="363" t="s">
        <v>4</v>
      </c>
      <c r="C3" s="364"/>
      <c r="D3" s="364"/>
      <c r="E3" s="364"/>
      <c r="F3" s="364"/>
      <c r="G3" s="364"/>
      <c r="H3" s="364"/>
      <c r="I3" s="364"/>
      <c r="J3" s="364"/>
      <c r="K3" s="364"/>
      <c r="L3" s="364"/>
      <c r="M3" s="364"/>
      <c r="N3" s="364"/>
      <c r="O3" s="364"/>
      <c r="P3" s="364"/>
      <c r="Q3" s="364"/>
      <c r="R3" s="364"/>
      <c r="S3" s="364"/>
      <c r="T3" s="364"/>
      <c r="U3" s="364"/>
      <c r="V3" s="364"/>
      <c r="W3" s="364"/>
      <c r="X3" s="364"/>
      <c r="Y3" s="365"/>
      <c r="Z3" s="317" t="s">
        <v>5</v>
      </c>
      <c r="AA3" s="318"/>
      <c r="AB3" s="319"/>
    </row>
    <row r="4" spans="1:28" ht="15.75" customHeight="1" thickBot="1" x14ac:dyDescent="0.3">
      <c r="A4" s="379"/>
      <c r="B4" s="366"/>
      <c r="C4" s="367"/>
      <c r="D4" s="367"/>
      <c r="E4" s="367"/>
      <c r="F4" s="367"/>
      <c r="G4" s="367"/>
      <c r="H4" s="367"/>
      <c r="I4" s="367"/>
      <c r="J4" s="367"/>
      <c r="K4" s="367"/>
      <c r="L4" s="367"/>
      <c r="M4" s="367"/>
      <c r="N4" s="367"/>
      <c r="O4" s="367"/>
      <c r="P4" s="367"/>
      <c r="Q4" s="367"/>
      <c r="R4" s="367"/>
      <c r="S4" s="367"/>
      <c r="T4" s="367"/>
      <c r="U4" s="367"/>
      <c r="V4" s="367"/>
      <c r="W4" s="367"/>
      <c r="X4" s="367"/>
      <c r="Y4" s="368"/>
      <c r="Z4" s="374" t="s">
        <v>6</v>
      </c>
      <c r="AA4" s="375"/>
      <c r="AB4" s="376"/>
    </row>
    <row r="5" spans="1:28" ht="9" customHeight="1" thickBot="1" x14ac:dyDescent="0.3">
      <c r="A5" s="90"/>
      <c r="B5" s="88"/>
      <c r="C5" s="89"/>
      <c r="D5" s="8"/>
      <c r="E5" s="8"/>
      <c r="F5" s="8"/>
      <c r="G5" s="8"/>
      <c r="H5" s="8"/>
      <c r="I5" s="8"/>
      <c r="J5" s="8"/>
      <c r="K5" s="8"/>
      <c r="L5" s="8"/>
      <c r="M5" s="8"/>
      <c r="N5" s="8"/>
      <c r="O5" s="8"/>
      <c r="P5" s="8"/>
      <c r="Q5" s="8"/>
      <c r="R5" s="8"/>
      <c r="S5" s="8"/>
      <c r="T5" s="8"/>
      <c r="U5" s="8"/>
      <c r="V5" s="8"/>
      <c r="W5" s="8"/>
      <c r="X5" s="9"/>
      <c r="Y5" s="8"/>
      <c r="Z5" s="10"/>
      <c r="AA5" s="2"/>
      <c r="AB5" s="91"/>
    </row>
    <row r="6" spans="1:28" ht="9" customHeight="1" thickBot="1" x14ac:dyDescent="0.3">
      <c r="A6" s="7"/>
      <c r="B6" s="8"/>
      <c r="C6" s="8"/>
      <c r="D6" s="8"/>
      <c r="E6" s="8"/>
      <c r="F6" s="8"/>
      <c r="G6" s="8"/>
      <c r="H6" s="8"/>
      <c r="I6" s="8"/>
      <c r="J6" s="8"/>
      <c r="K6" s="8"/>
      <c r="L6" s="8"/>
      <c r="M6" s="8"/>
      <c r="N6" s="8"/>
      <c r="O6" s="8"/>
      <c r="P6" s="8"/>
      <c r="Q6" s="8"/>
      <c r="R6" s="8"/>
      <c r="S6" s="8"/>
      <c r="T6" s="8"/>
      <c r="U6" s="8"/>
      <c r="V6" s="8"/>
      <c r="W6" s="8"/>
      <c r="X6" s="9"/>
      <c r="Y6" s="8"/>
      <c r="Z6" s="8"/>
      <c r="AA6" s="4"/>
      <c r="AB6" s="92"/>
    </row>
    <row r="7" spans="1:28" ht="15" customHeight="1" x14ac:dyDescent="0.25">
      <c r="A7" s="459" t="s">
        <v>7</v>
      </c>
      <c r="B7" s="460"/>
      <c r="C7" s="336" t="s">
        <v>8</v>
      </c>
      <c r="D7" s="310"/>
      <c r="E7" s="310"/>
      <c r="F7" s="310"/>
      <c r="G7" s="310"/>
      <c r="H7" s="310"/>
      <c r="I7" s="310"/>
      <c r="J7" s="310"/>
      <c r="K7" s="337"/>
      <c r="L7" s="95"/>
      <c r="M7" s="85"/>
      <c r="N7" s="85"/>
      <c r="O7" s="85"/>
      <c r="P7" s="85"/>
      <c r="Q7" s="86"/>
      <c r="R7" s="388" t="s">
        <v>9</v>
      </c>
      <c r="S7" s="389"/>
      <c r="T7" s="390"/>
      <c r="U7" s="435">
        <v>44564</v>
      </c>
      <c r="V7" s="436"/>
      <c r="W7" s="388" t="s">
        <v>10</v>
      </c>
      <c r="X7" s="390"/>
      <c r="Y7" s="450" t="s">
        <v>11</v>
      </c>
      <c r="Z7" s="451"/>
      <c r="AA7" s="334"/>
      <c r="AB7" s="335"/>
    </row>
    <row r="8" spans="1:28" ht="15" customHeight="1" x14ac:dyDescent="0.25">
      <c r="A8" s="461"/>
      <c r="B8" s="462"/>
      <c r="C8" s="338"/>
      <c r="D8" s="312"/>
      <c r="E8" s="312"/>
      <c r="F8" s="312"/>
      <c r="G8" s="312"/>
      <c r="H8" s="312"/>
      <c r="I8" s="312"/>
      <c r="J8" s="312"/>
      <c r="K8" s="339"/>
      <c r="L8" s="95"/>
      <c r="M8" s="85"/>
      <c r="N8" s="85"/>
      <c r="O8" s="85"/>
      <c r="P8" s="85"/>
      <c r="Q8" s="86"/>
      <c r="R8" s="391"/>
      <c r="S8" s="392"/>
      <c r="T8" s="393"/>
      <c r="U8" s="437"/>
      <c r="V8" s="438"/>
      <c r="W8" s="391"/>
      <c r="X8" s="393"/>
      <c r="Y8" s="457" t="s">
        <v>12</v>
      </c>
      <c r="Z8" s="458"/>
      <c r="AA8" s="344"/>
      <c r="AB8" s="345"/>
    </row>
    <row r="9" spans="1:28" ht="15" customHeight="1" thickBot="1" x14ac:dyDescent="0.3">
      <c r="A9" s="463"/>
      <c r="B9" s="464"/>
      <c r="C9" s="340"/>
      <c r="D9" s="314"/>
      <c r="E9" s="314"/>
      <c r="F9" s="314"/>
      <c r="G9" s="314"/>
      <c r="H9" s="314"/>
      <c r="I9" s="314"/>
      <c r="J9" s="314"/>
      <c r="K9" s="341"/>
      <c r="L9" s="95"/>
      <c r="M9" s="85"/>
      <c r="N9" s="85"/>
      <c r="O9" s="85"/>
      <c r="P9" s="85"/>
      <c r="Q9" s="86"/>
      <c r="R9" s="394"/>
      <c r="S9" s="395"/>
      <c r="T9" s="396"/>
      <c r="U9" s="439"/>
      <c r="V9" s="440"/>
      <c r="W9" s="394"/>
      <c r="X9" s="396"/>
      <c r="Y9" s="455" t="s">
        <v>13</v>
      </c>
      <c r="Z9" s="456"/>
      <c r="AA9" s="346" t="s">
        <v>14</v>
      </c>
      <c r="AB9" s="347"/>
    </row>
    <row r="10" spans="1:28" ht="9" customHeight="1" thickBot="1" x14ac:dyDescent="0.3">
      <c r="A10" s="87"/>
      <c r="B10" s="96"/>
      <c r="C10" s="14"/>
      <c r="D10" s="14"/>
      <c r="E10" s="14"/>
      <c r="F10" s="14"/>
      <c r="G10" s="14"/>
      <c r="H10" s="14"/>
      <c r="I10" s="14"/>
      <c r="J10" s="14"/>
      <c r="K10" s="14"/>
      <c r="L10" s="14"/>
      <c r="M10" s="133"/>
      <c r="N10" s="133"/>
      <c r="O10" s="133"/>
      <c r="P10" s="133"/>
      <c r="Q10" s="133"/>
      <c r="R10" s="100"/>
      <c r="S10" s="100"/>
      <c r="T10" s="100"/>
      <c r="U10" s="100"/>
      <c r="V10" s="100"/>
      <c r="W10" s="135"/>
      <c r="X10" s="135"/>
      <c r="Y10" s="135"/>
      <c r="Z10" s="135"/>
      <c r="AA10" s="135"/>
      <c r="AB10" s="138"/>
    </row>
    <row r="11" spans="1:28" ht="39" customHeight="1" thickBot="1" x14ac:dyDescent="0.3">
      <c r="A11" s="386" t="s">
        <v>15</v>
      </c>
      <c r="B11" s="387"/>
      <c r="C11" s="352" t="s">
        <v>16</v>
      </c>
      <c r="D11" s="353"/>
      <c r="E11" s="353"/>
      <c r="F11" s="353"/>
      <c r="G11" s="353"/>
      <c r="H11" s="353"/>
      <c r="I11" s="353"/>
      <c r="J11" s="353"/>
      <c r="K11" s="354"/>
      <c r="L11" s="66"/>
      <c r="M11" s="342" t="s">
        <v>17</v>
      </c>
      <c r="N11" s="465"/>
      <c r="O11" s="465"/>
      <c r="P11" s="465"/>
      <c r="Q11" s="343"/>
      <c r="R11" s="452" t="s">
        <v>18</v>
      </c>
      <c r="S11" s="453"/>
      <c r="T11" s="453"/>
      <c r="U11" s="453"/>
      <c r="V11" s="454"/>
      <c r="W11" s="342" t="s">
        <v>19</v>
      </c>
      <c r="X11" s="343"/>
      <c r="Y11" s="320" t="s">
        <v>20</v>
      </c>
      <c r="Z11" s="321"/>
      <c r="AA11" s="321"/>
      <c r="AB11" s="322"/>
    </row>
    <row r="12" spans="1:28" ht="9" customHeight="1" thickBot="1" x14ac:dyDescent="0.3">
      <c r="A12" s="70"/>
      <c r="B12" s="99"/>
      <c r="C12" s="355"/>
      <c r="D12" s="356"/>
      <c r="E12" s="356"/>
      <c r="F12" s="356"/>
      <c r="G12" s="356"/>
      <c r="H12" s="356"/>
      <c r="I12" s="356"/>
      <c r="J12" s="356"/>
      <c r="K12" s="356"/>
      <c r="L12" s="356"/>
      <c r="M12" s="356"/>
      <c r="N12" s="356"/>
      <c r="O12" s="356"/>
      <c r="P12" s="356"/>
      <c r="Q12" s="356"/>
      <c r="R12" s="356"/>
      <c r="S12" s="356"/>
      <c r="T12" s="356"/>
      <c r="U12" s="356"/>
      <c r="V12" s="356"/>
      <c r="W12" s="356"/>
      <c r="X12" s="356"/>
      <c r="Y12" s="356"/>
      <c r="Z12" s="356"/>
      <c r="AA12" s="6"/>
      <c r="AB12" s="93"/>
    </row>
    <row r="13" spans="1:28" s="1" customFormat="1" ht="37.5" customHeight="1" thickBot="1" x14ac:dyDescent="0.3">
      <c r="A13" s="459" t="s">
        <v>21</v>
      </c>
      <c r="B13" s="460"/>
      <c r="C13" s="636" t="s">
        <v>212</v>
      </c>
      <c r="D13" s="637"/>
      <c r="E13" s="637"/>
      <c r="F13" s="637"/>
      <c r="G13" s="637"/>
      <c r="H13" s="637"/>
      <c r="I13" s="637"/>
      <c r="J13" s="637"/>
      <c r="K13" s="637"/>
      <c r="L13" s="637"/>
      <c r="M13" s="637"/>
      <c r="N13" s="637"/>
      <c r="O13" s="637"/>
      <c r="P13" s="637"/>
      <c r="Q13" s="638"/>
      <c r="R13" s="8"/>
      <c r="S13" s="328" t="s">
        <v>22</v>
      </c>
      <c r="T13" s="328"/>
      <c r="U13" s="101">
        <v>3126</v>
      </c>
      <c r="V13" s="327" t="s">
        <v>23</v>
      </c>
      <c r="W13" s="328"/>
      <c r="X13" s="328"/>
      <c r="Y13" s="328"/>
      <c r="Z13" s="8"/>
      <c r="AA13" s="332">
        <v>0.1</v>
      </c>
      <c r="AB13" s="333"/>
    </row>
    <row r="14" spans="1:28" ht="16.5" customHeight="1" thickBot="1" x14ac:dyDescent="0.3">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94"/>
    </row>
    <row r="15" spans="1:28" ht="24" customHeight="1" thickBot="1" x14ac:dyDescent="0.3">
      <c r="A15" s="369" t="s">
        <v>24</v>
      </c>
      <c r="B15" s="370"/>
      <c r="C15" s="137" t="s">
        <v>25</v>
      </c>
      <c r="D15" s="323" t="s">
        <v>26</v>
      </c>
      <c r="E15" s="324"/>
      <c r="F15" s="323" t="s">
        <v>27</v>
      </c>
      <c r="G15" s="324"/>
      <c r="H15" s="323" t="s">
        <v>28</v>
      </c>
      <c r="I15" s="373"/>
      <c r="J15" s="136"/>
      <c r="K15" s="65"/>
      <c r="L15" s="136"/>
      <c r="M15" s="4"/>
      <c r="N15" s="4"/>
      <c r="O15" s="4"/>
      <c r="P15" s="4"/>
      <c r="Q15" s="329" t="s">
        <v>29</v>
      </c>
      <c r="R15" s="330"/>
      <c r="S15" s="330"/>
      <c r="T15" s="330"/>
      <c r="U15" s="330"/>
      <c r="V15" s="330"/>
      <c r="W15" s="330"/>
      <c r="X15" s="330"/>
      <c r="Y15" s="330"/>
      <c r="Z15" s="330"/>
      <c r="AA15" s="330"/>
      <c r="AB15" s="331"/>
    </row>
    <row r="16" spans="1:28" ht="35.25" customHeight="1" thickBot="1" x14ac:dyDescent="0.3">
      <c r="A16" s="371"/>
      <c r="B16" s="372"/>
      <c r="C16" s="98"/>
      <c r="D16" s="325"/>
      <c r="E16" s="326"/>
      <c r="F16" s="325"/>
      <c r="G16" s="326"/>
      <c r="H16" s="325" t="s">
        <v>216</v>
      </c>
      <c r="I16" s="441"/>
      <c r="J16" s="136"/>
      <c r="K16" s="136"/>
      <c r="L16" s="136"/>
      <c r="M16" s="4"/>
      <c r="N16" s="4"/>
      <c r="O16" s="4"/>
      <c r="P16" s="4"/>
      <c r="Q16" s="419" t="s">
        <v>30</v>
      </c>
      <c r="R16" s="303"/>
      <c r="S16" s="303"/>
      <c r="T16" s="303"/>
      <c r="U16" s="303"/>
      <c r="V16" s="420"/>
      <c r="W16" s="302" t="s">
        <v>31</v>
      </c>
      <c r="X16" s="303"/>
      <c r="Y16" s="303"/>
      <c r="Z16" s="303"/>
      <c r="AA16" s="303"/>
      <c r="AB16" s="304"/>
    </row>
    <row r="17" spans="1:40" ht="27" customHeight="1" x14ac:dyDescent="0.25">
      <c r="A17" s="3"/>
      <c r="B17" s="4"/>
      <c r="C17" s="4"/>
      <c r="D17" s="13"/>
      <c r="E17" s="13"/>
      <c r="F17" s="13"/>
      <c r="G17" s="13"/>
      <c r="H17" s="13"/>
      <c r="I17" s="13"/>
      <c r="J17" s="13"/>
      <c r="K17" s="13"/>
      <c r="L17" s="13"/>
      <c r="M17" s="4"/>
      <c r="N17" s="4"/>
      <c r="O17" s="4"/>
      <c r="P17" s="4"/>
      <c r="Q17" s="348" t="s">
        <v>32</v>
      </c>
      <c r="R17" s="306"/>
      <c r="S17" s="307"/>
      <c r="T17" s="305" t="s">
        <v>33</v>
      </c>
      <c r="U17" s="306"/>
      <c r="V17" s="307"/>
      <c r="W17" s="305" t="s">
        <v>32</v>
      </c>
      <c r="X17" s="306"/>
      <c r="Y17" s="307"/>
      <c r="Z17" s="305" t="s">
        <v>33</v>
      </c>
      <c r="AA17" s="306"/>
      <c r="AB17" s="418"/>
      <c r="AC17" s="17"/>
      <c r="AD17" s="17"/>
    </row>
    <row r="18" spans="1:40" ht="18" customHeight="1" thickBot="1" x14ac:dyDescent="0.3">
      <c r="A18" s="7"/>
      <c r="B18" s="8"/>
      <c r="C18" s="13"/>
      <c r="D18" s="13"/>
      <c r="E18" s="13"/>
      <c r="F18" s="13"/>
      <c r="G18" s="69"/>
      <c r="H18" s="69"/>
      <c r="I18" s="69"/>
      <c r="J18" s="69"/>
      <c r="K18" s="69"/>
      <c r="L18" s="69"/>
      <c r="M18" s="13"/>
      <c r="N18" s="13"/>
      <c r="O18" s="13"/>
      <c r="P18" s="13"/>
      <c r="Q18" s="242">
        <v>24368694</v>
      </c>
      <c r="R18" s="243"/>
      <c r="S18" s="244"/>
      <c r="T18" s="445">
        <v>24368694</v>
      </c>
      <c r="U18" s="243"/>
      <c r="V18" s="244"/>
      <c r="W18" s="445">
        <v>1053304133</v>
      </c>
      <c r="X18" s="243"/>
      <c r="Y18" s="244"/>
      <c r="Z18" s="445">
        <v>1053304133</v>
      </c>
      <c r="AA18" s="243"/>
      <c r="AB18" s="244"/>
      <c r="AC18" s="19"/>
      <c r="AD18" s="19"/>
    </row>
    <row r="19" spans="1:40" ht="7.5" customHeight="1" thickBot="1" x14ac:dyDescent="0.3">
      <c r="A19" s="7"/>
      <c r="B19" s="8"/>
      <c r="C19" s="13"/>
      <c r="D19" s="13"/>
      <c r="E19" s="13"/>
      <c r="F19" s="13"/>
      <c r="G19" s="13"/>
      <c r="H19" s="13"/>
      <c r="I19" s="13"/>
      <c r="J19" s="13"/>
      <c r="K19" s="13"/>
      <c r="L19" s="13"/>
      <c r="M19" s="13"/>
      <c r="N19" s="13"/>
      <c r="O19" s="13"/>
      <c r="P19" s="13"/>
      <c r="Q19" s="13"/>
      <c r="R19" s="13"/>
      <c r="S19" s="13"/>
      <c r="T19" s="13"/>
      <c r="U19" s="13"/>
      <c r="V19" s="13"/>
      <c r="W19" s="13"/>
      <c r="X19" s="13"/>
      <c r="Y19" s="13"/>
      <c r="Z19" s="13"/>
      <c r="AA19" s="4"/>
      <c r="AB19" s="92"/>
    </row>
    <row r="20" spans="1:40" ht="17.25" customHeight="1" x14ac:dyDescent="0.25">
      <c r="A20" s="489" t="s">
        <v>34</v>
      </c>
      <c r="B20" s="490"/>
      <c r="C20" s="491"/>
      <c r="D20" s="491"/>
      <c r="E20" s="491"/>
      <c r="F20" s="491"/>
      <c r="G20" s="491"/>
      <c r="H20" s="491"/>
      <c r="I20" s="491"/>
      <c r="J20" s="491"/>
      <c r="K20" s="491"/>
      <c r="L20" s="491"/>
      <c r="M20" s="491"/>
      <c r="N20" s="491"/>
      <c r="O20" s="491"/>
      <c r="P20" s="491"/>
      <c r="Q20" s="491"/>
      <c r="R20" s="491"/>
      <c r="S20" s="491"/>
      <c r="T20" s="491"/>
      <c r="U20" s="491"/>
      <c r="V20" s="491"/>
      <c r="W20" s="491"/>
      <c r="X20" s="491"/>
      <c r="Y20" s="491"/>
      <c r="Z20" s="491"/>
      <c r="AA20" s="491"/>
      <c r="AB20" s="492"/>
    </row>
    <row r="21" spans="1:40" ht="15" customHeight="1" x14ac:dyDescent="0.25">
      <c r="A21" s="430" t="s">
        <v>35</v>
      </c>
      <c r="B21" s="443" t="s">
        <v>36</v>
      </c>
      <c r="C21" s="444"/>
      <c r="D21" s="248" t="s">
        <v>37</v>
      </c>
      <c r="E21" s="249"/>
      <c r="F21" s="249"/>
      <c r="G21" s="249"/>
      <c r="H21" s="249"/>
      <c r="I21" s="249"/>
      <c r="J21" s="249"/>
      <c r="K21" s="249"/>
      <c r="L21" s="249"/>
      <c r="M21" s="249"/>
      <c r="N21" s="249"/>
      <c r="O21" s="397"/>
      <c r="P21" s="416" t="s">
        <v>38</v>
      </c>
      <c r="Q21" s="416" t="s">
        <v>39</v>
      </c>
      <c r="R21" s="416"/>
      <c r="S21" s="416"/>
      <c r="T21" s="416"/>
      <c r="U21" s="416"/>
      <c r="V21" s="416"/>
      <c r="W21" s="416"/>
      <c r="X21" s="416"/>
      <c r="Y21" s="416"/>
      <c r="Z21" s="416"/>
      <c r="AA21" s="416"/>
      <c r="AB21" s="417"/>
    </row>
    <row r="22" spans="1:40" ht="27" customHeight="1" x14ac:dyDescent="0.25">
      <c r="A22" s="431"/>
      <c r="B22" s="315"/>
      <c r="C22" s="254"/>
      <c r="D22" s="248" t="s">
        <v>25</v>
      </c>
      <c r="E22" s="249"/>
      <c r="F22" s="397"/>
      <c r="G22" s="248" t="s">
        <v>26</v>
      </c>
      <c r="H22" s="249"/>
      <c r="I22" s="397"/>
      <c r="J22" s="248" t="s">
        <v>27</v>
      </c>
      <c r="K22" s="249"/>
      <c r="L22" s="397"/>
      <c r="M22" s="248" t="s">
        <v>28</v>
      </c>
      <c r="N22" s="249"/>
      <c r="O22" s="397"/>
      <c r="P22" s="397"/>
      <c r="Q22" s="416"/>
      <c r="R22" s="416"/>
      <c r="S22" s="416"/>
      <c r="T22" s="416"/>
      <c r="U22" s="416"/>
      <c r="V22" s="416"/>
      <c r="W22" s="416"/>
      <c r="X22" s="416"/>
      <c r="Y22" s="416"/>
      <c r="Z22" s="416"/>
      <c r="AA22" s="416"/>
      <c r="AB22" s="417"/>
    </row>
    <row r="23" spans="1:40" ht="15" customHeight="1" x14ac:dyDescent="0.25">
      <c r="A23" s="639" t="s">
        <v>212</v>
      </c>
      <c r="B23" s="398"/>
      <c r="C23" s="399"/>
      <c r="D23" s="421"/>
      <c r="E23" s="422"/>
      <c r="F23" s="423"/>
      <c r="G23" s="421"/>
      <c r="H23" s="422"/>
      <c r="I23" s="423"/>
      <c r="J23" s="421"/>
      <c r="K23" s="422"/>
      <c r="L23" s="423"/>
      <c r="M23" s="421"/>
      <c r="N23" s="422"/>
      <c r="O23" s="423"/>
      <c r="P23" s="380"/>
      <c r="Q23" s="521"/>
      <c r="R23" s="522"/>
      <c r="S23" s="522"/>
      <c r="T23" s="522"/>
      <c r="U23" s="522"/>
      <c r="V23" s="522"/>
      <c r="W23" s="522"/>
      <c r="X23" s="522"/>
      <c r="Y23" s="522"/>
      <c r="Z23" s="522"/>
      <c r="AA23" s="522"/>
      <c r="AB23" s="523"/>
    </row>
    <row r="24" spans="1:40" x14ac:dyDescent="0.25">
      <c r="A24" s="639"/>
      <c r="B24" s="400"/>
      <c r="C24" s="401"/>
      <c r="D24" s="424"/>
      <c r="E24" s="425"/>
      <c r="F24" s="426"/>
      <c r="G24" s="424"/>
      <c r="H24" s="425"/>
      <c r="I24" s="426"/>
      <c r="J24" s="424"/>
      <c r="K24" s="425"/>
      <c r="L24" s="426"/>
      <c r="M24" s="424"/>
      <c r="N24" s="425"/>
      <c r="O24" s="426"/>
      <c r="P24" s="381"/>
      <c r="Q24" s="524"/>
      <c r="R24" s="525"/>
      <c r="S24" s="525"/>
      <c r="T24" s="525"/>
      <c r="U24" s="525"/>
      <c r="V24" s="525"/>
      <c r="W24" s="525"/>
      <c r="X24" s="525"/>
      <c r="Y24" s="525"/>
      <c r="Z24" s="525"/>
      <c r="AA24" s="525"/>
      <c r="AB24" s="526"/>
    </row>
    <row r="25" spans="1:40" x14ac:dyDescent="0.25">
      <c r="A25" s="639"/>
      <c r="B25" s="400"/>
      <c r="C25" s="401"/>
      <c r="D25" s="424"/>
      <c r="E25" s="425"/>
      <c r="F25" s="426"/>
      <c r="G25" s="424"/>
      <c r="H25" s="425"/>
      <c r="I25" s="426"/>
      <c r="J25" s="424"/>
      <c r="K25" s="425"/>
      <c r="L25" s="426"/>
      <c r="M25" s="424"/>
      <c r="N25" s="425"/>
      <c r="O25" s="426"/>
      <c r="P25" s="381"/>
      <c r="Q25" s="524"/>
      <c r="R25" s="525"/>
      <c r="S25" s="525"/>
      <c r="T25" s="525"/>
      <c r="U25" s="525"/>
      <c r="V25" s="525"/>
      <c r="W25" s="525"/>
      <c r="X25" s="525"/>
      <c r="Y25" s="525"/>
      <c r="Z25" s="525"/>
      <c r="AA25" s="525"/>
      <c r="AB25" s="526"/>
    </row>
    <row r="26" spans="1:40" ht="9" customHeight="1" thickBot="1" x14ac:dyDescent="0.3">
      <c r="A26" s="640"/>
      <c r="B26" s="400"/>
      <c r="C26" s="401"/>
      <c r="D26" s="424"/>
      <c r="E26" s="425"/>
      <c r="F26" s="426"/>
      <c r="G26" s="424"/>
      <c r="H26" s="425"/>
      <c r="I26" s="426"/>
      <c r="J26" s="424"/>
      <c r="K26" s="425"/>
      <c r="L26" s="426"/>
      <c r="M26" s="424"/>
      <c r="N26" s="425"/>
      <c r="O26" s="426"/>
      <c r="P26" s="381"/>
      <c r="Q26" s="527"/>
      <c r="R26" s="528"/>
      <c r="S26" s="528"/>
      <c r="T26" s="528"/>
      <c r="U26" s="528"/>
      <c r="V26" s="528"/>
      <c r="W26" s="528"/>
      <c r="X26" s="528"/>
      <c r="Y26" s="528"/>
      <c r="Z26" s="528"/>
      <c r="AA26" s="528"/>
      <c r="AB26" s="529"/>
    </row>
    <row r="27" spans="1:40" ht="33.75" customHeight="1" x14ac:dyDescent="0.25">
      <c r="A27" s="446"/>
      <c r="B27" s="447"/>
      <c r="C27" s="447"/>
      <c r="D27" s="447"/>
      <c r="E27" s="447"/>
      <c r="F27" s="447"/>
      <c r="G27" s="447"/>
      <c r="H27" s="447"/>
      <c r="I27" s="447"/>
      <c r="J27" s="447"/>
      <c r="K27" s="447"/>
      <c r="L27" s="447"/>
      <c r="M27" s="447"/>
      <c r="N27" s="447"/>
      <c r="O27" s="447"/>
      <c r="P27" s="447"/>
      <c r="Q27" s="447"/>
      <c r="R27" s="447"/>
      <c r="S27" s="447"/>
      <c r="T27" s="447"/>
      <c r="U27" s="447"/>
      <c r="V27" s="447"/>
      <c r="W27" s="447"/>
      <c r="X27" s="447"/>
      <c r="Y27" s="447"/>
      <c r="Z27" s="447"/>
      <c r="AA27" s="447"/>
      <c r="AB27" s="448"/>
    </row>
    <row r="28" spans="1:40" ht="36.75" customHeight="1" x14ac:dyDescent="0.3">
      <c r="A28" s="430" t="s">
        <v>35</v>
      </c>
      <c r="B28" s="416" t="s">
        <v>40</v>
      </c>
      <c r="C28" s="416" t="s">
        <v>36</v>
      </c>
      <c r="D28" s="416" t="s">
        <v>41</v>
      </c>
      <c r="E28" s="416"/>
      <c r="F28" s="416"/>
      <c r="G28" s="416"/>
      <c r="H28" s="416"/>
      <c r="I28" s="416"/>
      <c r="J28" s="416"/>
      <c r="K28" s="416"/>
      <c r="L28" s="416"/>
      <c r="M28" s="416"/>
      <c r="N28" s="416"/>
      <c r="O28" s="416"/>
      <c r="P28" s="416"/>
      <c r="Q28" s="416" t="s">
        <v>42</v>
      </c>
      <c r="R28" s="416"/>
      <c r="S28" s="416"/>
      <c r="T28" s="416"/>
      <c r="U28" s="416"/>
      <c r="V28" s="416"/>
      <c r="W28" s="416"/>
      <c r="X28" s="416"/>
      <c r="Y28" s="416"/>
      <c r="Z28" s="416"/>
      <c r="AA28" s="416"/>
      <c r="AB28" s="416"/>
      <c r="AE28" s="82"/>
      <c r="AF28" s="82"/>
      <c r="AG28" s="82"/>
      <c r="AH28" s="82"/>
      <c r="AI28" s="82"/>
      <c r="AJ28" s="82"/>
      <c r="AK28" s="82"/>
      <c r="AL28" s="82"/>
      <c r="AM28" s="82"/>
      <c r="AN28" s="81"/>
    </row>
    <row r="29" spans="1:40" ht="25.5" customHeight="1" x14ac:dyDescent="0.3">
      <c r="A29" s="430"/>
      <c r="B29" s="416"/>
      <c r="C29" s="442"/>
      <c r="D29" s="134" t="s">
        <v>43</v>
      </c>
      <c r="E29" s="134" t="s">
        <v>44</v>
      </c>
      <c r="F29" s="134" t="s">
        <v>45</v>
      </c>
      <c r="G29" s="134" t="s">
        <v>46</v>
      </c>
      <c r="H29" s="134" t="s">
        <v>47</v>
      </c>
      <c r="I29" s="134" t="s">
        <v>48</v>
      </c>
      <c r="J29" s="134" t="s">
        <v>49</v>
      </c>
      <c r="K29" s="134" t="s">
        <v>50</v>
      </c>
      <c r="L29" s="134" t="s">
        <v>51</v>
      </c>
      <c r="M29" s="134" t="s">
        <v>52</v>
      </c>
      <c r="N29" s="134" t="s">
        <v>53</v>
      </c>
      <c r="O29" s="134" t="s">
        <v>54</v>
      </c>
      <c r="P29" s="134" t="s">
        <v>38</v>
      </c>
      <c r="Q29" s="315" t="s">
        <v>55</v>
      </c>
      <c r="R29" s="316"/>
      <c r="S29" s="316"/>
      <c r="T29" s="254"/>
      <c r="U29" s="315" t="s">
        <v>56</v>
      </c>
      <c r="V29" s="316"/>
      <c r="W29" s="316"/>
      <c r="X29" s="254"/>
      <c r="Y29" s="315" t="s">
        <v>57</v>
      </c>
      <c r="Z29" s="316"/>
      <c r="AA29" s="316"/>
      <c r="AB29" s="449"/>
      <c r="AE29" s="82"/>
      <c r="AF29" s="82"/>
      <c r="AG29" s="82"/>
      <c r="AH29" s="82"/>
      <c r="AI29" s="82"/>
      <c r="AJ29" s="82"/>
      <c r="AK29" s="82"/>
      <c r="AL29" s="82"/>
      <c r="AM29" s="82"/>
      <c r="AN29" s="81"/>
    </row>
    <row r="30" spans="1:40" ht="312.95" customHeight="1" thickBot="1" x14ac:dyDescent="0.35">
      <c r="A30" s="150" t="s">
        <v>212</v>
      </c>
      <c r="B30" s="80">
        <v>0.1</v>
      </c>
      <c r="C30" s="102">
        <v>3126</v>
      </c>
      <c r="D30" s="102">
        <v>93</v>
      </c>
      <c r="E30" s="102">
        <v>163</v>
      </c>
      <c r="F30" s="102">
        <v>288</v>
      </c>
      <c r="G30" s="102">
        <v>305</v>
      </c>
      <c r="H30" s="102">
        <v>289</v>
      </c>
      <c r="I30" s="102">
        <v>313</v>
      </c>
      <c r="J30" s="102">
        <v>292</v>
      </c>
      <c r="K30" s="102">
        <v>312</v>
      </c>
      <c r="L30" s="102">
        <v>334</v>
      </c>
      <c r="M30" s="102">
        <v>280</v>
      </c>
      <c r="N30" s="102">
        <v>327</v>
      </c>
      <c r="O30" s="102">
        <v>342</v>
      </c>
      <c r="P30" s="102">
        <f>SUM(D30:O30)</f>
        <v>3338</v>
      </c>
      <c r="Q30" s="482" t="s">
        <v>254</v>
      </c>
      <c r="R30" s="483"/>
      <c r="S30" s="483"/>
      <c r="T30" s="484"/>
      <c r="U30" s="641"/>
      <c r="V30" s="642"/>
      <c r="W30" s="642"/>
      <c r="X30" s="643"/>
      <c r="Y30" s="482" t="s">
        <v>228</v>
      </c>
      <c r="Z30" s="483"/>
      <c r="AA30" s="483"/>
      <c r="AB30" s="555"/>
      <c r="AC30" s="78"/>
      <c r="AE30" s="82"/>
      <c r="AF30" s="82"/>
      <c r="AG30" s="82"/>
      <c r="AH30" s="82"/>
      <c r="AI30" s="82"/>
      <c r="AJ30" s="82"/>
      <c r="AK30" s="82"/>
      <c r="AL30" s="82"/>
      <c r="AM30" s="82"/>
      <c r="AN30" s="81"/>
    </row>
    <row r="31" spans="1:40" ht="18.75" x14ac:dyDescent="0.3">
      <c r="A31" s="253"/>
      <c r="B31" s="254"/>
      <c r="C31" s="255"/>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6"/>
      <c r="AD31" s="113"/>
      <c r="AE31" s="82"/>
      <c r="AF31" s="82"/>
      <c r="AG31" s="82"/>
      <c r="AH31" s="82"/>
      <c r="AI31" s="82"/>
      <c r="AJ31" s="82"/>
      <c r="AK31" s="82"/>
      <c r="AL31" s="82"/>
      <c r="AM31" s="82"/>
      <c r="AN31" s="81"/>
    </row>
    <row r="32" spans="1:40" ht="15" customHeight="1" x14ac:dyDescent="0.3">
      <c r="A32" s="430" t="s">
        <v>58</v>
      </c>
      <c r="B32" s="488" t="s">
        <v>59</v>
      </c>
      <c r="C32" s="416" t="s">
        <v>60</v>
      </c>
      <c r="D32" s="416"/>
      <c r="E32" s="416"/>
      <c r="F32" s="416"/>
      <c r="G32" s="416"/>
      <c r="H32" s="416"/>
      <c r="I32" s="416"/>
      <c r="J32" s="416"/>
      <c r="K32" s="416"/>
      <c r="L32" s="416"/>
      <c r="M32" s="416"/>
      <c r="N32" s="416"/>
      <c r="O32" s="416"/>
      <c r="P32" s="416"/>
      <c r="Q32" s="248" t="s">
        <v>61</v>
      </c>
      <c r="R32" s="249"/>
      <c r="S32" s="249"/>
      <c r="T32" s="249"/>
      <c r="U32" s="249"/>
      <c r="V32" s="249"/>
      <c r="W32" s="249"/>
      <c r="X32" s="249"/>
      <c r="Y32" s="249"/>
      <c r="Z32" s="249"/>
      <c r="AA32" s="249"/>
      <c r="AB32" s="250"/>
      <c r="AD32" s="113"/>
      <c r="AE32" s="82"/>
      <c r="AF32" s="82"/>
      <c r="AG32" s="82"/>
      <c r="AH32" s="82"/>
      <c r="AI32" s="82"/>
      <c r="AJ32" s="82"/>
      <c r="AK32" s="82"/>
      <c r="AL32" s="82"/>
      <c r="AM32" s="82"/>
      <c r="AN32" s="81"/>
    </row>
    <row r="33" spans="1:40" ht="25.5" customHeight="1" x14ac:dyDescent="0.3">
      <c r="A33" s="430"/>
      <c r="B33" s="255"/>
      <c r="C33" s="134" t="s">
        <v>62</v>
      </c>
      <c r="D33" s="134" t="s">
        <v>63</v>
      </c>
      <c r="E33" s="134" t="s">
        <v>64</v>
      </c>
      <c r="F33" s="134" t="s">
        <v>65</v>
      </c>
      <c r="G33" s="134" t="s">
        <v>66</v>
      </c>
      <c r="H33" s="134" t="s">
        <v>67</v>
      </c>
      <c r="I33" s="134" t="s">
        <v>68</v>
      </c>
      <c r="J33" s="134" t="s">
        <v>69</v>
      </c>
      <c r="K33" s="134" t="s">
        <v>70</v>
      </c>
      <c r="L33" s="134" t="s">
        <v>71</v>
      </c>
      <c r="M33" s="134" t="s">
        <v>72</v>
      </c>
      <c r="N33" s="134" t="s">
        <v>73</v>
      </c>
      <c r="O33" s="134" t="s">
        <v>74</v>
      </c>
      <c r="P33" s="134" t="s">
        <v>75</v>
      </c>
      <c r="Q33" s="248" t="s">
        <v>76</v>
      </c>
      <c r="R33" s="249"/>
      <c r="S33" s="249"/>
      <c r="T33" s="249"/>
      <c r="U33" s="249"/>
      <c r="V33" s="249"/>
      <c r="W33" s="249"/>
      <c r="X33" s="249"/>
      <c r="Y33" s="249"/>
      <c r="Z33" s="249"/>
      <c r="AA33" s="249"/>
      <c r="AB33" s="250"/>
      <c r="AD33" s="113"/>
      <c r="AE33" s="83"/>
      <c r="AF33" s="83"/>
      <c r="AG33" s="83"/>
      <c r="AH33" s="83"/>
      <c r="AI33" s="83"/>
      <c r="AJ33" s="83"/>
      <c r="AK33" s="83"/>
      <c r="AL33" s="83"/>
      <c r="AM33" s="83"/>
      <c r="AN33" s="81"/>
    </row>
    <row r="34" spans="1:40" ht="39.950000000000003" customHeight="1" x14ac:dyDescent="0.3">
      <c r="A34" s="272" t="s">
        <v>160</v>
      </c>
      <c r="B34" s="509">
        <v>4</v>
      </c>
      <c r="C34" s="71" t="s">
        <v>78</v>
      </c>
      <c r="D34" s="130">
        <v>8.3333333333333329E-2</v>
      </c>
      <c r="E34" s="130">
        <v>8.3333333333333329E-2</v>
      </c>
      <c r="F34" s="130">
        <v>8.3333333333333329E-2</v>
      </c>
      <c r="G34" s="130">
        <v>8.3333333333333329E-2</v>
      </c>
      <c r="H34" s="130">
        <v>8.3333333333333329E-2</v>
      </c>
      <c r="I34" s="130">
        <v>8.3333333333333329E-2</v>
      </c>
      <c r="J34" s="130">
        <v>8.3333333333333329E-2</v>
      </c>
      <c r="K34" s="130">
        <v>8.3333333333333329E-2</v>
      </c>
      <c r="L34" s="130">
        <v>8.3333333333333329E-2</v>
      </c>
      <c r="M34" s="130">
        <v>8.3333333333333329E-2</v>
      </c>
      <c r="N34" s="130">
        <v>8.3333333333333329E-2</v>
      </c>
      <c r="O34" s="130">
        <v>8.3333333333333329E-2</v>
      </c>
      <c r="P34" s="72">
        <f>SUM(D34:O34)</f>
        <v>1</v>
      </c>
      <c r="Q34" s="564" t="s">
        <v>292</v>
      </c>
      <c r="R34" s="565"/>
      <c r="S34" s="565"/>
      <c r="T34" s="565"/>
      <c r="U34" s="565"/>
      <c r="V34" s="565"/>
      <c r="W34" s="565"/>
      <c r="X34" s="565"/>
      <c r="Y34" s="565"/>
      <c r="Z34" s="565"/>
      <c r="AA34" s="565"/>
      <c r="AB34" s="566"/>
      <c r="AC34" s="64"/>
      <c r="AD34" s="113"/>
      <c r="AE34" s="84"/>
      <c r="AF34" s="84"/>
      <c r="AG34" s="84"/>
      <c r="AH34" s="84"/>
      <c r="AI34" s="84"/>
      <c r="AJ34" s="84"/>
      <c r="AK34" s="84"/>
      <c r="AL34" s="84"/>
      <c r="AM34" s="84"/>
      <c r="AN34" s="81"/>
    </row>
    <row r="35" spans="1:40" ht="60.95" customHeight="1" x14ac:dyDescent="0.3">
      <c r="A35" s="273"/>
      <c r="B35" s="271"/>
      <c r="C35" s="68" t="s">
        <v>79</v>
      </c>
      <c r="D35" s="132">
        <v>8.3333333333333329E-2</v>
      </c>
      <c r="E35" s="132">
        <v>8.3333333333333329E-2</v>
      </c>
      <c r="F35" s="132">
        <v>8.3333333333333329E-2</v>
      </c>
      <c r="G35" s="132">
        <v>8.3333333333333329E-2</v>
      </c>
      <c r="H35" s="132">
        <v>8.3333333333333329E-2</v>
      </c>
      <c r="I35" s="132">
        <v>8.3333333333333329E-2</v>
      </c>
      <c r="J35" s="132">
        <v>8.3333333333333329E-2</v>
      </c>
      <c r="K35" s="132">
        <v>8.3333333333333329E-2</v>
      </c>
      <c r="L35" s="132">
        <v>8.3333333333333329E-2</v>
      </c>
      <c r="M35" s="132">
        <v>8.3333333333333329E-2</v>
      </c>
      <c r="N35" s="132">
        <v>8.3333333333333329E-2</v>
      </c>
      <c r="O35" s="132">
        <v>8.3333333333333329E-2</v>
      </c>
      <c r="P35" s="16">
        <f t="shared" ref="P35:P41" si="0">SUM(D35:O35)</f>
        <v>1</v>
      </c>
      <c r="Q35" s="567"/>
      <c r="R35" s="568"/>
      <c r="S35" s="568"/>
      <c r="T35" s="568"/>
      <c r="U35" s="568"/>
      <c r="V35" s="568"/>
      <c r="W35" s="568"/>
      <c r="X35" s="568"/>
      <c r="Y35" s="568"/>
      <c r="Z35" s="568"/>
      <c r="AA35" s="568"/>
      <c r="AB35" s="569"/>
      <c r="AC35" s="64"/>
      <c r="AD35" s="113"/>
      <c r="AE35" s="81"/>
      <c r="AF35" s="81"/>
      <c r="AG35" s="81"/>
      <c r="AH35" s="81"/>
      <c r="AI35" s="81"/>
      <c r="AJ35" s="81"/>
      <c r="AK35" s="81"/>
      <c r="AL35" s="81"/>
      <c r="AM35" s="81"/>
      <c r="AN35" s="81"/>
    </row>
    <row r="36" spans="1:40" ht="62.1" customHeight="1" x14ac:dyDescent="0.3">
      <c r="A36" s="274" t="s">
        <v>161</v>
      </c>
      <c r="B36" s="275"/>
      <c r="C36" s="68"/>
      <c r="D36" s="111">
        <v>11</v>
      </c>
      <c r="E36" s="111">
        <v>89</v>
      </c>
      <c r="F36" s="111">
        <v>116</v>
      </c>
      <c r="G36" s="111">
        <v>131</v>
      </c>
      <c r="H36" s="111">
        <v>159</v>
      </c>
      <c r="I36" s="111">
        <v>115</v>
      </c>
      <c r="J36" s="111">
        <v>73</v>
      </c>
      <c r="K36" s="111">
        <v>165</v>
      </c>
      <c r="L36" s="111">
        <v>138</v>
      </c>
      <c r="M36" s="111">
        <v>120</v>
      </c>
      <c r="N36" s="111">
        <v>134</v>
      </c>
      <c r="O36" s="111">
        <v>108</v>
      </c>
      <c r="P36" s="107">
        <f>SUM(D36:O36)</f>
        <v>1359</v>
      </c>
      <c r="Q36" s="570"/>
      <c r="R36" s="571"/>
      <c r="S36" s="571"/>
      <c r="T36" s="571"/>
      <c r="U36" s="571"/>
      <c r="V36" s="571"/>
      <c r="W36" s="571"/>
      <c r="X36" s="571"/>
      <c r="Y36" s="571"/>
      <c r="Z36" s="571"/>
      <c r="AA36" s="571"/>
      <c r="AB36" s="572"/>
      <c r="AC36" s="64"/>
      <c r="AE36" s="81"/>
      <c r="AF36" s="81"/>
      <c r="AG36" s="81"/>
      <c r="AH36" s="81"/>
      <c r="AI36" s="81"/>
      <c r="AJ36" s="81"/>
      <c r="AK36" s="81"/>
      <c r="AL36" s="81"/>
      <c r="AM36" s="81"/>
      <c r="AN36" s="81"/>
    </row>
    <row r="37" spans="1:40" ht="68.099999999999994" customHeight="1" x14ac:dyDescent="0.3">
      <c r="A37" s="273" t="s">
        <v>162</v>
      </c>
      <c r="B37" s="270">
        <v>3</v>
      </c>
      <c r="C37" s="67" t="s">
        <v>78</v>
      </c>
      <c r="D37" s="130">
        <v>8.3333333333333329E-2</v>
      </c>
      <c r="E37" s="130">
        <v>8.3333333333333329E-2</v>
      </c>
      <c r="F37" s="130">
        <v>8.3333333333333329E-2</v>
      </c>
      <c r="G37" s="130">
        <v>8.3333333333333329E-2</v>
      </c>
      <c r="H37" s="130">
        <v>8.3333333333333329E-2</v>
      </c>
      <c r="I37" s="130">
        <v>8.3333333333333329E-2</v>
      </c>
      <c r="J37" s="130">
        <v>8.3333333333333329E-2</v>
      </c>
      <c r="K37" s="130">
        <v>8.3333333333333329E-2</v>
      </c>
      <c r="L37" s="130">
        <v>8.3333333333333329E-2</v>
      </c>
      <c r="M37" s="130">
        <v>8.3333333333333329E-2</v>
      </c>
      <c r="N37" s="130">
        <v>8.3333333333333329E-2</v>
      </c>
      <c r="O37" s="130">
        <v>8.3333333333333329E-2</v>
      </c>
      <c r="P37" s="16">
        <f t="shared" si="0"/>
        <v>1</v>
      </c>
      <c r="Q37" s="544" t="s">
        <v>250</v>
      </c>
      <c r="R37" s="545"/>
      <c r="S37" s="545"/>
      <c r="T37" s="545"/>
      <c r="U37" s="545"/>
      <c r="V37" s="545"/>
      <c r="W37" s="545"/>
      <c r="X37" s="545"/>
      <c r="Y37" s="545"/>
      <c r="Z37" s="545"/>
      <c r="AA37" s="545"/>
      <c r="AB37" s="546"/>
      <c r="AC37" s="64"/>
      <c r="AM37" s="81"/>
      <c r="AN37" s="81"/>
    </row>
    <row r="38" spans="1:40" ht="56.25" customHeight="1" x14ac:dyDescent="0.3">
      <c r="A38" s="273"/>
      <c r="B38" s="271"/>
      <c r="C38" s="68" t="s">
        <v>79</v>
      </c>
      <c r="D38" s="132">
        <v>8.3333333333333329E-2</v>
      </c>
      <c r="E38" s="132">
        <v>8.3333333333333329E-2</v>
      </c>
      <c r="F38" s="132">
        <v>8.3333333333333329E-2</v>
      </c>
      <c r="G38" s="132">
        <v>8.3333333333333329E-2</v>
      </c>
      <c r="H38" s="132">
        <v>8.3333333333333329E-2</v>
      </c>
      <c r="I38" s="132">
        <v>8.3333333333333329E-2</v>
      </c>
      <c r="J38" s="132">
        <v>8.3333333333333329E-2</v>
      </c>
      <c r="K38" s="132">
        <v>8.3333333333333329E-2</v>
      </c>
      <c r="L38" s="132">
        <v>8.3333333333333329E-2</v>
      </c>
      <c r="M38" s="132">
        <v>8.3333333333333329E-2</v>
      </c>
      <c r="N38" s="132">
        <v>8.3333333333333329E-2</v>
      </c>
      <c r="O38" s="132">
        <v>8.3333333333333329E-2</v>
      </c>
      <c r="P38" s="16">
        <f t="shared" si="0"/>
        <v>1</v>
      </c>
      <c r="Q38" s="547"/>
      <c r="R38" s="563"/>
      <c r="S38" s="563"/>
      <c r="T38" s="563"/>
      <c r="U38" s="563"/>
      <c r="V38" s="563"/>
      <c r="W38" s="563"/>
      <c r="X38" s="563"/>
      <c r="Y38" s="563"/>
      <c r="Z38" s="563"/>
      <c r="AA38" s="563"/>
      <c r="AB38" s="549"/>
      <c r="AC38" s="64"/>
      <c r="AM38" s="81"/>
      <c r="AN38" s="81"/>
    </row>
    <row r="39" spans="1:40" ht="87.95" customHeight="1" x14ac:dyDescent="0.3">
      <c r="A39" s="274" t="s">
        <v>205</v>
      </c>
      <c r="B39" s="275"/>
      <c r="C39" s="68"/>
      <c r="D39" s="111">
        <v>93</v>
      </c>
      <c r="E39" s="111">
        <v>163</v>
      </c>
      <c r="F39" s="111">
        <v>288</v>
      </c>
      <c r="G39" s="111">
        <v>305</v>
      </c>
      <c r="H39" s="111">
        <v>289</v>
      </c>
      <c r="I39" s="111">
        <v>313</v>
      </c>
      <c r="J39" s="111">
        <v>292</v>
      </c>
      <c r="K39" s="111">
        <v>312</v>
      </c>
      <c r="L39" s="111">
        <v>334</v>
      </c>
      <c r="M39" s="111">
        <v>280</v>
      </c>
      <c r="N39" s="111">
        <v>327</v>
      </c>
      <c r="O39" s="111">
        <v>342</v>
      </c>
      <c r="P39" s="73">
        <f t="shared" si="0"/>
        <v>3338</v>
      </c>
      <c r="Q39" s="550"/>
      <c r="R39" s="551"/>
      <c r="S39" s="551"/>
      <c r="T39" s="551"/>
      <c r="U39" s="551"/>
      <c r="V39" s="551"/>
      <c r="W39" s="551"/>
      <c r="X39" s="551"/>
      <c r="Y39" s="551"/>
      <c r="Z39" s="551"/>
      <c r="AA39" s="551"/>
      <c r="AB39" s="552"/>
      <c r="AC39" s="64"/>
      <c r="AM39" s="84"/>
      <c r="AN39" s="81"/>
    </row>
    <row r="40" spans="1:40" ht="58.5" customHeight="1" x14ac:dyDescent="0.25">
      <c r="A40" s="251" t="s">
        <v>163</v>
      </c>
      <c r="B40" s="270">
        <v>3</v>
      </c>
      <c r="C40" s="67" t="s">
        <v>78</v>
      </c>
      <c r="D40" s="130">
        <v>8.3333333333333329E-2</v>
      </c>
      <c r="E40" s="130">
        <v>8.3333333333333329E-2</v>
      </c>
      <c r="F40" s="130">
        <v>8.3333333333333329E-2</v>
      </c>
      <c r="G40" s="130">
        <v>8.3333333333333329E-2</v>
      </c>
      <c r="H40" s="130">
        <v>8.3333333333333329E-2</v>
      </c>
      <c r="I40" s="130">
        <v>8.3333333333333329E-2</v>
      </c>
      <c r="J40" s="130">
        <v>8.3333333333333329E-2</v>
      </c>
      <c r="K40" s="130">
        <v>8.3333333333333329E-2</v>
      </c>
      <c r="L40" s="130">
        <v>8.3333333333333329E-2</v>
      </c>
      <c r="M40" s="130">
        <v>8.3333333333333329E-2</v>
      </c>
      <c r="N40" s="130">
        <v>8.3333333333333329E-2</v>
      </c>
      <c r="O40" s="130">
        <v>8.3333333333333329E-2</v>
      </c>
      <c r="P40" s="16">
        <f t="shared" si="0"/>
        <v>1</v>
      </c>
      <c r="Q40" s="644" t="s">
        <v>293</v>
      </c>
      <c r="R40" s="644"/>
      <c r="S40" s="644"/>
      <c r="T40" s="644"/>
      <c r="U40" s="644"/>
      <c r="V40" s="644"/>
      <c r="W40" s="644"/>
      <c r="X40" s="644"/>
      <c r="Y40" s="644"/>
      <c r="Z40" s="644"/>
      <c r="AA40" s="644"/>
      <c r="AB40" s="644"/>
      <c r="AC40" s="64"/>
    </row>
    <row r="41" spans="1:40" ht="58.5" customHeight="1" x14ac:dyDescent="0.3">
      <c r="A41" s="252"/>
      <c r="B41" s="271"/>
      <c r="C41" s="68" t="s">
        <v>79</v>
      </c>
      <c r="D41" s="132">
        <v>8.3333333333333329E-2</v>
      </c>
      <c r="E41" s="132">
        <v>8.3333333333333329E-2</v>
      </c>
      <c r="F41" s="132">
        <v>8.3333333333333329E-2</v>
      </c>
      <c r="G41" s="132">
        <v>8.3333333333333329E-2</v>
      </c>
      <c r="H41" s="132">
        <v>8.3333333333333329E-2</v>
      </c>
      <c r="I41" s="132">
        <v>8.3333333333333329E-2</v>
      </c>
      <c r="J41" s="132">
        <v>8.3333333333333329E-2</v>
      </c>
      <c r="K41" s="132">
        <v>8.3333333333333329E-2</v>
      </c>
      <c r="L41" s="132">
        <v>8.3333333333333329E-2</v>
      </c>
      <c r="M41" s="132">
        <v>8.3333333333333329E-2</v>
      </c>
      <c r="N41" s="132">
        <v>8.3333333333333329E-2</v>
      </c>
      <c r="O41" s="132">
        <v>8.3333333333333329E-2</v>
      </c>
      <c r="P41" s="16">
        <f t="shared" si="0"/>
        <v>1</v>
      </c>
      <c r="Q41" s="644"/>
      <c r="R41" s="644"/>
      <c r="S41" s="644"/>
      <c r="T41" s="644"/>
      <c r="U41" s="644"/>
      <c r="V41" s="644"/>
      <c r="W41" s="644"/>
      <c r="X41" s="644"/>
      <c r="Y41" s="644"/>
      <c r="Z41" s="644"/>
      <c r="AA41" s="644"/>
      <c r="AB41" s="644"/>
      <c r="AC41" s="64"/>
      <c r="AN41" s="81"/>
    </row>
    <row r="42" spans="1:40" x14ac:dyDescent="0.25">
      <c r="F42" s="76"/>
      <c r="G42" s="74"/>
    </row>
    <row r="43" spans="1:40" x14ac:dyDescent="0.25">
      <c r="F43" s="77"/>
      <c r="G43" s="75"/>
    </row>
  </sheetData>
  <mergeCells count="96">
    <mergeCell ref="A40:A41"/>
    <mergeCell ref="B40:B41"/>
    <mergeCell ref="Q40:AB41"/>
    <mergeCell ref="A34:A35"/>
    <mergeCell ref="B34:B35"/>
    <mergeCell ref="Q34:AB36"/>
    <mergeCell ref="A36:B36"/>
    <mergeCell ref="A37:A38"/>
    <mergeCell ref="B37:B38"/>
    <mergeCell ref="Q37:AB39"/>
    <mergeCell ref="A39:B39"/>
    <mergeCell ref="Y29:AB29"/>
    <mergeCell ref="Q30:T30"/>
    <mergeCell ref="U30:X30"/>
    <mergeCell ref="Y30:AB30"/>
    <mergeCell ref="A31:AB31"/>
    <mergeCell ref="A32:A33"/>
    <mergeCell ref="B32:B33"/>
    <mergeCell ref="C32:P32"/>
    <mergeCell ref="Q32:AB32"/>
    <mergeCell ref="Q33:AB33"/>
    <mergeCell ref="P23:P26"/>
    <mergeCell ref="Q23:AB26"/>
    <mergeCell ref="A27:AB27"/>
    <mergeCell ref="A28:A29"/>
    <mergeCell ref="B28:B29"/>
    <mergeCell ref="C28:C29"/>
    <mergeCell ref="D28:P28"/>
    <mergeCell ref="Q28:AB28"/>
    <mergeCell ref="Q29:T29"/>
    <mergeCell ref="U29:X29"/>
    <mergeCell ref="A23:A26"/>
    <mergeCell ref="B23:C26"/>
    <mergeCell ref="D23:F26"/>
    <mergeCell ref="G23:I26"/>
    <mergeCell ref="J23:L26"/>
    <mergeCell ref="M23:O26"/>
    <mergeCell ref="A20:AB20"/>
    <mergeCell ref="A21:A22"/>
    <mergeCell ref="B21:C22"/>
    <mergeCell ref="D21:O21"/>
    <mergeCell ref="P21:P22"/>
    <mergeCell ref="Q21:AB22"/>
    <mergeCell ref="D22:F22"/>
    <mergeCell ref="G22:I22"/>
    <mergeCell ref="J22:L22"/>
    <mergeCell ref="M22:O22"/>
    <mergeCell ref="Q17:S17"/>
    <mergeCell ref="T17:V17"/>
    <mergeCell ref="W17:Y17"/>
    <mergeCell ref="Z17:AB17"/>
    <mergeCell ref="Q18:S18"/>
    <mergeCell ref="T18:V18"/>
    <mergeCell ref="W18:Y18"/>
    <mergeCell ref="Z18:AB18"/>
    <mergeCell ref="A13:B13"/>
    <mergeCell ref="C13:Q13"/>
    <mergeCell ref="S13:T13"/>
    <mergeCell ref="V13:Y13"/>
    <mergeCell ref="A15:B16"/>
    <mergeCell ref="D15:E15"/>
    <mergeCell ref="F15:G15"/>
    <mergeCell ref="H15:I15"/>
    <mergeCell ref="Q15:AB15"/>
    <mergeCell ref="D16:E16"/>
    <mergeCell ref="F16:G16"/>
    <mergeCell ref="H16:I16"/>
    <mergeCell ref="Q16:V16"/>
    <mergeCell ref="W16:AB16"/>
    <mergeCell ref="AA13:AB13"/>
    <mergeCell ref="AA7:AB7"/>
    <mergeCell ref="Y8:Z8"/>
    <mergeCell ref="AA8:AB8"/>
    <mergeCell ref="Y9:Z9"/>
    <mergeCell ref="AA9:AB9"/>
    <mergeCell ref="Y7:Z7"/>
    <mergeCell ref="Y11:AB11"/>
    <mergeCell ref="C12:Z12"/>
    <mergeCell ref="A11:B11"/>
    <mergeCell ref="C11:K11"/>
    <mergeCell ref="M11:Q11"/>
    <mergeCell ref="R11:V11"/>
    <mergeCell ref="W11:X11"/>
    <mergeCell ref="A7:B9"/>
    <mergeCell ref="C7:K9"/>
    <mergeCell ref="R7:T9"/>
    <mergeCell ref="U7:V9"/>
    <mergeCell ref="W7:X9"/>
    <mergeCell ref="A1:A4"/>
    <mergeCell ref="B1:Y1"/>
    <mergeCell ref="Z1:AB1"/>
    <mergeCell ref="B2:Y2"/>
    <mergeCell ref="Z2:AB2"/>
    <mergeCell ref="B3:Y4"/>
    <mergeCell ref="Z3:AB3"/>
    <mergeCell ref="Z4:AB4"/>
  </mergeCells>
  <dataValidations count="3">
    <dataValidation type="textLength" operator="lessThanOrEqual" allowBlank="1" showInputMessage="1" showErrorMessage="1" errorTitle="Máximo 2.000 caracteres" error="Máximo 2.000 caracteres" promptTitle="2.000 caracteres" sqref="Q23:AB26">
      <formula1>2000</formula1>
    </dataValidation>
    <dataValidation type="textLength" operator="lessThanOrEqual" allowBlank="1" showInputMessage="1" showErrorMessage="1" errorTitle="Máximo 2.000 caracteres" error="Máximo 2.000 caracteres" sqref="Q30:T30 Q34:AB41">
      <formula1>2000</formula1>
    </dataValidation>
    <dataValidation type="textLength" operator="lessThanOrEqual" allowBlank="1" showInputMessage="1" showErrorMessage="1" errorTitle="Máximo 1.000 caracteres" error="Máximo 1.000 caracteres" sqref="U30:X30">
      <formula1>1000</formula1>
    </dataValidation>
  </dataValidations>
  <printOptions horizontalCentered="1" verticalCentered="1"/>
  <pageMargins left="0.25" right="0.25" top="0" bottom="0" header="0.3" footer="0.3"/>
  <pageSetup paperSize="132" scale="36"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7"/>
  <sheetViews>
    <sheetView zoomScale="80" zoomScaleNormal="80" workbookViewId="0">
      <pane ySplit="8" topLeftCell="A9" activePane="bottomLeft" state="frozen"/>
      <selection activeCell="C1" sqref="C1"/>
      <selection pane="bottomLeft" activeCell="S9" sqref="S9"/>
    </sheetView>
  </sheetViews>
  <sheetFormatPr baseColWidth="10" defaultColWidth="11.42578125" defaultRowHeight="15" x14ac:dyDescent="0.25"/>
  <cols>
    <col min="1" max="2" width="11.42578125" customWidth="1"/>
    <col min="3" max="3" width="20.140625" customWidth="1"/>
    <col min="4" max="4" width="19.42578125" customWidth="1"/>
    <col min="5" max="5" width="15.42578125" customWidth="1"/>
    <col min="6" max="6" width="11.42578125" customWidth="1"/>
    <col min="7" max="11" width="6" bestFit="1" customWidth="1"/>
    <col min="12" max="12" width="22.85546875" customWidth="1"/>
    <col min="13" max="15" width="8.42578125" bestFit="1" customWidth="1"/>
    <col min="16" max="16" width="7.85546875" bestFit="1" customWidth="1"/>
    <col min="17" max="17" width="10.85546875" bestFit="1" customWidth="1"/>
    <col min="18" max="18" width="9.42578125" bestFit="1" customWidth="1"/>
    <col min="19" max="19" width="96.7109375" customWidth="1"/>
  </cols>
  <sheetData>
    <row r="1" spans="1:19" ht="15.75" x14ac:dyDescent="0.25">
      <c r="A1" s="657" t="s">
        <v>0</v>
      </c>
      <c r="B1" s="657"/>
      <c r="C1" s="657"/>
      <c r="D1" s="657"/>
      <c r="E1" s="657"/>
      <c r="F1" s="657"/>
      <c r="G1" s="657"/>
      <c r="H1" s="657"/>
      <c r="I1" s="657"/>
      <c r="J1" s="657"/>
      <c r="K1" s="657"/>
      <c r="L1" s="657"/>
      <c r="M1" s="657"/>
      <c r="N1" s="657"/>
      <c r="O1" s="657"/>
      <c r="P1" s="657"/>
      <c r="Q1" s="357" t="s">
        <v>1</v>
      </c>
      <c r="R1" s="358"/>
      <c r="S1" s="359"/>
    </row>
    <row r="2" spans="1:19" ht="15.75" x14ac:dyDescent="0.25">
      <c r="A2" s="657" t="s">
        <v>2</v>
      </c>
      <c r="B2" s="657"/>
      <c r="C2" s="657"/>
      <c r="D2" s="657"/>
      <c r="E2" s="657"/>
      <c r="F2" s="657"/>
      <c r="G2" s="657"/>
      <c r="H2" s="657"/>
      <c r="I2" s="657"/>
      <c r="J2" s="657"/>
      <c r="K2" s="657"/>
      <c r="L2" s="657"/>
      <c r="M2" s="657"/>
      <c r="N2" s="657"/>
      <c r="O2" s="657"/>
      <c r="P2" s="657"/>
      <c r="Q2" s="317" t="s">
        <v>3</v>
      </c>
      <c r="R2" s="318"/>
      <c r="S2" s="319"/>
    </row>
    <row r="3" spans="1:19" x14ac:dyDescent="0.25">
      <c r="A3" s="658" t="s">
        <v>4</v>
      </c>
      <c r="B3" s="658"/>
      <c r="C3" s="658"/>
      <c r="D3" s="658"/>
      <c r="E3" s="658"/>
      <c r="F3" s="658"/>
      <c r="G3" s="658"/>
      <c r="H3" s="658"/>
      <c r="I3" s="658"/>
      <c r="J3" s="658"/>
      <c r="K3" s="658"/>
      <c r="L3" s="658"/>
      <c r="M3" s="658"/>
      <c r="N3" s="658"/>
      <c r="O3" s="658"/>
      <c r="P3" s="658"/>
      <c r="Q3" s="317" t="s">
        <v>5</v>
      </c>
      <c r="R3" s="318"/>
      <c r="S3" s="319"/>
    </row>
    <row r="4" spans="1:19" x14ac:dyDescent="0.25">
      <c r="A4" s="658"/>
      <c r="B4" s="658"/>
      <c r="C4" s="658"/>
      <c r="D4" s="658"/>
      <c r="E4" s="658"/>
      <c r="F4" s="658"/>
      <c r="G4" s="658"/>
      <c r="H4" s="658"/>
      <c r="I4" s="658"/>
      <c r="J4" s="658"/>
      <c r="K4" s="658"/>
      <c r="L4" s="658"/>
      <c r="M4" s="658"/>
      <c r="N4" s="658"/>
      <c r="O4" s="658"/>
      <c r="P4" s="658"/>
      <c r="Q4" s="649" t="s">
        <v>164</v>
      </c>
      <c r="R4" s="650"/>
      <c r="S4" s="651"/>
    </row>
    <row r="5" spans="1:19" x14ac:dyDescent="0.25">
      <c r="A5" s="646" t="s">
        <v>165</v>
      </c>
      <c r="B5" s="646"/>
      <c r="C5" s="646"/>
      <c r="D5" s="646"/>
      <c r="E5" s="646"/>
      <c r="F5" s="646"/>
      <c r="G5" s="646"/>
      <c r="H5" s="646"/>
      <c r="I5" s="646"/>
      <c r="J5" s="646"/>
      <c r="K5" s="646"/>
      <c r="L5" s="646"/>
      <c r="M5" s="646"/>
      <c r="N5" s="646"/>
      <c r="O5" s="646"/>
      <c r="P5" s="646"/>
      <c r="Q5" s="646"/>
      <c r="R5" s="646"/>
      <c r="S5" s="646"/>
    </row>
    <row r="6" spans="1:19" x14ac:dyDescent="0.25">
      <c r="A6" s="647" t="s">
        <v>166</v>
      </c>
      <c r="B6" s="647"/>
      <c r="C6" s="647"/>
      <c r="D6" s="647"/>
      <c r="E6" s="647"/>
      <c r="F6" s="647"/>
      <c r="G6" s="647"/>
      <c r="H6" s="647"/>
      <c r="I6" s="647"/>
      <c r="J6" s="647"/>
      <c r="K6" s="647"/>
      <c r="L6" s="648"/>
      <c r="M6" s="645" t="s">
        <v>167</v>
      </c>
      <c r="N6" s="645"/>
      <c r="O6" s="645"/>
      <c r="P6" s="645"/>
      <c r="Q6" s="645"/>
      <c r="R6" s="645"/>
      <c r="S6" s="645"/>
    </row>
    <row r="7" spans="1:19" x14ac:dyDescent="0.25">
      <c r="A7" s="646" t="s">
        <v>168</v>
      </c>
      <c r="B7" s="646" t="s">
        <v>169</v>
      </c>
      <c r="C7" s="646" t="s">
        <v>35</v>
      </c>
      <c r="D7" s="646" t="s">
        <v>170</v>
      </c>
      <c r="E7" s="646" t="s">
        <v>171</v>
      </c>
      <c r="F7" s="646" t="s">
        <v>172</v>
      </c>
      <c r="G7" s="654" t="s">
        <v>173</v>
      </c>
      <c r="H7" s="655"/>
      <c r="I7" s="655"/>
      <c r="J7" s="655"/>
      <c r="K7" s="656"/>
      <c r="L7" s="646" t="s">
        <v>174</v>
      </c>
      <c r="M7" s="646" t="s">
        <v>175</v>
      </c>
      <c r="N7" s="646"/>
      <c r="O7" s="646"/>
      <c r="P7" s="646"/>
      <c r="Q7" s="652" t="s">
        <v>38</v>
      </c>
      <c r="R7" s="653"/>
      <c r="S7" s="646" t="s">
        <v>42</v>
      </c>
    </row>
    <row r="8" spans="1:19" ht="30" x14ac:dyDescent="0.25">
      <c r="A8" s="646"/>
      <c r="B8" s="646"/>
      <c r="C8" s="646"/>
      <c r="D8" s="646"/>
      <c r="E8" s="646"/>
      <c r="F8" s="646"/>
      <c r="G8" s="140">
        <v>2020</v>
      </c>
      <c r="H8" s="140">
        <v>2021</v>
      </c>
      <c r="I8" s="140">
        <v>2022</v>
      </c>
      <c r="J8" s="140">
        <v>2023</v>
      </c>
      <c r="K8" s="140">
        <v>2024</v>
      </c>
      <c r="L8" s="646"/>
      <c r="M8" s="140" t="s">
        <v>25</v>
      </c>
      <c r="N8" s="140" t="s">
        <v>26</v>
      </c>
      <c r="O8" s="140" t="s">
        <v>176</v>
      </c>
      <c r="P8" s="140" t="s">
        <v>28</v>
      </c>
      <c r="Q8" s="140" t="s">
        <v>177</v>
      </c>
      <c r="R8" s="140" t="s">
        <v>178</v>
      </c>
      <c r="S8" s="646"/>
    </row>
    <row r="9" spans="1:19" ht="165" customHeight="1" x14ac:dyDescent="0.25">
      <c r="A9" s="122">
        <v>1</v>
      </c>
      <c r="B9" s="122">
        <v>304</v>
      </c>
      <c r="C9" s="123" t="s">
        <v>179</v>
      </c>
      <c r="D9" s="124" t="s">
        <v>180</v>
      </c>
      <c r="E9" s="124" t="s">
        <v>181</v>
      </c>
      <c r="F9" s="124">
        <v>80</v>
      </c>
      <c r="G9" s="125">
        <v>80</v>
      </c>
      <c r="H9" s="125">
        <v>80</v>
      </c>
      <c r="I9" s="125">
        <v>80</v>
      </c>
      <c r="J9" s="125">
        <v>80</v>
      </c>
      <c r="K9" s="125">
        <v>80</v>
      </c>
      <c r="L9" s="131" t="s">
        <v>182</v>
      </c>
      <c r="M9" s="157">
        <v>0.9</v>
      </c>
      <c r="N9" s="157">
        <v>0.91</v>
      </c>
      <c r="O9" s="157">
        <v>0.93</v>
      </c>
      <c r="P9" s="157">
        <v>0.95</v>
      </c>
      <c r="Q9" s="142">
        <v>93</v>
      </c>
      <c r="R9" s="143">
        <f>Q9/H9</f>
        <v>1.1625000000000001</v>
      </c>
      <c r="S9" s="144" t="s">
        <v>289</v>
      </c>
    </row>
    <row r="10" spans="1:19" ht="245.1" customHeight="1" x14ac:dyDescent="0.25">
      <c r="A10" s="122">
        <v>1</v>
      </c>
      <c r="B10" s="122">
        <v>305</v>
      </c>
      <c r="C10" s="123" t="s">
        <v>183</v>
      </c>
      <c r="D10" s="124" t="s">
        <v>184</v>
      </c>
      <c r="E10" s="124" t="s">
        <v>185</v>
      </c>
      <c r="F10" s="124">
        <v>6</v>
      </c>
      <c r="G10" s="125">
        <v>5</v>
      </c>
      <c r="H10" s="125">
        <v>6</v>
      </c>
      <c r="I10" s="125">
        <v>6</v>
      </c>
      <c r="J10" s="125">
        <v>6</v>
      </c>
      <c r="K10" s="125">
        <v>6</v>
      </c>
      <c r="L10" s="131" t="s">
        <v>186</v>
      </c>
      <c r="M10" s="142">
        <v>4</v>
      </c>
      <c r="N10" s="142">
        <v>3</v>
      </c>
      <c r="O10" s="142">
        <v>5</v>
      </c>
      <c r="P10" s="142">
        <v>5</v>
      </c>
      <c r="Q10" s="142">
        <v>5</v>
      </c>
      <c r="R10" s="143">
        <f>Q10/H10</f>
        <v>0.83333333333333337</v>
      </c>
      <c r="S10" s="144" t="s">
        <v>290</v>
      </c>
    </row>
    <row r="11" spans="1:19" ht="408.95" customHeight="1" x14ac:dyDescent="0.25">
      <c r="A11" s="122">
        <v>1</v>
      </c>
      <c r="B11" s="122">
        <v>309</v>
      </c>
      <c r="C11" s="123" t="s">
        <v>187</v>
      </c>
      <c r="D11" s="124" t="s">
        <v>188</v>
      </c>
      <c r="E11" s="124" t="s">
        <v>181</v>
      </c>
      <c r="F11" s="124">
        <v>5</v>
      </c>
      <c r="G11" s="125">
        <v>5</v>
      </c>
      <c r="H11" s="125">
        <v>5</v>
      </c>
      <c r="I11" s="125">
        <v>5</v>
      </c>
      <c r="J11" s="125">
        <v>5</v>
      </c>
      <c r="K11" s="125">
        <v>5</v>
      </c>
      <c r="L11" s="131" t="s">
        <v>189</v>
      </c>
      <c r="M11" s="142">
        <v>5</v>
      </c>
      <c r="N11" s="142">
        <v>5</v>
      </c>
      <c r="O11" s="142">
        <v>5</v>
      </c>
      <c r="P11" s="142">
        <v>5</v>
      </c>
      <c r="Q11" s="142">
        <v>5</v>
      </c>
      <c r="R11" s="143">
        <f>Q11/H11</f>
        <v>1</v>
      </c>
      <c r="S11" s="158" t="s">
        <v>294</v>
      </c>
    </row>
    <row r="12" spans="1:19" ht="239.25" hidden="1" customHeight="1" x14ac:dyDescent="0.25">
      <c r="A12" s="122">
        <v>1</v>
      </c>
      <c r="B12" s="122">
        <v>307</v>
      </c>
      <c r="C12" s="123" t="s">
        <v>190</v>
      </c>
      <c r="D12" s="124" t="s">
        <v>191</v>
      </c>
      <c r="E12" s="124" t="s">
        <v>192</v>
      </c>
      <c r="F12" s="129">
        <v>35000</v>
      </c>
      <c r="G12" s="129">
        <v>4191</v>
      </c>
      <c r="H12" s="129">
        <v>7472</v>
      </c>
      <c r="I12" s="129">
        <v>8542</v>
      </c>
      <c r="J12" s="129">
        <v>9592</v>
      </c>
      <c r="K12" s="129">
        <v>5203</v>
      </c>
      <c r="L12" s="126"/>
      <c r="M12" s="127">
        <v>0</v>
      </c>
      <c r="N12" s="127">
        <v>0</v>
      </c>
      <c r="O12" s="127">
        <v>0</v>
      </c>
      <c r="P12" s="127">
        <v>0</v>
      </c>
      <c r="Q12" s="127">
        <f>+O12+P12</f>
        <v>0</v>
      </c>
      <c r="R12" s="128">
        <f>Q12/G12</f>
        <v>0</v>
      </c>
      <c r="S12" s="159"/>
    </row>
    <row r="13" spans="1:19" ht="174.75" hidden="1" customHeight="1" x14ac:dyDescent="0.25">
      <c r="A13" s="122">
        <v>1</v>
      </c>
      <c r="B13" s="122">
        <v>308</v>
      </c>
      <c r="C13" s="123" t="s">
        <v>193</v>
      </c>
      <c r="D13" s="124" t="s">
        <v>194</v>
      </c>
      <c r="E13" s="124" t="s">
        <v>185</v>
      </c>
      <c r="F13" s="124">
        <v>3</v>
      </c>
      <c r="G13" s="125">
        <v>0</v>
      </c>
      <c r="H13" s="125">
        <v>1</v>
      </c>
      <c r="I13" s="125">
        <v>2</v>
      </c>
      <c r="J13" s="125">
        <v>3</v>
      </c>
      <c r="K13" s="125">
        <v>3</v>
      </c>
      <c r="L13" s="126"/>
      <c r="M13" s="127">
        <v>0</v>
      </c>
      <c r="N13" s="127">
        <v>0</v>
      </c>
      <c r="O13" s="127">
        <v>0</v>
      </c>
      <c r="P13" s="127">
        <v>0</v>
      </c>
      <c r="Q13" s="127">
        <v>0</v>
      </c>
      <c r="R13" s="128">
        <v>0</v>
      </c>
      <c r="S13" s="159"/>
    </row>
    <row r="14" spans="1:19" ht="194.25" hidden="1" customHeight="1" x14ac:dyDescent="0.25">
      <c r="A14" s="122">
        <v>1</v>
      </c>
      <c r="B14" s="122">
        <v>11</v>
      </c>
      <c r="C14" s="123" t="s">
        <v>195</v>
      </c>
      <c r="D14" s="124" t="s">
        <v>196</v>
      </c>
      <c r="E14" s="124" t="s">
        <v>181</v>
      </c>
      <c r="F14" s="124">
        <v>20</v>
      </c>
      <c r="G14" s="125">
        <v>20</v>
      </c>
      <c r="H14" s="125">
        <v>20</v>
      </c>
      <c r="I14" s="125">
        <v>20</v>
      </c>
      <c r="J14" s="125">
        <v>20</v>
      </c>
      <c r="K14" s="125">
        <v>20</v>
      </c>
      <c r="L14" s="126" t="s">
        <v>197</v>
      </c>
      <c r="M14" s="127">
        <v>0</v>
      </c>
      <c r="N14" s="127">
        <v>0</v>
      </c>
      <c r="O14" s="127">
        <v>0</v>
      </c>
      <c r="P14" s="127">
        <v>0</v>
      </c>
      <c r="Q14" s="127">
        <v>20</v>
      </c>
      <c r="R14" s="128">
        <f>+O14/Q14</f>
        <v>0</v>
      </c>
      <c r="S14" s="159"/>
    </row>
    <row r="15" spans="1:19" ht="184.5" hidden="1" customHeight="1" x14ac:dyDescent="0.25">
      <c r="A15" s="122">
        <v>2</v>
      </c>
      <c r="B15" s="122"/>
      <c r="C15" s="123" t="s">
        <v>198</v>
      </c>
      <c r="D15" s="124" t="s">
        <v>199</v>
      </c>
      <c r="E15" s="124" t="s">
        <v>181</v>
      </c>
      <c r="F15" s="124">
        <v>7</v>
      </c>
      <c r="G15" s="125"/>
      <c r="H15" s="125"/>
      <c r="I15" s="125"/>
      <c r="J15" s="125"/>
      <c r="K15" s="125"/>
      <c r="L15" s="126"/>
      <c r="M15" s="127"/>
      <c r="N15" s="127"/>
      <c r="O15" s="127"/>
      <c r="P15" s="127"/>
      <c r="Q15" s="127"/>
      <c r="R15" s="128"/>
      <c r="S15" s="159"/>
    </row>
    <row r="16" spans="1:19" ht="177" hidden="1" customHeight="1" x14ac:dyDescent="0.25">
      <c r="A16" s="122">
        <v>2</v>
      </c>
      <c r="B16" s="122"/>
      <c r="C16" s="123" t="s">
        <v>198</v>
      </c>
      <c r="D16" s="124" t="s">
        <v>200</v>
      </c>
      <c r="E16" s="124" t="s">
        <v>192</v>
      </c>
      <c r="F16" s="129">
        <v>35000</v>
      </c>
      <c r="G16" s="125"/>
      <c r="H16" s="125"/>
      <c r="I16" s="125"/>
      <c r="J16" s="125"/>
      <c r="K16" s="125"/>
      <c r="L16" s="126"/>
      <c r="M16" s="127"/>
      <c r="N16" s="127"/>
      <c r="O16" s="127"/>
      <c r="P16" s="127"/>
      <c r="Q16" s="127"/>
      <c r="R16" s="128"/>
      <c r="S16" s="159"/>
    </row>
    <row r="17" spans="1:19" ht="408" customHeight="1" x14ac:dyDescent="0.25">
      <c r="A17" s="122">
        <v>2</v>
      </c>
      <c r="B17" s="122"/>
      <c r="C17" s="123" t="s">
        <v>207</v>
      </c>
      <c r="D17" s="124" t="s">
        <v>201</v>
      </c>
      <c r="E17" s="124" t="s">
        <v>181</v>
      </c>
      <c r="F17" s="124">
        <v>5</v>
      </c>
      <c r="G17" s="124">
        <v>5</v>
      </c>
      <c r="H17" s="124">
        <v>5</v>
      </c>
      <c r="I17" s="124">
        <v>5</v>
      </c>
      <c r="J17" s="124">
        <v>5</v>
      </c>
      <c r="K17" s="124">
        <v>5</v>
      </c>
      <c r="L17" s="131" t="s">
        <v>189</v>
      </c>
      <c r="M17" s="127">
        <v>5</v>
      </c>
      <c r="N17" s="127">
        <v>5</v>
      </c>
      <c r="O17" s="142">
        <v>5</v>
      </c>
      <c r="P17" s="142">
        <v>5</v>
      </c>
      <c r="Q17" s="142">
        <v>5</v>
      </c>
      <c r="R17" s="143">
        <f>Q17/H17</f>
        <v>1</v>
      </c>
      <c r="S17" s="158" t="s">
        <v>294</v>
      </c>
    </row>
  </sheetData>
  <mergeCells count="21">
    <mergeCell ref="A1:P1"/>
    <mergeCell ref="Q1:S1"/>
    <mergeCell ref="A2:P2"/>
    <mergeCell ref="Q2:S2"/>
    <mergeCell ref="A3:P4"/>
    <mergeCell ref="M6:S6"/>
    <mergeCell ref="Q3:S3"/>
    <mergeCell ref="A7:A8"/>
    <mergeCell ref="A5:S5"/>
    <mergeCell ref="A6:L6"/>
    <mergeCell ref="Q4:S4"/>
    <mergeCell ref="D7:D8"/>
    <mergeCell ref="E7:E8"/>
    <mergeCell ref="M7:P7"/>
    <mergeCell ref="Q7:R7"/>
    <mergeCell ref="B7:B8"/>
    <mergeCell ref="F7:F8"/>
    <mergeCell ref="S7:S8"/>
    <mergeCell ref="G7:K7"/>
    <mergeCell ref="L7:L8"/>
    <mergeCell ref="C7:C8"/>
  </mergeCells>
  <printOptions horizontalCentered="1" verticalCentered="1"/>
  <pageMargins left="0.25" right="0.25" top="0" bottom="0" header="0.3" footer="0.3"/>
  <pageSetup scale="41"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N58"/>
  <sheetViews>
    <sheetView zoomScale="90" zoomScaleNormal="90" zoomScaleSheetLayoutView="80" zoomScalePageLayoutView="80" workbookViewId="0">
      <selection activeCell="A7" sqref="A7:B9"/>
    </sheetView>
  </sheetViews>
  <sheetFormatPr baseColWidth="10" defaultColWidth="11.42578125" defaultRowHeight="15" x14ac:dyDescent="0.25"/>
  <cols>
    <col min="1" max="1" width="38.42578125" customWidth="1"/>
    <col min="2" max="2" width="18.42578125" customWidth="1"/>
    <col min="3" max="3" width="22" customWidth="1"/>
    <col min="4" max="15" width="8.42578125" customWidth="1"/>
    <col min="16" max="16" width="21.42578125" customWidth="1"/>
    <col min="17" max="19" width="11.85546875" customWidth="1"/>
    <col min="20" max="20" width="16.7109375" customWidth="1"/>
    <col min="21" max="28" width="11.85546875" customWidth="1"/>
    <col min="29" max="29" width="6.42578125" style="18" bestFit="1" customWidth="1"/>
    <col min="30" max="30" width="22.85546875" customWidth="1"/>
    <col min="31" max="31" width="18.42578125" bestFit="1" customWidth="1"/>
    <col min="32" max="32" width="8.42578125" customWidth="1"/>
    <col min="33" max="33" width="18.42578125" bestFit="1" customWidth="1"/>
    <col min="34" max="34" width="5.42578125" customWidth="1"/>
    <col min="35" max="35" width="18.42578125" bestFit="1" customWidth="1"/>
    <col min="36" max="36" width="4.42578125" customWidth="1"/>
    <col min="37" max="37" width="23" bestFit="1" customWidth="1"/>
    <col min="38" max="38" width="11.42578125" customWidth="1"/>
    <col min="39" max="39" width="18.42578125" bestFit="1" customWidth="1"/>
    <col min="40" max="40" width="16.140625" customWidth="1"/>
  </cols>
  <sheetData>
    <row r="1" spans="1:28" ht="32.25" customHeight="1" x14ac:dyDescent="0.25">
      <c r="A1" s="377"/>
      <c r="B1" s="383" t="s">
        <v>0</v>
      </c>
      <c r="C1" s="384"/>
      <c r="D1" s="384"/>
      <c r="E1" s="384"/>
      <c r="F1" s="384"/>
      <c r="G1" s="384"/>
      <c r="H1" s="384"/>
      <c r="I1" s="384"/>
      <c r="J1" s="384"/>
      <c r="K1" s="384"/>
      <c r="L1" s="384"/>
      <c r="M1" s="384"/>
      <c r="N1" s="384"/>
      <c r="O1" s="384"/>
      <c r="P1" s="384"/>
      <c r="Q1" s="384"/>
      <c r="R1" s="384"/>
      <c r="S1" s="384"/>
      <c r="T1" s="384"/>
      <c r="U1" s="384"/>
      <c r="V1" s="384"/>
      <c r="W1" s="384"/>
      <c r="X1" s="384"/>
      <c r="Y1" s="385"/>
      <c r="Z1" s="357" t="s">
        <v>1</v>
      </c>
      <c r="AA1" s="358"/>
      <c r="AB1" s="359"/>
    </row>
    <row r="2" spans="1:28" ht="30.75" customHeight="1" x14ac:dyDescent="0.25">
      <c r="A2" s="378"/>
      <c r="B2" s="360" t="s">
        <v>2</v>
      </c>
      <c r="C2" s="361"/>
      <c r="D2" s="361"/>
      <c r="E2" s="361"/>
      <c r="F2" s="361"/>
      <c r="G2" s="361"/>
      <c r="H2" s="361"/>
      <c r="I2" s="361"/>
      <c r="J2" s="361"/>
      <c r="K2" s="361"/>
      <c r="L2" s="361"/>
      <c r="M2" s="361"/>
      <c r="N2" s="361"/>
      <c r="O2" s="361"/>
      <c r="P2" s="361"/>
      <c r="Q2" s="361"/>
      <c r="R2" s="361"/>
      <c r="S2" s="361"/>
      <c r="T2" s="361"/>
      <c r="U2" s="361"/>
      <c r="V2" s="361"/>
      <c r="W2" s="361"/>
      <c r="X2" s="361"/>
      <c r="Y2" s="362"/>
      <c r="Z2" s="317" t="s">
        <v>3</v>
      </c>
      <c r="AA2" s="318"/>
      <c r="AB2" s="319"/>
    </row>
    <row r="3" spans="1:28" ht="24" customHeight="1" x14ac:dyDescent="0.25">
      <c r="A3" s="378"/>
      <c r="B3" s="363" t="s">
        <v>4</v>
      </c>
      <c r="C3" s="364"/>
      <c r="D3" s="364"/>
      <c r="E3" s="364"/>
      <c r="F3" s="364"/>
      <c r="G3" s="364"/>
      <c r="H3" s="364"/>
      <c r="I3" s="364"/>
      <c r="J3" s="364"/>
      <c r="K3" s="364"/>
      <c r="L3" s="364"/>
      <c r="M3" s="364"/>
      <c r="N3" s="364"/>
      <c r="O3" s="364"/>
      <c r="P3" s="364"/>
      <c r="Q3" s="364"/>
      <c r="R3" s="364"/>
      <c r="S3" s="364"/>
      <c r="T3" s="364"/>
      <c r="U3" s="364"/>
      <c r="V3" s="364"/>
      <c r="W3" s="364"/>
      <c r="X3" s="364"/>
      <c r="Y3" s="365"/>
      <c r="Z3" s="317" t="s">
        <v>5</v>
      </c>
      <c r="AA3" s="318"/>
      <c r="AB3" s="319"/>
    </row>
    <row r="4" spans="1:28" ht="15.75" customHeight="1" thickBot="1" x14ac:dyDescent="0.3">
      <c r="A4" s="379"/>
      <c r="B4" s="366"/>
      <c r="C4" s="367"/>
      <c r="D4" s="367"/>
      <c r="E4" s="367"/>
      <c r="F4" s="367"/>
      <c r="G4" s="367"/>
      <c r="H4" s="367"/>
      <c r="I4" s="367"/>
      <c r="J4" s="367"/>
      <c r="K4" s="367"/>
      <c r="L4" s="367"/>
      <c r="M4" s="367"/>
      <c r="N4" s="367"/>
      <c r="O4" s="367"/>
      <c r="P4" s="367"/>
      <c r="Q4" s="367"/>
      <c r="R4" s="367"/>
      <c r="S4" s="367"/>
      <c r="T4" s="367"/>
      <c r="U4" s="367"/>
      <c r="V4" s="367"/>
      <c r="W4" s="367"/>
      <c r="X4" s="367"/>
      <c r="Y4" s="368"/>
      <c r="Z4" s="374" t="s">
        <v>6</v>
      </c>
      <c r="AA4" s="375"/>
      <c r="AB4" s="376"/>
    </row>
    <row r="5" spans="1:28" ht="9" customHeight="1" thickBot="1" x14ac:dyDescent="0.3">
      <c r="A5" s="90"/>
      <c r="B5" s="88"/>
      <c r="C5" s="89"/>
      <c r="D5" s="8"/>
      <c r="E5" s="8"/>
      <c r="F5" s="8"/>
      <c r="G5" s="8"/>
      <c r="H5" s="8"/>
      <c r="I5" s="8"/>
      <c r="J5" s="8"/>
      <c r="K5" s="8"/>
      <c r="L5" s="8"/>
      <c r="M5" s="8"/>
      <c r="N5" s="8"/>
      <c r="O5" s="8"/>
      <c r="P5" s="8"/>
      <c r="Q5" s="8"/>
      <c r="R5" s="8"/>
      <c r="S5" s="8"/>
      <c r="T5" s="8"/>
      <c r="U5" s="8"/>
      <c r="V5" s="8"/>
      <c r="W5" s="8"/>
      <c r="X5" s="9"/>
      <c r="Y5" s="8"/>
      <c r="Z5" s="10"/>
      <c r="AA5" s="2"/>
      <c r="AB5" s="91"/>
    </row>
    <row r="6" spans="1:28" ht="9" customHeight="1" thickBot="1" x14ac:dyDescent="0.3">
      <c r="A6" s="7"/>
      <c r="B6" s="8"/>
      <c r="C6" s="8"/>
      <c r="D6" s="8"/>
      <c r="E6" s="8"/>
      <c r="F6" s="8"/>
      <c r="G6" s="8"/>
      <c r="H6" s="8"/>
      <c r="I6" s="8"/>
      <c r="J6" s="8"/>
      <c r="K6" s="8"/>
      <c r="L6" s="8"/>
      <c r="M6" s="8"/>
      <c r="N6" s="8"/>
      <c r="O6" s="8"/>
      <c r="P6" s="8"/>
      <c r="Q6" s="8"/>
      <c r="R6" s="8"/>
      <c r="S6" s="8"/>
      <c r="T6" s="8"/>
      <c r="U6" s="8"/>
      <c r="V6" s="8"/>
      <c r="W6" s="8"/>
      <c r="X6" s="9"/>
      <c r="Y6" s="8"/>
      <c r="Z6" s="8"/>
      <c r="AA6" s="4"/>
      <c r="AB6" s="92"/>
    </row>
    <row r="7" spans="1:28" ht="15" customHeight="1" x14ac:dyDescent="0.25">
      <c r="A7" s="459" t="s">
        <v>7</v>
      </c>
      <c r="B7" s="460"/>
      <c r="C7" s="336" t="s">
        <v>8</v>
      </c>
      <c r="D7" s="310"/>
      <c r="E7" s="310"/>
      <c r="F7" s="310"/>
      <c r="G7" s="310"/>
      <c r="H7" s="310"/>
      <c r="I7" s="310"/>
      <c r="J7" s="310"/>
      <c r="K7" s="337"/>
      <c r="L7" s="95"/>
      <c r="M7" s="85"/>
      <c r="N7" s="85"/>
      <c r="O7" s="85"/>
      <c r="P7" s="85"/>
      <c r="Q7" s="86"/>
      <c r="R7" s="388" t="s">
        <v>9</v>
      </c>
      <c r="S7" s="389"/>
      <c r="T7" s="390"/>
      <c r="U7" s="435">
        <v>44564</v>
      </c>
      <c r="V7" s="436"/>
      <c r="W7" s="388" t="s">
        <v>10</v>
      </c>
      <c r="X7" s="390"/>
      <c r="Y7" s="450" t="s">
        <v>11</v>
      </c>
      <c r="Z7" s="451"/>
      <c r="AA7" s="334"/>
      <c r="AB7" s="335"/>
    </row>
    <row r="8" spans="1:28" ht="15" customHeight="1" x14ac:dyDescent="0.25">
      <c r="A8" s="461"/>
      <c r="B8" s="462"/>
      <c r="C8" s="338"/>
      <c r="D8" s="312"/>
      <c r="E8" s="312"/>
      <c r="F8" s="312"/>
      <c r="G8" s="312"/>
      <c r="H8" s="312"/>
      <c r="I8" s="312"/>
      <c r="J8" s="312"/>
      <c r="K8" s="339"/>
      <c r="L8" s="95"/>
      <c r="M8" s="85"/>
      <c r="N8" s="85"/>
      <c r="O8" s="85"/>
      <c r="P8" s="85"/>
      <c r="Q8" s="86"/>
      <c r="R8" s="391"/>
      <c r="S8" s="392"/>
      <c r="T8" s="393"/>
      <c r="U8" s="437"/>
      <c r="V8" s="438"/>
      <c r="W8" s="391"/>
      <c r="X8" s="393"/>
      <c r="Y8" s="457" t="s">
        <v>12</v>
      </c>
      <c r="Z8" s="458"/>
      <c r="AA8" s="344"/>
      <c r="AB8" s="345"/>
    </row>
    <row r="9" spans="1:28" ht="15" customHeight="1" thickBot="1" x14ac:dyDescent="0.3">
      <c r="A9" s="463"/>
      <c r="B9" s="464"/>
      <c r="C9" s="340"/>
      <c r="D9" s="314"/>
      <c r="E9" s="314"/>
      <c r="F9" s="314"/>
      <c r="G9" s="314"/>
      <c r="H9" s="314"/>
      <c r="I9" s="314"/>
      <c r="J9" s="314"/>
      <c r="K9" s="341"/>
      <c r="L9" s="95"/>
      <c r="M9" s="85"/>
      <c r="N9" s="85"/>
      <c r="O9" s="85"/>
      <c r="P9" s="85"/>
      <c r="Q9" s="86"/>
      <c r="R9" s="394"/>
      <c r="S9" s="395"/>
      <c r="T9" s="396"/>
      <c r="U9" s="439"/>
      <c r="V9" s="440"/>
      <c r="W9" s="394"/>
      <c r="X9" s="396"/>
      <c r="Y9" s="455" t="s">
        <v>13</v>
      </c>
      <c r="Z9" s="456"/>
      <c r="AA9" s="346" t="s">
        <v>14</v>
      </c>
      <c r="AB9" s="347"/>
    </row>
    <row r="10" spans="1:28" ht="9" customHeight="1" thickBot="1" x14ac:dyDescent="0.3">
      <c r="A10" s="87"/>
      <c r="B10" s="96"/>
      <c r="C10" s="14"/>
      <c r="D10" s="14"/>
      <c r="E10" s="14"/>
      <c r="F10" s="14"/>
      <c r="G10" s="14"/>
      <c r="H10" s="14"/>
      <c r="I10" s="14"/>
      <c r="J10" s="14"/>
      <c r="K10" s="14"/>
      <c r="L10" s="14"/>
      <c r="M10" s="133"/>
      <c r="N10" s="133"/>
      <c r="O10" s="133"/>
      <c r="P10" s="133"/>
      <c r="Q10" s="133"/>
      <c r="R10" s="100"/>
      <c r="S10" s="100"/>
      <c r="T10" s="100"/>
      <c r="U10" s="100"/>
      <c r="V10" s="100"/>
      <c r="W10" s="135"/>
      <c r="X10" s="135"/>
      <c r="Y10" s="135"/>
      <c r="Z10" s="135"/>
      <c r="AA10" s="135"/>
      <c r="AB10" s="138"/>
    </row>
    <row r="11" spans="1:28" ht="70.5" customHeight="1" thickBot="1" x14ac:dyDescent="0.3">
      <c r="A11" s="386" t="s">
        <v>15</v>
      </c>
      <c r="B11" s="387"/>
      <c r="C11" s="352" t="s">
        <v>16</v>
      </c>
      <c r="D11" s="353"/>
      <c r="E11" s="353"/>
      <c r="F11" s="353"/>
      <c r="G11" s="353"/>
      <c r="H11" s="353"/>
      <c r="I11" s="353"/>
      <c r="J11" s="353"/>
      <c r="K11" s="354"/>
      <c r="L11" s="66"/>
      <c r="M11" s="342" t="s">
        <v>17</v>
      </c>
      <c r="N11" s="465"/>
      <c r="O11" s="465"/>
      <c r="P11" s="465"/>
      <c r="Q11" s="343"/>
      <c r="R11" s="452" t="s">
        <v>18</v>
      </c>
      <c r="S11" s="453"/>
      <c r="T11" s="453"/>
      <c r="U11" s="453"/>
      <c r="V11" s="454"/>
      <c r="W11" s="342" t="s">
        <v>19</v>
      </c>
      <c r="X11" s="343"/>
      <c r="Y11" s="320" t="s">
        <v>20</v>
      </c>
      <c r="Z11" s="321"/>
      <c r="AA11" s="321"/>
      <c r="AB11" s="322"/>
    </row>
    <row r="12" spans="1:28" ht="9" customHeight="1" thickBot="1" x14ac:dyDescent="0.3">
      <c r="A12" s="70"/>
      <c r="B12" s="99"/>
      <c r="C12" s="355"/>
      <c r="D12" s="356"/>
      <c r="E12" s="356"/>
      <c r="F12" s="356"/>
      <c r="G12" s="356"/>
      <c r="H12" s="356"/>
      <c r="I12" s="356"/>
      <c r="J12" s="356"/>
      <c r="K12" s="356"/>
      <c r="L12" s="356"/>
      <c r="M12" s="356"/>
      <c r="N12" s="356"/>
      <c r="O12" s="356"/>
      <c r="P12" s="356"/>
      <c r="Q12" s="356"/>
      <c r="R12" s="356"/>
      <c r="S12" s="356"/>
      <c r="T12" s="356"/>
      <c r="U12" s="356"/>
      <c r="V12" s="356"/>
      <c r="W12" s="356"/>
      <c r="X12" s="356"/>
      <c r="Y12" s="356"/>
      <c r="Z12" s="356"/>
      <c r="AA12" s="6"/>
      <c r="AB12" s="93"/>
    </row>
    <row r="13" spans="1:28" s="1" customFormat="1" ht="37.5" customHeight="1" thickBot="1" x14ac:dyDescent="0.3">
      <c r="A13" s="459" t="s">
        <v>21</v>
      </c>
      <c r="B13" s="460"/>
      <c r="C13" s="413" t="s">
        <v>217</v>
      </c>
      <c r="D13" s="414"/>
      <c r="E13" s="414"/>
      <c r="F13" s="414"/>
      <c r="G13" s="414"/>
      <c r="H13" s="414"/>
      <c r="I13" s="414"/>
      <c r="J13" s="414"/>
      <c r="K13" s="414"/>
      <c r="L13" s="414"/>
      <c r="M13" s="414"/>
      <c r="N13" s="414"/>
      <c r="O13" s="414"/>
      <c r="P13" s="414"/>
      <c r="Q13" s="415"/>
      <c r="R13" s="8"/>
      <c r="S13" s="328" t="s">
        <v>22</v>
      </c>
      <c r="T13" s="328"/>
      <c r="U13" s="115">
        <v>28000</v>
      </c>
      <c r="V13" s="327" t="s">
        <v>23</v>
      </c>
      <c r="W13" s="328"/>
      <c r="X13" s="328"/>
      <c r="Y13" s="328"/>
      <c r="Z13" s="8"/>
      <c r="AA13" s="332">
        <v>0.1</v>
      </c>
      <c r="AB13" s="333"/>
    </row>
    <row r="14" spans="1:28" ht="16.5" customHeight="1" thickBot="1" x14ac:dyDescent="0.3">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94"/>
    </row>
    <row r="15" spans="1:28" ht="24" customHeight="1" thickBot="1" x14ac:dyDescent="0.3">
      <c r="A15" s="369" t="s">
        <v>24</v>
      </c>
      <c r="B15" s="370"/>
      <c r="C15" s="137" t="s">
        <v>25</v>
      </c>
      <c r="D15" s="323" t="s">
        <v>26</v>
      </c>
      <c r="E15" s="324"/>
      <c r="F15" s="323" t="s">
        <v>27</v>
      </c>
      <c r="G15" s="324"/>
      <c r="H15" s="323" t="s">
        <v>28</v>
      </c>
      <c r="I15" s="373"/>
      <c r="J15" s="136"/>
      <c r="K15" s="65"/>
      <c r="L15" s="136"/>
      <c r="M15" s="4"/>
      <c r="N15" s="4"/>
      <c r="O15" s="4"/>
      <c r="P15" s="4"/>
      <c r="Q15" s="329" t="s">
        <v>29</v>
      </c>
      <c r="R15" s="330"/>
      <c r="S15" s="330"/>
      <c r="T15" s="330"/>
      <c r="U15" s="330"/>
      <c r="V15" s="330"/>
      <c r="W15" s="330"/>
      <c r="X15" s="330"/>
      <c r="Y15" s="330"/>
      <c r="Z15" s="330"/>
      <c r="AA15" s="330"/>
      <c r="AB15" s="331"/>
    </row>
    <row r="16" spans="1:28" ht="35.25" customHeight="1" thickBot="1" x14ac:dyDescent="0.3">
      <c r="A16" s="371"/>
      <c r="B16" s="372"/>
      <c r="C16" s="98"/>
      <c r="D16" s="325"/>
      <c r="E16" s="326"/>
      <c r="F16" s="325"/>
      <c r="G16" s="326"/>
      <c r="H16" s="325" t="s">
        <v>216</v>
      </c>
      <c r="I16" s="441"/>
      <c r="J16" s="136"/>
      <c r="K16" s="136"/>
      <c r="L16" s="136"/>
      <c r="M16" s="4"/>
      <c r="N16" s="4"/>
      <c r="O16" s="4"/>
      <c r="P16" s="4"/>
      <c r="Q16" s="419" t="s">
        <v>30</v>
      </c>
      <c r="R16" s="303"/>
      <c r="S16" s="303"/>
      <c r="T16" s="303"/>
      <c r="U16" s="303"/>
      <c r="V16" s="420"/>
      <c r="W16" s="302" t="s">
        <v>31</v>
      </c>
      <c r="X16" s="303"/>
      <c r="Y16" s="303"/>
      <c r="Z16" s="303"/>
      <c r="AA16" s="303"/>
      <c r="AB16" s="304"/>
    </row>
    <row r="17" spans="1:40" ht="27" customHeight="1" x14ac:dyDescent="0.25">
      <c r="A17" s="3"/>
      <c r="B17" s="4"/>
      <c r="C17" s="4"/>
      <c r="D17" s="13"/>
      <c r="E17" s="13"/>
      <c r="F17" s="13"/>
      <c r="G17" s="13"/>
      <c r="H17" s="13"/>
      <c r="I17" s="13"/>
      <c r="J17" s="13"/>
      <c r="K17" s="13"/>
      <c r="L17" s="13"/>
      <c r="M17" s="4"/>
      <c r="N17" s="4"/>
      <c r="O17" s="4"/>
      <c r="P17" s="4"/>
      <c r="Q17" s="348" t="s">
        <v>32</v>
      </c>
      <c r="R17" s="306"/>
      <c r="S17" s="307"/>
      <c r="T17" s="305" t="s">
        <v>33</v>
      </c>
      <c r="U17" s="306"/>
      <c r="V17" s="307"/>
      <c r="W17" s="305" t="s">
        <v>32</v>
      </c>
      <c r="X17" s="306"/>
      <c r="Y17" s="307"/>
      <c r="Z17" s="305" t="s">
        <v>33</v>
      </c>
      <c r="AA17" s="306"/>
      <c r="AB17" s="418"/>
      <c r="AC17" s="17"/>
      <c r="AD17" s="17"/>
    </row>
    <row r="18" spans="1:40" ht="18" customHeight="1" thickBot="1" x14ac:dyDescent="0.3">
      <c r="A18" s="7"/>
      <c r="B18" s="8"/>
      <c r="C18" s="13"/>
      <c r="D18" s="13"/>
      <c r="E18" s="13"/>
      <c r="F18" s="13"/>
      <c r="G18" s="69"/>
      <c r="H18" s="69"/>
      <c r="I18" s="69"/>
      <c r="J18" s="69"/>
      <c r="K18" s="69"/>
      <c r="L18" s="69"/>
      <c r="M18" s="13"/>
      <c r="N18" s="13"/>
      <c r="O18" s="13"/>
      <c r="P18" s="13"/>
      <c r="Q18" s="242">
        <v>910024352</v>
      </c>
      <c r="R18" s="243"/>
      <c r="S18" s="244"/>
      <c r="T18" s="445">
        <v>910024352</v>
      </c>
      <c r="U18" s="243"/>
      <c r="V18" s="244"/>
      <c r="W18" s="445">
        <v>12004505416</v>
      </c>
      <c r="X18" s="243"/>
      <c r="Y18" s="244"/>
      <c r="Z18" s="445">
        <v>11894608590</v>
      </c>
      <c r="AA18" s="243"/>
      <c r="AB18" s="244"/>
      <c r="AC18" s="19"/>
      <c r="AD18" s="19"/>
    </row>
    <row r="19" spans="1:40" ht="7.5" customHeight="1" thickBot="1" x14ac:dyDescent="0.3">
      <c r="A19" s="7"/>
      <c r="B19" s="8"/>
      <c r="C19" s="13"/>
      <c r="D19" s="13"/>
      <c r="E19" s="13"/>
      <c r="F19" s="13"/>
      <c r="G19" s="13"/>
      <c r="H19" s="13"/>
      <c r="I19" s="13"/>
      <c r="J19" s="13"/>
      <c r="K19" s="13"/>
      <c r="L19" s="13"/>
      <c r="M19" s="13"/>
      <c r="N19" s="13"/>
      <c r="O19" s="13"/>
      <c r="P19" s="13"/>
      <c r="Q19" s="13"/>
      <c r="R19" s="13"/>
      <c r="S19" s="13"/>
      <c r="T19" s="13"/>
      <c r="U19" s="13"/>
      <c r="V19" s="13"/>
      <c r="W19" s="13"/>
      <c r="X19" s="13"/>
      <c r="Y19" s="13"/>
      <c r="Z19" s="13"/>
      <c r="AA19" s="4"/>
      <c r="AB19" s="92"/>
    </row>
    <row r="20" spans="1:40" ht="17.25" customHeight="1" x14ac:dyDescent="0.25">
      <c r="A20" s="489" t="s">
        <v>34</v>
      </c>
      <c r="B20" s="490"/>
      <c r="C20" s="491"/>
      <c r="D20" s="491"/>
      <c r="E20" s="491"/>
      <c r="F20" s="491"/>
      <c r="G20" s="491"/>
      <c r="H20" s="491"/>
      <c r="I20" s="491"/>
      <c r="J20" s="491"/>
      <c r="K20" s="491"/>
      <c r="L20" s="491"/>
      <c r="M20" s="491"/>
      <c r="N20" s="491"/>
      <c r="O20" s="491"/>
      <c r="P20" s="491"/>
      <c r="Q20" s="491"/>
      <c r="R20" s="491"/>
      <c r="S20" s="491"/>
      <c r="T20" s="491"/>
      <c r="U20" s="491"/>
      <c r="V20" s="491"/>
      <c r="W20" s="491"/>
      <c r="X20" s="491"/>
      <c r="Y20" s="491"/>
      <c r="Z20" s="491"/>
      <c r="AA20" s="491"/>
      <c r="AB20" s="492"/>
    </row>
    <row r="21" spans="1:40" ht="15" customHeight="1" x14ac:dyDescent="0.25">
      <c r="A21" s="430" t="s">
        <v>35</v>
      </c>
      <c r="B21" s="443" t="s">
        <v>36</v>
      </c>
      <c r="C21" s="444"/>
      <c r="D21" s="248" t="s">
        <v>37</v>
      </c>
      <c r="E21" s="249"/>
      <c r="F21" s="249"/>
      <c r="G21" s="249"/>
      <c r="H21" s="249"/>
      <c r="I21" s="249"/>
      <c r="J21" s="249"/>
      <c r="K21" s="249"/>
      <c r="L21" s="249"/>
      <c r="M21" s="249"/>
      <c r="N21" s="249"/>
      <c r="O21" s="397"/>
      <c r="P21" s="416" t="s">
        <v>38</v>
      </c>
      <c r="Q21" s="416" t="s">
        <v>39</v>
      </c>
      <c r="R21" s="416"/>
      <c r="S21" s="416"/>
      <c r="T21" s="416"/>
      <c r="U21" s="416"/>
      <c r="V21" s="416"/>
      <c r="W21" s="416"/>
      <c r="X21" s="416"/>
      <c r="Y21" s="416"/>
      <c r="Z21" s="416"/>
      <c r="AA21" s="416"/>
      <c r="AB21" s="417"/>
    </row>
    <row r="22" spans="1:40" ht="27" customHeight="1" x14ac:dyDescent="0.25">
      <c r="A22" s="431"/>
      <c r="B22" s="315"/>
      <c r="C22" s="254"/>
      <c r="D22" s="248" t="s">
        <v>25</v>
      </c>
      <c r="E22" s="249"/>
      <c r="F22" s="397"/>
      <c r="G22" s="248" t="s">
        <v>26</v>
      </c>
      <c r="H22" s="249"/>
      <c r="I22" s="397"/>
      <c r="J22" s="248" t="s">
        <v>27</v>
      </c>
      <c r="K22" s="249"/>
      <c r="L22" s="397"/>
      <c r="M22" s="248" t="s">
        <v>28</v>
      </c>
      <c r="N22" s="249"/>
      <c r="O22" s="397"/>
      <c r="P22" s="397"/>
      <c r="Q22" s="416"/>
      <c r="R22" s="416"/>
      <c r="S22" s="416"/>
      <c r="T22" s="416"/>
      <c r="U22" s="416"/>
      <c r="V22" s="416"/>
      <c r="W22" s="416"/>
      <c r="X22" s="416"/>
      <c r="Y22" s="416"/>
      <c r="Z22" s="416"/>
      <c r="AA22" s="416"/>
      <c r="AB22" s="417"/>
    </row>
    <row r="23" spans="1:40" ht="14.45" customHeight="1" x14ac:dyDescent="0.25">
      <c r="A23" s="432" t="s">
        <v>217</v>
      </c>
      <c r="B23" s="398"/>
      <c r="C23" s="399"/>
      <c r="D23" s="421"/>
      <c r="E23" s="422"/>
      <c r="F23" s="423"/>
      <c r="G23" s="421"/>
      <c r="H23" s="422"/>
      <c r="I23" s="423"/>
      <c r="J23" s="421"/>
      <c r="K23" s="422"/>
      <c r="L23" s="423"/>
      <c r="M23" s="421"/>
      <c r="N23" s="422"/>
      <c r="O23" s="423"/>
      <c r="P23" s="380"/>
      <c r="Q23" s="404"/>
      <c r="R23" s="405"/>
      <c r="S23" s="405"/>
      <c r="T23" s="405"/>
      <c r="U23" s="405"/>
      <c r="V23" s="405"/>
      <c r="W23" s="405"/>
      <c r="X23" s="405"/>
      <c r="Y23" s="405"/>
      <c r="Z23" s="405"/>
      <c r="AA23" s="405"/>
      <c r="AB23" s="406"/>
    </row>
    <row r="24" spans="1:40" x14ac:dyDescent="0.25">
      <c r="A24" s="433"/>
      <c r="B24" s="400"/>
      <c r="C24" s="401"/>
      <c r="D24" s="424"/>
      <c r="E24" s="425"/>
      <c r="F24" s="426"/>
      <c r="G24" s="424"/>
      <c r="H24" s="425"/>
      <c r="I24" s="426"/>
      <c r="J24" s="424"/>
      <c r="K24" s="425"/>
      <c r="L24" s="426"/>
      <c r="M24" s="424"/>
      <c r="N24" s="425"/>
      <c r="O24" s="426"/>
      <c r="P24" s="381"/>
      <c r="Q24" s="407"/>
      <c r="R24" s="408"/>
      <c r="S24" s="408"/>
      <c r="T24" s="408"/>
      <c r="U24" s="408"/>
      <c r="V24" s="408"/>
      <c r="W24" s="408"/>
      <c r="X24" s="408"/>
      <c r="Y24" s="408"/>
      <c r="Z24" s="408"/>
      <c r="AA24" s="408"/>
      <c r="AB24" s="409"/>
    </row>
    <row r="25" spans="1:40" ht="18" customHeight="1" x14ac:dyDescent="0.25">
      <c r="A25" s="433"/>
      <c r="B25" s="400"/>
      <c r="C25" s="401"/>
      <c r="D25" s="424"/>
      <c r="E25" s="425"/>
      <c r="F25" s="426"/>
      <c r="G25" s="424"/>
      <c r="H25" s="425"/>
      <c r="I25" s="426"/>
      <c r="J25" s="424"/>
      <c r="K25" s="425"/>
      <c r="L25" s="426"/>
      <c r="M25" s="424"/>
      <c r="N25" s="425"/>
      <c r="O25" s="426"/>
      <c r="P25" s="381"/>
      <c r="Q25" s="407"/>
      <c r="R25" s="408"/>
      <c r="S25" s="408"/>
      <c r="T25" s="408"/>
      <c r="U25" s="408"/>
      <c r="V25" s="408"/>
      <c r="W25" s="408"/>
      <c r="X25" s="408"/>
      <c r="Y25" s="408"/>
      <c r="Z25" s="408"/>
      <c r="AA25" s="408"/>
      <c r="AB25" s="409"/>
    </row>
    <row r="26" spans="1:40" ht="15.75" customHeight="1" thickBot="1" x14ac:dyDescent="0.3">
      <c r="A26" s="434"/>
      <c r="B26" s="402"/>
      <c r="C26" s="403"/>
      <c r="D26" s="427"/>
      <c r="E26" s="428"/>
      <c r="F26" s="429"/>
      <c r="G26" s="427"/>
      <c r="H26" s="428"/>
      <c r="I26" s="429"/>
      <c r="J26" s="427"/>
      <c r="K26" s="428"/>
      <c r="L26" s="429"/>
      <c r="M26" s="427"/>
      <c r="N26" s="428"/>
      <c r="O26" s="429"/>
      <c r="P26" s="382"/>
      <c r="Q26" s="410"/>
      <c r="R26" s="411"/>
      <c r="S26" s="411"/>
      <c r="T26" s="411"/>
      <c r="U26" s="411"/>
      <c r="V26" s="411"/>
      <c r="W26" s="411"/>
      <c r="X26" s="411"/>
      <c r="Y26" s="411"/>
      <c r="Z26" s="411"/>
      <c r="AA26" s="411"/>
      <c r="AB26" s="412"/>
    </row>
    <row r="27" spans="1:40" ht="51.75" customHeight="1" x14ac:dyDescent="0.25">
      <c r="A27" s="446"/>
      <c r="B27" s="447"/>
      <c r="C27" s="447"/>
      <c r="D27" s="447"/>
      <c r="E27" s="447"/>
      <c r="F27" s="447"/>
      <c r="G27" s="447"/>
      <c r="H27" s="447"/>
      <c r="I27" s="447"/>
      <c r="J27" s="447"/>
      <c r="K27" s="447"/>
      <c r="L27" s="447"/>
      <c r="M27" s="447"/>
      <c r="N27" s="447"/>
      <c r="O27" s="447"/>
      <c r="P27" s="447"/>
      <c r="Q27" s="447"/>
      <c r="R27" s="447"/>
      <c r="S27" s="447"/>
      <c r="T27" s="447"/>
      <c r="U27" s="447"/>
      <c r="V27" s="447"/>
      <c r="W27" s="447"/>
      <c r="X27" s="447"/>
      <c r="Y27" s="447"/>
      <c r="Z27" s="447"/>
      <c r="AA27" s="447"/>
      <c r="AB27" s="448"/>
    </row>
    <row r="28" spans="1:40" ht="36.75" customHeight="1" x14ac:dyDescent="0.3">
      <c r="A28" s="493" t="s">
        <v>35</v>
      </c>
      <c r="B28" s="416" t="s">
        <v>40</v>
      </c>
      <c r="C28" s="416" t="s">
        <v>36</v>
      </c>
      <c r="D28" s="416" t="s">
        <v>41</v>
      </c>
      <c r="E28" s="416"/>
      <c r="F28" s="416"/>
      <c r="G28" s="416"/>
      <c r="H28" s="416"/>
      <c r="I28" s="416"/>
      <c r="J28" s="416"/>
      <c r="K28" s="416"/>
      <c r="L28" s="416"/>
      <c r="M28" s="416"/>
      <c r="N28" s="416"/>
      <c r="O28" s="416"/>
      <c r="P28" s="416"/>
      <c r="Q28" s="416" t="s">
        <v>42</v>
      </c>
      <c r="R28" s="416"/>
      <c r="S28" s="416"/>
      <c r="T28" s="416"/>
      <c r="U28" s="416"/>
      <c r="V28" s="416"/>
      <c r="W28" s="416"/>
      <c r="X28" s="416"/>
      <c r="Y28" s="416"/>
      <c r="Z28" s="416"/>
      <c r="AA28" s="416"/>
      <c r="AB28" s="416"/>
      <c r="AE28" s="82"/>
      <c r="AF28" s="82"/>
      <c r="AG28" s="82"/>
      <c r="AH28" s="82"/>
      <c r="AI28" s="82"/>
      <c r="AJ28" s="82"/>
      <c r="AK28" s="82"/>
      <c r="AL28" s="82"/>
      <c r="AM28" s="82"/>
      <c r="AN28" s="81"/>
    </row>
    <row r="29" spans="1:40" ht="25.5" customHeight="1" x14ac:dyDescent="0.3">
      <c r="A29" s="253"/>
      <c r="B29" s="416"/>
      <c r="C29" s="442"/>
      <c r="D29" s="134" t="s">
        <v>43</v>
      </c>
      <c r="E29" s="134" t="s">
        <v>44</v>
      </c>
      <c r="F29" s="134" t="s">
        <v>45</v>
      </c>
      <c r="G29" s="134" t="s">
        <v>46</v>
      </c>
      <c r="H29" s="134" t="s">
        <v>47</v>
      </c>
      <c r="I29" s="134" t="s">
        <v>48</v>
      </c>
      <c r="J29" s="134" t="s">
        <v>49</v>
      </c>
      <c r="K29" s="134" t="s">
        <v>50</v>
      </c>
      <c r="L29" s="134" t="s">
        <v>51</v>
      </c>
      <c r="M29" s="134" t="s">
        <v>52</v>
      </c>
      <c r="N29" s="134" t="s">
        <v>53</v>
      </c>
      <c r="O29" s="134" t="s">
        <v>54</v>
      </c>
      <c r="P29" s="134" t="s">
        <v>38</v>
      </c>
      <c r="Q29" s="315" t="s">
        <v>55</v>
      </c>
      <c r="R29" s="316"/>
      <c r="S29" s="316"/>
      <c r="T29" s="254"/>
      <c r="U29" s="315" t="s">
        <v>56</v>
      </c>
      <c r="V29" s="316"/>
      <c r="W29" s="316"/>
      <c r="X29" s="254"/>
      <c r="Y29" s="315" t="s">
        <v>57</v>
      </c>
      <c r="Z29" s="316"/>
      <c r="AA29" s="316"/>
      <c r="AB29" s="449"/>
      <c r="AE29" s="82"/>
      <c r="AF29" s="82"/>
      <c r="AG29" s="82"/>
      <c r="AH29" s="82"/>
      <c r="AI29" s="82"/>
      <c r="AJ29" s="82"/>
      <c r="AK29" s="82"/>
      <c r="AL29" s="82"/>
      <c r="AM29" s="82"/>
      <c r="AN29" s="81"/>
    </row>
    <row r="30" spans="1:40" ht="408.95" customHeight="1" thickBot="1" x14ac:dyDescent="0.35">
      <c r="A30" s="79" t="s">
        <v>217</v>
      </c>
      <c r="B30" s="80">
        <v>0.1</v>
      </c>
      <c r="C30" s="106">
        <v>28000</v>
      </c>
      <c r="D30" s="106">
        <v>2371</v>
      </c>
      <c r="E30" s="106">
        <v>2422</v>
      </c>
      <c r="F30" s="106">
        <v>2424</v>
      </c>
      <c r="G30" s="106">
        <v>2232</v>
      </c>
      <c r="H30" s="106">
        <v>2218</v>
      </c>
      <c r="I30" s="106">
        <v>2256</v>
      </c>
      <c r="J30" s="106">
        <v>2319</v>
      </c>
      <c r="K30" s="106">
        <v>2418</v>
      </c>
      <c r="L30" s="106">
        <v>2384</v>
      </c>
      <c r="M30" s="106">
        <v>2463</v>
      </c>
      <c r="N30" s="106">
        <v>2442</v>
      </c>
      <c r="O30" s="106">
        <v>2331</v>
      </c>
      <c r="P30" s="106">
        <f>SUM(D30:O30)</f>
        <v>28280</v>
      </c>
      <c r="Q30" s="349" t="s">
        <v>281</v>
      </c>
      <c r="R30" s="350"/>
      <c r="S30" s="350"/>
      <c r="T30" s="351"/>
      <c r="U30" s="482"/>
      <c r="V30" s="483"/>
      <c r="W30" s="483"/>
      <c r="X30" s="484"/>
      <c r="Y30" s="485" t="s">
        <v>219</v>
      </c>
      <c r="Z30" s="486"/>
      <c r="AA30" s="486"/>
      <c r="AB30" s="487"/>
      <c r="AC30" s="121"/>
      <c r="AD30" s="82"/>
      <c r="AE30" s="82"/>
      <c r="AF30" s="82"/>
      <c r="AG30" s="82"/>
      <c r="AH30" s="82"/>
      <c r="AI30" s="82"/>
      <c r="AJ30" s="82"/>
      <c r="AK30" s="82"/>
      <c r="AL30" s="82"/>
      <c r="AM30" s="82"/>
      <c r="AN30" s="81"/>
    </row>
    <row r="31" spans="1:40" ht="18.75" x14ac:dyDescent="0.3">
      <c r="A31" s="253"/>
      <c r="B31" s="254"/>
      <c r="C31" s="255"/>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6"/>
      <c r="AD31" s="15"/>
      <c r="AE31" s="82"/>
      <c r="AF31" s="82"/>
      <c r="AG31" s="82"/>
      <c r="AH31" s="82"/>
      <c r="AI31" s="82"/>
      <c r="AJ31" s="82"/>
      <c r="AK31" s="82"/>
      <c r="AL31" s="82"/>
      <c r="AM31" s="82"/>
      <c r="AN31" s="81"/>
    </row>
    <row r="32" spans="1:40" ht="15" customHeight="1" x14ac:dyDescent="0.3">
      <c r="A32" s="430" t="s">
        <v>58</v>
      </c>
      <c r="B32" s="488" t="s">
        <v>59</v>
      </c>
      <c r="C32" s="416" t="s">
        <v>60</v>
      </c>
      <c r="D32" s="416"/>
      <c r="E32" s="416"/>
      <c r="F32" s="416"/>
      <c r="G32" s="416"/>
      <c r="H32" s="416"/>
      <c r="I32" s="416"/>
      <c r="J32" s="416"/>
      <c r="K32" s="416"/>
      <c r="L32" s="416"/>
      <c r="M32" s="416"/>
      <c r="N32" s="416"/>
      <c r="O32" s="416"/>
      <c r="P32" s="416"/>
      <c r="Q32" s="248" t="s">
        <v>61</v>
      </c>
      <c r="R32" s="249"/>
      <c r="S32" s="249"/>
      <c r="T32" s="249"/>
      <c r="U32" s="249"/>
      <c r="V32" s="249"/>
      <c r="W32" s="249"/>
      <c r="X32" s="249"/>
      <c r="Y32" s="249"/>
      <c r="Z32" s="249"/>
      <c r="AA32" s="249"/>
      <c r="AB32" s="250"/>
      <c r="AE32" s="82"/>
      <c r="AF32" s="82"/>
      <c r="AG32" s="82"/>
      <c r="AH32" s="82"/>
      <c r="AI32" s="82"/>
      <c r="AJ32" s="82"/>
      <c r="AK32" s="82"/>
      <c r="AL32" s="82"/>
      <c r="AM32" s="82"/>
      <c r="AN32" s="81"/>
    </row>
    <row r="33" spans="1:40" ht="25.5" customHeight="1" x14ac:dyDescent="0.3">
      <c r="A33" s="430"/>
      <c r="B33" s="255"/>
      <c r="C33" s="134" t="s">
        <v>62</v>
      </c>
      <c r="D33" s="134" t="s">
        <v>63</v>
      </c>
      <c r="E33" s="134" t="s">
        <v>64</v>
      </c>
      <c r="F33" s="134" t="s">
        <v>65</v>
      </c>
      <c r="G33" s="134" t="s">
        <v>66</v>
      </c>
      <c r="H33" s="134" t="s">
        <v>67</v>
      </c>
      <c r="I33" s="134" t="s">
        <v>68</v>
      </c>
      <c r="J33" s="134" t="s">
        <v>69</v>
      </c>
      <c r="K33" s="134" t="s">
        <v>70</v>
      </c>
      <c r="L33" s="134" t="s">
        <v>71</v>
      </c>
      <c r="M33" s="134" t="s">
        <v>72</v>
      </c>
      <c r="N33" s="134" t="s">
        <v>73</v>
      </c>
      <c r="O33" s="134" t="s">
        <v>74</v>
      </c>
      <c r="P33" s="134" t="s">
        <v>75</v>
      </c>
      <c r="Q33" s="248" t="s">
        <v>76</v>
      </c>
      <c r="R33" s="249"/>
      <c r="S33" s="249"/>
      <c r="T33" s="249"/>
      <c r="U33" s="249"/>
      <c r="V33" s="249"/>
      <c r="W33" s="249"/>
      <c r="X33" s="249"/>
      <c r="Y33" s="249"/>
      <c r="Z33" s="249"/>
      <c r="AA33" s="249"/>
      <c r="AB33" s="250"/>
      <c r="AE33" s="83"/>
      <c r="AF33" s="83"/>
      <c r="AG33" s="83"/>
      <c r="AH33" s="83"/>
      <c r="AI33" s="83"/>
      <c r="AJ33" s="83"/>
      <c r="AK33" s="83"/>
      <c r="AL33" s="83"/>
      <c r="AM33" s="83"/>
      <c r="AN33" s="81"/>
    </row>
    <row r="34" spans="1:40" ht="35.25" customHeight="1" x14ac:dyDescent="0.3">
      <c r="A34" s="272" t="s">
        <v>77</v>
      </c>
      <c r="B34" s="270">
        <v>2</v>
      </c>
      <c r="C34" s="71" t="s">
        <v>78</v>
      </c>
      <c r="D34" s="130">
        <v>8.3333333333333329E-2</v>
      </c>
      <c r="E34" s="130">
        <v>8.3333333333333329E-2</v>
      </c>
      <c r="F34" s="130">
        <v>8.3333333333333329E-2</v>
      </c>
      <c r="G34" s="130">
        <v>8.3333333333333329E-2</v>
      </c>
      <c r="H34" s="130">
        <v>8.3333333333333329E-2</v>
      </c>
      <c r="I34" s="130">
        <v>8.3333333333333329E-2</v>
      </c>
      <c r="J34" s="130">
        <v>8.3333333333333329E-2</v>
      </c>
      <c r="K34" s="130">
        <v>8.3333333333333329E-2</v>
      </c>
      <c r="L34" s="130">
        <v>8.3333333333333329E-2</v>
      </c>
      <c r="M34" s="130">
        <v>8.3333333333333329E-2</v>
      </c>
      <c r="N34" s="130">
        <v>8.3333333333333329E-2</v>
      </c>
      <c r="O34" s="130">
        <v>8.3333333333333329E-2</v>
      </c>
      <c r="P34" s="72">
        <f>SUM(D34:O34)</f>
        <v>1</v>
      </c>
      <c r="Q34" s="278" t="s">
        <v>255</v>
      </c>
      <c r="R34" s="279"/>
      <c r="S34" s="279"/>
      <c r="T34" s="279"/>
      <c r="U34" s="279"/>
      <c r="V34" s="279"/>
      <c r="W34" s="279"/>
      <c r="X34" s="279"/>
      <c r="Y34" s="279"/>
      <c r="Z34" s="279"/>
      <c r="AA34" s="279"/>
      <c r="AB34" s="280"/>
      <c r="AC34" s="64"/>
      <c r="AE34" s="84"/>
      <c r="AF34" s="84"/>
      <c r="AG34" s="84"/>
      <c r="AH34" s="84"/>
      <c r="AI34" s="84"/>
      <c r="AJ34" s="84"/>
      <c r="AK34" s="84"/>
      <c r="AL34" s="84"/>
      <c r="AM34" s="84"/>
      <c r="AN34" s="81"/>
    </row>
    <row r="35" spans="1:40" ht="35.25" customHeight="1" x14ac:dyDescent="0.3">
      <c r="A35" s="273"/>
      <c r="B35" s="271"/>
      <c r="C35" s="68" t="s">
        <v>79</v>
      </c>
      <c r="D35" s="132">
        <v>8.3333333333333301E-2</v>
      </c>
      <c r="E35" s="132">
        <v>8.3333333333333329E-2</v>
      </c>
      <c r="F35" s="132">
        <v>8.3333333333333329E-2</v>
      </c>
      <c r="G35" s="132">
        <v>8.3333333333333329E-2</v>
      </c>
      <c r="H35" s="132">
        <v>8.3333333333333329E-2</v>
      </c>
      <c r="I35" s="132">
        <v>8.3333333333333329E-2</v>
      </c>
      <c r="J35" s="132">
        <v>8.3333333333333329E-2</v>
      </c>
      <c r="K35" s="132">
        <v>8.3333333333333329E-2</v>
      </c>
      <c r="L35" s="132">
        <v>8.3333333333333329E-2</v>
      </c>
      <c r="M35" s="132">
        <v>8.3333333333333329E-2</v>
      </c>
      <c r="N35" s="132">
        <v>8.3333333333333329E-2</v>
      </c>
      <c r="O35" s="132">
        <v>8.3333333333333329E-2</v>
      </c>
      <c r="P35" s="16">
        <f t="shared" ref="P35:P41" si="0">SUM(D35:O35)</f>
        <v>1</v>
      </c>
      <c r="Q35" s="281"/>
      <c r="R35" s="282"/>
      <c r="S35" s="282"/>
      <c r="T35" s="282"/>
      <c r="U35" s="282"/>
      <c r="V35" s="282"/>
      <c r="W35" s="282"/>
      <c r="X35" s="282"/>
      <c r="Y35" s="282"/>
      <c r="Z35" s="282"/>
      <c r="AA35" s="282"/>
      <c r="AB35" s="283"/>
      <c r="AC35" s="64"/>
      <c r="AE35" s="81"/>
      <c r="AF35" s="81"/>
      <c r="AG35" s="81"/>
      <c r="AH35" s="81"/>
      <c r="AI35" s="81"/>
      <c r="AJ35" s="81"/>
      <c r="AK35" s="81"/>
      <c r="AL35" s="81"/>
      <c r="AM35" s="81"/>
      <c r="AN35" s="81"/>
    </row>
    <row r="36" spans="1:40" ht="59.1" customHeight="1" x14ac:dyDescent="0.3">
      <c r="A36" s="274" t="s">
        <v>80</v>
      </c>
      <c r="B36" s="275"/>
      <c r="C36" s="68"/>
      <c r="D36" s="111">
        <v>944</v>
      </c>
      <c r="E36" s="111">
        <v>924</v>
      </c>
      <c r="F36" s="111">
        <v>907</v>
      </c>
      <c r="G36" s="111">
        <v>804</v>
      </c>
      <c r="H36" s="111">
        <v>785</v>
      </c>
      <c r="I36" s="111">
        <v>839</v>
      </c>
      <c r="J36" s="111">
        <v>853</v>
      </c>
      <c r="K36" s="111">
        <v>845</v>
      </c>
      <c r="L36" s="111">
        <v>755</v>
      </c>
      <c r="M36" s="111">
        <v>812</v>
      </c>
      <c r="N36" s="111">
        <v>782</v>
      </c>
      <c r="O36" s="111">
        <v>762</v>
      </c>
      <c r="P36" s="73">
        <f>SUM(D36:O36)</f>
        <v>10012</v>
      </c>
      <c r="Q36" s="284"/>
      <c r="R36" s="285"/>
      <c r="S36" s="285"/>
      <c r="T36" s="285"/>
      <c r="U36" s="285"/>
      <c r="V36" s="285"/>
      <c r="W36" s="285"/>
      <c r="X36" s="285"/>
      <c r="Y36" s="285"/>
      <c r="Z36" s="285"/>
      <c r="AA36" s="285"/>
      <c r="AB36" s="286"/>
      <c r="AC36" s="64"/>
      <c r="AE36" s="81"/>
      <c r="AF36" s="81"/>
      <c r="AG36" s="81"/>
      <c r="AH36" s="81"/>
      <c r="AI36" s="81"/>
      <c r="AJ36" s="81"/>
      <c r="AK36" s="81"/>
      <c r="AL36" s="81"/>
      <c r="AM36" s="81"/>
      <c r="AN36" s="81"/>
    </row>
    <row r="37" spans="1:40" ht="35.25" customHeight="1" x14ac:dyDescent="0.3">
      <c r="A37" s="273" t="s">
        <v>81</v>
      </c>
      <c r="B37" s="270">
        <v>2</v>
      </c>
      <c r="C37" s="67" t="s">
        <v>78</v>
      </c>
      <c r="D37" s="130">
        <v>8.3333333333333329E-2</v>
      </c>
      <c r="E37" s="130">
        <v>8.3333333333333329E-2</v>
      </c>
      <c r="F37" s="130">
        <v>8.3333333333333329E-2</v>
      </c>
      <c r="G37" s="130">
        <v>8.3333333333333329E-2</v>
      </c>
      <c r="H37" s="130">
        <v>8.3333333333333329E-2</v>
      </c>
      <c r="I37" s="130">
        <v>8.3333333333333329E-2</v>
      </c>
      <c r="J37" s="130">
        <v>8.3333333333333329E-2</v>
      </c>
      <c r="K37" s="130">
        <v>8.3333333333333329E-2</v>
      </c>
      <c r="L37" s="130">
        <v>8.3333333333333329E-2</v>
      </c>
      <c r="M37" s="130">
        <v>8.3333333333333329E-2</v>
      </c>
      <c r="N37" s="130">
        <v>8.3333333333333329E-2</v>
      </c>
      <c r="O37" s="130">
        <v>8.3333333333333329E-2</v>
      </c>
      <c r="P37" s="16">
        <f t="shared" si="0"/>
        <v>1</v>
      </c>
      <c r="Q37" s="278" t="s">
        <v>282</v>
      </c>
      <c r="R37" s="474"/>
      <c r="S37" s="474"/>
      <c r="T37" s="474"/>
      <c r="U37" s="474"/>
      <c r="V37" s="474"/>
      <c r="W37" s="474"/>
      <c r="X37" s="474"/>
      <c r="Y37" s="474"/>
      <c r="Z37" s="474"/>
      <c r="AA37" s="474"/>
      <c r="AB37" s="475"/>
      <c r="AC37" s="64"/>
      <c r="AM37" s="81"/>
      <c r="AN37" s="81"/>
    </row>
    <row r="38" spans="1:40" ht="35.25" customHeight="1" x14ac:dyDescent="0.3">
      <c r="A38" s="273"/>
      <c r="B38" s="271"/>
      <c r="C38" s="68" t="s">
        <v>79</v>
      </c>
      <c r="D38" s="132">
        <v>8.3333333333333329E-2</v>
      </c>
      <c r="E38" s="132">
        <v>8.3333333333333329E-2</v>
      </c>
      <c r="F38" s="132">
        <v>8.3333333333333329E-2</v>
      </c>
      <c r="G38" s="132">
        <v>8.3333333333333329E-2</v>
      </c>
      <c r="H38" s="132">
        <v>8.3333333333333329E-2</v>
      </c>
      <c r="I38" s="132">
        <v>8.3333333333333329E-2</v>
      </c>
      <c r="J38" s="132">
        <v>8.3333333333333329E-2</v>
      </c>
      <c r="K38" s="132">
        <v>8.3333333333333329E-2</v>
      </c>
      <c r="L38" s="132">
        <v>8.3333333333333329E-2</v>
      </c>
      <c r="M38" s="132">
        <v>8.3333333333333329E-2</v>
      </c>
      <c r="N38" s="132">
        <v>8.3333333333333329E-2</v>
      </c>
      <c r="O38" s="132">
        <v>8.3333333333333329E-2</v>
      </c>
      <c r="P38" s="16">
        <f t="shared" si="0"/>
        <v>1</v>
      </c>
      <c r="Q38" s="476"/>
      <c r="R38" s="477"/>
      <c r="S38" s="477"/>
      <c r="T38" s="477"/>
      <c r="U38" s="477"/>
      <c r="V38" s="477"/>
      <c r="W38" s="477"/>
      <c r="X38" s="477"/>
      <c r="Y38" s="477"/>
      <c r="Z38" s="477"/>
      <c r="AA38" s="477"/>
      <c r="AB38" s="478"/>
      <c r="AC38" s="64"/>
      <c r="AM38" s="81"/>
      <c r="AN38" s="81"/>
    </row>
    <row r="39" spans="1:40" ht="54" customHeight="1" x14ac:dyDescent="0.3">
      <c r="A39" s="274" t="s">
        <v>82</v>
      </c>
      <c r="B39" s="275"/>
      <c r="C39" s="68"/>
      <c r="D39" s="111">
        <v>658</v>
      </c>
      <c r="E39" s="111">
        <v>654</v>
      </c>
      <c r="F39" s="111">
        <v>644</v>
      </c>
      <c r="G39" s="111">
        <v>585</v>
      </c>
      <c r="H39" s="111">
        <v>603</v>
      </c>
      <c r="I39" s="111">
        <v>565</v>
      </c>
      <c r="J39" s="111">
        <v>561</v>
      </c>
      <c r="K39" s="111">
        <v>619</v>
      </c>
      <c r="L39" s="111">
        <v>610</v>
      </c>
      <c r="M39" s="111">
        <v>720</v>
      </c>
      <c r="N39" s="111">
        <v>729</v>
      </c>
      <c r="O39" s="111">
        <v>755</v>
      </c>
      <c r="P39" s="73">
        <f t="shared" si="0"/>
        <v>7703</v>
      </c>
      <c r="Q39" s="479"/>
      <c r="R39" s="480"/>
      <c r="S39" s="480"/>
      <c r="T39" s="480"/>
      <c r="U39" s="480"/>
      <c r="V39" s="480"/>
      <c r="W39" s="480"/>
      <c r="X39" s="480"/>
      <c r="Y39" s="480"/>
      <c r="Z39" s="480"/>
      <c r="AA39" s="480"/>
      <c r="AB39" s="481"/>
      <c r="AC39" s="64"/>
      <c r="AM39" s="84"/>
      <c r="AN39" s="81"/>
    </row>
    <row r="40" spans="1:40" ht="42" customHeight="1" x14ac:dyDescent="0.25">
      <c r="A40" s="251" t="s">
        <v>83</v>
      </c>
      <c r="B40" s="270">
        <v>2</v>
      </c>
      <c r="C40" s="67" t="s">
        <v>78</v>
      </c>
      <c r="D40" s="130">
        <v>8.3333333333333329E-2</v>
      </c>
      <c r="E40" s="130">
        <v>8.3333333333333329E-2</v>
      </c>
      <c r="F40" s="130">
        <v>8.3333333333333329E-2</v>
      </c>
      <c r="G40" s="130">
        <v>8.3333333333333329E-2</v>
      </c>
      <c r="H40" s="130">
        <v>8.3333333333333329E-2</v>
      </c>
      <c r="I40" s="130">
        <v>8.3333333333333329E-2</v>
      </c>
      <c r="J40" s="130">
        <v>8.3333333333333329E-2</v>
      </c>
      <c r="K40" s="130">
        <v>8.3333333333333329E-2</v>
      </c>
      <c r="L40" s="130">
        <v>8.3333333333333329E-2</v>
      </c>
      <c r="M40" s="130">
        <v>8.3333333333333329E-2</v>
      </c>
      <c r="N40" s="130">
        <v>8.3333333333333329E-2</v>
      </c>
      <c r="O40" s="130">
        <v>8.3333333333333329E-2</v>
      </c>
      <c r="P40" s="16">
        <f t="shared" si="0"/>
        <v>1</v>
      </c>
      <c r="Q40" s="278" t="s">
        <v>283</v>
      </c>
      <c r="R40" s="279"/>
      <c r="S40" s="279"/>
      <c r="T40" s="279"/>
      <c r="U40" s="279"/>
      <c r="V40" s="279"/>
      <c r="W40" s="279"/>
      <c r="X40" s="279"/>
      <c r="Y40" s="279"/>
      <c r="Z40" s="279"/>
      <c r="AA40" s="279"/>
      <c r="AB40" s="280"/>
      <c r="AC40" s="64"/>
    </row>
    <row r="41" spans="1:40" ht="51" customHeight="1" x14ac:dyDescent="0.3">
      <c r="A41" s="252"/>
      <c r="B41" s="271"/>
      <c r="C41" s="68" t="s">
        <v>79</v>
      </c>
      <c r="D41" s="132">
        <v>8.3333333333333329E-2</v>
      </c>
      <c r="E41" s="132">
        <v>8.3333333333333329E-2</v>
      </c>
      <c r="F41" s="132">
        <v>8.3333333333333329E-2</v>
      </c>
      <c r="G41" s="132">
        <v>8.3333333333333329E-2</v>
      </c>
      <c r="H41" s="132">
        <v>8.3333333333333329E-2</v>
      </c>
      <c r="I41" s="132">
        <v>8.3333333333333329E-2</v>
      </c>
      <c r="J41" s="132">
        <v>8.3333333333333329E-2</v>
      </c>
      <c r="K41" s="132">
        <v>8.3333333333333329E-2</v>
      </c>
      <c r="L41" s="132">
        <v>8.3333333333333329E-2</v>
      </c>
      <c r="M41" s="132">
        <v>8.3333333333333329E-2</v>
      </c>
      <c r="N41" s="132">
        <v>8.3333333333333329E-2</v>
      </c>
      <c r="O41" s="132">
        <v>8.3333333333333329E-2</v>
      </c>
      <c r="P41" s="16">
        <f t="shared" si="0"/>
        <v>1</v>
      </c>
      <c r="Q41" s="281"/>
      <c r="R41" s="282"/>
      <c r="S41" s="282"/>
      <c r="T41" s="282"/>
      <c r="U41" s="282"/>
      <c r="V41" s="282"/>
      <c r="W41" s="282"/>
      <c r="X41" s="282"/>
      <c r="Y41" s="282"/>
      <c r="Z41" s="282"/>
      <c r="AA41" s="282"/>
      <c r="AB41" s="283"/>
      <c r="AC41" s="64"/>
      <c r="AN41" s="81"/>
    </row>
    <row r="42" spans="1:40" ht="44.1" customHeight="1" x14ac:dyDescent="0.25">
      <c r="A42" s="274" t="s">
        <v>84</v>
      </c>
      <c r="B42" s="275"/>
      <c r="C42" s="68"/>
      <c r="D42" s="111">
        <v>233</v>
      </c>
      <c r="E42" s="111">
        <v>200</v>
      </c>
      <c r="F42" s="111">
        <v>217</v>
      </c>
      <c r="G42" s="111">
        <v>202</v>
      </c>
      <c r="H42" s="111">
        <v>208</v>
      </c>
      <c r="I42" s="111">
        <v>290</v>
      </c>
      <c r="J42" s="111">
        <v>281</v>
      </c>
      <c r="K42" s="111">
        <v>239</v>
      </c>
      <c r="L42" s="111">
        <v>309</v>
      </c>
      <c r="M42" s="111">
        <v>288</v>
      </c>
      <c r="N42" s="111">
        <v>311</v>
      </c>
      <c r="O42" s="111">
        <v>277</v>
      </c>
      <c r="P42" s="73">
        <f t="shared" ref="P42:P48" si="1">SUM(D42:O42)</f>
        <v>3055</v>
      </c>
      <c r="Q42" s="284"/>
      <c r="R42" s="285"/>
      <c r="S42" s="285"/>
      <c r="T42" s="285"/>
      <c r="U42" s="285"/>
      <c r="V42" s="285"/>
      <c r="W42" s="285"/>
      <c r="X42" s="285"/>
      <c r="Y42" s="285"/>
      <c r="Z42" s="285"/>
      <c r="AA42" s="285"/>
      <c r="AB42" s="286"/>
      <c r="AC42" s="64"/>
    </row>
    <row r="43" spans="1:40" ht="35.25" customHeight="1" x14ac:dyDescent="0.25">
      <c r="A43" s="251" t="s">
        <v>85</v>
      </c>
      <c r="B43" s="270">
        <v>2</v>
      </c>
      <c r="C43" s="67" t="s">
        <v>78</v>
      </c>
      <c r="D43" s="130">
        <v>8.3333333333333329E-2</v>
      </c>
      <c r="E43" s="130">
        <v>8.3333333333333329E-2</v>
      </c>
      <c r="F43" s="130">
        <v>8.3333333333333329E-2</v>
      </c>
      <c r="G43" s="130">
        <v>8.3333333333333329E-2</v>
      </c>
      <c r="H43" s="130">
        <v>8.3333333333333329E-2</v>
      </c>
      <c r="I43" s="130">
        <v>8.3333333333333329E-2</v>
      </c>
      <c r="J43" s="130">
        <v>8.3333333333333329E-2</v>
      </c>
      <c r="K43" s="130">
        <v>8.3333333333333329E-2</v>
      </c>
      <c r="L43" s="130">
        <v>8.3333333333333329E-2</v>
      </c>
      <c r="M43" s="130">
        <v>8.3333333333333329E-2</v>
      </c>
      <c r="N43" s="130">
        <v>8.3333333333333329E-2</v>
      </c>
      <c r="O43" s="130">
        <v>8.3333333333333329E-2</v>
      </c>
      <c r="P43" s="16">
        <f t="shared" si="1"/>
        <v>1</v>
      </c>
      <c r="Q43" s="289" t="s">
        <v>295</v>
      </c>
      <c r="R43" s="290"/>
      <c r="S43" s="290"/>
      <c r="T43" s="290"/>
      <c r="U43" s="290"/>
      <c r="V43" s="290"/>
      <c r="W43" s="290"/>
      <c r="X43" s="290"/>
      <c r="Y43" s="290"/>
      <c r="Z43" s="290"/>
      <c r="AA43" s="290"/>
      <c r="AB43" s="291"/>
      <c r="AC43" s="64"/>
    </row>
    <row r="44" spans="1:40" ht="35.25" customHeight="1" x14ac:dyDescent="0.25">
      <c r="A44" s="252"/>
      <c r="B44" s="271"/>
      <c r="C44" s="68" t="s">
        <v>79</v>
      </c>
      <c r="D44" s="132">
        <v>8.3333333333333329E-2</v>
      </c>
      <c r="E44" s="132">
        <v>8.3333333333333329E-2</v>
      </c>
      <c r="F44" s="132">
        <v>8.3333333333333329E-2</v>
      </c>
      <c r="G44" s="132">
        <v>8.3333333333333329E-2</v>
      </c>
      <c r="H44" s="132">
        <v>8.3333333333333329E-2</v>
      </c>
      <c r="I44" s="132">
        <v>8.3333333333333329E-2</v>
      </c>
      <c r="J44" s="132">
        <v>8.3333333333333329E-2</v>
      </c>
      <c r="K44" s="132">
        <v>8.3333333333333329E-2</v>
      </c>
      <c r="L44" s="132">
        <v>8.3333333333333329E-2</v>
      </c>
      <c r="M44" s="132">
        <v>8.3333333333333329E-2</v>
      </c>
      <c r="N44" s="132">
        <v>8.3333333333333329E-2</v>
      </c>
      <c r="O44" s="132">
        <v>8.3333333333333329E-2</v>
      </c>
      <c r="P44" s="16">
        <f t="shared" si="1"/>
        <v>1</v>
      </c>
      <c r="Q44" s="292"/>
      <c r="R44" s="293"/>
      <c r="S44" s="293"/>
      <c r="T44" s="293"/>
      <c r="U44" s="293"/>
      <c r="V44" s="293"/>
      <c r="W44" s="293"/>
      <c r="X44" s="293"/>
      <c r="Y44" s="293"/>
      <c r="Z44" s="293"/>
      <c r="AA44" s="293"/>
      <c r="AB44" s="294"/>
      <c r="AC44" s="64"/>
    </row>
    <row r="45" spans="1:40" ht="35.25" customHeight="1" x14ac:dyDescent="0.25">
      <c r="A45" s="287" t="s">
        <v>86</v>
      </c>
      <c r="B45" s="288"/>
      <c r="C45" s="68"/>
      <c r="D45" s="111">
        <v>4055</v>
      </c>
      <c r="E45" s="111">
        <v>4059</v>
      </c>
      <c r="F45" s="111">
        <v>4035</v>
      </c>
      <c r="G45" s="111">
        <v>4149</v>
      </c>
      <c r="H45" s="111">
        <v>4809</v>
      </c>
      <c r="I45" s="111">
        <v>5321</v>
      </c>
      <c r="J45" s="111">
        <v>4545</v>
      </c>
      <c r="K45" s="111">
        <v>4778</v>
      </c>
      <c r="L45" s="111">
        <v>4666</v>
      </c>
      <c r="M45" s="111">
        <v>4667</v>
      </c>
      <c r="N45" s="111">
        <v>5219</v>
      </c>
      <c r="O45" s="111">
        <v>6041</v>
      </c>
      <c r="P45" s="73">
        <f t="shared" si="1"/>
        <v>56344</v>
      </c>
      <c r="Q45" s="292"/>
      <c r="R45" s="293"/>
      <c r="S45" s="293"/>
      <c r="T45" s="293"/>
      <c r="U45" s="293"/>
      <c r="V45" s="293"/>
      <c r="W45" s="293"/>
      <c r="X45" s="293"/>
      <c r="Y45" s="293"/>
      <c r="Z45" s="293"/>
      <c r="AA45" s="293"/>
      <c r="AB45" s="294"/>
      <c r="AC45" s="64"/>
    </row>
    <row r="46" spans="1:40" ht="35.25" customHeight="1" x14ac:dyDescent="0.25">
      <c r="A46" s="287" t="s">
        <v>87</v>
      </c>
      <c r="B46" s="288"/>
      <c r="C46" s="68"/>
      <c r="D46" s="111">
        <v>2873</v>
      </c>
      <c r="E46" s="111">
        <v>2931</v>
      </c>
      <c r="F46" s="111">
        <v>2869</v>
      </c>
      <c r="G46" s="111">
        <v>2644</v>
      </c>
      <c r="H46" s="111">
        <v>2741</v>
      </c>
      <c r="I46" s="111">
        <v>2383</v>
      </c>
      <c r="J46" s="111">
        <v>2537</v>
      </c>
      <c r="K46" s="111">
        <v>2608</v>
      </c>
      <c r="L46" s="111">
        <v>2463</v>
      </c>
      <c r="M46" s="111">
        <v>2744</v>
      </c>
      <c r="N46" s="111">
        <v>2598</v>
      </c>
      <c r="O46" s="111">
        <v>3190</v>
      </c>
      <c r="P46" s="73">
        <f t="shared" si="1"/>
        <v>32581</v>
      </c>
      <c r="Q46" s="292"/>
      <c r="R46" s="293"/>
      <c r="S46" s="293"/>
      <c r="T46" s="293"/>
      <c r="U46" s="293"/>
      <c r="V46" s="293"/>
      <c r="W46" s="293"/>
      <c r="X46" s="293"/>
      <c r="Y46" s="293"/>
      <c r="Z46" s="293"/>
      <c r="AA46" s="293"/>
      <c r="AB46" s="294"/>
      <c r="AC46" s="64"/>
    </row>
    <row r="47" spans="1:40" ht="54" customHeight="1" x14ac:dyDescent="0.25">
      <c r="A47" s="287" t="s">
        <v>88</v>
      </c>
      <c r="B47" s="288"/>
      <c r="C47" s="68"/>
      <c r="D47" s="111">
        <v>1480</v>
      </c>
      <c r="E47" s="111">
        <v>1550</v>
      </c>
      <c r="F47" s="111">
        <v>1476</v>
      </c>
      <c r="G47" s="111">
        <v>1397</v>
      </c>
      <c r="H47" s="111">
        <v>1433</v>
      </c>
      <c r="I47" s="111">
        <v>1283</v>
      </c>
      <c r="J47" s="111">
        <v>1343</v>
      </c>
      <c r="K47" s="111">
        <v>1406</v>
      </c>
      <c r="L47" s="111">
        <v>1322</v>
      </c>
      <c r="M47" s="111">
        <v>1536</v>
      </c>
      <c r="N47" s="111">
        <v>1395</v>
      </c>
      <c r="O47" s="111">
        <v>1735</v>
      </c>
      <c r="P47" s="73">
        <f t="shared" si="1"/>
        <v>17356</v>
      </c>
      <c r="Q47" s="292"/>
      <c r="R47" s="293"/>
      <c r="S47" s="293"/>
      <c r="T47" s="293"/>
      <c r="U47" s="293"/>
      <c r="V47" s="293"/>
      <c r="W47" s="293"/>
      <c r="X47" s="293"/>
      <c r="Y47" s="293"/>
      <c r="Z47" s="293"/>
      <c r="AA47" s="293"/>
      <c r="AB47" s="294"/>
      <c r="AC47" s="64"/>
    </row>
    <row r="48" spans="1:40" ht="41.1" customHeight="1" x14ac:dyDescent="0.25">
      <c r="A48" s="287" t="s">
        <v>89</v>
      </c>
      <c r="B48" s="288"/>
      <c r="C48" s="68"/>
      <c r="D48" s="111">
        <v>1640</v>
      </c>
      <c r="E48" s="111">
        <v>1705</v>
      </c>
      <c r="F48" s="111">
        <v>1635</v>
      </c>
      <c r="G48" s="111">
        <v>1550</v>
      </c>
      <c r="H48" s="111">
        <v>1592</v>
      </c>
      <c r="I48" s="111">
        <v>1351</v>
      </c>
      <c r="J48" s="111">
        <v>1423</v>
      </c>
      <c r="K48" s="111">
        <v>1455</v>
      </c>
      <c r="L48" s="111">
        <v>1363</v>
      </c>
      <c r="M48" s="111">
        <v>1609</v>
      </c>
      <c r="N48" s="111">
        <v>1450</v>
      </c>
      <c r="O48" s="111">
        <v>1836</v>
      </c>
      <c r="P48" s="73">
        <f t="shared" si="1"/>
        <v>18609</v>
      </c>
      <c r="Q48" s="295"/>
      <c r="R48" s="296"/>
      <c r="S48" s="296"/>
      <c r="T48" s="296"/>
      <c r="U48" s="296"/>
      <c r="V48" s="296"/>
      <c r="W48" s="296"/>
      <c r="X48" s="296"/>
      <c r="Y48" s="296"/>
      <c r="Z48" s="296"/>
      <c r="AA48" s="296"/>
      <c r="AB48" s="297"/>
      <c r="AC48" s="64"/>
    </row>
    <row r="49" spans="1:29" ht="79.5" customHeight="1" x14ac:dyDescent="0.25">
      <c r="A49" s="466" t="s">
        <v>208</v>
      </c>
      <c r="B49" s="468">
        <v>2</v>
      </c>
      <c r="C49" s="145" t="s">
        <v>78</v>
      </c>
      <c r="D49" s="130">
        <v>0</v>
      </c>
      <c r="E49" s="130">
        <v>0</v>
      </c>
      <c r="F49" s="130">
        <v>0</v>
      </c>
      <c r="G49" s="130">
        <v>0</v>
      </c>
      <c r="H49" s="130">
        <v>0</v>
      </c>
      <c r="I49" s="130">
        <v>0.14285714285714285</v>
      </c>
      <c r="J49" s="130">
        <v>0.14285714285714285</v>
      </c>
      <c r="K49" s="130">
        <v>0.14285714285714285</v>
      </c>
      <c r="L49" s="130">
        <v>0.14285714285714285</v>
      </c>
      <c r="M49" s="130">
        <v>0.14285714285714285</v>
      </c>
      <c r="N49" s="130">
        <v>0.14285714285714285</v>
      </c>
      <c r="O49" s="130">
        <v>0.14285714285714285</v>
      </c>
      <c r="P49" s="146">
        <f>SUM(D49:O49)</f>
        <v>0.99999999999999978</v>
      </c>
      <c r="Q49" s="292" t="s">
        <v>280</v>
      </c>
      <c r="R49" s="470"/>
      <c r="S49" s="470"/>
      <c r="T49" s="470"/>
      <c r="U49" s="470"/>
      <c r="V49" s="470"/>
      <c r="W49" s="470"/>
      <c r="X49" s="470"/>
      <c r="Y49" s="470"/>
      <c r="Z49" s="470"/>
      <c r="AA49" s="470"/>
      <c r="AB49" s="294"/>
      <c r="AC49" s="147"/>
    </row>
    <row r="50" spans="1:29" ht="79.5" customHeight="1" x14ac:dyDescent="0.25">
      <c r="A50" s="467"/>
      <c r="B50" s="469"/>
      <c r="C50" s="148" t="s">
        <v>79</v>
      </c>
      <c r="D50" s="110">
        <v>0</v>
      </c>
      <c r="E50" s="110">
        <v>0</v>
      </c>
      <c r="F50" s="110">
        <v>0</v>
      </c>
      <c r="G50" s="110">
        <v>0</v>
      </c>
      <c r="H50" s="110">
        <v>0</v>
      </c>
      <c r="I50" s="132">
        <v>0.14285714285714285</v>
      </c>
      <c r="J50" s="132">
        <v>0.14285714285714285</v>
      </c>
      <c r="K50" s="132">
        <v>0.14285714285714285</v>
      </c>
      <c r="L50" s="132">
        <v>0.14285714285714285</v>
      </c>
      <c r="M50" s="132">
        <v>0.14285714285714285</v>
      </c>
      <c r="N50" s="132">
        <v>0.14285714285714285</v>
      </c>
      <c r="O50" s="132">
        <v>0.14285714285714285</v>
      </c>
      <c r="P50" s="146">
        <f>SUM(D50:O50)</f>
        <v>0.99999999999999978</v>
      </c>
      <c r="Q50" s="292"/>
      <c r="R50" s="470"/>
      <c r="S50" s="470"/>
      <c r="T50" s="470"/>
      <c r="U50" s="470"/>
      <c r="V50" s="470"/>
      <c r="W50" s="470"/>
      <c r="X50" s="470"/>
      <c r="Y50" s="470"/>
      <c r="Z50" s="470"/>
      <c r="AA50" s="470"/>
      <c r="AB50" s="294"/>
      <c r="AC50" s="147"/>
    </row>
    <row r="51" spans="1:29" ht="79.5" customHeight="1" x14ac:dyDescent="0.25">
      <c r="A51" s="287" t="s">
        <v>209</v>
      </c>
      <c r="B51" s="288"/>
      <c r="C51" s="148"/>
      <c r="D51" s="111">
        <v>0</v>
      </c>
      <c r="E51" s="111">
        <v>0</v>
      </c>
      <c r="F51" s="111">
        <v>0</v>
      </c>
      <c r="G51" s="111">
        <v>0</v>
      </c>
      <c r="H51" s="111">
        <v>0</v>
      </c>
      <c r="I51" s="111">
        <v>492</v>
      </c>
      <c r="J51" s="111">
        <v>656</v>
      </c>
      <c r="K51" s="111">
        <v>682</v>
      </c>
      <c r="L51" s="111">
        <v>601</v>
      </c>
      <c r="M51" s="111">
        <v>757</v>
      </c>
      <c r="N51" s="111">
        <v>701</v>
      </c>
      <c r="O51" s="111">
        <v>905</v>
      </c>
      <c r="P51" s="73">
        <f t="shared" ref="P51:P52" si="2">SUM(D51:O51)</f>
        <v>4794</v>
      </c>
      <c r="Q51" s="292"/>
      <c r="R51" s="470"/>
      <c r="S51" s="470"/>
      <c r="T51" s="470"/>
      <c r="U51" s="470"/>
      <c r="V51" s="470"/>
      <c r="W51" s="470"/>
      <c r="X51" s="470"/>
      <c r="Y51" s="470"/>
      <c r="Z51" s="470"/>
      <c r="AA51" s="470"/>
      <c r="AB51" s="294"/>
      <c r="AC51" s="147"/>
    </row>
    <row r="52" spans="1:29" ht="96" customHeight="1" thickBot="1" x14ac:dyDescent="0.3">
      <c r="A52" s="287" t="s">
        <v>213</v>
      </c>
      <c r="B52" s="288"/>
      <c r="C52" s="148"/>
      <c r="D52" s="111">
        <v>0</v>
      </c>
      <c r="E52" s="111">
        <v>0</v>
      </c>
      <c r="F52" s="111">
        <v>0</v>
      </c>
      <c r="G52" s="111">
        <v>0</v>
      </c>
      <c r="H52" s="111">
        <v>0</v>
      </c>
      <c r="I52" s="111">
        <v>346</v>
      </c>
      <c r="J52" s="111">
        <v>467</v>
      </c>
      <c r="K52" s="111">
        <v>499</v>
      </c>
      <c r="L52" s="111">
        <v>451</v>
      </c>
      <c r="M52" s="111">
        <v>561</v>
      </c>
      <c r="N52" s="111">
        <v>537</v>
      </c>
      <c r="O52" s="111">
        <v>710</v>
      </c>
      <c r="P52" s="73">
        <f t="shared" si="2"/>
        <v>3571</v>
      </c>
      <c r="Q52" s="471"/>
      <c r="R52" s="472"/>
      <c r="S52" s="472"/>
      <c r="T52" s="472"/>
      <c r="U52" s="472"/>
      <c r="V52" s="472"/>
      <c r="W52" s="472"/>
      <c r="X52" s="472"/>
      <c r="Y52" s="472"/>
      <c r="Z52" s="472"/>
      <c r="AA52" s="472"/>
      <c r="AB52" s="473"/>
      <c r="AC52" s="147"/>
    </row>
    <row r="53" spans="1:29" ht="17.25" customHeight="1" thickBot="1" x14ac:dyDescent="0.3">
      <c r="A53" s="3"/>
      <c r="B53" s="4"/>
      <c r="C53" s="4"/>
      <c r="D53" s="4"/>
      <c r="E53" s="4"/>
      <c r="F53" s="4"/>
      <c r="G53" s="4"/>
      <c r="H53" s="4"/>
      <c r="I53" s="4"/>
      <c r="J53" s="4"/>
      <c r="K53" s="4"/>
      <c r="L53" s="4"/>
      <c r="M53" s="4"/>
      <c r="N53" s="4"/>
      <c r="O53" s="4"/>
      <c r="P53" s="4"/>
      <c r="Q53" s="4"/>
      <c r="R53" s="4"/>
      <c r="S53" s="4"/>
      <c r="T53" s="4"/>
      <c r="U53" s="4"/>
      <c r="V53" s="4"/>
      <c r="W53" s="4"/>
      <c r="X53" s="5"/>
      <c r="Y53" s="4"/>
      <c r="Z53" s="4"/>
      <c r="AA53" s="4"/>
      <c r="AB53" s="92"/>
    </row>
    <row r="54" spans="1:29" ht="41.25" customHeight="1" x14ac:dyDescent="0.25">
      <c r="A54" s="299" t="s">
        <v>90</v>
      </c>
      <c r="B54" s="239" t="s">
        <v>91</v>
      </c>
      <c r="C54" s="240"/>
      <c r="D54" s="240"/>
      <c r="E54" s="240"/>
      <c r="F54" s="240"/>
      <c r="G54" s="241"/>
      <c r="H54" s="309" t="s">
        <v>92</v>
      </c>
      <c r="I54" s="310"/>
      <c r="J54" s="310"/>
      <c r="K54" s="310"/>
      <c r="L54" s="310"/>
      <c r="M54" s="310"/>
      <c r="N54" s="239" t="s">
        <v>91</v>
      </c>
      <c r="O54" s="240"/>
      <c r="P54" s="240"/>
      <c r="Q54" s="240"/>
      <c r="R54" s="240"/>
      <c r="S54" s="241"/>
      <c r="T54" s="261" t="s">
        <v>93</v>
      </c>
      <c r="U54" s="262"/>
      <c r="V54" s="262"/>
      <c r="W54" s="263"/>
      <c r="X54" s="239" t="s">
        <v>94</v>
      </c>
      <c r="Y54" s="240"/>
      <c r="Z54" s="240"/>
      <c r="AA54" s="240"/>
      <c r="AB54" s="308"/>
      <c r="AC54"/>
    </row>
    <row r="55" spans="1:29" ht="27" customHeight="1" x14ac:dyDescent="0.25">
      <c r="A55" s="300"/>
      <c r="B55" s="97" t="s">
        <v>95</v>
      </c>
      <c r="C55" s="276" t="s">
        <v>253</v>
      </c>
      <c r="D55" s="276"/>
      <c r="E55" s="276"/>
      <c r="F55" s="276"/>
      <c r="G55" s="277"/>
      <c r="H55" s="311"/>
      <c r="I55" s="312"/>
      <c r="J55" s="312"/>
      <c r="K55" s="312"/>
      <c r="L55" s="312"/>
      <c r="M55" s="312"/>
      <c r="N55" s="258" t="s">
        <v>96</v>
      </c>
      <c r="O55" s="259"/>
      <c r="P55" s="259"/>
      <c r="Q55" s="259"/>
      <c r="R55" s="259"/>
      <c r="S55" s="260"/>
      <c r="T55" s="264"/>
      <c r="U55" s="265"/>
      <c r="V55" s="265"/>
      <c r="W55" s="266"/>
      <c r="X55" s="258" t="s">
        <v>95</v>
      </c>
      <c r="Y55" s="259"/>
      <c r="Z55" s="259"/>
      <c r="AA55" s="259"/>
      <c r="AB55" s="298"/>
      <c r="AC55"/>
    </row>
    <row r="56" spans="1:29" ht="36.75" customHeight="1" thickBot="1" x14ac:dyDescent="0.3">
      <c r="A56" s="301"/>
      <c r="B56" s="245" t="s">
        <v>252</v>
      </c>
      <c r="C56" s="246"/>
      <c r="D56" s="246"/>
      <c r="E56" s="246"/>
      <c r="F56" s="246"/>
      <c r="G56" s="257"/>
      <c r="H56" s="313"/>
      <c r="I56" s="314"/>
      <c r="J56" s="314"/>
      <c r="K56" s="314"/>
      <c r="L56" s="314"/>
      <c r="M56" s="314"/>
      <c r="N56" s="245" t="s">
        <v>97</v>
      </c>
      <c r="O56" s="246"/>
      <c r="P56" s="246"/>
      <c r="Q56" s="246"/>
      <c r="R56" s="246"/>
      <c r="S56" s="257"/>
      <c r="T56" s="267"/>
      <c r="U56" s="268"/>
      <c r="V56" s="268"/>
      <c r="W56" s="269"/>
      <c r="X56" s="245" t="s">
        <v>98</v>
      </c>
      <c r="Y56" s="246"/>
      <c r="Z56" s="246"/>
      <c r="AA56" s="246"/>
      <c r="AB56" s="247"/>
      <c r="AC56"/>
    </row>
    <row r="57" spans="1:29" x14ac:dyDescent="0.25">
      <c r="F57" s="76"/>
      <c r="G57" s="74"/>
    </row>
    <row r="58" spans="1:29" x14ac:dyDescent="0.25">
      <c r="F58" s="77"/>
      <c r="G58" s="75"/>
    </row>
  </sheetData>
  <mergeCells count="121">
    <mergeCell ref="Q32:AB32"/>
    <mergeCell ref="B34:B35"/>
    <mergeCell ref="U30:X30"/>
    <mergeCell ref="Y30:AB30"/>
    <mergeCell ref="B32:B33"/>
    <mergeCell ref="A32:A33"/>
    <mergeCell ref="C32:P32"/>
    <mergeCell ref="T17:V17"/>
    <mergeCell ref="J22:L22"/>
    <mergeCell ref="G22:I22"/>
    <mergeCell ref="A20:AB20"/>
    <mergeCell ref="P21:P22"/>
    <mergeCell ref="D22:F22"/>
    <mergeCell ref="Z18:AB18"/>
    <mergeCell ref="Q34:AB36"/>
    <mergeCell ref="B28:B29"/>
    <mergeCell ref="A28:A29"/>
    <mergeCell ref="M23:O26"/>
    <mergeCell ref="A49:A50"/>
    <mergeCell ref="B49:B50"/>
    <mergeCell ref="Q49:AB52"/>
    <mergeCell ref="A51:B51"/>
    <mergeCell ref="A52:B52"/>
    <mergeCell ref="B43:B44"/>
    <mergeCell ref="A37:A38"/>
    <mergeCell ref="A40:A41"/>
    <mergeCell ref="Q37:AB39"/>
    <mergeCell ref="Y7:Z7"/>
    <mergeCell ref="W7:X9"/>
    <mergeCell ref="R11:V11"/>
    <mergeCell ref="Y9:Z9"/>
    <mergeCell ref="Y8:Z8"/>
    <mergeCell ref="A13:B13"/>
    <mergeCell ref="S13:T13"/>
    <mergeCell ref="A7:B9"/>
    <mergeCell ref="M11:Q11"/>
    <mergeCell ref="H16:I16"/>
    <mergeCell ref="C28:C29"/>
    <mergeCell ref="J23:L26"/>
    <mergeCell ref="B21:C22"/>
    <mergeCell ref="T18:V18"/>
    <mergeCell ref="D28:P28"/>
    <mergeCell ref="G23:I26"/>
    <mergeCell ref="A27:AB27"/>
    <mergeCell ref="D21:O21"/>
    <mergeCell ref="W18:Y18"/>
    <mergeCell ref="U29:X29"/>
    <mergeCell ref="Y29:AB29"/>
    <mergeCell ref="Q28:AB28"/>
    <mergeCell ref="Z1:AB1"/>
    <mergeCell ref="B2:Y2"/>
    <mergeCell ref="B3:Y4"/>
    <mergeCell ref="A15:B16"/>
    <mergeCell ref="Z2:AB2"/>
    <mergeCell ref="H15:I15"/>
    <mergeCell ref="Z4:AB4"/>
    <mergeCell ref="A1:A4"/>
    <mergeCell ref="P23:P26"/>
    <mergeCell ref="B1:Y1"/>
    <mergeCell ref="A11:B11"/>
    <mergeCell ref="R7:T9"/>
    <mergeCell ref="M22:O22"/>
    <mergeCell ref="B23:C26"/>
    <mergeCell ref="Q23:AB26"/>
    <mergeCell ref="C13:Q13"/>
    <mergeCell ref="Q21:AB22"/>
    <mergeCell ref="D15:E15"/>
    <mergeCell ref="Z17:AB17"/>
    <mergeCell ref="Q16:V16"/>
    <mergeCell ref="D23:F26"/>
    <mergeCell ref="A21:A22"/>
    <mergeCell ref="A23:A26"/>
    <mergeCell ref="U7:V9"/>
    <mergeCell ref="A54:A56"/>
    <mergeCell ref="W16:AB16"/>
    <mergeCell ref="B56:G56"/>
    <mergeCell ref="W17:Y17"/>
    <mergeCell ref="X54:AB54"/>
    <mergeCell ref="H54:M56"/>
    <mergeCell ref="Q29:T29"/>
    <mergeCell ref="Z3:AB3"/>
    <mergeCell ref="Y11:AB11"/>
    <mergeCell ref="F15:G15"/>
    <mergeCell ref="F16:G16"/>
    <mergeCell ref="D16:E16"/>
    <mergeCell ref="V13:Y13"/>
    <mergeCell ref="Q15:AB15"/>
    <mergeCell ref="AA13:AB13"/>
    <mergeCell ref="AA7:AB7"/>
    <mergeCell ref="C7:K9"/>
    <mergeCell ref="W11:X11"/>
    <mergeCell ref="AA8:AB8"/>
    <mergeCell ref="AA9:AB9"/>
    <mergeCell ref="Q17:S17"/>
    <mergeCell ref="Q30:T30"/>
    <mergeCell ref="C11:K11"/>
    <mergeCell ref="C12:Z12"/>
    <mergeCell ref="B54:G54"/>
    <mergeCell ref="Q18:S18"/>
    <mergeCell ref="X56:AB56"/>
    <mergeCell ref="Q33:AB33"/>
    <mergeCell ref="A43:A44"/>
    <mergeCell ref="A31:AB31"/>
    <mergeCell ref="N56:S56"/>
    <mergeCell ref="N55:S55"/>
    <mergeCell ref="N54:S54"/>
    <mergeCell ref="T54:W56"/>
    <mergeCell ref="B37:B38"/>
    <mergeCell ref="B40:B41"/>
    <mergeCell ref="A34:A35"/>
    <mergeCell ref="A42:B42"/>
    <mergeCell ref="C55:G55"/>
    <mergeCell ref="Q40:AB42"/>
    <mergeCell ref="A45:B45"/>
    <mergeCell ref="A46:B46"/>
    <mergeCell ref="A36:B36"/>
    <mergeCell ref="A39:B39"/>
    <mergeCell ref="A47:B47"/>
    <mergeCell ref="A48:B48"/>
    <mergeCell ref="Q43:AB48"/>
    <mergeCell ref="X55:AB55"/>
  </mergeCells>
  <dataValidations count="3">
    <dataValidation type="textLength" operator="lessThanOrEqual" allowBlank="1" showInputMessage="1" showErrorMessage="1" errorTitle="Máximo 2.000 caracteres" error="Máximo 2.000 caracteres" promptTitle="2.000 caracteres" sqref="Q23:AB26">
      <formula1>2000</formula1>
    </dataValidation>
    <dataValidation type="textLength" operator="lessThanOrEqual" allowBlank="1" showInputMessage="1" showErrorMessage="1" errorTitle="Máximo 2.000 caracteres" error="Máximo 2.000 caracteres" sqref="Q34:Q43 R34:AB42 Q30">
      <formula1>2000</formula1>
    </dataValidation>
    <dataValidation type="textLength" operator="lessThanOrEqual" allowBlank="1" showInputMessage="1" showErrorMessage="1" errorTitle="Máximo 1.000 caracteres" error="Máximo 1.000 caracteres" sqref="U30:X30">
      <formula1>1000</formula1>
    </dataValidation>
  </dataValidations>
  <printOptions horizontalCentered="1" verticalCentered="1"/>
  <pageMargins left="0.25" right="0.25" top="0" bottom="0" header="0" footer="0"/>
  <pageSetup scale="2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N39"/>
  <sheetViews>
    <sheetView zoomScale="90" zoomScaleNormal="90" workbookViewId="0">
      <selection activeCell="A7" sqref="A7:B9"/>
    </sheetView>
  </sheetViews>
  <sheetFormatPr baseColWidth="10" defaultColWidth="11.42578125" defaultRowHeight="15" x14ac:dyDescent="0.25"/>
  <cols>
    <col min="1" max="1" width="38.42578125" customWidth="1"/>
    <col min="2" max="2" width="18.42578125" customWidth="1"/>
    <col min="3" max="3" width="22" customWidth="1"/>
    <col min="4" max="15" width="8.42578125" customWidth="1"/>
    <col min="16" max="16" width="21.42578125" customWidth="1"/>
    <col min="17" max="28" width="11.85546875" customWidth="1"/>
    <col min="29" max="29" width="6.42578125" style="18" bestFit="1" customWidth="1"/>
    <col min="30" max="30" width="22.85546875" customWidth="1"/>
    <col min="31" max="31" width="18.42578125" bestFit="1" customWidth="1"/>
    <col min="32" max="32" width="8.42578125" customWidth="1"/>
    <col min="33" max="33" width="18.42578125" bestFit="1" customWidth="1"/>
    <col min="34" max="34" width="5.42578125" customWidth="1"/>
    <col min="35" max="35" width="18.42578125" bestFit="1" customWidth="1"/>
    <col min="36" max="36" width="4.42578125" customWidth="1"/>
    <col min="37" max="37" width="23" bestFit="1" customWidth="1"/>
    <col min="38" max="38" width="11.42578125" customWidth="1"/>
    <col min="39" max="39" width="18.42578125" bestFit="1" customWidth="1"/>
    <col min="40" max="40" width="16.140625" customWidth="1"/>
  </cols>
  <sheetData>
    <row r="1" spans="1:28" ht="32.25" customHeight="1" x14ac:dyDescent="0.25">
      <c r="A1" s="377"/>
      <c r="B1" s="383" t="s">
        <v>0</v>
      </c>
      <c r="C1" s="384"/>
      <c r="D1" s="384"/>
      <c r="E1" s="384"/>
      <c r="F1" s="384"/>
      <c r="G1" s="384"/>
      <c r="H1" s="384"/>
      <c r="I1" s="384"/>
      <c r="J1" s="384"/>
      <c r="K1" s="384"/>
      <c r="L1" s="384"/>
      <c r="M1" s="384"/>
      <c r="N1" s="384"/>
      <c r="O1" s="384"/>
      <c r="P1" s="384"/>
      <c r="Q1" s="384"/>
      <c r="R1" s="384"/>
      <c r="S1" s="384"/>
      <c r="T1" s="384"/>
      <c r="U1" s="384"/>
      <c r="V1" s="384"/>
      <c r="W1" s="384"/>
      <c r="X1" s="384"/>
      <c r="Y1" s="385"/>
      <c r="Z1" s="357" t="s">
        <v>1</v>
      </c>
      <c r="AA1" s="358"/>
      <c r="AB1" s="359"/>
    </row>
    <row r="2" spans="1:28" ht="30.75" customHeight="1" x14ac:dyDescent="0.25">
      <c r="A2" s="378"/>
      <c r="B2" s="360" t="s">
        <v>2</v>
      </c>
      <c r="C2" s="361"/>
      <c r="D2" s="361"/>
      <c r="E2" s="361"/>
      <c r="F2" s="361"/>
      <c r="G2" s="361"/>
      <c r="H2" s="361"/>
      <c r="I2" s="361"/>
      <c r="J2" s="361"/>
      <c r="K2" s="361"/>
      <c r="L2" s="361"/>
      <c r="M2" s="361"/>
      <c r="N2" s="361"/>
      <c r="O2" s="361"/>
      <c r="P2" s="361"/>
      <c r="Q2" s="361"/>
      <c r="R2" s="361"/>
      <c r="S2" s="361"/>
      <c r="T2" s="361"/>
      <c r="U2" s="361"/>
      <c r="V2" s="361"/>
      <c r="W2" s="361"/>
      <c r="X2" s="361"/>
      <c r="Y2" s="362"/>
      <c r="Z2" s="317" t="s">
        <v>3</v>
      </c>
      <c r="AA2" s="318"/>
      <c r="AB2" s="319"/>
    </row>
    <row r="3" spans="1:28" ht="24" customHeight="1" x14ac:dyDescent="0.25">
      <c r="A3" s="378"/>
      <c r="B3" s="363" t="s">
        <v>4</v>
      </c>
      <c r="C3" s="364"/>
      <c r="D3" s="364"/>
      <c r="E3" s="364"/>
      <c r="F3" s="364"/>
      <c r="G3" s="364"/>
      <c r="H3" s="364"/>
      <c r="I3" s="364"/>
      <c r="J3" s="364"/>
      <c r="K3" s="364"/>
      <c r="L3" s="364"/>
      <c r="M3" s="364"/>
      <c r="N3" s="364"/>
      <c r="O3" s="364"/>
      <c r="P3" s="364"/>
      <c r="Q3" s="364"/>
      <c r="R3" s="364"/>
      <c r="S3" s="364"/>
      <c r="T3" s="364"/>
      <c r="U3" s="364"/>
      <c r="V3" s="364"/>
      <c r="W3" s="364"/>
      <c r="X3" s="364"/>
      <c r="Y3" s="365"/>
      <c r="Z3" s="317" t="s">
        <v>5</v>
      </c>
      <c r="AA3" s="318"/>
      <c r="AB3" s="319"/>
    </row>
    <row r="4" spans="1:28" ht="15.75" customHeight="1" thickBot="1" x14ac:dyDescent="0.3">
      <c r="A4" s="379"/>
      <c r="B4" s="366"/>
      <c r="C4" s="367"/>
      <c r="D4" s="367"/>
      <c r="E4" s="367"/>
      <c r="F4" s="367"/>
      <c r="G4" s="367"/>
      <c r="H4" s="367"/>
      <c r="I4" s="367"/>
      <c r="J4" s="367"/>
      <c r="K4" s="367"/>
      <c r="L4" s="367"/>
      <c r="M4" s="367"/>
      <c r="N4" s="367"/>
      <c r="O4" s="367"/>
      <c r="P4" s="367"/>
      <c r="Q4" s="367"/>
      <c r="R4" s="367"/>
      <c r="S4" s="367"/>
      <c r="T4" s="367"/>
      <c r="U4" s="367"/>
      <c r="V4" s="367"/>
      <c r="W4" s="367"/>
      <c r="X4" s="367"/>
      <c r="Y4" s="368"/>
      <c r="Z4" s="374" t="s">
        <v>6</v>
      </c>
      <c r="AA4" s="375"/>
      <c r="AB4" s="376"/>
    </row>
    <row r="5" spans="1:28" ht="9" customHeight="1" thickBot="1" x14ac:dyDescent="0.3">
      <c r="A5" s="90"/>
      <c r="B5" s="88"/>
      <c r="C5" s="89"/>
      <c r="D5" s="8"/>
      <c r="E5" s="8"/>
      <c r="F5" s="8"/>
      <c r="G5" s="8"/>
      <c r="H5" s="8"/>
      <c r="I5" s="8"/>
      <c r="J5" s="8"/>
      <c r="K5" s="8"/>
      <c r="L5" s="8"/>
      <c r="M5" s="8"/>
      <c r="N5" s="8"/>
      <c r="O5" s="8"/>
      <c r="P5" s="8"/>
      <c r="Q5" s="8"/>
      <c r="R5" s="8"/>
      <c r="S5" s="8"/>
      <c r="T5" s="8"/>
      <c r="U5" s="8"/>
      <c r="V5" s="8"/>
      <c r="W5" s="8"/>
      <c r="X5" s="9"/>
      <c r="Y5" s="8"/>
      <c r="Z5" s="10"/>
      <c r="AA5" s="2"/>
      <c r="AB5" s="91"/>
    </row>
    <row r="6" spans="1:28" ht="9" customHeight="1" thickBot="1" x14ac:dyDescent="0.3">
      <c r="A6" s="7"/>
      <c r="B6" s="8"/>
      <c r="C6" s="8"/>
      <c r="D6" s="8"/>
      <c r="E6" s="8"/>
      <c r="F6" s="8"/>
      <c r="G6" s="8"/>
      <c r="H6" s="8"/>
      <c r="I6" s="8"/>
      <c r="J6" s="8"/>
      <c r="K6" s="8"/>
      <c r="L6" s="8"/>
      <c r="M6" s="8"/>
      <c r="N6" s="8"/>
      <c r="O6" s="8"/>
      <c r="P6" s="8"/>
      <c r="Q6" s="8"/>
      <c r="R6" s="8"/>
      <c r="S6" s="8"/>
      <c r="T6" s="8"/>
      <c r="U6" s="8"/>
      <c r="V6" s="8"/>
      <c r="W6" s="8"/>
      <c r="X6" s="9"/>
      <c r="Y6" s="8"/>
      <c r="Z6" s="8"/>
      <c r="AA6" s="4"/>
      <c r="AB6" s="92"/>
    </row>
    <row r="7" spans="1:28" ht="15" customHeight="1" x14ac:dyDescent="0.25">
      <c r="A7" s="459" t="s">
        <v>7</v>
      </c>
      <c r="B7" s="460"/>
      <c r="C7" s="336" t="s">
        <v>8</v>
      </c>
      <c r="D7" s="310"/>
      <c r="E7" s="310"/>
      <c r="F7" s="310"/>
      <c r="G7" s="310"/>
      <c r="H7" s="310"/>
      <c r="I7" s="310"/>
      <c r="J7" s="310"/>
      <c r="K7" s="337"/>
      <c r="L7" s="95"/>
      <c r="M7" s="85"/>
      <c r="N7" s="85"/>
      <c r="O7" s="85"/>
      <c r="P7" s="85"/>
      <c r="Q7" s="86"/>
      <c r="R7" s="388" t="s">
        <v>9</v>
      </c>
      <c r="S7" s="389"/>
      <c r="T7" s="390"/>
      <c r="U7" s="435">
        <v>44564</v>
      </c>
      <c r="V7" s="436"/>
      <c r="W7" s="388" t="s">
        <v>10</v>
      </c>
      <c r="X7" s="390"/>
      <c r="Y7" s="450" t="s">
        <v>11</v>
      </c>
      <c r="Z7" s="451"/>
      <c r="AA7" s="334"/>
      <c r="AB7" s="335"/>
    </row>
    <row r="8" spans="1:28" ht="15" customHeight="1" x14ac:dyDescent="0.25">
      <c r="A8" s="461"/>
      <c r="B8" s="462"/>
      <c r="C8" s="338"/>
      <c r="D8" s="312"/>
      <c r="E8" s="312"/>
      <c r="F8" s="312"/>
      <c r="G8" s="312"/>
      <c r="H8" s="312"/>
      <c r="I8" s="312"/>
      <c r="J8" s="312"/>
      <c r="K8" s="339"/>
      <c r="L8" s="95"/>
      <c r="M8" s="85"/>
      <c r="N8" s="85"/>
      <c r="O8" s="85"/>
      <c r="P8" s="85"/>
      <c r="Q8" s="86"/>
      <c r="R8" s="391"/>
      <c r="S8" s="392"/>
      <c r="T8" s="393"/>
      <c r="U8" s="437"/>
      <c r="V8" s="438"/>
      <c r="W8" s="391"/>
      <c r="X8" s="393"/>
      <c r="Y8" s="457" t="s">
        <v>12</v>
      </c>
      <c r="Z8" s="458"/>
      <c r="AA8" s="344"/>
      <c r="AB8" s="345"/>
    </row>
    <row r="9" spans="1:28" ht="15" customHeight="1" thickBot="1" x14ac:dyDescent="0.3">
      <c r="A9" s="463"/>
      <c r="B9" s="464"/>
      <c r="C9" s="340"/>
      <c r="D9" s="314"/>
      <c r="E9" s="314"/>
      <c r="F9" s="314"/>
      <c r="G9" s="314"/>
      <c r="H9" s="314"/>
      <c r="I9" s="314"/>
      <c r="J9" s="314"/>
      <c r="K9" s="341"/>
      <c r="L9" s="95"/>
      <c r="M9" s="85"/>
      <c r="N9" s="85"/>
      <c r="O9" s="85"/>
      <c r="P9" s="85"/>
      <c r="Q9" s="86"/>
      <c r="R9" s="394"/>
      <c r="S9" s="395"/>
      <c r="T9" s="396"/>
      <c r="U9" s="439"/>
      <c r="V9" s="440"/>
      <c r="W9" s="394"/>
      <c r="X9" s="396"/>
      <c r="Y9" s="455" t="s">
        <v>13</v>
      </c>
      <c r="Z9" s="456"/>
      <c r="AA9" s="346" t="s">
        <v>14</v>
      </c>
      <c r="AB9" s="347"/>
    </row>
    <row r="10" spans="1:28" ht="9" customHeight="1" thickBot="1" x14ac:dyDescent="0.3">
      <c r="A10" s="87"/>
      <c r="B10" s="96"/>
      <c r="C10" s="14"/>
      <c r="D10" s="14"/>
      <c r="E10" s="14"/>
      <c r="F10" s="14"/>
      <c r="G10" s="14"/>
      <c r="H10" s="14"/>
      <c r="I10" s="14"/>
      <c r="J10" s="14"/>
      <c r="K10" s="14"/>
      <c r="L10" s="14"/>
      <c r="M10" s="133"/>
      <c r="N10" s="133"/>
      <c r="O10" s="133"/>
      <c r="P10" s="133"/>
      <c r="Q10" s="133"/>
      <c r="R10" s="100"/>
      <c r="S10" s="100"/>
      <c r="T10" s="100"/>
      <c r="U10" s="100"/>
      <c r="V10" s="100"/>
      <c r="W10" s="135"/>
      <c r="X10" s="135"/>
      <c r="Y10" s="135"/>
      <c r="Z10" s="135"/>
      <c r="AA10" s="135"/>
      <c r="AB10" s="138"/>
    </row>
    <row r="11" spans="1:28" ht="39" customHeight="1" thickBot="1" x14ac:dyDescent="0.3">
      <c r="A11" s="386" t="s">
        <v>15</v>
      </c>
      <c r="B11" s="387"/>
      <c r="C11" s="352" t="s">
        <v>16</v>
      </c>
      <c r="D11" s="353"/>
      <c r="E11" s="353"/>
      <c r="F11" s="353"/>
      <c r="G11" s="353"/>
      <c r="H11" s="353"/>
      <c r="I11" s="353"/>
      <c r="J11" s="353"/>
      <c r="K11" s="354"/>
      <c r="L11" s="66"/>
      <c r="M11" s="342" t="s">
        <v>17</v>
      </c>
      <c r="N11" s="465"/>
      <c r="O11" s="465"/>
      <c r="P11" s="465"/>
      <c r="Q11" s="343"/>
      <c r="R11" s="452" t="s">
        <v>18</v>
      </c>
      <c r="S11" s="453"/>
      <c r="T11" s="453"/>
      <c r="U11" s="453"/>
      <c r="V11" s="454"/>
      <c r="W11" s="342" t="s">
        <v>19</v>
      </c>
      <c r="X11" s="343"/>
      <c r="Y11" s="320" t="s">
        <v>20</v>
      </c>
      <c r="Z11" s="321"/>
      <c r="AA11" s="321"/>
      <c r="AB11" s="322"/>
    </row>
    <row r="12" spans="1:28" ht="9" customHeight="1" thickBot="1" x14ac:dyDescent="0.3">
      <c r="A12" s="70"/>
      <c r="B12" s="99"/>
      <c r="C12" s="355"/>
      <c r="D12" s="356"/>
      <c r="E12" s="356"/>
      <c r="F12" s="356"/>
      <c r="G12" s="356"/>
      <c r="H12" s="356"/>
      <c r="I12" s="356"/>
      <c r="J12" s="356"/>
      <c r="K12" s="356"/>
      <c r="L12" s="356"/>
      <c r="M12" s="356"/>
      <c r="N12" s="356"/>
      <c r="O12" s="356"/>
      <c r="P12" s="356"/>
      <c r="Q12" s="356"/>
      <c r="R12" s="356"/>
      <c r="S12" s="356"/>
      <c r="T12" s="356"/>
      <c r="U12" s="356"/>
      <c r="V12" s="356"/>
      <c r="W12" s="356"/>
      <c r="X12" s="356"/>
      <c r="Y12" s="356"/>
      <c r="Z12" s="356"/>
      <c r="AA12" s="6"/>
      <c r="AB12" s="93"/>
    </row>
    <row r="13" spans="1:28" s="1" customFormat="1" ht="37.5" customHeight="1" thickBot="1" x14ac:dyDescent="0.3">
      <c r="A13" s="459" t="s">
        <v>21</v>
      </c>
      <c r="B13" s="460"/>
      <c r="C13" s="413" t="s">
        <v>99</v>
      </c>
      <c r="D13" s="414"/>
      <c r="E13" s="414"/>
      <c r="F13" s="414"/>
      <c r="G13" s="414"/>
      <c r="H13" s="414"/>
      <c r="I13" s="414"/>
      <c r="J13" s="414"/>
      <c r="K13" s="414"/>
      <c r="L13" s="414"/>
      <c r="M13" s="414"/>
      <c r="N13" s="414"/>
      <c r="O13" s="414"/>
      <c r="P13" s="414"/>
      <c r="Q13" s="415"/>
      <c r="R13" s="8"/>
      <c r="S13" s="328" t="s">
        <v>22</v>
      </c>
      <c r="T13" s="328"/>
      <c r="U13" s="105">
        <v>1</v>
      </c>
      <c r="V13" s="327" t="s">
        <v>23</v>
      </c>
      <c r="W13" s="328"/>
      <c r="X13" s="328"/>
      <c r="Y13" s="328"/>
      <c r="Z13" s="8"/>
      <c r="AA13" s="332">
        <v>0.05</v>
      </c>
      <c r="AB13" s="333"/>
    </row>
    <row r="14" spans="1:28" ht="16.5" customHeight="1" thickBot="1" x14ac:dyDescent="0.3">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94"/>
    </row>
    <row r="15" spans="1:28" ht="24" customHeight="1" thickBot="1" x14ac:dyDescent="0.3">
      <c r="A15" s="369" t="s">
        <v>24</v>
      </c>
      <c r="B15" s="370"/>
      <c r="C15" s="137" t="s">
        <v>25</v>
      </c>
      <c r="D15" s="323" t="s">
        <v>26</v>
      </c>
      <c r="E15" s="324"/>
      <c r="F15" s="323" t="s">
        <v>27</v>
      </c>
      <c r="G15" s="324"/>
      <c r="H15" s="323" t="s">
        <v>28</v>
      </c>
      <c r="I15" s="373"/>
      <c r="J15" s="136"/>
      <c r="K15" s="65"/>
      <c r="L15" s="136"/>
      <c r="M15" s="4"/>
      <c r="N15" s="4"/>
      <c r="O15" s="4"/>
      <c r="P15" s="4"/>
      <c r="Q15" s="329" t="s">
        <v>29</v>
      </c>
      <c r="R15" s="330"/>
      <c r="S15" s="330"/>
      <c r="T15" s="330"/>
      <c r="U15" s="330"/>
      <c r="V15" s="330"/>
      <c r="W15" s="330"/>
      <c r="X15" s="330"/>
      <c r="Y15" s="330"/>
      <c r="Z15" s="330"/>
      <c r="AA15" s="330"/>
      <c r="AB15" s="331"/>
    </row>
    <row r="16" spans="1:28" ht="35.25" customHeight="1" thickBot="1" x14ac:dyDescent="0.3">
      <c r="A16" s="371"/>
      <c r="B16" s="372"/>
      <c r="C16" s="98"/>
      <c r="D16" s="325"/>
      <c r="E16" s="326"/>
      <c r="F16" s="325"/>
      <c r="G16" s="326"/>
      <c r="H16" s="325" t="s">
        <v>216</v>
      </c>
      <c r="I16" s="441"/>
      <c r="J16" s="136"/>
      <c r="K16" s="136"/>
      <c r="L16" s="136"/>
      <c r="M16" s="4"/>
      <c r="N16" s="4"/>
      <c r="O16" s="4"/>
      <c r="P16" s="4"/>
      <c r="Q16" s="419" t="s">
        <v>30</v>
      </c>
      <c r="R16" s="303"/>
      <c r="S16" s="303"/>
      <c r="T16" s="303"/>
      <c r="U16" s="303"/>
      <c r="V16" s="420"/>
      <c r="W16" s="302" t="s">
        <v>31</v>
      </c>
      <c r="X16" s="303"/>
      <c r="Y16" s="303"/>
      <c r="Z16" s="303"/>
      <c r="AA16" s="303"/>
      <c r="AB16" s="304"/>
    </row>
    <row r="17" spans="1:40" ht="27" customHeight="1" x14ac:dyDescent="0.25">
      <c r="A17" s="3"/>
      <c r="B17" s="4"/>
      <c r="C17" s="4"/>
      <c r="D17" s="13"/>
      <c r="E17" s="13"/>
      <c r="F17" s="13"/>
      <c r="G17" s="13"/>
      <c r="H17" s="13"/>
      <c r="I17" s="13"/>
      <c r="J17" s="13"/>
      <c r="K17" s="13"/>
      <c r="L17" s="13"/>
      <c r="M17" s="4"/>
      <c r="N17" s="4"/>
      <c r="O17" s="4"/>
      <c r="P17" s="4"/>
      <c r="Q17" s="348" t="s">
        <v>32</v>
      </c>
      <c r="R17" s="306"/>
      <c r="S17" s="307"/>
      <c r="T17" s="305" t="s">
        <v>33</v>
      </c>
      <c r="U17" s="306"/>
      <c r="V17" s="307"/>
      <c r="W17" s="305" t="s">
        <v>32</v>
      </c>
      <c r="X17" s="306"/>
      <c r="Y17" s="307"/>
      <c r="Z17" s="305" t="s">
        <v>33</v>
      </c>
      <c r="AA17" s="306"/>
      <c r="AB17" s="418"/>
      <c r="AC17" s="17"/>
      <c r="AD17" s="17"/>
    </row>
    <row r="18" spans="1:40" ht="18" customHeight="1" thickBot="1" x14ac:dyDescent="0.3">
      <c r="A18" s="7"/>
      <c r="B18" s="8"/>
      <c r="C18" s="13"/>
      <c r="D18" s="13"/>
      <c r="E18" s="13"/>
      <c r="F18" s="13"/>
      <c r="G18" s="69"/>
      <c r="H18" s="69"/>
      <c r="I18" s="69"/>
      <c r="J18" s="69"/>
      <c r="K18" s="69"/>
      <c r="L18" s="69"/>
      <c r="M18" s="13"/>
      <c r="N18" s="13"/>
      <c r="O18" s="13"/>
      <c r="P18" s="13"/>
      <c r="Q18" s="242">
        <v>25737200</v>
      </c>
      <c r="R18" s="243"/>
      <c r="S18" s="494"/>
      <c r="T18" s="242">
        <v>25737200</v>
      </c>
      <c r="U18" s="243"/>
      <c r="V18" s="244"/>
      <c r="W18" s="445">
        <v>1475795666</v>
      </c>
      <c r="X18" s="243"/>
      <c r="Y18" s="244"/>
      <c r="Z18" s="445">
        <v>1309570665</v>
      </c>
      <c r="AA18" s="243"/>
      <c r="AB18" s="244"/>
      <c r="AC18" s="19"/>
      <c r="AD18" s="19"/>
    </row>
    <row r="19" spans="1:40" ht="7.5" customHeight="1" thickBot="1" x14ac:dyDescent="0.3">
      <c r="A19" s="7"/>
      <c r="B19" s="8"/>
      <c r="C19" s="13"/>
      <c r="D19" s="13"/>
      <c r="E19" s="13"/>
      <c r="F19" s="13"/>
      <c r="G19" s="13"/>
      <c r="H19" s="13"/>
      <c r="I19" s="13"/>
      <c r="J19" s="13"/>
      <c r="K19" s="13"/>
      <c r="L19" s="13"/>
      <c r="M19" s="13"/>
      <c r="N19" s="13"/>
      <c r="O19" s="13"/>
      <c r="P19" s="13"/>
      <c r="Q19" s="13"/>
      <c r="R19" s="13"/>
      <c r="S19" s="13"/>
      <c r="T19" s="13"/>
      <c r="U19" s="13"/>
      <c r="V19" s="13"/>
      <c r="W19" s="13"/>
      <c r="X19" s="13"/>
      <c r="Y19" s="13"/>
      <c r="Z19" s="13"/>
      <c r="AA19" s="4"/>
      <c r="AB19" s="92"/>
    </row>
    <row r="20" spans="1:40" ht="17.25" customHeight="1" x14ac:dyDescent="0.25">
      <c r="A20" s="489" t="s">
        <v>34</v>
      </c>
      <c r="B20" s="490"/>
      <c r="C20" s="491"/>
      <c r="D20" s="491"/>
      <c r="E20" s="491"/>
      <c r="F20" s="491"/>
      <c r="G20" s="491"/>
      <c r="H20" s="491"/>
      <c r="I20" s="491"/>
      <c r="J20" s="491"/>
      <c r="K20" s="491"/>
      <c r="L20" s="491"/>
      <c r="M20" s="491"/>
      <c r="N20" s="491"/>
      <c r="O20" s="491"/>
      <c r="P20" s="491"/>
      <c r="Q20" s="491"/>
      <c r="R20" s="491"/>
      <c r="S20" s="491"/>
      <c r="T20" s="491"/>
      <c r="U20" s="491"/>
      <c r="V20" s="491"/>
      <c r="W20" s="491"/>
      <c r="X20" s="491"/>
      <c r="Y20" s="491"/>
      <c r="Z20" s="491"/>
      <c r="AA20" s="491"/>
      <c r="AB20" s="492"/>
    </row>
    <row r="21" spans="1:40" ht="15" customHeight="1" x14ac:dyDescent="0.25">
      <c r="A21" s="430" t="s">
        <v>35</v>
      </c>
      <c r="B21" s="443" t="s">
        <v>36</v>
      </c>
      <c r="C21" s="444"/>
      <c r="D21" s="248" t="s">
        <v>37</v>
      </c>
      <c r="E21" s="249"/>
      <c r="F21" s="249"/>
      <c r="G21" s="249"/>
      <c r="H21" s="249"/>
      <c r="I21" s="249"/>
      <c r="J21" s="249"/>
      <c r="K21" s="249"/>
      <c r="L21" s="249"/>
      <c r="M21" s="249"/>
      <c r="N21" s="249"/>
      <c r="O21" s="397"/>
      <c r="P21" s="416" t="s">
        <v>38</v>
      </c>
      <c r="Q21" s="416" t="s">
        <v>39</v>
      </c>
      <c r="R21" s="416"/>
      <c r="S21" s="416"/>
      <c r="T21" s="416"/>
      <c r="U21" s="416"/>
      <c r="V21" s="416"/>
      <c r="W21" s="416"/>
      <c r="X21" s="416"/>
      <c r="Y21" s="416"/>
      <c r="Z21" s="416"/>
      <c r="AA21" s="416"/>
      <c r="AB21" s="417"/>
    </row>
    <row r="22" spans="1:40" ht="27" customHeight="1" x14ac:dyDescent="0.25">
      <c r="A22" s="431"/>
      <c r="B22" s="315"/>
      <c r="C22" s="254"/>
      <c r="D22" s="248" t="s">
        <v>25</v>
      </c>
      <c r="E22" s="249"/>
      <c r="F22" s="397"/>
      <c r="G22" s="248" t="s">
        <v>26</v>
      </c>
      <c r="H22" s="249"/>
      <c r="I22" s="397"/>
      <c r="J22" s="248" t="s">
        <v>27</v>
      </c>
      <c r="K22" s="249"/>
      <c r="L22" s="397"/>
      <c r="M22" s="248" t="s">
        <v>28</v>
      </c>
      <c r="N22" s="249"/>
      <c r="O22" s="397"/>
      <c r="P22" s="397"/>
      <c r="Q22" s="416"/>
      <c r="R22" s="416"/>
      <c r="S22" s="416"/>
      <c r="T22" s="416"/>
      <c r="U22" s="416"/>
      <c r="V22" s="416"/>
      <c r="W22" s="416"/>
      <c r="X22" s="416"/>
      <c r="Y22" s="416"/>
      <c r="Z22" s="416"/>
      <c r="AA22" s="416"/>
      <c r="AB22" s="417"/>
    </row>
    <row r="23" spans="1:40" ht="14.25" customHeight="1" x14ac:dyDescent="0.25">
      <c r="A23" s="504" t="s">
        <v>99</v>
      </c>
      <c r="B23" s="505"/>
      <c r="C23" s="506"/>
      <c r="D23" s="421"/>
      <c r="E23" s="422"/>
      <c r="F23" s="423"/>
      <c r="G23" s="421"/>
      <c r="H23" s="422"/>
      <c r="I23" s="423"/>
      <c r="J23" s="421"/>
      <c r="K23" s="422"/>
      <c r="L23" s="423"/>
      <c r="M23" s="421"/>
      <c r="N23" s="422"/>
      <c r="O23" s="423"/>
      <c r="P23" s="380"/>
      <c r="Q23" s="495"/>
      <c r="R23" s="496"/>
      <c r="S23" s="496"/>
      <c r="T23" s="496"/>
      <c r="U23" s="496"/>
      <c r="V23" s="496"/>
      <c r="W23" s="496"/>
      <c r="X23" s="496"/>
      <c r="Y23" s="496"/>
      <c r="Z23" s="496"/>
      <c r="AA23" s="496"/>
      <c r="AB23" s="497"/>
    </row>
    <row r="24" spans="1:40" ht="14.25" customHeight="1" x14ac:dyDescent="0.25">
      <c r="A24" s="504"/>
      <c r="B24" s="507"/>
      <c r="C24" s="508"/>
      <c r="D24" s="424"/>
      <c r="E24" s="425"/>
      <c r="F24" s="426"/>
      <c r="G24" s="424"/>
      <c r="H24" s="425"/>
      <c r="I24" s="426"/>
      <c r="J24" s="424"/>
      <c r="K24" s="425"/>
      <c r="L24" s="426"/>
      <c r="M24" s="424"/>
      <c r="N24" s="425"/>
      <c r="O24" s="426"/>
      <c r="P24" s="381"/>
      <c r="Q24" s="498"/>
      <c r="R24" s="499"/>
      <c r="S24" s="499"/>
      <c r="T24" s="499"/>
      <c r="U24" s="499"/>
      <c r="V24" s="499"/>
      <c r="W24" s="499"/>
      <c r="X24" s="499"/>
      <c r="Y24" s="499"/>
      <c r="Z24" s="499"/>
      <c r="AA24" s="499"/>
      <c r="AB24" s="500"/>
    </row>
    <row r="25" spans="1:40" ht="14.25" customHeight="1" x14ac:dyDescent="0.25">
      <c r="A25" s="504"/>
      <c r="B25" s="507"/>
      <c r="C25" s="508"/>
      <c r="D25" s="424"/>
      <c r="E25" s="425"/>
      <c r="F25" s="426"/>
      <c r="G25" s="424"/>
      <c r="H25" s="425"/>
      <c r="I25" s="426"/>
      <c r="J25" s="424"/>
      <c r="K25" s="425"/>
      <c r="L25" s="426"/>
      <c r="M25" s="424"/>
      <c r="N25" s="425"/>
      <c r="O25" s="426"/>
      <c r="P25" s="381"/>
      <c r="Q25" s="498"/>
      <c r="R25" s="499"/>
      <c r="S25" s="499"/>
      <c r="T25" s="499"/>
      <c r="U25" s="499"/>
      <c r="V25" s="499"/>
      <c r="W25" s="499"/>
      <c r="X25" s="499"/>
      <c r="Y25" s="499"/>
      <c r="Z25" s="499"/>
      <c r="AA25" s="499"/>
      <c r="AB25" s="500"/>
    </row>
    <row r="26" spans="1:40" ht="14.25" customHeight="1" thickBot="1" x14ac:dyDescent="0.3">
      <c r="A26" s="432"/>
      <c r="B26" s="507"/>
      <c r="C26" s="508"/>
      <c r="D26" s="424"/>
      <c r="E26" s="425"/>
      <c r="F26" s="426"/>
      <c r="G26" s="424"/>
      <c r="H26" s="425"/>
      <c r="I26" s="426"/>
      <c r="J26" s="424"/>
      <c r="K26" s="425"/>
      <c r="L26" s="426"/>
      <c r="M26" s="424"/>
      <c r="N26" s="425"/>
      <c r="O26" s="426"/>
      <c r="P26" s="381"/>
      <c r="Q26" s="501"/>
      <c r="R26" s="502"/>
      <c r="S26" s="502"/>
      <c r="T26" s="502"/>
      <c r="U26" s="502"/>
      <c r="V26" s="502"/>
      <c r="W26" s="502"/>
      <c r="X26" s="502"/>
      <c r="Y26" s="502"/>
      <c r="Z26" s="502"/>
      <c r="AA26" s="502"/>
      <c r="AB26" s="503"/>
    </row>
    <row r="27" spans="1:40" ht="20.25" customHeight="1" x14ac:dyDescent="0.25">
      <c r="A27" s="446"/>
      <c r="B27" s="447"/>
      <c r="C27" s="447"/>
      <c r="D27" s="447"/>
      <c r="E27" s="447"/>
      <c r="F27" s="447"/>
      <c r="G27" s="447"/>
      <c r="H27" s="447"/>
      <c r="I27" s="447"/>
      <c r="J27" s="447"/>
      <c r="K27" s="447"/>
      <c r="L27" s="447"/>
      <c r="M27" s="447"/>
      <c r="N27" s="447"/>
      <c r="O27" s="447"/>
      <c r="P27" s="447"/>
      <c r="Q27" s="447"/>
      <c r="R27" s="447"/>
      <c r="S27" s="447"/>
      <c r="T27" s="447"/>
      <c r="U27" s="447"/>
      <c r="V27" s="447"/>
      <c r="W27" s="447"/>
      <c r="X27" s="447"/>
      <c r="Y27" s="447"/>
      <c r="Z27" s="447"/>
      <c r="AA27" s="447"/>
      <c r="AB27" s="448"/>
    </row>
    <row r="28" spans="1:40" ht="36.75" customHeight="1" x14ac:dyDescent="0.3">
      <c r="A28" s="430" t="s">
        <v>35</v>
      </c>
      <c r="B28" s="416" t="s">
        <v>40</v>
      </c>
      <c r="C28" s="416" t="s">
        <v>36</v>
      </c>
      <c r="D28" s="416" t="s">
        <v>41</v>
      </c>
      <c r="E28" s="416"/>
      <c r="F28" s="416"/>
      <c r="G28" s="416"/>
      <c r="H28" s="416"/>
      <c r="I28" s="416"/>
      <c r="J28" s="416"/>
      <c r="K28" s="416"/>
      <c r="L28" s="416"/>
      <c r="M28" s="416"/>
      <c r="N28" s="416"/>
      <c r="O28" s="416"/>
      <c r="P28" s="416"/>
      <c r="Q28" s="416" t="s">
        <v>42</v>
      </c>
      <c r="R28" s="416"/>
      <c r="S28" s="416"/>
      <c r="T28" s="416"/>
      <c r="U28" s="416"/>
      <c r="V28" s="416"/>
      <c r="W28" s="416"/>
      <c r="X28" s="416"/>
      <c r="Y28" s="416"/>
      <c r="Z28" s="416"/>
      <c r="AA28" s="416"/>
      <c r="AB28" s="416"/>
      <c r="AE28" s="82"/>
      <c r="AF28" s="82"/>
      <c r="AG28" s="82"/>
      <c r="AH28" s="82"/>
      <c r="AI28" s="82"/>
      <c r="AJ28" s="82"/>
      <c r="AK28" s="82"/>
      <c r="AL28" s="82"/>
      <c r="AM28" s="82"/>
      <c r="AN28" s="81"/>
    </row>
    <row r="29" spans="1:40" ht="25.5" customHeight="1" x14ac:dyDescent="0.3">
      <c r="A29" s="430"/>
      <c r="B29" s="416"/>
      <c r="C29" s="442"/>
      <c r="D29" s="134" t="s">
        <v>43</v>
      </c>
      <c r="E29" s="134" t="s">
        <v>44</v>
      </c>
      <c r="F29" s="134" t="s">
        <v>45</v>
      </c>
      <c r="G29" s="134" t="s">
        <v>46</v>
      </c>
      <c r="H29" s="134" t="s">
        <v>47</v>
      </c>
      <c r="I29" s="134" t="s">
        <v>48</v>
      </c>
      <c r="J29" s="134" t="s">
        <v>49</v>
      </c>
      <c r="K29" s="134" t="s">
        <v>50</v>
      </c>
      <c r="L29" s="134" t="s">
        <v>51</v>
      </c>
      <c r="M29" s="134" t="s">
        <v>52</v>
      </c>
      <c r="N29" s="134" t="s">
        <v>53</v>
      </c>
      <c r="O29" s="134" t="s">
        <v>54</v>
      </c>
      <c r="P29" s="134" t="s">
        <v>38</v>
      </c>
      <c r="Q29" s="315" t="s">
        <v>55</v>
      </c>
      <c r="R29" s="316"/>
      <c r="S29" s="316"/>
      <c r="T29" s="254"/>
      <c r="U29" s="315" t="s">
        <v>56</v>
      </c>
      <c r="V29" s="316"/>
      <c r="W29" s="316"/>
      <c r="X29" s="254"/>
      <c r="Y29" s="315" t="s">
        <v>57</v>
      </c>
      <c r="Z29" s="316"/>
      <c r="AA29" s="316"/>
      <c r="AB29" s="449"/>
      <c r="AE29" s="82"/>
      <c r="AF29" s="82"/>
      <c r="AG29" s="82"/>
      <c r="AH29" s="82"/>
      <c r="AI29" s="82"/>
      <c r="AJ29" s="82"/>
      <c r="AK29" s="82"/>
      <c r="AL29" s="82"/>
      <c r="AM29" s="82"/>
      <c r="AN29" s="81"/>
    </row>
    <row r="30" spans="1:40" ht="224.1" customHeight="1" thickBot="1" x14ac:dyDescent="0.35">
      <c r="A30" s="79" t="s">
        <v>99</v>
      </c>
      <c r="B30" s="80">
        <v>0.05</v>
      </c>
      <c r="C30" s="108">
        <v>1</v>
      </c>
      <c r="D30" s="141">
        <v>8.3333333333333329E-2</v>
      </c>
      <c r="E30" s="141">
        <v>8.3333333333333329E-2</v>
      </c>
      <c r="F30" s="141">
        <v>8.3333333333333329E-2</v>
      </c>
      <c r="G30" s="141">
        <v>8.3333333333333329E-2</v>
      </c>
      <c r="H30" s="141">
        <v>8.3333333333333329E-2</v>
      </c>
      <c r="I30" s="141">
        <v>8.3333333333333329E-2</v>
      </c>
      <c r="J30" s="141">
        <v>8.3333333333333329E-2</v>
      </c>
      <c r="K30" s="141">
        <v>8.3333333333333329E-2</v>
      </c>
      <c r="L30" s="141">
        <v>8.3333333333333329E-2</v>
      </c>
      <c r="M30" s="141">
        <v>8.3333333333333329E-2</v>
      </c>
      <c r="N30" s="141">
        <v>8.3333333333333329E-2</v>
      </c>
      <c r="O30" s="141">
        <v>8.3333333333333329E-2</v>
      </c>
      <c r="P30" s="109">
        <f>SUM(D30:O30)</f>
        <v>1</v>
      </c>
      <c r="Q30" s="349" t="s">
        <v>285</v>
      </c>
      <c r="R30" s="350"/>
      <c r="S30" s="350"/>
      <c r="T30" s="351"/>
      <c r="U30" s="349"/>
      <c r="V30" s="350"/>
      <c r="W30" s="350"/>
      <c r="X30" s="351"/>
      <c r="Y30" s="485" t="s">
        <v>220</v>
      </c>
      <c r="Z30" s="486"/>
      <c r="AA30" s="486"/>
      <c r="AB30" s="487"/>
      <c r="AC30" s="78"/>
      <c r="AE30" s="82"/>
      <c r="AF30" s="82"/>
      <c r="AG30" s="82"/>
      <c r="AH30" s="82"/>
      <c r="AI30" s="82"/>
      <c r="AJ30" s="82"/>
      <c r="AK30" s="82"/>
      <c r="AL30" s="82"/>
      <c r="AM30" s="82"/>
      <c r="AN30" s="81"/>
    </row>
    <row r="31" spans="1:40" ht="18.75" x14ac:dyDescent="0.3">
      <c r="A31" s="253"/>
      <c r="B31" s="254"/>
      <c r="C31" s="255"/>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6"/>
      <c r="AD31" s="15"/>
      <c r="AE31" s="82"/>
      <c r="AF31" s="82"/>
      <c r="AG31" s="82"/>
      <c r="AH31" s="82"/>
      <c r="AI31" s="82"/>
      <c r="AJ31" s="82"/>
      <c r="AK31" s="82"/>
      <c r="AL31" s="82"/>
      <c r="AM31" s="82"/>
      <c r="AN31" s="81"/>
    </row>
    <row r="32" spans="1:40" ht="15" customHeight="1" x14ac:dyDescent="0.3">
      <c r="A32" s="430" t="s">
        <v>58</v>
      </c>
      <c r="B32" s="488" t="s">
        <v>59</v>
      </c>
      <c r="C32" s="416" t="s">
        <v>60</v>
      </c>
      <c r="D32" s="416"/>
      <c r="E32" s="416"/>
      <c r="F32" s="416"/>
      <c r="G32" s="416"/>
      <c r="H32" s="416"/>
      <c r="I32" s="416"/>
      <c r="J32" s="416"/>
      <c r="K32" s="416"/>
      <c r="L32" s="416"/>
      <c r="M32" s="416"/>
      <c r="N32" s="416"/>
      <c r="O32" s="416"/>
      <c r="P32" s="416"/>
      <c r="Q32" s="248" t="s">
        <v>61</v>
      </c>
      <c r="R32" s="249"/>
      <c r="S32" s="249"/>
      <c r="T32" s="249"/>
      <c r="U32" s="249"/>
      <c r="V32" s="249"/>
      <c r="W32" s="249"/>
      <c r="X32" s="249"/>
      <c r="Y32" s="249"/>
      <c r="Z32" s="249"/>
      <c r="AA32" s="249"/>
      <c r="AB32" s="250"/>
      <c r="AE32" s="82"/>
      <c r="AF32" s="82"/>
      <c r="AG32" s="82"/>
      <c r="AH32" s="82"/>
      <c r="AI32" s="82"/>
      <c r="AJ32" s="82"/>
      <c r="AK32" s="82"/>
      <c r="AL32" s="82"/>
      <c r="AM32" s="82"/>
      <c r="AN32" s="81"/>
    </row>
    <row r="33" spans="1:40" ht="25.5" customHeight="1" x14ac:dyDescent="0.3">
      <c r="A33" s="430"/>
      <c r="B33" s="255"/>
      <c r="C33" s="134" t="s">
        <v>62</v>
      </c>
      <c r="D33" s="134" t="s">
        <v>63</v>
      </c>
      <c r="E33" s="134" t="s">
        <v>64</v>
      </c>
      <c r="F33" s="134" t="s">
        <v>65</v>
      </c>
      <c r="G33" s="134" t="s">
        <v>66</v>
      </c>
      <c r="H33" s="134" t="s">
        <v>67</v>
      </c>
      <c r="I33" s="134" t="s">
        <v>68</v>
      </c>
      <c r="J33" s="134" t="s">
        <v>69</v>
      </c>
      <c r="K33" s="134" t="s">
        <v>70</v>
      </c>
      <c r="L33" s="134" t="s">
        <v>71</v>
      </c>
      <c r="M33" s="134" t="s">
        <v>72</v>
      </c>
      <c r="N33" s="134" t="s">
        <v>73</v>
      </c>
      <c r="O33" s="134" t="s">
        <v>74</v>
      </c>
      <c r="P33" s="134" t="s">
        <v>75</v>
      </c>
      <c r="Q33" s="248" t="s">
        <v>76</v>
      </c>
      <c r="R33" s="249"/>
      <c r="S33" s="249"/>
      <c r="T33" s="249"/>
      <c r="U33" s="249"/>
      <c r="V33" s="249"/>
      <c r="W33" s="249"/>
      <c r="X33" s="249"/>
      <c r="Y33" s="249"/>
      <c r="Z33" s="249"/>
      <c r="AA33" s="249"/>
      <c r="AB33" s="250"/>
      <c r="AE33" s="83"/>
      <c r="AF33" s="83"/>
      <c r="AG33" s="83"/>
      <c r="AH33" s="83"/>
      <c r="AI33" s="83"/>
      <c r="AJ33" s="83"/>
      <c r="AK33" s="83"/>
      <c r="AL33" s="83"/>
      <c r="AM33" s="83"/>
      <c r="AN33" s="81"/>
    </row>
    <row r="34" spans="1:40" ht="35.25" customHeight="1" x14ac:dyDescent="0.3">
      <c r="A34" s="272" t="s">
        <v>100</v>
      </c>
      <c r="B34" s="509">
        <v>5</v>
      </c>
      <c r="C34" s="71" t="s">
        <v>78</v>
      </c>
      <c r="D34" s="130">
        <v>8.3333333333333329E-2</v>
      </c>
      <c r="E34" s="130">
        <v>8.3333333333333329E-2</v>
      </c>
      <c r="F34" s="130">
        <v>8.3333333333333329E-2</v>
      </c>
      <c r="G34" s="130">
        <v>8.3333333333333329E-2</v>
      </c>
      <c r="H34" s="130">
        <v>8.3333333333333329E-2</v>
      </c>
      <c r="I34" s="130">
        <v>8.3333333333333329E-2</v>
      </c>
      <c r="J34" s="130">
        <v>8.3333333333333329E-2</v>
      </c>
      <c r="K34" s="130">
        <v>8.3333333333333329E-2</v>
      </c>
      <c r="L34" s="130">
        <v>8.3333333333333329E-2</v>
      </c>
      <c r="M34" s="130">
        <v>8.3333333333333329E-2</v>
      </c>
      <c r="N34" s="130">
        <v>8.3333333333333329E-2</v>
      </c>
      <c r="O34" s="130">
        <v>8.3333333333333329E-2</v>
      </c>
      <c r="P34" s="103">
        <f>SUM(D34:O34)</f>
        <v>1</v>
      </c>
      <c r="Q34" s="512" t="s">
        <v>284</v>
      </c>
      <c r="R34" s="512"/>
      <c r="S34" s="512"/>
      <c r="T34" s="512"/>
      <c r="U34" s="512"/>
      <c r="V34" s="512"/>
      <c r="W34" s="512"/>
      <c r="X34" s="512"/>
      <c r="Y34" s="512"/>
      <c r="Z34" s="512"/>
      <c r="AA34" s="512"/>
      <c r="AB34" s="512"/>
      <c r="AC34" s="64"/>
      <c r="AE34" s="84"/>
      <c r="AF34" s="84"/>
      <c r="AG34" s="84"/>
      <c r="AH34" s="84"/>
      <c r="AI34" s="84"/>
      <c r="AJ34" s="84"/>
      <c r="AK34" s="84"/>
      <c r="AL34" s="84"/>
      <c r="AM34" s="84"/>
      <c r="AN34" s="81"/>
    </row>
    <row r="35" spans="1:40" ht="35.25" customHeight="1" x14ac:dyDescent="0.3">
      <c r="A35" s="273"/>
      <c r="B35" s="271"/>
      <c r="C35" s="68" t="s">
        <v>79</v>
      </c>
      <c r="D35" s="132">
        <v>8.3333333333333329E-2</v>
      </c>
      <c r="E35" s="132">
        <v>8.3333333333333329E-2</v>
      </c>
      <c r="F35" s="132">
        <v>8.3333333333333329E-2</v>
      </c>
      <c r="G35" s="132">
        <v>8.3333333333333329E-2</v>
      </c>
      <c r="H35" s="132">
        <v>8.3333333333333329E-2</v>
      </c>
      <c r="I35" s="132">
        <v>8.3333333333333329E-2</v>
      </c>
      <c r="J35" s="132">
        <v>8.3333333333333329E-2</v>
      </c>
      <c r="K35" s="132">
        <v>8.3333333333333329E-2</v>
      </c>
      <c r="L35" s="132">
        <v>8.3333333333333329E-2</v>
      </c>
      <c r="M35" s="132">
        <v>8.3333333333333329E-2</v>
      </c>
      <c r="N35" s="132">
        <v>8.3333333333333329E-2</v>
      </c>
      <c r="O35" s="132">
        <v>8.3333333333333329E-2</v>
      </c>
      <c r="P35" s="104">
        <f>SUM(D35:O35)</f>
        <v>1</v>
      </c>
      <c r="Q35" s="512"/>
      <c r="R35" s="512"/>
      <c r="S35" s="512"/>
      <c r="T35" s="512"/>
      <c r="U35" s="512"/>
      <c r="V35" s="512"/>
      <c r="W35" s="512"/>
      <c r="X35" s="512"/>
      <c r="Y35" s="512"/>
      <c r="Z35" s="512"/>
      <c r="AA35" s="512"/>
      <c r="AB35" s="512"/>
      <c r="AC35" s="64"/>
      <c r="AE35" s="81"/>
      <c r="AF35" s="81"/>
      <c r="AG35" s="81"/>
      <c r="AH35" s="81"/>
      <c r="AI35" s="81"/>
      <c r="AJ35" s="81"/>
      <c r="AK35" s="81"/>
      <c r="AL35" s="81"/>
      <c r="AM35" s="81"/>
      <c r="AN35" s="81"/>
    </row>
    <row r="36" spans="1:40" ht="35.25" customHeight="1" x14ac:dyDescent="0.3">
      <c r="A36" s="510" t="s">
        <v>101</v>
      </c>
      <c r="B36" s="510"/>
      <c r="C36" s="68"/>
      <c r="D36" s="111">
        <v>784</v>
      </c>
      <c r="E36" s="111">
        <v>811</v>
      </c>
      <c r="F36" s="111">
        <v>841</v>
      </c>
      <c r="G36" s="111">
        <v>780</v>
      </c>
      <c r="H36" s="111">
        <v>766</v>
      </c>
      <c r="I36" s="116">
        <v>687</v>
      </c>
      <c r="J36" s="116">
        <v>730</v>
      </c>
      <c r="K36" s="116">
        <v>824</v>
      </c>
      <c r="L36" s="116">
        <v>776</v>
      </c>
      <c r="M36" s="116">
        <v>819</v>
      </c>
      <c r="N36" s="116">
        <v>848</v>
      </c>
      <c r="O36" s="116">
        <v>734</v>
      </c>
      <c r="P36" s="117">
        <f>SUM(D36:O36)</f>
        <v>9400</v>
      </c>
      <c r="Q36" s="512"/>
      <c r="R36" s="512"/>
      <c r="S36" s="512"/>
      <c r="T36" s="512"/>
      <c r="U36" s="512"/>
      <c r="V36" s="512"/>
      <c r="W36" s="512"/>
      <c r="X36" s="512"/>
      <c r="Y36" s="512"/>
      <c r="Z36" s="512"/>
      <c r="AA36" s="512"/>
      <c r="AB36" s="512"/>
      <c r="AC36" s="64"/>
      <c r="AE36" s="81"/>
      <c r="AF36" s="81"/>
      <c r="AG36" s="81"/>
      <c r="AH36" s="81"/>
      <c r="AI36" s="81"/>
      <c r="AJ36" s="81"/>
      <c r="AK36" s="81"/>
      <c r="AL36" s="81"/>
      <c r="AM36" s="81"/>
      <c r="AN36" s="81"/>
    </row>
    <row r="37" spans="1:40" s="119" customFormat="1" ht="62.1" customHeight="1" x14ac:dyDescent="0.3">
      <c r="A37" s="511" t="s">
        <v>102</v>
      </c>
      <c r="B37" s="511"/>
      <c r="C37" s="120"/>
      <c r="D37" s="116">
        <v>957</v>
      </c>
      <c r="E37" s="116">
        <v>994</v>
      </c>
      <c r="F37" s="116">
        <v>1009</v>
      </c>
      <c r="G37" s="116">
        <v>962</v>
      </c>
      <c r="H37" s="116">
        <v>929</v>
      </c>
      <c r="I37" s="116">
        <v>839</v>
      </c>
      <c r="J37" s="116">
        <v>910</v>
      </c>
      <c r="K37" s="116">
        <v>1002</v>
      </c>
      <c r="L37" s="116">
        <v>988</v>
      </c>
      <c r="M37" s="116">
        <v>1049</v>
      </c>
      <c r="N37" s="116">
        <v>1107</v>
      </c>
      <c r="O37" s="116">
        <v>933</v>
      </c>
      <c r="P37" s="117">
        <f>SUM(D37:O37)</f>
        <v>11679</v>
      </c>
      <c r="Q37" s="512"/>
      <c r="R37" s="512"/>
      <c r="S37" s="512"/>
      <c r="T37" s="512"/>
      <c r="U37" s="512"/>
      <c r="V37" s="512"/>
      <c r="W37" s="512"/>
      <c r="X37" s="512"/>
      <c r="Y37" s="512"/>
      <c r="Z37" s="512"/>
      <c r="AA37" s="512"/>
      <c r="AB37" s="512"/>
      <c r="AC37" s="118"/>
      <c r="AE37" s="81"/>
      <c r="AF37" s="81"/>
      <c r="AG37" s="81"/>
      <c r="AH37" s="81"/>
      <c r="AI37" s="81"/>
      <c r="AJ37" s="81"/>
      <c r="AK37" s="81"/>
      <c r="AL37" s="81"/>
      <c r="AM37" s="81"/>
      <c r="AN37" s="81"/>
    </row>
    <row r="38" spans="1:40" x14ac:dyDescent="0.25">
      <c r="F38" s="76"/>
      <c r="G38" s="74"/>
    </row>
    <row r="39" spans="1:40" x14ac:dyDescent="0.25">
      <c r="F39" s="77"/>
      <c r="G39" s="75"/>
    </row>
  </sheetData>
  <mergeCells count="90">
    <mergeCell ref="A34:A35"/>
    <mergeCell ref="B34:B35"/>
    <mergeCell ref="A36:B36"/>
    <mergeCell ref="A37:B37"/>
    <mergeCell ref="Q34:AB37"/>
    <mergeCell ref="A32:A33"/>
    <mergeCell ref="B32:B33"/>
    <mergeCell ref="C32:P32"/>
    <mergeCell ref="Q32:AB32"/>
    <mergeCell ref="Q33:AB33"/>
    <mergeCell ref="Q30:T30"/>
    <mergeCell ref="U30:X30"/>
    <mergeCell ref="Y30:AB30"/>
    <mergeCell ref="A31:AB31"/>
    <mergeCell ref="A23:A26"/>
    <mergeCell ref="B23:C26"/>
    <mergeCell ref="D23:F26"/>
    <mergeCell ref="G23:I26"/>
    <mergeCell ref="J23:L26"/>
    <mergeCell ref="C28:C29"/>
    <mergeCell ref="D28:P28"/>
    <mergeCell ref="Q28:AB28"/>
    <mergeCell ref="Q29:T29"/>
    <mergeCell ref="U29:X29"/>
    <mergeCell ref="Y29:AB29"/>
    <mergeCell ref="P23:P26"/>
    <mergeCell ref="A20:AB20"/>
    <mergeCell ref="A21:A22"/>
    <mergeCell ref="B21:C22"/>
    <mergeCell ref="D21:O21"/>
    <mergeCell ref="P21:P22"/>
    <mergeCell ref="Q21:AB22"/>
    <mergeCell ref="D22:F22"/>
    <mergeCell ref="G22:I22"/>
    <mergeCell ref="J22:L22"/>
    <mergeCell ref="M22:O22"/>
    <mergeCell ref="Q23:AB26"/>
    <mergeCell ref="A27:AB27"/>
    <mergeCell ref="A28:A29"/>
    <mergeCell ref="B28:B29"/>
    <mergeCell ref="M23:O26"/>
    <mergeCell ref="Q17:S17"/>
    <mergeCell ref="T17:V17"/>
    <mergeCell ref="W17:Y17"/>
    <mergeCell ref="Z17:AB17"/>
    <mergeCell ref="Q18:S18"/>
    <mergeCell ref="T18:V18"/>
    <mergeCell ref="W18:Y18"/>
    <mergeCell ref="Z18:AB18"/>
    <mergeCell ref="A15:B16"/>
    <mergeCell ref="D15:E15"/>
    <mergeCell ref="F15:G15"/>
    <mergeCell ref="H15:I15"/>
    <mergeCell ref="Q15:AB15"/>
    <mergeCell ref="D16:E16"/>
    <mergeCell ref="F16:G16"/>
    <mergeCell ref="H16:I16"/>
    <mergeCell ref="Q16:V16"/>
    <mergeCell ref="W16:AB16"/>
    <mergeCell ref="AA13:AB13"/>
    <mergeCell ref="A11:B11"/>
    <mergeCell ref="C11:K11"/>
    <mergeCell ref="M11:Q11"/>
    <mergeCell ref="R11:V11"/>
    <mergeCell ref="W11:X11"/>
    <mergeCell ref="Y11:AB11"/>
    <mergeCell ref="C12:Z12"/>
    <mergeCell ref="A13:B13"/>
    <mergeCell ref="C13:Q13"/>
    <mergeCell ref="S13:T13"/>
    <mergeCell ref="V13:Y13"/>
    <mergeCell ref="A1:A4"/>
    <mergeCell ref="B1:Y1"/>
    <mergeCell ref="Z1:AB1"/>
    <mergeCell ref="B2:Y2"/>
    <mergeCell ref="Z2:AB2"/>
    <mergeCell ref="B3:Y4"/>
    <mergeCell ref="Z3:AB3"/>
    <mergeCell ref="Z4:AB4"/>
    <mergeCell ref="A7:B9"/>
    <mergeCell ref="C7:K9"/>
    <mergeCell ref="R7:T9"/>
    <mergeCell ref="U7:V9"/>
    <mergeCell ref="W7:X9"/>
    <mergeCell ref="Y7:Z7"/>
    <mergeCell ref="AA7:AB7"/>
    <mergeCell ref="Y8:Z8"/>
    <mergeCell ref="AA8:AB8"/>
    <mergeCell ref="Y9:Z9"/>
    <mergeCell ref="AA9:AB9"/>
  </mergeCells>
  <dataValidations count="3">
    <dataValidation type="textLength" operator="lessThanOrEqual" allowBlank="1" showInputMessage="1" showErrorMessage="1" errorTitle="Máximo 1.000 caracteres" error="Máximo 1.000 caracteres" sqref="U30:X30">
      <formula1>1000</formula1>
    </dataValidation>
    <dataValidation type="textLength" operator="lessThanOrEqual" allowBlank="1" showInputMessage="1" showErrorMessage="1" errorTitle="Máximo 2.000 caracteres" error="Máximo 2.000 caracteres" sqref="Q30:T30 Q34">
      <formula1>2000</formula1>
    </dataValidation>
    <dataValidation type="textLength" operator="lessThanOrEqual" allowBlank="1" showInputMessage="1" showErrorMessage="1" errorTitle="Máximo 2.000 caracteres" error="Máximo 2.000 caracteres" promptTitle="2.000 caracteres" sqref="Q23:AB26">
      <formula1>2000</formula1>
    </dataValidation>
  </dataValidations>
  <printOptions horizontalCentered="1" verticalCentered="1"/>
  <pageMargins left="0.25" right="0.25" top="0" bottom="0" header="0" footer="0"/>
  <pageSetup scale="35"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zoomScale="90" zoomScaleNormal="90" workbookViewId="0">
      <selection activeCell="P9" sqref="P9"/>
    </sheetView>
  </sheetViews>
  <sheetFormatPr baseColWidth="10" defaultColWidth="11.42578125" defaultRowHeight="15" x14ac:dyDescent="0.25"/>
  <cols>
    <col min="1" max="2" width="11.42578125" customWidth="1"/>
    <col min="3" max="3" width="6.85546875" customWidth="1"/>
    <col min="4" max="4" width="8.85546875" customWidth="1"/>
    <col min="5" max="5" width="10.85546875" customWidth="1"/>
  </cols>
  <sheetData>
    <row r="1" spans="1:14" x14ac:dyDescent="0.25">
      <c r="B1" t="s">
        <v>103</v>
      </c>
      <c r="C1" s="517" t="s">
        <v>104</v>
      </c>
      <c r="D1" s="517"/>
      <c r="E1" s="517"/>
      <c r="F1" s="517"/>
      <c r="G1" s="518" t="s">
        <v>105</v>
      </c>
      <c r="H1" s="519"/>
      <c r="I1" s="519"/>
      <c r="J1" s="520"/>
      <c r="K1" s="516" t="s">
        <v>106</v>
      </c>
      <c r="L1" s="516"/>
      <c r="M1" s="516"/>
      <c r="N1" s="516"/>
    </row>
    <row r="2" spans="1:14" x14ac:dyDescent="0.25">
      <c r="C2" s="139"/>
      <c r="D2" s="139"/>
      <c r="E2" s="139"/>
      <c r="F2" s="139" t="s">
        <v>107</v>
      </c>
      <c r="G2" s="45"/>
      <c r="H2" s="139"/>
      <c r="I2" s="139"/>
      <c r="J2" s="46" t="s">
        <v>107</v>
      </c>
      <c r="K2" s="139"/>
      <c r="L2" s="139"/>
      <c r="M2" s="139"/>
      <c r="N2" s="139" t="s">
        <v>107</v>
      </c>
    </row>
    <row r="3" spans="1:14" x14ac:dyDescent="0.25">
      <c r="A3" s="514" t="s">
        <v>108</v>
      </c>
      <c r="B3" s="20">
        <v>1</v>
      </c>
      <c r="C3" s="21">
        <v>0.05</v>
      </c>
      <c r="D3" s="21">
        <v>0.05</v>
      </c>
      <c r="E3" s="21">
        <v>0.1</v>
      </c>
      <c r="F3" s="22">
        <f>(C3+D3+E3)</f>
        <v>0.2</v>
      </c>
      <c r="G3" s="47">
        <v>0.1</v>
      </c>
      <c r="H3" s="21">
        <v>0.1</v>
      </c>
      <c r="I3" s="21">
        <v>0.1</v>
      </c>
      <c r="J3" s="48">
        <f>(G3+H3+I3)</f>
        <v>0.30000000000000004</v>
      </c>
      <c r="K3" s="110">
        <v>0.1</v>
      </c>
      <c r="L3" s="110">
        <v>0.1</v>
      </c>
      <c r="M3" s="110">
        <v>0.1</v>
      </c>
      <c r="N3" s="16">
        <f>K3+L3+M3</f>
        <v>0.30000000000000004</v>
      </c>
    </row>
    <row r="4" spans="1:14" x14ac:dyDescent="0.25">
      <c r="A4" s="514"/>
      <c r="B4" s="20">
        <v>2</v>
      </c>
      <c r="C4" s="21">
        <v>0.05</v>
      </c>
      <c r="D4" s="21">
        <v>0.05</v>
      </c>
      <c r="E4" s="21">
        <v>0.1</v>
      </c>
      <c r="F4" s="22">
        <f>(C4+D4+E4)</f>
        <v>0.2</v>
      </c>
      <c r="G4" s="47">
        <v>0.1</v>
      </c>
      <c r="H4" s="21">
        <v>0.1</v>
      </c>
      <c r="I4" s="21">
        <v>0.1</v>
      </c>
      <c r="J4" s="48">
        <f>(G4+H4+I4)</f>
        <v>0.30000000000000004</v>
      </c>
      <c r="K4" s="110">
        <v>0.1</v>
      </c>
      <c r="L4" s="110">
        <v>0.1</v>
      </c>
      <c r="M4" s="110">
        <v>0.1</v>
      </c>
      <c r="N4" s="16">
        <f>K4+L4+M4</f>
        <v>0.30000000000000004</v>
      </c>
    </row>
    <row r="5" spans="1:14" x14ac:dyDescent="0.25">
      <c r="A5" s="514"/>
      <c r="B5" s="20">
        <v>3</v>
      </c>
      <c r="C5" s="21">
        <v>0.05</v>
      </c>
      <c r="D5" s="21">
        <v>0.05</v>
      </c>
      <c r="E5" s="21">
        <v>0.1</v>
      </c>
      <c r="F5" s="22">
        <f>(C5+D5+E5)</f>
        <v>0.2</v>
      </c>
      <c r="G5" s="47">
        <v>0.1</v>
      </c>
      <c r="H5" s="21">
        <v>0.1</v>
      </c>
      <c r="I5" s="21">
        <v>0.1</v>
      </c>
      <c r="J5" s="48">
        <f>(G5+H5+I5)</f>
        <v>0.30000000000000004</v>
      </c>
      <c r="K5" s="39"/>
      <c r="L5" s="20"/>
      <c r="M5" s="20"/>
      <c r="N5" s="20"/>
    </row>
    <row r="6" spans="1:14" x14ac:dyDescent="0.25">
      <c r="A6" s="514"/>
      <c r="B6" s="20">
        <v>4</v>
      </c>
      <c r="C6" s="21">
        <v>0.1</v>
      </c>
      <c r="D6" s="21">
        <v>0.1</v>
      </c>
      <c r="E6" s="21">
        <v>0.2</v>
      </c>
      <c r="F6" s="22">
        <f>(C6+D6+E6)</f>
        <v>0.4</v>
      </c>
      <c r="G6" s="47">
        <v>0</v>
      </c>
      <c r="H6" s="21">
        <v>0</v>
      </c>
      <c r="I6" s="21">
        <v>0.1</v>
      </c>
      <c r="J6" s="48">
        <f>(G6+H6+I6)</f>
        <v>0.1</v>
      </c>
      <c r="K6" s="39"/>
      <c r="L6" s="20"/>
      <c r="M6" s="20"/>
      <c r="N6" s="20"/>
    </row>
    <row r="7" spans="1:14" x14ac:dyDescent="0.25">
      <c r="A7" s="514"/>
      <c r="B7" s="20">
        <v>5</v>
      </c>
      <c r="C7" s="21">
        <v>0</v>
      </c>
      <c r="D7" s="21">
        <v>0</v>
      </c>
      <c r="E7" s="21">
        <v>0</v>
      </c>
      <c r="F7" s="22">
        <f>(C7+D7+E7)</f>
        <v>0</v>
      </c>
      <c r="G7" s="47">
        <v>0</v>
      </c>
      <c r="H7" s="21">
        <v>0</v>
      </c>
      <c r="I7" s="21">
        <v>0</v>
      </c>
      <c r="J7" s="48">
        <f>(G7+H7+I7)</f>
        <v>0</v>
      </c>
      <c r="K7" s="39"/>
      <c r="L7" s="20"/>
      <c r="M7" s="20"/>
      <c r="N7" s="20"/>
    </row>
    <row r="8" spans="1:14" x14ac:dyDescent="0.25">
      <c r="A8" s="514" t="s">
        <v>109</v>
      </c>
      <c r="B8" s="24">
        <v>6</v>
      </c>
      <c r="C8" s="25">
        <v>0.1</v>
      </c>
      <c r="D8" s="25">
        <v>0.1</v>
      </c>
      <c r="E8" s="25">
        <v>0.1</v>
      </c>
      <c r="F8" s="26">
        <f>C8+D8+E8</f>
        <v>0.30000000000000004</v>
      </c>
      <c r="G8" s="49"/>
      <c r="H8" s="24"/>
      <c r="I8" s="24"/>
      <c r="J8" s="50"/>
      <c r="K8" s="40"/>
      <c r="L8" s="24"/>
      <c r="M8" s="24"/>
      <c r="N8" s="24"/>
    </row>
    <row r="9" spans="1:14" x14ac:dyDescent="0.25">
      <c r="A9" s="514"/>
      <c r="B9" s="24">
        <v>7</v>
      </c>
      <c r="C9" s="24"/>
      <c r="D9" s="24"/>
      <c r="E9" s="24"/>
      <c r="F9" s="34"/>
      <c r="G9" s="51"/>
      <c r="H9" s="24"/>
      <c r="I9" s="24"/>
      <c r="J9" s="50"/>
      <c r="K9" s="40"/>
      <c r="L9" s="24"/>
      <c r="M9" s="24"/>
      <c r="N9" s="24"/>
    </row>
    <row r="10" spans="1:14" x14ac:dyDescent="0.25">
      <c r="A10" s="514"/>
      <c r="B10" s="24">
        <v>8</v>
      </c>
      <c r="C10" s="24"/>
      <c r="D10" s="24"/>
      <c r="E10" s="24"/>
      <c r="F10" s="34"/>
      <c r="G10" s="51"/>
      <c r="H10" s="24"/>
      <c r="I10" s="24"/>
      <c r="J10" s="50"/>
      <c r="K10" s="40"/>
      <c r="L10" s="24"/>
      <c r="M10" s="24"/>
      <c r="N10" s="24"/>
    </row>
    <row r="11" spans="1:14" x14ac:dyDescent="0.25">
      <c r="A11" s="514"/>
      <c r="B11" s="24">
        <v>9</v>
      </c>
      <c r="C11" s="24"/>
      <c r="D11" s="24"/>
      <c r="E11" s="24"/>
      <c r="F11" s="34"/>
      <c r="G11" s="51"/>
      <c r="H11" s="24"/>
      <c r="I11" s="24"/>
      <c r="J11" s="50"/>
      <c r="K11" s="40"/>
      <c r="L11" s="24"/>
      <c r="M11" s="24"/>
      <c r="N11" s="24"/>
    </row>
    <row r="12" spans="1:14" x14ac:dyDescent="0.25">
      <c r="A12" s="514" t="s">
        <v>110</v>
      </c>
      <c r="B12" s="29">
        <v>10</v>
      </c>
      <c r="C12" s="29"/>
      <c r="D12" s="29"/>
      <c r="E12" s="29"/>
      <c r="F12" s="35"/>
      <c r="G12" s="52"/>
      <c r="H12" s="29"/>
      <c r="I12" s="29"/>
      <c r="J12" s="53"/>
      <c r="K12" s="41"/>
      <c r="L12" s="29"/>
      <c r="M12" s="29"/>
      <c r="N12" s="29"/>
    </row>
    <row r="13" spans="1:14" x14ac:dyDescent="0.25">
      <c r="A13" s="514"/>
      <c r="B13" s="29">
        <v>11</v>
      </c>
      <c r="C13" s="29"/>
      <c r="D13" s="29"/>
      <c r="E13" s="29"/>
      <c r="F13" s="35"/>
      <c r="G13" s="52"/>
      <c r="H13" s="29"/>
      <c r="I13" s="29"/>
      <c r="J13" s="53"/>
      <c r="K13" s="41"/>
      <c r="L13" s="29"/>
      <c r="M13" s="29"/>
      <c r="N13" s="29"/>
    </row>
    <row r="14" spans="1:14" x14ac:dyDescent="0.25">
      <c r="A14" s="514"/>
      <c r="B14" s="29">
        <v>12</v>
      </c>
      <c r="C14" s="29"/>
      <c r="D14" s="29"/>
      <c r="E14" s="29"/>
      <c r="F14" s="35"/>
      <c r="G14" s="52"/>
      <c r="H14" s="29"/>
      <c r="I14" s="29"/>
      <c r="J14" s="53"/>
      <c r="K14" s="41"/>
      <c r="L14" s="29"/>
      <c r="M14" s="29"/>
      <c r="N14" s="29"/>
    </row>
    <row r="15" spans="1:14" x14ac:dyDescent="0.25">
      <c r="A15" s="514"/>
      <c r="B15" s="29">
        <v>13</v>
      </c>
      <c r="C15" s="29"/>
      <c r="D15" s="29"/>
      <c r="E15" s="29"/>
      <c r="F15" s="35"/>
      <c r="G15" s="52"/>
      <c r="H15" s="29"/>
      <c r="I15" s="29"/>
      <c r="J15" s="53"/>
      <c r="K15" s="41"/>
      <c r="L15" s="29"/>
      <c r="M15" s="29"/>
      <c r="N15" s="29"/>
    </row>
    <row r="16" spans="1:14" x14ac:dyDescent="0.25">
      <c r="A16" s="514" t="s">
        <v>111</v>
      </c>
      <c r="B16" s="30">
        <v>14</v>
      </c>
      <c r="C16" s="30"/>
      <c r="D16" s="30"/>
      <c r="E16" s="30"/>
      <c r="F16" s="36"/>
      <c r="G16" s="54"/>
      <c r="H16" s="30"/>
      <c r="I16" s="30"/>
      <c r="J16" s="55"/>
      <c r="K16" s="42"/>
      <c r="L16" s="30"/>
      <c r="M16" s="30"/>
      <c r="N16" s="30"/>
    </row>
    <row r="17" spans="1:14" x14ac:dyDescent="0.25">
      <c r="A17" s="514"/>
      <c r="B17" s="30">
        <v>15</v>
      </c>
      <c r="C17" s="30"/>
      <c r="D17" s="30"/>
      <c r="E17" s="30"/>
      <c r="F17" s="36"/>
      <c r="G17" s="54"/>
      <c r="H17" s="30"/>
      <c r="I17" s="30"/>
      <c r="J17" s="55"/>
      <c r="K17" s="42"/>
      <c r="L17" s="30"/>
      <c r="M17" s="30"/>
      <c r="N17" s="30"/>
    </row>
    <row r="18" spans="1:14" x14ac:dyDescent="0.25">
      <c r="A18" s="514"/>
      <c r="B18" s="30">
        <v>16</v>
      </c>
      <c r="C18" s="30"/>
      <c r="D18" s="30"/>
      <c r="E18" s="30"/>
      <c r="F18" s="36"/>
      <c r="G18" s="54"/>
      <c r="H18" s="30"/>
      <c r="I18" s="30"/>
      <c r="J18" s="55"/>
      <c r="K18" s="42"/>
      <c r="L18" s="30"/>
      <c r="M18" s="30"/>
      <c r="N18" s="30"/>
    </row>
    <row r="19" spans="1:14" x14ac:dyDescent="0.25">
      <c r="A19" s="514" t="s">
        <v>112</v>
      </c>
      <c r="B19" s="33">
        <v>17</v>
      </c>
      <c r="C19" s="33"/>
      <c r="D19" s="33"/>
      <c r="E19" s="33"/>
      <c r="F19" s="37"/>
      <c r="G19" s="56"/>
      <c r="H19" s="33"/>
      <c r="I19" s="33"/>
      <c r="J19" s="57"/>
      <c r="K19" s="43"/>
      <c r="L19" s="33"/>
      <c r="M19" s="33"/>
      <c r="N19" s="33"/>
    </row>
    <row r="20" spans="1:14" x14ac:dyDescent="0.25">
      <c r="A20" s="514"/>
      <c r="B20" s="33">
        <v>18</v>
      </c>
      <c r="C20" s="33"/>
      <c r="D20" s="33"/>
      <c r="E20" s="33"/>
      <c r="F20" s="37"/>
      <c r="G20" s="56"/>
      <c r="H20" s="33"/>
      <c r="I20" s="33"/>
      <c r="J20" s="57"/>
      <c r="K20" s="43"/>
      <c r="L20" s="33"/>
      <c r="M20" s="33"/>
      <c r="N20" s="33"/>
    </row>
    <row r="21" spans="1:14" x14ac:dyDescent="0.25">
      <c r="A21" s="514"/>
      <c r="B21" s="33">
        <v>19</v>
      </c>
      <c r="C21" s="33"/>
      <c r="D21" s="33"/>
      <c r="E21" s="33"/>
      <c r="F21" s="37"/>
      <c r="G21" s="56"/>
      <c r="H21" s="33"/>
      <c r="I21" s="33"/>
      <c r="J21" s="57"/>
      <c r="K21" s="43"/>
      <c r="L21" s="33"/>
      <c r="M21" s="33"/>
      <c r="N21" s="33"/>
    </row>
    <row r="22" spans="1:14" x14ac:dyDescent="0.25">
      <c r="A22" s="514"/>
      <c r="B22" s="33">
        <v>20</v>
      </c>
      <c r="C22" s="33"/>
      <c r="D22" s="33"/>
      <c r="E22" s="33"/>
      <c r="F22" s="37"/>
      <c r="G22" s="56"/>
      <c r="H22" s="33"/>
      <c r="I22" s="33"/>
      <c r="J22" s="57"/>
      <c r="K22" s="43"/>
      <c r="L22" s="33"/>
      <c r="M22" s="33"/>
      <c r="N22" s="33"/>
    </row>
    <row r="23" spans="1:14" x14ac:dyDescent="0.25">
      <c r="A23" s="514" t="s">
        <v>113</v>
      </c>
      <c r="B23" s="28">
        <v>21</v>
      </c>
      <c r="C23" s="28"/>
      <c r="D23" s="28"/>
      <c r="E23" s="28"/>
      <c r="F23" s="38"/>
      <c r="G23" s="58"/>
      <c r="H23" s="28"/>
      <c r="I23" s="28"/>
      <c r="J23" s="59"/>
      <c r="K23" s="44"/>
      <c r="L23" s="28"/>
      <c r="M23" s="28"/>
      <c r="N23" s="28"/>
    </row>
    <row r="24" spans="1:14" x14ac:dyDescent="0.25">
      <c r="A24" s="514"/>
      <c r="B24" s="28">
        <v>22</v>
      </c>
      <c r="C24" s="28"/>
      <c r="D24" s="28"/>
      <c r="E24" s="28"/>
      <c r="F24" s="38"/>
      <c r="G24" s="58"/>
      <c r="H24" s="28"/>
      <c r="I24" s="28"/>
      <c r="J24" s="59"/>
      <c r="K24" s="44"/>
      <c r="L24" s="28"/>
      <c r="M24" s="28"/>
      <c r="N24" s="28"/>
    </row>
    <row r="25" spans="1:14" x14ac:dyDescent="0.25">
      <c r="A25" s="514"/>
      <c r="B25" s="28">
        <v>23</v>
      </c>
      <c r="C25" s="28"/>
      <c r="D25" s="28"/>
      <c r="E25" s="28"/>
      <c r="F25" s="38"/>
      <c r="G25" s="58"/>
      <c r="H25" s="28"/>
      <c r="I25" s="28"/>
      <c r="J25" s="59"/>
      <c r="K25" s="44"/>
      <c r="L25" s="28"/>
      <c r="M25" s="28"/>
      <c r="N25" s="28"/>
    </row>
    <row r="26" spans="1:14" x14ac:dyDescent="0.25">
      <c r="A26" s="514"/>
      <c r="B26" s="28">
        <v>24</v>
      </c>
      <c r="C26" s="28"/>
      <c r="D26" s="28"/>
      <c r="E26" s="28"/>
      <c r="F26" s="38"/>
      <c r="G26" s="58"/>
      <c r="H26" s="28"/>
      <c r="I26" s="28"/>
      <c r="J26" s="59"/>
      <c r="K26" s="44"/>
      <c r="L26" s="28"/>
      <c r="M26" s="28"/>
      <c r="N26" s="28"/>
    </row>
    <row r="27" spans="1:14" x14ac:dyDescent="0.25">
      <c r="A27" s="514" t="s">
        <v>114</v>
      </c>
      <c r="B27" s="24">
        <v>25</v>
      </c>
      <c r="C27" s="24"/>
      <c r="D27" s="24"/>
      <c r="E27" s="24"/>
      <c r="F27" s="24"/>
      <c r="G27" s="24"/>
      <c r="H27" s="24"/>
      <c r="I27" s="24"/>
      <c r="J27" s="24"/>
      <c r="K27" s="24"/>
      <c r="L27" s="24"/>
      <c r="M27" s="24"/>
      <c r="N27" s="24"/>
    </row>
    <row r="28" spans="1:14" x14ac:dyDescent="0.25">
      <c r="A28" s="514"/>
      <c r="B28" s="24">
        <v>26</v>
      </c>
      <c r="C28" s="24"/>
      <c r="D28" s="24"/>
      <c r="E28" s="24"/>
      <c r="F28" s="24"/>
      <c r="G28" s="24"/>
      <c r="H28" s="24"/>
      <c r="I28" s="24"/>
      <c r="J28" s="24"/>
      <c r="K28" s="24"/>
      <c r="L28" s="24"/>
      <c r="M28" s="24"/>
      <c r="N28" s="24"/>
    </row>
    <row r="29" spans="1:14" x14ac:dyDescent="0.25">
      <c r="A29" s="514"/>
      <c r="B29" s="24">
        <v>27</v>
      </c>
      <c r="C29" s="24"/>
      <c r="D29" s="24"/>
      <c r="E29" s="24"/>
      <c r="F29" s="24"/>
      <c r="G29" s="24"/>
      <c r="H29" s="24"/>
      <c r="I29" s="24"/>
      <c r="J29" s="24"/>
      <c r="K29" s="24"/>
      <c r="L29" s="24"/>
      <c r="M29" s="24"/>
      <c r="N29" s="24"/>
    </row>
    <row r="30" spans="1:14" x14ac:dyDescent="0.25">
      <c r="A30" s="514"/>
      <c r="B30" s="24">
        <v>28</v>
      </c>
      <c r="C30" s="24"/>
      <c r="D30" s="24"/>
      <c r="E30" s="24"/>
      <c r="F30" s="24"/>
      <c r="G30" s="24"/>
      <c r="H30" s="24"/>
      <c r="I30" s="24"/>
      <c r="J30" s="24"/>
      <c r="K30" s="24"/>
      <c r="L30" s="24"/>
      <c r="M30" s="24"/>
      <c r="N30" s="24"/>
    </row>
    <row r="31" spans="1:14" x14ac:dyDescent="0.25">
      <c r="A31" s="514"/>
      <c r="B31" s="24">
        <v>29</v>
      </c>
      <c r="C31" s="24"/>
      <c r="D31" s="24"/>
      <c r="E31" s="24"/>
      <c r="F31" s="24"/>
      <c r="G31" s="24"/>
      <c r="H31" s="24"/>
      <c r="I31" s="24"/>
      <c r="J31" s="24"/>
      <c r="K31" s="24"/>
      <c r="L31" s="24"/>
      <c r="M31" s="24"/>
      <c r="N31" s="24"/>
    </row>
    <row r="32" spans="1:14" x14ac:dyDescent="0.25">
      <c r="A32" s="514" t="s">
        <v>115</v>
      </c>
      <c r="B32" s="31">
        <v>30</v>
      </c>
      <c r="C32" s="31"/>
      <c r="D32" s="31"/>
      <c r="E32" s="31"/>
      <c r="F32" s="31"/>
      <c r="G32" s="31"/>
      <c r="H32" s="31"/>
      <c r="I32" s="31"/>
      <c r="J32" s="31"/>
      <c r="K32" s="31"/>
      <c r="L32" s="31"/>
      <c r="M32" s="31"/>
      <c r="N32" s="31"/>
    </row>
    <row r="33" spans="1:14" x14ac:dyDescent="0.25">
      <c r="A33" s="514"/>
      <c r="B33" s="31">
        <v>31</v>
      </c>
      <c r="C33" s="31"/>
      <c r="D33" s="31"/>
      <c r="E33" s="31"/>
      <c r="F33" s="31"/>
      <c r="G33" s="31"/>
      <c r="H33" s="31"/>
      <c r="I33" s="31"/>
      <c r="J33" s="31"/>
      <c r="K33" s="31"/>
      <c r="L33" s="31"/>
      <c r="M33" s="31"/>
      <c r="N33" s="31"/>
    </row>
    <row r="34" spans="1:14" x14ac:dyDescent="0.25">
      <c r="A34" s="514"/>
      <c r="B34" s="31">
        <v>32</v>
      </c>
      <c r="C34" s="31"/>
      <c r="D34" s="31"/>
      <c r="E34" s="31"/>
      <c r="F34" s="31"/>
      <c r="G34" s="31"/>
      <c r="H34" s="31"/>
      <c r="I34" s="31"/>
      <c r="J34" s="31"/>
      <c r="K34" s="31"/>
      <c r="L34" s="31"/>
      <c r="M34" s="31"/>
      <c r="N34" s="31"/>
    </row>
    <row r="35" spans="1:14" x14ac:dyDescent="0.25">
      <c r="A35" s="514" t="s">
        <v>116</v>
      </c>
      <c r="B35" s="32">
        <v>33</v>
      </c>
      <c r="C35" s="29"/>
      <c r="D35" s="29"/>
      <c r="E35" s="29"/>
      <c r="F35" s="29"/>
      <c r="G35" s="29"/>
      <c r="H35" s="29"/>
      <c r="I35" s="29"/>
      <c r="J35" s="29"/>
      <c r="K35" s="29"/>
      <c r="L35" s="29"/>
      <c r="M35" s="29"/>
      <c r="N35" s="29"/>
    </row>
    <row r="36" spans="1:14" x14ac:dyDescent="0.25">
      <c r="A36" s="514"/>
      <c r="B36" s="29">
        <v>34</v>
      </c>
      <c r="C36" s="29"/>
      <c r="D36" s="29"/>
      <c r="E36" s="29"/>
      <c r="F36" s="29"/>
      <c r="G36" s="29"/>
      <c r="H36" s="29"/>
      <c r="I36" s="29"/>
      <c r="J36" s="29"/>
      <c r="K36" s="29"/>
      <c r="L36" s="29"/>
      <c r="M36" s="29"/>
      <c r="N36" s="29"/>
    </row>
    <row r="37" spans="1:14" x14ac:dyDescent="0.25">
      <c r="A37" s="514"/>
      <c r="B37" s="60">
        <v>35</v>
      </c>
      <c r="C37" s="29"/>
      <c r="D37" s="29"/>
      <c r="E37" s="29"/>
      <c r="F37" s="29"/>
      <c r="G37" s="29"/>
      <c r="H37" s="29"/>
      <c r="I37" s="29"/>
      <c r="J37" s="29"/>
      <c r="K37" s="29"/>
      <c r="L37" s="29"/>
      <c r="M37" s="29"/>
      <c r="N37" s="29"/>
    </row>
    <row r="38" spans="1:14" x14ac:dyDescent="0.25">
      <c r="A38" s="514" t="s">
        <v>117</v>
      </c>
      <c r="B38" s="23">
        <v>36</v>
      </c>
      <c r="C38" s="23"/>
      <c r="D38" s="23"/>
      <c r="E38" s="23"/>
      <c r="F38" s="23"/>
      <c r="G38" s="23"/>
      <c r="H38" s="23"/>
      <c r="I38" s="23"/>
      <c r="J38" s="23"/>
      <c r="K38" s="23"/>
      <c r="L38" s="23"/>
      <c r="M38" s="23"/>
      <c r="N38" s="23"/>
    </row>
    <row r="39" spans="1:14" x14ac:dyDescent="0.25">
      <c r="A39" s="514"/>
      <c r="B39" s="23">
        <v>37</v>
      </c>
      <c r="C39" s="23"/>
      <c r="D39" s="23"/>
      <c r="E39" s="23"/>
      <c r="F39" s="23"/>
      <c r="G39" s="23"/>
      <c r="H39" s="23"/>
      <c r="I39" s="23"/>
      <c r="J39" s="23"/>
      <c r="K39" s="23"/>
      <c r="L39" s="23"/>
      <c r="M39" s="23"/>
      <c r="N39" s="23"/>
    </row>
    <row r="40" spans="1:14" x14ac:dyDescent="0.25">
      <c r="A40" s="514"/>
      <c r="B40" s="23">
        <v>38</v>
      </c>
      <c r="C40" s="23"/>
      <c r="D40" s="23"/>
      <c r="E40" s="23"/>
      <c r="F40" s="23"/>
      <c r="G40" s="23"/>
      <c r="H40" s="23"/>
      <c r="I40" s="23"/>
      <c r="J40" s="23"/>
      <c r="K40" s="23"/>
      <c r="L40" s="23"/>
      <c r="M40" s="23"/>
      <c r="N40" s="23"/>
    </row>
    <row r="41" spans="1:14" x14ac:dyDescent="0.25">
      <c r="A41" s="515" t="s">
        <v>118</v>
      </c>
      <c r="B41" s="61">
        <v>39</v>
      </c>
      <c r="C41" s="62"/>
      <c r="D41" s="62"/>
      <c r="E41" s="62"/>
      <c r="F41" s="62"/>
      <c r="G41" s="62"/>
      <c r="H41" s="62"/>
      <c r="I41" s="62"/>
      <c r="J41" s="62"/>
      <c r="K41" s="62"/>
      <c r="L41" s="62"/>
      <c r="M41" s="62"/>
      <c r="N41" s="62"/>
    </row>
    <row r="42" spans="1:14" x14ac:dyDescent="0.25">
      <c r="A42" s="515"/>
      <c r="B42" s="62">
        <v>40</v>
      </c>
      <c r="C42" s="62"/>
      <c r="D42" s="62"/>
      <c r="E42" s="62"/>
      <c r="F42" s="62"/>
      <c r="G42" s="62"/>
      <c r="H42" s="62"/>
      <c r="I42" s="62"/>
      <c r="J42" s="62"/>
      <c r="K42" s="62"/>
      <c r="L42" s="62"/>
      <c r="M42" s="62"/>
      <c r="N42" s="62"/>
    </row>
    <row r="43" spans="1:14" x14ac:dyDescent="0.25">
      <c r="A43" s="515"/>
      <c r="B43" s="62">
        <v>41</v>
      </c>
      <c r="C43" s="62"/>
      <c r="D43" s="62"/>
      <c r="E43" s="62"/>
      <c r="F43" s="62"/>
      <c r="G43" s="62"/>
      <c r="H43" s="62"/>
      <c r="I43" s="62"/>
      <c r="J43" s="62"/>
      <c r="K43" s="62"/>
      <c r="L43" s="62"/>
      <c r="M43" s="62"/>
      <c r="N43" s="62"/>
    </row>
    <row r="44" spans="1:14" x14ac:dyDescent="0.25">
      <c r="A44" s="515"/>
      <c r="B44" s="63">
        <v>42</v>
      </c>
      <c r="C44" s="62"/>
      <c r="D44" s="62"/>
      <c r="E44" s="62"/>
      <c r="F44" s="62"/>
      <c r="G44" s="62"/>
      <c r="H44" s="62"/>
      <c r="I44" s="62"/>
      <c r="J44" s="62"/>
      <c r="K44" s="62"/>
      <c r="L44" s="62"/>
      <c r="M44" s="62"/>
      <c r="N44" s="62"/>
    </row>
    <row r="45" spans="1:14" x14ac:dyDescent="0.25">
      <c r="A45" s="513" t="s">
        <v>119</v>
      </c>
      <c r="B45" s="27">
        <v>43</v>
      </c>
      <c r="C45" s="27"/>
      <c r="D45" s="27"/>
      <c r="E45" s="27"/>
      <c r="F45" s="27"/>
      <c r="G45" s="27"/>
      <c r="H45" s="27"/>
      <c r="I45" s="27"/>
      <c r="J45" s="27"/>
      <c r="K45" s="27"/>
      <c r="L45" s="27"/>
      <c r="M45" s="27"/>
      <c r="N45" s="27"/>
    </row>
    <row r="46" spans="1:14" x14ac:dyDescent="0.25">
      <c r="A46" s="513"/>
      <c r="B46" s="27">
        <v>44</v>
      </c>
      <c r="C46" s="27"/>
      <c r="D46" s="27"/>
      <c r="E46" s="27"/>
      <c r="F46" s="27"/>
      <c r="G46" s="27"/>
      <c r="H46" s="27"/>
      <c r="I46" s="27"/>
      <c r="J46" s="27"/>
      <c r="K46" s="27"/>
      <c r="L46" s="27"/>
      <c r="M46" s="27"/>
      <c r="N46" s="27"/>
    </row>
    <row r="47" spans="1:14" x14ac:dyDescent="0.25">
      <c r="A47" s="18"/>
      <c r="B47" s="18"/>
      <c r="C47" s="18"/>
      <c r="D47" s="18"/>
      <c r="E47" s="18"/>
      <c r="F47" s="18"/>
      <c r="G47" s="18"/>
      <c r="H47" s="18"/>
      <c r="I47" s="18"/>
      <c r="J47" s="18"/>
      <c r="K47" s="18"/>
      <c r="L47" s="18"/>
      <c r="M47" s="18"/>
      <c r="N47" s="18"/>
    </row>
    <row r="48" spans="1:14" x14ac:dyDescent="0.25">
      <c r="A48" s="18"/>
      <c r="B48" s="18"/>
      <c r="C48" s="18"/>
      <c r="D48" s="18"/>
      <c r="E48" s="18"/>
      <c r="F48" s="18"/>
      <c r="G48" s="18"/>
      <c r="H48" s="18"/>
      <c r="I48" s="18"/>
      <c r="J48" s="18"/>
      <c r="K48" s="18"/>
      <c r="L48" s="18"/>
      <c r="M48" s="18"/>
      <c r="N48" s="18"/>
    </row>
    <row r="49" spans="1:14" x14ac:dyDescent="0.25">
      <c r="A49" s="18"/>
      <c r="B49" s="18"/>
      <c r="C49" s="18"/>
      <c r="D49" s="18"/>
      <c r="E49" s="18"/>
      <c r="F49" s="18"/>
      <c r="G49" s="18"/>
      <c r="H49" s="18"/>
      <c r="I49" s="18"/>
      <c r="J49" s="18"/>
      <c r="K49" s="18"/>
      <c r="L49" s="18"/>
      <c r="M49" s="18"/>
      <c r="N49" s="18"/>
    </row>
    <row r="50" spans="1:14" x14ac:dyDescent="0.25">
      <c r="A50" s="18"/>
      <c r="B50" s="18"/>
      <c r="C50" s="18"/>
      <c r="D50" s="18"/>
      <c r="E50" s="18"/>
      <c r="F50" s="18"/>
      <c r="G50" s="18"/>
      <c r="H50" s="18"/>
      <c r="I50" s="18"/>
      <c r="J50" s="18"/>
      <c r="K50" s="18"/>
      <c r="L50" s="18"/>
      <c r="M50" s="18"/>
      <c r="N50" s="18"/>
    </row>
    <row r="51" spans="1:14" x14ac:dyDescent="0.25">
      <c r="A51" s="18"/>
      <c r="B51" s="18"/>
      <c r="C51" s="18"/>
      <c r="D51" s="18"/>
      <c r="E51" s="18"/>
      <c r="F51" s="18"/>
      <c r="G51" s="18"/>
      <c r="H51" s="18"/>
      <c r="I51" s="18"/>
      <c r="J51" s="18"/>
      <c r="K51" s="18"/>
      <c r="L51" s="18"/>
      <c r="M51" s="18"/>
      <c r="N51" s="18"/>
    </row>
    <row r="52" spans="1:14" x14ac:dyDescent="0.25">
      <c r="A52" s="18"/>
      <c r="B52" s="18"/>
      <c r="C52" s="18"/>
      <c r="D52" s="18"/>
      <c r="E52" s="18"/>
      <c r="F52" s="18"/>
      <c r="G52" s="18"/>
      <c r="H52" s="18"/>
      <c r="I52" s="18"/>
      <c r="J52" s="18"/>
      <c r="K52" s="18"/>
      <c r="L52" s="18"/>
      <c r="M52" s="18"/>
      <c r="N52" s="18"/>
    </row>
    <row r="53" spans="1:14" x14ac:dyDescent="0.25">
      <c r="A53" s="18"/>
      <c r="B53" s="18"/>
      <c r="C53" s="18"/>
      <c r="D53" s="18"/>
      <c r="E53" s="18"/>
      <c r="F53" s="18"/>
      <c r="G53" s="18"/>
      <c r="H53" s="18"/>
      <c r="I53" s="18"/>
      <c r="J53" s="18"/>
      <c r="K53" s="18"/>
      <c r="L53" s="18"/>
      <c r="M53" s="18"/>
      <c r="N53" s="18"/>
    </row>
    <row r="54" spans="1:14" x14ac:dyDescent="0.25">
      <c r="A54" s="18"/>
      <c r="B54" s="18"/>
      <c r="C54" s="18"/>
      <c r="D54" s="18"/>
      <c r="E54" s="18"/>
      <c r="F54" s="18"/>
      <c r="G54" s="18"/>
      <c r="H54" s="18"/>
      <c r="I54" s="18"/>
      <c r="J54" s="18"/>
      <c r="K54" s="18"/>
      <c r="L54" s="18"/>
      <c r="M54" s="18"/>
      <c r="N54" s="18"/>
    </row>
    <row r="55" spans="1:14" x14ac:dyDescent="0.25">
      <c r="A55" s="18"/>
      <c r="B55" s="18"/>
      <c r="C55" s="18"/>
      <c r="D55" s="18"/>
      <c r="E55" s="18"/>
      <c r="F55" s="18"/>
      <c r="G55" s="18"/>
      <c r="H55" s="18"/>
      <c r="I55" s="18"/>
      <c r="J55" s="18"/>
      <c r="K55" s="18"/>
      <c r="L55" s="18"/>
      <c r="M55" s="18"/>
      <c r="N55" s="18"/>
    </row>
    <row r="56" spans="1:14" x14ac:dyDescent="0.25">
      <c r="A56" s="18"/>
      <c r="B56" s="18"/>
      <c r="C56" s="18"/>
      <c r="D56" s="18"/>
      <c r="E56" s="18"/>
      <c r="F56" s="18"/>
      <c r="G56" s="18"/>
      <c r="H56" s="18"/>
      <c r="I56" s="18"/>
      <c r="J56" s="18"/>
      <c r="K56" s="18"/>
      <c r="L56" s="18"/>
      <c r="M56" s="18"/>
      <c r="N56" s="18"/>
    </row>
    <row r="57" spans="1:14" x14ac:dyDescent="0.25">
      <c r="A57" s="18"/>
      <c r="B57" s="18"/>
      <c r="C57" s="18"/>
      <c r="D57" s="18"/>
      <c r="E57" s="18"/>
      <c r="F57" s="18"/>
      <c r="G57" s="18"/>
      <c r="H57" s="18"/>
      <c r="I57" s="18"/>
      <c r="J57" s="18"/>
      <c r="K57" s="18"/>
      <c r="L57" s="18"/>
      <c r="M57" s="18"/>
      <c r="N57" s="18"/>
    </row>
    <row r="58" spans="1:14" x14ac:dyDescent="0.25">
      <c r="A58" s="18"/>
      <c r="B58" s="18"/>
      <c r="C58" s="18"/>
      <c r="D58" s="18"/>
      <c r="E58" s="18"/>
      <c r="F58" s="18"/>
      <c r="G58" s="18"/>
      <c r="H58" s="18"/>
      <c r="I58" s="18"/>
      <c r="J58" s="18"/>
      <c r="K58" s="18"/>
      <c r="L58" s="18"/>
      <c r="M58" s="18"/>
      <c r="N58" s="18"/>
    </row>
    <row r="59" spans="1:14" x14ac:dyDescent="0.25">
      <c r="A59" s="18"/>
      <c r="B59" s="18"/>
      <c r="C59" s="18"/>
      <c r="D59" s="18"/>
      <c r="E59" s="18"/>
      <c r="F59" s="18"/>
      <c r="G59" s="18"/>
      <c r="H59" s="18"/>
      <c r="I59" s="18"/>
      <c r="J59" s="18"/>
      <c r="K59" s="18"/>
      <c r="L59" s="18"/>
      <c r="M59" s="18"/>
      <c r="N59" s="18"/>
    </row>
    <row r="60" spans="1:14" x14ac:dyDescent="0.25">
      <c r="A60" s="18"/>
      <c r="B60" s="18"/>
      <c r="C60" s="18"/>
      <c r="D60" s="18"/>
      <c r="E60" s="18"/>
      <c r="F60" s="18"/>
      <c r="G60" s="18"/>
      <c r="H60" s="18"/>
      <c r="I60" s="18"/>
      <c r="J60" s="18"/>
      <c r="K60" s="18"/>
      <c r="L60" s="18"/>
      <c r="M60" s="18"/>
      <c r="N60" s="18"/>
    </row>
    <row r="61" spans="1:14" x14ac:dyDescent="0.25">
      <c r="A61" s="18"/>
      <c r="B61" s="18"/>
      <c r="C61" s="18"/>
      <c r="D61" s="18"/>
      <c r="E61" s="18"/>
      <c r="F61" s="18"/>
      <c r="G61" s="18"/>
      <c r="H61" s="18"/>
      <c r="I61" s="18"/>
      <c r="J61" s="18"/>
      <c r="K61" s="18"/>
      <c r="L61" s="18"/>
      <c r="M61" s="18"/>
      <c r="N61" s="18"/>
    </row>
    <row r="62" spans="1:14" x14ac:dyDescent="0.25">
      <c r="A62" s="18"/>
      <c r="B62" s="18"/>
      <c r="C62" s="18"/>
      <c r="D62" s="18"/>
      <c r="E62" s="18"/>
      <c r="F62" s="18"/>
      <c r="G62" s="18"/>
      <c r="H62" s="18"/>
      <c r="I62" s="18"/>
      <c r="J62" s="18"/>
      <c r="K62" s="18"/>
      <c r="L62" s="18"/>
      <c r="M62" s="18"/>
      <c r="N62" s="18"/>
    </row>
    <row r="63" spans="1:14" x14ac:dyDescent="0.25">
      <c r="A63" s="18"/>
      <c r="B63" s="18"/>
      <c r="C63" s="18"/>
      <c r="D63" s="18"/>
      <c r="E63" s="18"/>
      <c r="F63" s="18"/>
      <c r="G63" s="18"/>
      <c r="H63" s="18"/>
      <c r="I63" s="18"/>
      <c r="J63" s="18"/>
      <c r="K63" s="18"/>
      <c r="L63" s="18"/>
      <c r="M63" s="18"/>
      <c r="N63" s="18"/>
    </row>
    <row r="64" spans="1:14" x14ac:dyDescent="0.25">
      <c r="A64" s="18"/>
      <c r="B64" s="18"/>
      <c r="C64" s="18"/>
      <c r="D64" s="18"/>
      <c r="E64" s="18"/>
      <c r="F64" s="18"/>
      <c r="G64" s="18"/>
      <c r="H64" s="18"/>
      <c r="I64" s="18"/>
      <c r="J64" s="18"/>
      <c r="K64" s="18"/>
      <c r="L64" s="18"/>
      <c r="M64" s="18"/>
      <c r="N64" s="18"/>
    </row>
    <row r="65" spans="1:14" x14ac:dyDescent="0.25">
      <c r="A65" s="18"/>
      <c r="B65" s="18"/>
      <c r="C65" s="18"/>
      <c r="D65" s="18"/>
      <c r="E65" s="18"/>
      <c r="F65" s="18"/>
      <c r="G65" s="18"/>
      <c r="H65" s="18"/>
      <c r="I65" s="18"/>
      <c r="J65" s="18"/>
      <c r="K65" s="18"/>
      <c r="L65" s="18"/>
      <c r="M65" s="18"/>
      <c r="N65" s="18"/>
    </row>
    <row r="66" spans="1:14" x14ac:dyDescent="0.25">
      <c r="A66" s="18"/>
      <c r="B66" s="18"/>
      <c r="C66" s="18"/>
      <c r="D66" s="18"/>
      <c r="E66" s="18"/>
      <c r="F66" s="18"/>
      <c r="G66" s="18"/>
      <c r="H66" s="18"/>
      <c r="I66" s="18"/>
      <c r="J66" s="18"/>
      <c r="K66" s="18"/>
      <c r="L66" s="18"/>
      <c r="M66" s="18"/>
      <c r="N66" s="18"/>
    </row>
    <row r="67" spans="1:14" x14ac:dyDescent="0.25">
      <c r="A67" s="18"/>
      <c r="B67" s="18"/>
      <c r="C67" s="18"/>
      <c r="D67" s="18"/>
      <c r="E67" s="18"/>
      <c r="F67" s="18"/>
      <c r="G67" s="18"/>
      <c r="H67" s="18"/>
      <c r="I67" s="18"/>
      <c r="J67" s="18"/>
      <c r="K67" s="18"/>
      <c r="L67" s="18"/>
      <c r="M67" s="18"/>
      <c r="N67" s="18"/>
    </row>
    <row r="68" spans="1:14" x14ac:dyDescent="0.25">
      <c r="A68" s="18"/>
      <c r="B68" s="18"/>
      <c r="C68" s="18"/>
      <c r="D68" s="18"/>
      <c r="E68" s="18"/>
      <c r="F68" s="18"/>
      <c r="G68" s="18"/>
      <c r="H68" s="18"/>
      <c r="I68" s="18"/>
      <c r="J68" s="18"/>
      <c r="K68" s="18"/>
      <c r="L68" s="18"/>
      <c r="M68" s="18"/>
      <c r="N68" s="18"/>
    </row>
    <row r="69" spans="1:14" x14ac:dyDescent="0.25">
      <c r="A69" s="18"/>
      <c r="B69" s="18"/>
      <c r="C69" s="18"/>
      <c r="D69" s="18"/>
      <c r="E69" s="18"/>
      <c r="F69" s="18"/>
      <c r="G69" s="18"/>
      <c r="H69" s="18"/>
      <c r="I69" s="18"/>
      <c r="J69" s="18"/>
      <c r="K69" s="18"/>
      <c r="L69" s="18"/>
      <c r="M69" s="18"/>
      <c r="N69" s="18"/>
    </row>
    <row r="70" spans="1:14" x14ac:dyDescent="0.25">
      <c r="A70" s="18"/>
      <c r="B70" s="18"/>
      <c r="C70" s="18"/>
      <c r="D70" s="18"/>
      <c r="E70" s="18"/>
      <c r="F70" s="18"/>
      <c r="G70" s="18"/>
      <c r="H70" s="18"/>
      <c r="I70" s="18"/>
      <c r="J70" s="18"/>
      <c r="K70" s="18"/>
      <c r="L70" s="18"/>
      <c r="M70" s="18"/>
      <c r="N70" s="18"/>
    </row>
    <row r="71" spans="1:14" x14ac:dyDescent="0.25">
      <c r="A71" s="18"/>
      <c r="B71" s="18"/>
      <c r="C71" s="18"/>
      <c r="D71" s="18"/>
      <c r="E71" s="18"/>
      <c r="F71" s="18"/>
      <c r="G71" s="18"/>
      <c r="H71" s="18"/>
      <c r="I71" s="18"/>
      <c r="J71" s="18"/>
      <c r="K71" s="18"/>
      <c r="L71" s="18"/>
      <c r="M71" s="18"/>
      <c r="N71" s="18"/>
    </row>
    <row r="72" spans="1:14" x14ac:dyDescent="0.25">
      <c r="A72" s="18"/>
      <c r="B72" s="18"/>
      <c r="C72" s="18"/>
      <c r="D72" s="18"/>
      <c r="E72" s="18"/>
      <c r="F72" s="18"/>
      <c r="G72" s="18"/>
      <c r="H72" s="18"/>
      <c r="I72" s="18"/>
      <c r="J72" s="18"/>
      <c r="K72" s="18"/>
      <c r="L72" s="18"/>
      <c r="M72" s="18"/>
      <c r="N72" s="18"/>
    </row>
    <row r="73" spans="1:14" x14ac:dyDescent="0.25">
      <c r="A73" s="18"/>
      <c r="B73" s="18"/>
      <c r="C73" s="18"/>
      <c r="D73" s="18"/>
      <c r="E73" s="18"/>
      <c r="F73" s="18"/>
      <c r="G73" s="18"/>
      <c r="H73" s="18"/>
      <c r="I73" s="18"/>
      <c r="J73" s="18"/>
      <c r="K73" s="18"/>
      <c r="L73" s="18"/>
      <c r="M73" s="18"/>
      <c r="N73" s="18"/>
    </row>
    <row r="74" spans="1:14" x14ac:dyDescent="0.25">
      <c r="A74" s="18"/>
      <c r="B74" s="18"/>
      <c r="C74" s="18"/>
      <c r="D74" s="18"/>
      <c r="E74" s="18"/>
      <c r="F74" s="18"/>
      <c r="G74" s="18"/>
      <c r="H74" s="18"/>
      <c r="I74" s="18"/>
      <c r="J74" s="18"/>
      <c r="K74" s="18"/>
      <c r="L74" s="18"/>
      <c r="M74" s="18"/>
      <c r="N74" s="18"/>
    </row>
    <row r="75" spans="1:14" x14ac:dyDescent="0.25">
      <c r="A75" s="18"/>
      <c r="B75" s="18"/>
      <c r="C75" s="18"/>
      <c r="D75" s="18"/>
      <c r="E75" s="18"/>
      <c r="F75" s="18"/>
      <c r="G75" s="18"/>
      <c r="H75" s="18"/>
      <c r="I75" s="18"/>
      <c r="J75" s="18"/>
      <c r="K75" s="18"/>
      <c r="L75" s="18"/>
      <c r="M75" s="18"/>
      <c r="N75" s="18"/>
    </row>
    <row r="76" spans="1:14" x14ac:dyDescent="0.25">
      <c r="A76" s="18"/>
      <c r="B76" s="18"/>
      <c r="C76" s="18"/>
      <c r="D76" s="18"/>
      <c r="E76" s="18"/>
      <c r="F76" s="18"/>
      <c r="G76" s="18"/>
      <c r="H76" s="18"/>
      <c r="I76" s="18"/>
      <c r="J76" s="18"/>
      <c r="K76" s="18"/>
      <c r="L76" s="18"/>
      <c r="M76" s="18"/>
      <c r="N76" s="18"/>
    </row>
    <row r="77" spans="1:14" x14ac:dyDescent="0.25">
      <c r="A77" s="18"/>
      <c r="B77" s="18"/>
      <c r="C77" s="18"/>
      <c r="D77" s="18"/>
      <c r="E77" s="18"/>
      <c r="F77" s="18"/>
      <c r="G77" s="18"/>
      <c r="H77" s="18"/>
      <c r="I77" s="18"/>
      <c r="J77" s="18"/>
      <c r="K77" s="18"/>
      <c r="L77" s="18"/>
      <c r="M77" s="18"/>
      <c r="N77" s="18"/>
    </row>
    <row r="78" spans="1:14" x14ac:dyDescent="0.25">
      <c r="A78" s="18"/>
      <c r="B78" s="18"/>
      <c r="C78" s="18"/>
      <c r="D78" s="18"/>
      <c r="E78" s="18"/>
      <c r="F78" s="18"/>
      <c r="G78" s="18"/>
      <c r="H78" s="18"/>
      <c r="I78" s="18"/>
      <c r="J78" s="18"/>
      <c r="K78" s="18"/>
      <c r="L78" s="18"/>
      <c r="M78" s="18"/>
      <c r="N78" s="18"/>
    </row>
    <row r="79" spans="1:14" x14ac:dyDescent="0.25">
      <c r="A79" s="18"/>
      <c r="B79" s="18"/>
      <c r="C79" s="18"/>
      <c r="D79" s="18"/>
      <c r="E79" s="18"/>
      <c r="F79" s="18"/>
      <c r="G79" s="18"/>
      <c r="H79" s="18"/>
      <c r="I79" s="18"/>
      <c r="J79" s="18"/>
      <c r="K79" s="18"/>
      <c r="L79" s="18"/>
      <c r="M79" s="18"/>
      <c r="N79" s="18"/>
    </row>
    <row r="80" spans="1:14" x14ac:dyDescent="0.25">
      <c r="A80" s="18"/>
      <c r="B80" s="18"/>
      <c r="C80" s="18"/>
      <c r="D80" s="18"/>
      <c r="E80" s="18"/>
      <c r="F80" s="18"/>
      <c r="G80" s="18"/>
      <c r="H80" s="18"/>
      <c r="I80" s="18"/>
      <c r="J80" s="18"/>
      <c r="K80" s="18"/>
      <c r="L80" s="18"/>
      <c r="M80" s="18"/>
      <c r="N80" s="18"/>
    </row>
    <row r="81" spans="1:14" x14ac:dyDescent="0.25">
      <c r="A81" s="18"/>
      <c r="B81" s="18"/>
      <c r="C81" s="18"/>
      <c r="D81" s="18"/>
      <c r="E81" s="18"/>
      <c r="F81" s="18"/>
      <c r="G81" s="18"/>
      <c r="H81" s="18"/>
      <c r="I81" s="18"/>
      <c r="J81" s="18"/>
      <c r="K81" s="18"/>
      <c r="L81" s="18"/>
      <c r="M81" s="18"/>
      <c r="N81" s="18"/>
    </row>
    <row r="82" spans="1:14" x14ac:dyDescent="0.25">
      <c r="A82" s="18"/>
      <c r="B82" s="18"/>
      <c r="C82" s="18"/>
      <c r="D82" s="18"/>
      <c r="E82" s="18"/>
      <c r="F82" s="18"/>
      <c r="G82" s="18"/>
      <c r="H82" s="18"/>
      <c r="I82" s="18"/>
      <c r="J82" s="18"/>
      <c r="K82" s="18"/>
      <c r="L82" s="18"/>
      <c r="M82" s="18"/>
      <c r="N82" s="18"/>
    </row>
    <row r="83" spans="1:14" x14ac:dyDescent="0.25">
      <c r="A83" s="18"/>
      <c r="B83" s="18"/>
      <c r="C83" s="18"/>
      <c r="D83" s="18"/>
      <c r="E83" s="18"/>
      <c r="F83" s="18"/>
      <c r="G83" s="18"/>
      <c r="H83" s="18"/>
      <c r="I83" s="18"/>
      <c r="J83" s="18"/>
      <c r="K83" s="18"/>
      <c r="L83" s="18"/>
      <c r="M83" s="18"/>
      <c r="N83" s="18"/>
    </row>
    <row r="84" spans="1:14" x14ac:dyDescent="0.25">
      <c r="A84" s="18"/>
      <c r="B84" s="18"/>
      <c r="C84" s="18"/>
      <c r="D84" s="18"/>
      <c r="E84" s="18"/>
      <c r="F84" s="18"/>
      <c r="G84" s="18"/>
      <c r="H84" s="18"/>
      <c r="I84" s="18"/>
      <c r="J84" s="18"/>
      <c r="K84" s="18"/>
      <c r="L84" s="18"/>
      <c r="M84" s="18"/>
      <c r="N84" s="18"/>
    </row>
    <row r="85" spans="1:14" x14ac:dyDescent="0.25">
      <c r="A85" s="18"/>
      <c r="B85" s="18"/>
      <c r="C85" s="18"/>
      <c r="D85" s="18"/>
      <c r="E85" s="18"/>
      <c r="F85" s="18"/>
      <c r="G85" s="18"/>
      <c r="H85" s="18"/>
      <c r="I85" s="18"/>
      <c r="J85" s="18"/>
      <c r="K85" s="18"/>
      <c r="L85" s="18"/>
      <c r="M85" s="18"/>
      <c r="N85" s="18"/>
    </row>
    <row r="86" spans="1:14" x14ac:dyDescent="0.25">
      <c r="A86" s="18"/>
      <c r="B86" s="18"/>
      <c r="C86" s="18"/>
      <c r="D86" s="18"/>
      <c r="E86" s="18"/>
      <c r="F86" s="18"/>
      <c r="G86" s="18"/>
      <c r="H86" s="18"/>
      <c r="I86" s="18"/>
      <c r="J86" s="18"/>
      <c r="K86" s="18"/>
      <c r="L86" s="18"/>
      <c r="M86" s="18"/>
      <c r="N86" s="18"/>
    </row>
    <row r="87" spans="1:14" x14ac:dyDescent="0.25">
      <c r="A87" s="18"/>
      <c r="B87" s="18"/>
      <c r="C87" s="18"/>
      <c r="D87" s="18"/>
      <c r="E87" s="18"/>
      <c r="F87" s="18"/>
      <c r="G87" s="18"/>
      <c r="H87" s="18"/>
      <c r="I87" s="18"/>
      <c r="J87" s="18"/>
      <c r="K87" s="18"/>
      <c r="L87" s="18"/>
      <c r="M87" s="18"/>
      <c r="N87" s="18"/>
    </row>
    <row r="88" spans="1:14" x14ac:dyDescent="0.25">
      <c r="A88" s="18"/>
      <c r="B88" s="18"/>
      <c r="C88" s="18"/>
      <c r="D88" s="18"/>
      <c r="E88" s="18"/>
      <c r="F88" s="18"/>
      <c r="G88" s="18"/>
      <c r="H88" s="18"/>
      <c r="I88" s="18"/>
      <c r="J88" s="18"/>
      <c r="K88" s="18"/>
      <c r="L88" s="18"/>
      <c r="M88" s="18"/>
      <c r="N88" s="18"/>
    </row>
    <row r="89" spans="1:14" x14ac:dyDescent="0.25">
      <c r="A89" s="18"/>
      <c r="B89" s="18"/>
      <c r="C89" s="18"/>
      <c r="D89" s="18"/>
      <c r="E89" s="18"/>
      <c r="F89" s="18"/>
      <c r="G89" s="18"/>
      <c r="H89" s="18"/>
      <c r="I89" s="18"/>
      <c r="J89" s="18"/>
      <c r="K89" s="18"/>
      <c r="L89" s="18"/>
      <c r="M89" s="18"/>
      <c r="N89" s="18"/>
    </row>
    <row r="90" spans="1:14" x14ac:dyDescent="0.25">
      <c r="A90" s="18"/>
      <c r="B90" s="18"/>
      <c r="C90" s="18"/>
      <c r="D90" s="18"/>
      <c r="E90" s="18"/>
      <c r="F90" s="18"/>
      <c r="G90" s="18"/>
      <c r="H90" s="18"/>
      <c r="I90" s="18"/>
      <c r="J90" s="18"/>
      <c r="K90" s="18"/>
      <c r="L90" s="18"/>
      <c r="M90" s="18"/>
      <c r="N90" s="18"/>
    </row>
    <row r="91" spans="1:14" x14ac:dyDescent="0.25">
      <c r="A91" s="18"/>
      <c r="B91" s="18"/>
      <c r="C91" s="18"/>
      <c r="D91" s="18"/>
      <c r="E91" s="18"/>
      <c r="F91" s="18"/>
      <c r="G91" s="18"/>
      <c r="H91" s="18"/>
      <c r="I91" s="18"/>
      <c r="J91" s="18"/>
      <c r="K91" s="18"/>
      <c r="L91" s="18"/>
      <c r="M91" s="18"/>
      <c r="N91" s="18"/>
    </row>
    <row r="92" spans="1:14" x14ac:dyDescent="0.25">
      <c r="A92" s="18"/>
      <c r="B92" s="18"/>
      <c r="C92" s="18"/>
      <c r="D92" s="18"/>
      <c r="E92" s="18"/>
      <c r="F92" s="18"/>
      <c r="G92" s="18"/>
      <c r="H92" s="18"/>
      <c r="I92" s="18"/>
      <c r="J92" s="18"/>
      <c r="K92" s="18"/>
      <c r="L92" s="18"/>
      <c r="M92" s="18"/>
      <c r="N92" s="18"/>
    </row>
    <row r="93" spans="1:14" x14ac:dyDescent="0.25">
      <c r="A93" s="18"/>
      <c r="B93" s="18"/>
      <c r="C93" s="18"/>
      <c r="D93" s="18"/>
      <c r="E93" s="18"/>
      <c r="F93" s="18"/>
      <c r="G93" s="18"/>
      <c r="H93" s="18"/>
      <c r="I93" s="18"/>
      <c r="J93" s="18"/>
      <c r="K93" s="18"/>
      <c r="L93" s="18"/>
      <c r="M93" s="18"/>
      <c r="N93" s="18"/>
    </row>
    <row r="94" spans="1:14" x14ac:dyDescent="0.25">
      <c r="A94" s="18"/>
      <c r="B94" s="18"/>
      <c r="C94" s="18"/>
      <c r="D94" s="18"/>
      <c r="E94" s="18"/>
      <c r="F94" s="18"/>
      <c r="G94" s="18"/>
      <c r="H94" s="18"/>
      <c r="I94" s="18"/>
      <c r="J94" s="18"/>
      <c r="K94" s="18"/>
      <c r="L94" s="18"/>
      <c r="M94" s="18"/>
      <c r="N94" s="18"/>
    </row>
    <row r="95" spans="1:14" x14ac:dyDescent="0.25">
      <c r="A95" s="18"/>
      <c r="B95" s="18"/>
      <c r="C95" s="18"/>
      <c r="D95" s="18"/>
      <c r="E95" s="18"/>
      <c r="F95" s="18"/>
      <c r="G95" s="18"/>
      <c r="H95" s="18"/>
      <c r="I95" s="18"/>
      <c r="J95" s="18"/>
      <c r="K95" s="18"/>
      <c r="L95" s="18"/>
      <c r="M95" s="18"/>
      <c r="N95" s="18"/>
    </row>
    <row r="96" spans="1:14" x14ac:dyDescent="0.25">
      <c r="A96" s="18"/>
      <c r="B96" s="18"/>
      <c r="C96" s="18"/>
      <c r="D96" s="18"/>
      <c r="E96" s="18"/>
      <c r="F96" s="18"/>
      <c r="G96" s="18"/>
      <c r="H96" s="18"/>
      <c r="I96" s="18"/>
      <c r="J96" s="18"/>
      <c r="K96" s="18"/>
      <c r="L96" s="18"/>
      <c r="M96" s="18"/>
      <c r="N96" s="18"/>
    </row>
    <row r="97" spans="1:14" x14ac:dyDescent="0.25">
      <c r="A97" s="18"/>
      <c r="B97" s="18"/>
      <c r="C97" s="18"/>
      <c r="D97" s="18"/>
      <c r="E97" s="18"/>
      <c r="F97" s="18"/>
      <c r="G97" s="18"/>
      <c r="H97" s="18"/>
      <c r="I97" s="18"/>
      <c r="J97" s="18"/>
      <c r="K97" s="18"/>
      <c r="L97" s="18"/>
      <c r="M97" s="18"/>
      <c r="N97" s="18"/>
    </row>
    <row r="98" spans="1:14" x14ac:dyDescent="0.25">
      <c r="A98" s="18"/>
      <c r="B98" s="18"/>
      <c r="C98" s="18"/>
      <c r="D98" s="18"/>
      <c r="E98" s="18"/>
      <c r="F98" s="18"/>
      <c r="G98" s="18"/>
      <c r="H98" s="18"/>
      <c r="I98" s="18"/>
      <c r="J98" s="18"/>
      <c r="K98" s="18"/>
      <c r="L98" s="18"/>
      <c r="M98" s="18"/>
      <c r="N98" s="18"/>
    </row>
    <row r="99" spans="1:14" x14ac:dyDescent="0.25">
      <c r="A99" s="18"/>
      <c r="B99" s="18"/>
      <c r="C99" s="18"/>
      <c r="D99" s="18"/>
      <c r="E99" s="18"/>
      <c r="F99" s="18"/>
      <c r="G99" s="18"/>
      <c r="H99" s="18"/>
      <c r="I99" s="18"/>
      <c r="J99" s="18"/>
      <c r="K99" s="18"/>
      <c r="L99" s="18"/>
      <c r="M99" s="18"/>
      <c r="N99" s="18"/>
    </row>
    <row r="100" spans="1:14" x14ac:dyDescent="0.25">
      <c r="A100" s="18"/>
      <c r="B100" s="18"/>
      <c r="C100" s="18"/>
      <c r="D100" s="18"/>
      <c r="E100" s="18"/>
      <c r="F100" s="18"/>
      <c r="G100" s="18"/>
      <c r="H100" s="18"/>
      <c r="I100" s="18"/>
      <c r="J100" s="18"/>
      <c r="K100" s="18"/>
      <c r="L100" s="18"/>
      <c r="M100" s="18"/>
      <c r="N100" s="18"/>
    </row>
    <row r="101" spans="1:14" x14ac:dyDescent="0.25">
      <c r="A101" s="18"/>
      <c r="B101" s="18"/>
      <c r="C101" s="18"/>
      <c r="D101" s="18"/>
      <c r="E101" s="18"/>
      <c r="F101" s="18"/>
      <c r="G101" s="18"/>
      <c r="H101" s="18"/>
      <c r="I101" s="18"/>
      <c r="J101" s="18"/>
      <c r="K101" s="18"/>
      <c r="L101" s="18"/>
      <c r="M101" s="18"/>
      <c r="N101" s="18"/>
    </row>
    <row r="102" spans="1:14" x14ac:dyDescent="0.25">
      <c r="A102" s="18"/>
      <c r="B102" s="18"/>
      <c r="C102" s="18"/>
      <c r="D102" s="18"/>
      <c r="E102" s="18"/>
      <c r="F102" s="18"/>
      <c r="G102" s="18"/>
      <c r="H102" s="18"/>
      <c r="I102" s="18"/>
      <c r="J102" s="18"/>
      <c r="K102" s="18"/>
      <c r="L102" s="18"/>
      <c r="M102" s="18"/>
      <c r="N102" s="18"/>
    </row>
    <row r="103" spans="1:14" x14ac:dyDescent="0.25">
      <c r="A103" s="18"/>
      <c r="B103" s="18"/>
      <c r="C103" s="18"/>
      <c r="D103" s="18"/>
      <c r="E103" s="18"/>
      <c r="F103" s="18"/>
      <c r="G103" s="18"/>
      <c r="H103" s="18"/>
      <c r="I103" s="18"/>
      <c r="J103" s="18"/>
      <c r="K103" s="18"/>
      <c r="L103" s="18"/>
      <c r="M103" s="18"/>
      <c r="N103" s="18"/>
    </row>
    <row r="104" spans="1:14" x14ac:dyDescent="0.25">
      <c r="A104" s="18"/>
      <c r="B104" s="18"/>
      <c r="C104" s="18"/>
      <c r="D104" s="18"/>
      <c r="E104" s="18"/>
      <c r="F104" s="18"/>
      <c r="G104" s="18"/>
      <c r="H104" s="18"/>
      <c r="I104" s="18"/>
      <c r="J104" s="18"/>
      <c r="K104" s="18"/>
      <c r="L104" s="18"/>
      <c r="M104" s="18"/>
      <c r="N104" s="18"/>
    </row>
    <row r="105" spans="1:14" x14ac:dyDescent="0.25">
      <c r="A105" s="18"/>
      <c r="B105" s="18"/>
      <c r="C105" s="18"/>
      <c r="D105" s="18"/>
      <c r="E105" s="18"/>
      <c r="F105" s="18"/>
      <c r="G105" s="18"/>
      <c r="H105" s="18"/>
      <c r="I105" s="18"/>
      <c r="J105" s="18"/>
      <c r="K105" s="18"/>
      <c r="L105" s="18"/>
      <c r="M105" s="18"/>
      <c r="N105" s="18"/>
    </row>
  </sheetData>
  <mergeCells count="15">
    <mergeCell ref="A23:A26"/>
    <mergeCell ref="K1:N1"/>
    <mergeCell ref="A3:A7"/>
    <mergeCell ref="A8:A11"/>
    <mergeCell ref="A12:A15"/>
    <mergeCell ref="A16:A18"/>
    <mergeCell ref="A19:A22"/>
    <mergeCell ref="C1:F1"/>
    <mergeCell ref="G1:J1"/>
    <mergeCell ref="A45:A46"/>
    <mergeCell ref="A27:A31"/>
    <mergeCell ref="A32:A34"/>
    <mergeCell ref="A35:A37"/>
    <mergeCell ref="A38:A40"/>
    <mergeCell ref="A41:A4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I41"/>
  <sheetViews>
    <sheetView zoomScale="90" zoomScaleNormal="90" workbookViewId="0">
      <selection activeCell="A7" sqref="A7:B9"/>
    </sheetView>
  </sheetViews>
  <sheetFormatPr baseColWidth="10" defaultColWidth="11.42578125" defaultRowHeight="15" x14ac:dyDescent="0.25"/>
  <cols>
    <col min="1" max="1" width="38.42578125" customWidth="1"/>
    <col min="2" max="2" width="18.42578125" customWidth="1"/>
    <col min="3" max="3" width="17.42578125" customWidth="1"/>
    <col min="4" max="15" width="8.85546875" customWidth="1"/>
    <col min="16" max="16" width="17" customWidth="1"/>
    <col min="17" max="19" width="11.85546875" customWidth="1"/>
    <col min="20" max="20" width="17.7109375" customWidth="1"/>
    <col min="21" max="28" width="11.85546875" customWidth="1"/>
    <col min="29" max="29" width="6.42578125" style="18" bestFit="1" customWidth="1"/>
    <col min="30" max="30" width="18.42578125" bestFit="1" customWidth="1"/>
    <col min="31" max="31" width="4.42578125" customWidth="1"/>
    <col min="32" max="32" width="23" bestFit="1" customWidth="1"/>
    <col min="33" max="33" width="11.42578125" customWidth="1"/>
    <col min="34" max="34" width="18.42578125" bestFit="1" customWidth="1"/>
    <col min="35" max="35" width="16.140625" customWidth="1"/>
  </cols>
  <sheetData>
    <row r="1" spans="1:28" ht="32.25" customHeight="1" x14ac:dyDescent="0.25">
      <c r="A1" s="377"/>
      <c r="B1" s="383" t="s">
        <v>0</v>
      </c>
      <c r="C1" s="384"/>
      <c r="D1" s="384"/>
      <c r="E1" s="384"/>
      <c r="F1" s="384"/>
      <c r="G1" s="384"/>
      <c r="H1" s="384"/>
      <c r="I1" s="384"/>
      <c r="J1" s="384"/>
      <c r="K1" s="384"/>
      <c r="L1" s="384"/>
      <c r="M1" s="384"/>
      <c r="N1" s="384"/>
      <c r="O1" s="384"/>
      <c r="P1" s="384"/>
      <c r="Q1" s="384"/>
      <c r="R1" s="384"/>
      <c r="S1" s="384"/>
      <c r="T1" s="384"/>
      <c r="U1" s="384"/>
      <c r="V1" s="384"/>
      <c r="W1" s="384"/>
      <c r="X1" s="384"/>
      <c r="Y1" s="385"/>
      <c r="Z1" s="357" t="s">
        <v>1</v>
      </c>
      <c r="AA1" s="358"/>
      <c r="AB1" s="359"/>
    </row>
    <row r="2" spans="1:28" ht="30.75" customHeight="1" x14ac:dyDescent="0.25">
      <c r="A2" s="378"/>
      <c r="B2" s="360" t="s">
        <v>2</v>
      </c>
      <c r="C2" s="361"/>
      <c r="D2" s="361"/>
      <c r="E2" s="361"/>
      <c r="F2" s="361"/>
      <c r="G2" s="361"/>
      <c r="H2" s="361"/>
      <c r="I2" s="361"/>
      <c r="J2" s="361"/>
      <c r="K2" s="361"/>
      <c r="L2" s="361"/>
      <c r="M2" s="361"/>
      <c r="N2" s="361"/>
      <c r="O2" s="361"/>
      <c r="P2" s="361"/>
      <c r="Q2" s="361"/>
      <c r="R2" s="361"/>
      <c r="S2" s="361"/>
      <c r="T2" s="361"/>
      <c r="U2" s="361"/>
      <c r="V2" s="361"/>
      <c r="W2" s="361"/>
      <c r="X2" s="361"/>
      <c r="Y2" s="362"/>
      <c r="Z2" s="317" t="s">
        <v>3</v>
      </c>
      <c r="AA2" s="318"/>
      <c r="AB2" s="319"/>
    </row>
    <row r="3" spans="1:28" ht="24" customHeight="1" x14ac:dyDescent="0.25">
      <c r="A3" s="378"/>
      <c r="B3" s="363" t="s">
        <v>4</v>
      </c>
      <c r="C3" s="364"/>
      <c r="D3" s="364"/>
      <c r="E3" s="364"/>
      <c r="F3" s="364"/>
      <c r="G3" s="364"/>
      <c r="H3" s="364"/>
      <c r="I3" s="364"/>
      <c r="J3" s="364"/>
      <c r="K3" s="364"/>
      <c r="L3" s="364"/>
      <c r="M3" s="364"/>
      <c r="N3" s="364"/>
      <c r="O3" s="364"/>
      <c r="P3" s="364"/>
      <c r="Q3" s="364"/>
      <c r="R3" s="364"/>
      <c r="S3" s="364"/>
      <c r="T3" s="364"/>
      <c r="U3" s="364"/>
      <c r="V3" s="364"/>
      <c r="W3" s="364"/>
      <c r="X3" s="364"/>
      <c r="Y3" s="365"/>
      <c r="Z3" s="317" t="s">
        <v>5</v>
      </c>
      <c r="AA3" s="318"/>
      <c r="AB3" s="319"/>
    </row>
    <row r="4" spans="1:28" ht="15.75" customHeight="1" thickBot="1" x14ac:dyDescent="0.3">
      <c r="A4" s="379"/>
      <c r="B4" s="366"/>
      <c r="C4" s="367"/>
      <c r="D4" s="367"/>
      <c r="E4" s="367"/>
      <c r="F4" s="367"/>
      <c r="G4" s="367"/>
      <c r="H4" s="367"/>
      <c r="I4" s="367"/>
      <c r="J4" s="367"/>
      <c r="K4" s="367"/>
      <c r="L4" s="367"/>
      <c r="M4" s="367"/>
      <c r="N4" s="367"/>
      <c r="O4" s="367"/>
      <c r="P4" s="367"/>
      <c r="Q4" s="367"/>
      <c r="R4" s="367"/>
      <c r="S4" s="367"/>
      <c r="T4" s="367"/>
      <c r="U4" s="367"/>
      <c r="V4" s="367"/>
      <c r="W4" s="367"/>
      <c r="X4" s="367"/>
      <c r="Y4" s="368"/>
      <c r="Z4" s="374" t="s">
        <v>6</v>
      </c>
      <c r="AA4" s="375"/>
      <c r="AB4" s="376"/>
    </row>
    <row r="5" spans="1:28" ht="9" customHeight="1" thickBot="1" x14ac:dyDescent="0.3">
      <c r="A5" s="90"/>
      <c r="B5" s="88"/>
      <c r="C5" s="89"/>
      <c r="D5" s="8"/>
      <c r="E5" s="8"/>
      <c r="F5" s="8"/>
      <c r="G5" s="8"/>
      <c r="H5" s="8"/>
      <c r="I5" s="8"/>
      <c r="J5" s="8"/>
      <c r="K5" s="8"/>
      <c r="L5" s="8"/>
      <c r="M5" s="8"/>
      <c r="N5" s="8"/>
      <c r="O5" s="8"/>
      <c r="P5" s="8"/>
      <c r="Q5" s="8"/>
      <c r="R5" s="8"/>
      <c r="S5" s="8"/>
      <c r="T5" s="8"/>
      <c r="U5" s="8"/>
      <c r="V5" s="8"/>
      <c r="W5" s="8"/>
      <c r="X5" s="9"/>
      <c r="Y5" s="8"/>
      <c r="Z5" s="10"/>
      <c r="AA5" s="2"/>
      <c r="AB5" s="91"/>
    </row>
    <row r="6" spans="1:28" ht="9" customHeight="1" thickBot="1" x14ac:dyDescent="0.3">
      <c r="A6" s="7"/>
      <c r="B6" s="8"/>
      <c r="C6" s="8"/>
      <c r="D6" s="8"/>
      <c r="E6" s="8"/>
      <c r="F6" s="8"/>
      <c r="G6" s="8"/>
      <c r="H6" s="8"/>
      <c r="I6" s="8"/>
      <c r="J6" s="8"/>
      <c r="K6" s="8"/>
      <c r="L6" s="8"/>
      <c r="M6" s="8"/>
      <c r="N6" s="8"/>
      <c r="O6" s="8"/>
      <c r="P6" s="8"/>
      <c r="Q6" s="8"/>
      <c r="R6" s="8"/>
      <c r="S6" s="8"/>
      <c r="T6" s="8"/>
      <c r="U6" s="8"/>
      <c r="V6" s="8"/>
      <c r="W6" s="8"/>
      <c r="X6" s="9"/>
      <c r="Y6" s="8"/>
      <c r="Z6" s="8"/>
      <c r="AA6" s="4"/>
      <c r="AB6" s="92"/>
    </row>
    <row r="7" spans="1:28" ht="15" customHeight="1" x14ac:dyDescent="0.25">
      <c r="A7" s="459" t="s">
        <v>7</v>
      </c>
      <c r="B7" s="460"/>
      <c r="C7" s="336" t="s">
        <v>8</v>
      </c>
      <c r="D7" s="310"/>
      <c r="E7" s="310"/>
      <c r="F7" s="310"/>
      <c r="G7" s="310"/>
      <c r="H7" s="310"/>
      <c r="I7" s="310"/>
      <c r="J7" s="310"/>
      <c r="K7" s="337"/>
      <c r="L7" s="95"/>
      <c r="M7" s="85"/>
      <c r="N7" s="85"/>
      <c r="O7" s="85"/>
      <c r="P7" s="85"/>
      <c r="Q7" s="86"/>
      <c r="R7" s="388" t="s">
        <v>9</v>
      </c>
      <c r="S7" s="389"/>
      <c r="T7" s="390"/>
      <c r="U7" s="435">
        <v>44564</v>
      </c>
      <c r="V7" s="436"/>
      <c r="W7" s="388" t="s">
        <v>10</v>
      </c>
      <c r="X7" s="390"/>
      <c r="Y7" s="450" t="s">
        <v>11</v>
      </c>
      <c r="Z7" s="451"/>
      <c r="AA7" s="334"/>
      <c r="AB7" s="335"/>
    </row>
    <row r="8" spans="1:28" ht="15" customHeight="1" x14ac:dyDescent="0.25">
      <c r="A8" s="461"/>
      <c r="B8" s="462"/>
      <c r="C8" s="338"/>
      <c r="D8" s="312"/>
      <c r="E8" s="312"/>
      <c r="F8" s="312"/>
      <c r="G8" s="312"/>
      <c r="H8" s="312"/>
      <c r="I8" s="312"/>
      <c r="J8" s="312"/>
      <c r="K8" s="339"/>
      <c r="L8" s="95"/>
      <c r="M8" s="85"/>
      <c r="N8" s="85"/>
      <c r="O8" s="85"/>
      <c r="P8" s="85"/>
      <c r="Q8" s="86"/>
      <c r="R8" s="391"/>
      <c r="S8" s="392"/>
      <c r="T8" s="393"/>
      <c r="U8" s="437"/>
      <c r="V8" s="438"/>
      <c r="W8" s="391"/>
      <c r="X8" s="393"/>
      <c r="Y8" s="457" t="s">
        <v>12</v>
      </c>
      <c r="Z8" s="458"/>
      <c r="AA8" s="344"/>
      <c r="AB8" s="345"/>
    </row>
    <row r="9" spans="1:28" ht="15" customHeight="1" thickBot="1" x14ac:dyDescent="0.3">
      <c r="A9" s="463"/>
      <c r="B9" s="464"/>
      <c r="C9" s="340"/>
      <c r="D9" s="314"/>
      <c r="E9" s="314"/>
      <c r="F9" s="314"/>
      <c r="G9" s="314"/>
      <c r="H9" s="314"/>
      <c r="I9" s="314"/>
      <c r="J9" s="314"/>
      <c r="K9" s="341"/>
      <c r="L9" s="95"/>
      <c r="M9" s="85"/>
      <c r="N9" s="85"/>
      <c r="O9" s="85"/>
      <c r="P9" s="85"/>
      <c r="Q9" s="86"/>
      <c r="R9" s="394"/>
      <c r="S9" s="395"/>
      <c r="T9" s="396"/>
      <c r="U9" s="439"/>
      <c r="V9" s="440"/>
      <c r="W9" s="394"/>
      <c r="X9" s="396"/>
      <c r="Y9" s="455" t="s">
        <v>13</v>
      </c>
      <c r="Z9" s="456"/>
      <c r="AA9" s="346" t="s">
        <v>14</v>
      </c>
      <c r="AB9" s="347"/>
    </row>
    <row r="10" spans="1:28" ht="9" customHeight="1" thickBot="1" x14ac:dyDescent="0.3">
      <c r="A10" s="87"/>
      <c r="B10" s="96"/>
      <c r="C10" s="14"/>
      <c r="D10" s="14"/>
      <c r="E10" s="14"/>
      <c r="F10" s="14"/>
      <c r="G10" s="14"/>
      <c r="H10" s="14"/>
      <c r="I10" s="14"/>
      <c r="J10" s="14"/>
      <c r="K10" s="14"/>
      <c r="L10" s="14"/>
      <c r="M10" s="133"/>
      <c r="N10" s="133"/>
      <c r="O10" s="133"/>
      <c r="P10" s="133"/>
      <c r="Q10" s="133"/>
      <c r="R10" s="100"/>
      <c r="S10" s="100"/>
      <c r="T10" s="100"/>
      <c r="U10" s="100"/>
      <c r="V10" s="100"/>
      <c r="W10" s="135"/>
      <c r="X10" s="135"/>
      <c r="Y10" s="135"/>
      <c r="Z10" s="135"/>
      <c r="AA10" s="135"/>
      <c r="AB10" s="138"/>
    </row>
    <row r="11" spans="1:28" ht="39" customHeight="1" thickBot="1" x14ac:dyDescent="0.3">
      <c r="A11" s="386" t="s">
        <v>15</v>
      </c>
      <c r="B11" s="387"/>
      <c r="C11" s="352" t="s">
        <v>16</v>
      </c>
      <c r="D11" s="353"/>
      <c r="E11" s="353"/>
      <c r="F11" s="353"/>
      <c r="G11" s="353"/>
      <c r="H11" s="353"/>
      <c r="I11" s="353"/>
      <c r="J11" s="353"/>
      <c r="K11" s="354"/>
      <c r="L11" s="66"/>
      <c r="M11" s="342" t="s">
        <v>17</v>
      </c>
      <c r="N11" s="465"/>
      <c r="O11" s="465"/>
      <c r="P11" s="465"/>
      <c r="Q11" s="343"/>
      <c r="R11" s="452" t="s">
        <v>18</v>
      </c>
      <c r="S11" s="453"/>
      <c r="T11" s="453"/>
      <c r="U11" s="453"/>
      <c r="V11" s="454"/>
      <c r="W11" s="342" t="s">
        <v>19</v>
      </c>
      <c r="X11" s="343"/>
      <c r="Y11" s="320" t="s">
        <v>20</v>
      </c>
      <c r="Z11" s="321"/>
      <c r="AA11" s="321"/>
      <c r="AB11" s="322"/>
    </row>
    <row r="12" spans="1:28" ht="9" customHeight="1" thickBot="1" x14ac:dyDescent="0.3">
      <c r="A12" s="70"/>
      <c r="B12" s="99"/>
      <c r="C12" s="355"/>
      <c r="D12" s="356"/>
      <c r="E12" s="356"/>
      <c r="F12" s="356"/>
      <c r="G12" s="356"/>
      <c r="H12" s="356"/>
      <c r="I12" s="356"/>
      <c r="J12" s="356"/>
      <c r="K12" s="356"/>
      <c r="L12" s="356"/>
      <c r="M12" s="356"/>
      <c r="N12" s="356"/>
      <c r="O12" s="356"/>
      <c r="P12" s="356"/>
      <c r="Q12" s="356"/>
      <c r="R12" s="356"/>
      <c r="S12" s="356"/>
      <c r="T12" s="356"/>
      <c r="U12" s="356"/>
      <c r="V12" s="356"/>
      <c r="W12" s="356"/>
      <c r="X12" s="356"/>
      <c r="Y12" s="356"/>
      <c r="Z12" s="356"/>
      <c r="AA12" s="6"/>
      <c r="AB12" s="93"/>
    </row>
    <row r="13" spans="1:28" s="1" customFormat="1" ht="37.5" customHeight="1" thickBot="1" x14ac:dyDescent="0.3">
      <c r="A13" s="459" t="s">
        <v>21</v>
      </c>
      <c r="B13" s="460"/>
      <c r="C13" s="413" t="s">
        <v>120</v>
      </c>
      <c r="D13" s="414"/>
      <c r="E13" s="414"/>
      <c r="F13" s="414"/>
      <c r="G13" s="414"/>
      <c r="H13" s="414"/>
      <c r="I13" s="414"/>
      <c r="J13" s="414"/>
      <c r="K13" s="414"/>
      <c r="L13" s="414"/>
      <c r="M13" s="414"/>
      <c r="N13" s="414"/>
      <c r="O13" s="414"/>
      <c r="P13" s="414"/>
      <c r="Q13" s="415"/>
      <c r="R13" s="8"/>
      <c r="S13" s="328" t="s">
        <v>22</v>
      </c>
      <c r="T13" s="328"/>
      <c r="U13" s="101">
        <v>6</v>
      </c>
      <c r="V13" s="327" t="s">
        <v>23</v>
      </c>
      <c r="W13" s="328"/>
      <c r="X13" s="328"/>
      <c r="Y13" s="328"/>
      <c r="Z13" s="8"/>
      <c r="AA13" s="332">
        <v>0.15</v>
      </c>
      <c r="AB13" s="333"/>
    </row>
    <row r="14" spans="1:28" ht="16.5" customHeight="1" thickBot="1" x14ac:dyDescent="0.3">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94"/>
    </row>
    <row r="15" spans="1:28" ht="24" customHeight="1" thickBot="1" x14ac:dyDescent="0.3">
      <c r="A15" s="369" t="s">
        <v>24</v>
      </c>
      <c r="B15" s="370"/>
      <c r="C15" s="137" t="s">
        <v>25</v>
      </c>
      <c r="D15" s="323" t="s">
        <v>26</v>
      </c>
      <c r="E15" s="324"/>
      <c r="F15" s="323" t="s">
        <v>27</v>
      </c>
      <c r="G15" s="324"/>
      <c r="H15" s="323" t="s">
        <v>28</v>
      </c>
      <c r="I15" s="373"/>
      <c r="J15" s="136"/>
      <c r="K15" s="65"/>
      <c r="L15" s="136"/>
      <c r="M15" s="4"/>
      <c r="N15" s="4"/>
      <c r="O15" s="4"/>
      <c r="P15" s="4"/>
      <c r="Q15" s="329" t="s">
        <v>29</v>
      </c>
      <c r="R15" s="330"/>
      <c r="S15" s="330"/>
      <c r="T15" s="330"/>
      <c r="U15" s="330"/>
      <c r="V15" s="330"/>
      <c r="W15" s="330"/>
      <c r="X15" s="330"/>
      <c r="Y15" s="330"/>
      <c r="Z15" s="330"/>
      <c r="AA15" s="330"/>
      <c r="AB15" s="331"/>
    </row>
    <row r="16" spans="1:28" ht="35.25" customHeight="1" thickBot="1" x14ac:dyDescent="0.3">
      <c r="A16" s="371"/>
      <c r="B16" s="372"/>
      <c r="C16" s="98"/>
      <c r="D16" s="325"/>
      <c r="E16" s="326"/>
      <c r="F16" s="325"/>
      <c r="G16" s="326"/>
      <c r="H16" s="325" t="s">
        <v>216</v>
      </c>
      <c r="I16" s="441"/>
      <c r="J16" s="136"/>
      <c r="K16" s="136"/>
      <c r="L16" s="136"/>
      <c r="M16" s="4"/>
      <c r="N16" s="4"/>
      <c r="O16" s="4"/>
      <c r="P16" s="4"/>
      <c r="Q16" s="419" t="s">
        <v>30</v>
      </c>
      <c r="R16" s="303"/>
      <c r="S16" s="303"/>
      <c r="T16" s="303"/>
      <c r="U16" s="303"/>
      <c r="V16" s="420"/>
      <c r="W16" s="302" t="s">
        <v>31</v>
      </c>
      <c r="X16" s="303"/>
      <c r="Y16" s="303"/>
      <c r="Z16" s="303"/>
      <c r="AA16" s="303"/>
      <c r="AB16" s="304"/>
    </row>
    <row r="17" spans="1:35" ht="27" customHeight="1" x14ac:dyDescent="0.25">
      <c r="A17" s="3"/>
      <c r="B17" s="4"/>
      <c r="C17" s="4"/>
      <c r="D17" s="13"/>
      <c r="E17" s="13"/>
      <c r="F17" s="13"/>
      <c r="G17" s="13"/>
      <c r="H17" s="13"/>
      <c r="I17" s="13"/>
      <c r="J17" s="13"/>
      <c r="K17" s="13"/>
      <c r="L17" s="13"/>
      <c r="M17" s="4"/>
      <c r="N17" s="4"/>
      <c r="O17" s="4"/>
      <c r="P17" s="4"/>
      <c r="Q17" s="348" t="s">
        <v>32</v>
      </c>
      <c r="R17" s="306"/>
      <c r="S17" s="307"/>
      <c r="T17" s="305" t="s">
        <v>33</v>
      </c>
      <c r="U17" s="306"/>
      <c r="V17" s="307"/>
      <c r="W17" s="305" t="s">
        <v>32</v>
      </c>
      <c r="X17" s="306"/>
      <c r="Y17" s="307"/>
      <c r="Z17" s="305" t="s">
        <v>33</v>
      </c>
      <c r="AA17" s="306"/>
      <c r="AB17" s="418"/>
      <c r="AC17" s="17"/>
    </row>
    <row r="18" spans="1:35" ht="18" customHeight="1" thickBot="1" x14ac:dyDescent="0.3">
      <c r="A18" s="7"/>
      <c r="B18" s="8"/>
      <c r="C18" s="13"/>
      <c r="D18" s="13"/>
      <c r="E18" s="13"/>
      <c r="F18" s="13"/>
      <c r="G18" s="69"/>
      <c r="H18" s="69"/>
      <c r="I18" s="69"/>
      <c r="J18" s="69"/>
      <c r="K18" s="69"/>
      <c r="L18" s="69"/>
      <c r="M18" s="13"/>
      <c r="N18" s="13"/>
      <c r="O18" s="13"/>
      <c r="P18" s="13"/>
      <c r="Q18" s="242">
        <v>2990599682</v>
      </c>
      <c r="R18" s="243"/>
      <c r="S18" s="244"/>
      <c r="T18" s="445">
        <v>2990599682</v>
      </c>
      <c r="U18" s="243"/>
      <c r="V18" s="244"/>
      <c r="W18" s="445">
        <v>5536340092</v>
      </c>
      <c r="X18" s="243"/>
      <c r="Y18" s="244"/>
      <c r="Z18" s="445">
        <v>5536340092</v>
      </c>
      <c r="AA18" s="243"/>
      <c r="AB18" s="244"/>
      <c r="AC18" s="19"/>
    </row>
    <row r="19" spans="1:35" ht="7.5" customHeight="1" thickBot="1" x14ac:dyDescent="0.3">
      <c r="A19" s="7"/>
      <c r="B19" s="8"/>
      <c r="C19" s="13"/>
      <c r="D19" s="13"/>
      <c r="E19" s="13"/>
      <c r="F19" s="13"/>
      <c r="G19" s="13"/>
      <c r="H19" s="13"/>
      <c r="I19" s="13"/>
      <c r="J19" s="13"/>
      <c r="K19" s="13"/>
      <c r="L19" s="13"/>
      <c r="M19" s="13"/>
      <c r="N19" s="13"/>
      <c r="O19" s="13"/>
      <c r="P19" s="13"/>
      <c r="Q19" s="13"/>
      <c r="R19" s="13"/>
      <c r="S19" s="13"/>
      <c r="T19" s="13"/>
      <c r="U19" s="13"/>
      <c r="V19" s="13"/>
      <c r="W19" s="13"/>
      <c r="X19" s="13"/>
      <c r="Y19" s="13"/>
      <c r="Z19" s="13"/>
      <c r="AA19" s="4"/>
      <c r="AB19" s="92"/>
    </row>
    <row r="20" spans="1:35" ht="17.25" customHeight="1" x14ac:dyDescent="0.25">
      <c r="A20" s="489" t="s">
        <v>34</v>
      </c>
      <c r="B20" s="490"/>
      <c r="C20" s="491"/>
      <c r="D20" s="491"/>
      <c r="E20" s="491"/>
      <c r="F20" s="491"/>
      <c r="G20" s="491"/>
      <c r="H20" s="491"/>
      <c r="I20" s="491"/>
      <c r="J20" s="491"/>
      <c r="K20" s="491"/>
      <c r="L20" s="491"/>
      <c r="M20" s="491"/>
      <c r="N20" s="491"/>
      <c r="O20" s="491"/>
      <c r="P20" s="491"/>
      <c r="Q20" s="491"/>
      <c r="R20" s="491"/>
      <c r="S20" s="491"/>
      <c r="T20" s="491"/>
      <c r="U20" s="491"/>
      <c r="V20" s="491"/>
      <c r="W20" s="491"/>
      <c r="X20" s="491"/>
      <c r="Y20" s="491"/>
      <c r="Z20" s="491"/>
      <c r="AA20" s="491"/>
      <c r="AB20" s="492"/>
    </row>
    <row r="21" spans="1:35" ht="15" customHeight="1" x14ac:dyDescent="0.25">
      <c r="A21" s="430" t="s">
        <v>35</v>
      </c>
      <c r="B21" s="443" t="s">
        <v>36</v>
      </c>
      <c r="C21" s="444"/>
      <c r="D21" s="248" t="s">
        <v>37</v>
      </c>
      <c r="E21" s="249"/>
      <c r="F21" s="249"/>
      <c r="G21" s="249"/>
      <c r="H21" s="249"/>
      <c r="I21" s="249"/>
      <c r="J21" s="249"/>
      <c r="K21" s="249"/>
      <c r="L21" s="249"/>
      <c r="M21" s="249"/>
      <c r="N21" s="249"/>
      <c r="O21" s="397"/>
      <c r="P21" s="416" t="s">
        <v>38</v>
      </c>
      <c r="Q21" s="416" t="s">
        <v>39</v>
      </c>
      <c r="R21" s="416"/>
      <c r="S21" s="416"/>
      <c r="T21" s="416"/>
      <c r="U21" s="416"/>
      <c r="V21" s="416"/>
      <c r="W21" s="416"/>
      <c r="X21" s="416"/>
      <c r="Y21" s="416"/>
      <c r="Z21" s="416"/>
      <c r="AA21" s="416"/>
      <c r="AB21" s="417"/>
    </row>
    <row r="22" spans="1:35" ht="27" customHeight="1" x14ac:dyDescent="0.25">
      <c r="A22" s="431"/>
      <c r="B22" s="315"/>
      <c r="C22" s="254"/>
      <c r="D22" s="248" t="s">
        <v>25</v>
      </c>
      <c r="E22" s="249"/>
      <c r="F22" s="397"/>
      <c r="G22" s="248" t="s">
        <v>26</v>
      </c>
      <c r="H22" s="249"/>
      <c r="I22" s="397"/>
      <c r="J22" s="248" t="s">
        <v>27</v>
      </c>
      <c r="K22" s="249"/>
      <c r="L22" s="397"/>
      <c r="M22" s="248" t="s">
        <v>28</v>
      </c>
      <c r="N22" s="249"/>
      <c r="O22" s="397"/>
      <c r="P22" s="397"/>
      <c r="Q22" s="416"/>
      <c r="R22" s="416"/>
      <c r="S22" s="416"/>
      <c r="T22" s="416"/>
      <c r="U22" s="416"/>
      <c r="V22" s="416"/>
      <c r="W22" s="416"/>
      <c r="X22" s="416"/>
      <c r="Y22" s="416"/>
      <c r="Z22" s="416"/>
      <c r="AA22" s="416"/>
      <c r="AB22" s="417"/>
    </row>
    <row r="23" spans="1:35" ht="19.5" customHeight="1" x14ac:dyDescent="0.25">
      <c r="A23" s="504" t="s">
        <v>120</v>
      </c>
      <c r="B23" s="398"/>
      <c r="C23" s="399"/>
      <c r="D23" s="421"/>
      <c r="E23" s="422"/>
      <c r="F23" s="423"/>
      <c r="G23" s="421"/>
      <c r="H23" s="422"/>
      <c r="I23" s="423"/>
      <c r="J23" s="421"/>
      <c r="K23" s="422"/>
      <c r="L23" s="423"/>
      <c r="M23" s="421"/>
      <c r="N23" s="422"/>
      <c r="O23" s="423"/>
      <c r="P23" s="380"/>
      <c r="Q23" s="521" t="s">
        <v>221</v>
      </c>
      <c r="R23" s="522"/>
      <c r="S23" s="522"/>
      <c r="T23" s="522"/>
      <c r="U23" s="522"/>
      <c r="V23" s="522"/>
      <c r="W23" s="522"/>
      <c r="X23" s="522"/>
      <c r="Y23" s="522"/>
      <c r="Z23" s="522"/>
      <c r="AA23" s="522"/>
      <c r="AB23" s="523"/>
    </row>
    <row r="24" spans="1:35" ht="19.5" customHeight="1" x14ac:dyDescent="0.25">
      <c r="A24" s="504"/>
      <c r="B24" s="400"/>
      <c r="C24" s="401"/>
      <c r="D24" s="424"/>
      <c r="E24" s="425"/>
      <c r="F24" s="426"/>
      <c r="G24" s="424"/>
      <c r="H24" s="425"/>
      <c r="I24" s="426"/>
      <c r="J24" s="424"/>
      <c r="K24" s="425"/>
      <c r="L24" s="426"/>
      <c r="M24" s="424"/>
      <c r="N24" s="425"/>
      <c r="O24" s="426"/>
      <c r="P24" s="381"/>
      <c r="Q24" s="524"/>
      <c r="R24" s="525"/>
      <c r="S24" s="525"/>
      <c r="T24" s="525"/>
      <c r="U24" s="525"/>
      <c r="V24" s="525"/>
      <c r="W24" s="525"/>
      <c r="X24" s="525"/>
      <c r="Y24" s="525"/>
      <c r="Z24" s="525"/>
      <c r="AA24" s="525"/>
      <c r="AB24" s="526"/>
    </row>
    <row r="25" spans="1:35" ht="19.5" customHeight="1" x14ac:dyDescent="0.25">
      <c r="A25" s="504"/>
      <c r="B25" s="400"/>
      <c r="C25" s="401"/>
      <c r="D25" s="424"/>
      <c r="E25" s="425"/>
      <c r="F25" s="426"/>
      <c r="G25" s="424"/>
      <c r="H25" s="425"/>
      <c r="I25" s="426"/>
      <c r="J25" s="424"/>
      <c r="K25" s="425"/>
      <c r="L25" s="426"/>
      <c r="M25" s="424"/>
      <c r="N25" s="425"/>
      <c r="O25" s="426"/>
      <c r="P25" s="381"/>
      <c r="Q25" s="524"/>
      <c r="R25" s="525"/>
      <c r="S25" s="525"/>
      <c r="T25" s="525"/>
      <c r="U25" s="525"/>
      <c r="V25" s="525"/>
      <c r="W25" s="525"/>
      <c r="X25" s="525"/>
      <c r="Y25" s="525"/>
      <c r="Z25" s="525"/>
      <c r="AA25" s="525"/>
      <c r="AB25" s="526"/>
    </row>
    <row r="26" spans="1:35" ht="19.5" customHeight="1" thickBot="1" x14ac:dyDescent="0.3">
      <c r="A26" s="432"/>
      <c r="B26" s="400"/>
      <c r="C26" s="401"/>
      <c r="D26" s="424"/>
      <c r="E26" s="425"/>
      <c r="F26" s="426"/>
      <c r="G26" s="424"/>
      <c r="H26" s="425"/>
      <c r="I26" s="426"/>
      <c r="J26" s="424"/>
      <c r="K26" s="425"/>
      <c r="L26" s="426"/>
      <c r="M26" s="424"/>
      <c r="N26" s="425"/>
      <c r="O26" s="426"/>
      <c r="P26" s="381"/>
      <c r="Q26" s="527"/>
      <c r="R26" s="528"/>
      <c r="S26" s="528"/>
      <c r="T26" s="528"/>
      <c r="U26" s="528"/>
      <c r="V26" s="528"/>
      <c r="W26" s="528"/>
      <c r="X26" s="528"/>
      <c r="Y26" s="528"/>
      <c r="Z26" s="528"/>
      <c r="AA26" s="528"/>
      <c r="AB26" s="529"/>
    </row>
    <row r="27" spans="1:35" ht="33" customHeight="1" x14ac:dyDescent="0.25">
      <c r="A27" s="446"/>
      <c r="B27" s="447"/>
      <c r="C27" s="447"/>
      <c r="D27" s="447"/>
      <c r="E27" s="447"/>
      <c r="F27" s="447"/>
      <c r="G27" s="447"/>
      <c r="H27" s="447"/>
      <c r="I27" s="447"/>
      <c r="J27" s="447"/>
      <c r="K27" s="447"/>
      <c r="L27" s="447"/>
      <c r="M27" s="447"/>
      <c r="N27" s="447"/>
      <c r="O27" s="447"/>
      <c r="P27" s="447"/>
      <c r="Q27" s="447"/>
      <c r="R27" s="447"/>
      <c r="S27" s="447"/>
      <c r="T27" s="447"/>
      <c r="U27" s="447"/>
      <c r="V27" s="447"/>
      <c r="W27" s="447"/>
      <c r="X27" s="447"/>
      <c r="Y27" s="447"/>
      <c r="Z27" s="447"/>
      <c r="AA27" s="447"/>
      <c r="AB27" s="448"/>
    </row>
    <row r="28" spans="1:35" ht="36.75" customHeight="1" x14ac:dyDescent="0.3">
      <c r="A28" s="430" t="s">
        <v>35</v>
      </c>
      <c r="B28" s="416" t="s">
        <v>40</v>
      </c>
      <c r="C28" s="416" t="s">
        <v>36</v>
      </c>
      <c r="D28" s="416" t="s">
        <v>41</v>
      </c>
      <c r="E28" s="416"/>
      <c r="F28" s="416"/>
      <c r="G28" s="416"/>
      <c r="H28" s="416"/>
      <c r="I28" s="416"/>
      <c r="J28" s="416"/>
      <c r="K28" s="416"/>
      <c r="L28" s="416"/>
      <c r="M28" s="416"/>
      <c r="N28" s="416"/>
      <c r="O28" s="416"/>
      <c r="P28" s="416"/>
      <c r="Q28" s="416" t="s">
        <v>42</v>
      </c>
      <c r="R28" s="416"/>
      <c r="S28" s="416"/>
      <c r="T28" s="416"/>
      <c r="U28" s="416"/>
      <c r="V28" s="416"/>
      <c r="W28" s="416"/>
      <c r="X28" s="416"/>
      <c r="Y28" s="416"/>
      <c r="Z28" s="416"/>
      <c r="AA28" s="416"/>
      <c r="AB28" s="416"/>
      <c r="AD28" s="82"/>
      <c r="AE28" s="82"/>
      <c r="AF28" s="82"/>
      <c r="AG28" s="82"/>
      <c r="AH28" s="82"/>
      <c r="AI28" s="81"/>
    </row>
    <row r="29" spans="1:35" ht="25.5" customHeight="1" x14ac:dyDescent="0.3">
      <c r="A29" s="430"/>
      <c r="B29" s="416"/>
      <c r="C29" s="442"/>
      <c r="D29" s="134" t="s">
        <v>43</v>
      </c>
      <c r="E29" s="134" t="s">
        <v>44</v>
      </c>
      <c r="F29" s="134" t="s">
        <v>45</v>
      </c>
      <c r="G29" s="134" t="s">
        <v>46</v>
      </c>
      <c r="H29" s="134" t="s">
        <v>47</v>
      </c>
      <c r="I29" s="134" t="s">
        <v>48</v>
      </c>
      <c r="J29" s="134" t="s">
        <v>49</v>
      </c>
      <c r="K29" s="134" t="s">
        <v>50</v>
      </c>
      <c r="L29" s="134" t="s">
        <v>51</v>
      </c>
      <c r="M29" s="134" t="s">
        <v>52</v>
      </c>
      <c r="N29" s="134" t="s">
        <v>53</v>
      </c>
      <c r="O29" s="134" t="s">
        <v>54</v>
      </c>
      <c r="P29" s="134" t="s">
        <v>38</v>
      </c>
      <c r="Q29" s="315" t="s">
        <v>55</v>
      </c>
      <c r="R29" s="316"/>
      <c r="S29" s="316"/>
      <c r="T29" s="254"/>
      <c r="U29" s="315" t="s">
        <v>56</v>
      </c>
      <c r="V29" s="316"/>
      <c r="W29" s="316"/>
      <c r="X29" s="254"/>
      <c r="Y29" s="315" t="s">
        <v>57</v>
      </c>
      <c r="Z29" s="316"/>
      <c r="AA29" s="316"/>
      <c r="AB29" s="449"/>
      <c r="AD29" s="82"/>
      <c r="AE29" s="82"/>
      <c r="AF29" s="82"/>
      <c r="AG29" s="82"/>
      <c r="AH29" s="82"/>
      <c r="AI29" s="81"/>
    </row>
    <row r="30" spans="1:35" ht="408.95" customHeight="1" thickBot="1" x14ac:dyDescent="0.35">
      <c r="A30" s="79" t="s">
        <v>120</v>
      </c>
      <c r="B30" s="80">
        <v>0.15</v>
      </c>
      <c r="C30" s="102">
        <v>6</v>
      </c>
      <c r="D30" s="102">
        <v>5</v>
      </c>
      <c r="E30" s="102">
        <v>5</v>
      </c>
      <c r="F30" s="102">
        <v>4</v>
      </c>
      <c r="G30" s="102">
        <v>4</v>
      </c>
      <c r="H30" s="102">
        <v>4</v>
      </c>
      <c r="I30" s="102">
        <v>3</v>
      </c>
      <c r="J30" s="102">
        <v>3</v>
      </c>
      <c r="K30" s="102">
        <v>3</v>
      </c>
      <c r="L30" s="102">
        <v>5</v>
      </c>
      <c r="M30" s="102">
        <v>5</v>
      </c>
      <c r="N30" s="102">
        <v>5</v>
      </c>
      <c r="O30" s="102">
        <v>5</v>
      </c>
      <c r="P30" s="102">
        <v>5</v>
      </c>
      <c r="Q30" s="485" t="s">
        <v>236</v>
      </c>
      <c r="R30" s="486"/>
      <c r="S30" s="486"/>
      <c r="T30" s="530"/>
      <c r="U30" s="483" t="s">
        <v>286</v>
      </c>
      <c r="V30" s="483"/>
      <c r="W30" s="483"/>
      <c r="X30" s="484"/>
      <c r="Y30" s="485" t="s">
        <v>237</v>
      </c>
      <c r="Z30" s="486"/>
      <c r="AA30" s="486"/>
      <c r="AB30" s="487"/>
      <c r="AC30" s="78"/>
      <c r="AD30" s="82"/>
      <c r="AE30" s="82"/>
      <c r="AF30" s="82"/>
      <c r="AG30" s="82"/>
      <c r="AH30" s="82"/>
      <c r="AI30" s="81"/>
    </row>
    <row r="31" spans="1:35" ht="18.75" x14ac:dyDescent="0.3">
      <c r="A31" s="253"/>
      <c r="B31" s="254"/>
      <c r="C31" s="255"/>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6"/>
      <c r="AD31" s="82"/>
      <c r="AE31" s="82"/>
      <c r="AF31" s="82"/>
      <c r="AG31" s="82"/>
      <c r="AH31" s="82"/>
      <c r="AI31" s="81"/>
    </row>
    <row r="32" spans="1:35" ht="15" customHeight="1" x14ac:dyDescent="0.3">
      <c r="A32" s="430" t="s">
        <v>58</v>
      </c>
      <c r="B32" s="488" t="s">
        <v>59</v>
      </c>
      <c r="C32" s="416" t="s">
        <v>60</v>
      </c>
      <c r="D32" s="416"/>
      <c r="E32" s="416"/>
      <c r="F32" s="416"/>
      <c r="G32" s="416"/>
      <c r="H32" s="416"/>
      <c r="I32" s="416"/>
      <c r="J32" s="416"/>
      <c r="K32" s="416"/>
      <c r="L32" s="416"/>
      <c r="M32" s="416"/>
      <c r="N32" s="416"/>
      <c r="O32" s="416"/>
      <c r="P32" s="416"/>
      <c r="Q32" s="248" t="s">
        <v>61</v>
      </c>
      <c r="R32" s="249"/>
      <c r="S32" s="249"/>
      <c r="T32" s="249"/>
      <c r="U32" s="249"/>
      <c r="V32" s="249"/>
      <c r="W32" s="249"/>
      <c r="X32" s="249"/>
      <c r="Y32" s="249"/>
      <c r="Z32" s="249"/>
      <c r="AA32" s="249"/>
      <c r="AB32" s="250"/>
      <c r="AD32" s="82"/>
      <c r="AE32" s="82"/>
      <c r="AF32" s="82"/>
      <c r="AG32" s="82"/>
      <c r="AH32" s="82"/>
      <c r="AI32" s="81"/>
    </row>
    <row r="33" spans="1:35" ht="31.5" customHeight="1" x14ac:dyDescent="0.3">
      <c r="A33" s="430"/>
      <c r="B33" s="255"/>
      <c r="C33" s="134" t="s">
        <v>62</v>
      </c>
      <c r="D33" s="134" t="s">
        <v>63</v>
      </c>
      <c r="E33" s="134" t="s">
        <v>64</v>
      </c>
      <c r="F33" s="134" t="s">
        <v>65</v>
      </c>
      <c r="G33" s="134" t="s">
        <v>66</v>
      </c>
      <c r="H33" s="134" t="s">
        <v>67</v>
      </c>
      <c r="I33" s="134" t="s">
        <v>68</v>
      </c>
      <c r="J33" s="134" t="s">
        <v>69</v>
      </c>
      <c r="K33" s="134" t="s">
        <v>70</v>
      </c>
      <c r="L33" s="134" t="s">
        <v>71</v>
      </c>
      <c r="M33" s="134" t="s">
        <v>72</v>
      </c>
      <c r="N33" s="134" t="s">
        <v>73</v>
      </c>
      <c r="O33" s="134" t="s">
        <v>74</v>
      </c>
      <c r="P33" s="134" t="s">
        <v>75</v>
      </c>
      <c r="Q33" s="248" t="s">
        <v>76</v>
      </c>
      <c r="R33" s="249"/>
      <c r="S33" s="249"/>
      <c r="T33" s="249"/>
      <c r="U33" s="249"/>
      <c r="V33" s="249"/>
      <c r="W33" s="249"/>
      <c r="X33" s="249"/>
      <c r="Y33" s="249"/>
      <c r="Z33" s="249"/>
      <c r="AA33" s="249"/>
      <c r="AB33" s="250"/>
      <c r="AD33" s="83"/>
      <c r="AE33" s="83"/>
      <c r="AF33" s="83"/>
      <c r="AG33" s="83"/>
      <c r="AH33" s="83"/>
      <c r="AI33" s="81"/>
    </row>
    <row r="34" spans="1:35" ht="33.75" customHeight="1" x14ac:dyDescent="0.3">
      <c r="A34" s="272" t="s">
        <v>121</v>
      </c>
      <c r="B34" s="509">
        <v>7.5</v>
      </c>
      <c r="C34" s="71" t="s">
        <v>78</v>
      </c>
      <c r="D34" s="130">
        <v>8.3333333333333329E-2</v>
      </c>
      <c r="E34" s="130">
        <v>8.3333333333333329E-2</v>
      </c>
      <c r="F34" s="130">
        <v>8.3333333333333329E-2</v>
      </c>
      <c r="G34" s="130">
        <v>8.3333333333333329E-2</v>
      </c>
      <c r="H34" s="130">
        <v>8.3333333333333329E-2</v>
      </c>
      <c r="I34" s="130">
        <v>8.3333333333333329E-2</v>
      </c>
      <c r="J34" s="130">
        <v>8.3333333333333329E-2</v>
      </c>
      <c r="K34" s="130">
        <v>8.3333333333333329E-2</v>
      </c>
      <c r="L34" s="130">
        <v>8.3333333333333329E-2</v>
      </c>
      <c r="M34" s="130">
        <v>8.3333333333333329E-2</v>
      </c>
      <c r="N34" s="130">
        <v>8.3333333333333329E-2</v>
      </c>
      <c r="O34" s="130">
        <v>8.3333333333333329E-2</v>
      </c>
      <c r="P34" s="72">
        <f t="shared" ref="P34:P39" si="0">SUM(D34:O34)</f>
        <v>1</v>
      </c>
      <c r="Q34" s="278" t="s">
        <v>238</v>
      </c>
      <c r="R34" s="474"/>
      <c r="S34" s="474"/>
      <c r="T34" s="474"/>
      <c r="U34" s="474"/>
      <c r="V34" s="474"/>
      <c r="W34" s="474"/>
      <c r="X34" s="474"/>
      <c r="Y34" s="474"/>
      <c r="Z34" s="474"/>
      <c r="AA34" s="474"/>
      <c r="AB34" s="475"/>
      <c r="AC34" s="64"/>
      <c r="AD34" s="84"/>
      <c r="AE34" s="84"/>
      <c r="AF34" s="84"/>
      <c r="AG34" s="84"/>
      <c r="AH34" s="84"/>
      <c r="AI34" s="81"/>
    </row>
    <row r="35" spans="1:35" ht="33.75" customHeight="1" x14ac:dyDescent="0.3">
      <c r="A35" s="273"/>
      <c r="B35" s="271"/>
      <c r="C35" s="68" t="s">
        <v>79</v>
      </c>
      <c r="D35" s="132">
        <v>8.3333333333333329E-2</v>
      </c>
      <c r="E35" s="132">
        <v>8.3333333333333329E-2</v>
      </c>
      <c r="F35" s="132">
        <v>8.3333333333333329E-2</v>
      </c>
      <c r="G35" s="132">
        <v>8.3333333333333329E-2</v>
      </c>
      <c r="H35" s="132">
        <v>8.3333333333333329E-2</v>
      </c>
      <c r="I35" s="132">
        <v>8.3333333333333329E-2</v>
      </c>
      <c r="J35" s="132">
        <v>8.3333333333333329E-2</v>
      </c>
      <c r="K35" s="132">
        <v>8.3333333333333329E-2</v>
      </c>
      <c r="L35" s="132">
        <v>8.3333333333333329E-2</v>
      </c>
      <c r="M35" s="132">
        <v>8.3333333333333329E-2</v>
      </c>
      <c r="N35" s="132">
        <v>8.3333333333333329E-2</v>
      </c>
      <c r="O35" s="132">
        <v>8.3333333333333329E-2</v>
      </c>
      <c r="P35" s="16">
        <f t="shared" si="0"/>
        <v>1</v>
      </c>
      <c r="Q35" s="476"/>
      <c r="R35" s="531"/>
      <c r="S35" s="531"/>
      <c r="T35" s="531"/>
      <c r="U35" s="531"/>
      <c r="V35" s="531"/>
      <c r="W35" s="531"/>
      <c r="X35" s="531"/>
      <c r="Y35" s="531"/>
      <c r="Z35" s="531"/>
      <c r="AA35" s="531"/>
      <c r="AB35" s="478"/>
      <c r="AC35" s="64"/>
      <c r="AD35" s="81"/>
      <c r="AE35" s="81"/>
      <c r="AF35" s="81"/>
      <c r="AG35" s="81"/>
      <c r="AH35" s="81"/>
      <c r="AI35" s="81"/>
    </row>
    <row r="36" spans="1:35" ht="47.1" customHeight="1" x14ac:dyDescent="0.3">
      <c r="A36" s="274" t="s">
        <v>122</v>
      </c>
      <c r="B36" s="275"/>
      <c r="C36" s="68"/>
      <c r="D36" s="111">
        <v>24</v>
      </c>
      <c r="E36" s="111">
        <v>62</v>
      </c>
      <c r="F36" s="111">
        <v>59</v>
      </c>
      <c r="G36" s="111">
        <v>65</v>
      </c>
      <c r="H36" s="111">
        <v>57</v>
      </c>
      <c r="I36" s="111">
        <v>71</v>
      </c>
      <c r="J36" s="116">
        <v>70</v>
      </c>
      <c r="K36" s="116">
        <v>63</v>
      </c>
      <c r="L36" s="116">
        <v>68</v>
      </c>
      <c r="M36" s="116">
        <v>65</v>
      </c>
      <c r="N36" s="116">
        <v>71</v>
      </c>
      <c r="O36" s="116">
        <v>63</v>
      </c>
      <c r="P36" s="107">
        <f t="shared" si="0"/>
        <v>738</v>
      </c>
      <c r="Q36" s="479"/>
      <c r="R36" s="480"/>
      <c r="S36" s="480"/>
      <c r="T36" s="480"/>
      <c r="U36" s="480"/>
      <c r="V36" s="480"/>
      <c r="W36" s="480"/>
      <c r="X36" s="480"/>
      <c r="Y36" s="480"/>
      <c r="Z36" s="480"/>
      <c r="AA36" s="480"/>
      <c r="AB36" s="481"/>
      <c r="AC36" s="64"/>
      <c r="AD36" s="81"/>
      <c r="AE36" s="81"/>
      <c r="AF36" s="81"/>
      <c r="AG36" s="81"/>
      <c r="AH36" s="81"/>
      <c r="AI36" s="81"/>
    </row>
    <row r="37" spans="1:35" ht="48" customHeight="1" x14ac:dyDescent="0.3">
      <c r="A37" s="273" t="s">
        <v>123</v>
      </c>
      <c r="B37" s="509">
        <v>7.5</v>
      </c>
      <c r="C37" s="67" t="s">
        <v>78</v>
      </c>
      <c r="D37" s="130">
        <v>8.3333333333333329E-2</v>
      </c>
      <c r="E37" s="130">
        <v>8.3333333333333329E-2</v>
      </c>
      <c r="F37" s="130">
        <v>8.3333333333333329E-2</v>
      </c>
      <c r="G37" s="130">
        <v>8.3333333333333329E-2</v>
      </c>
      <c r="H37" s="130">
        <v>8.3333333333333329E-2</v>
      </c>
      <c r="I37" s="130">
        <v>8.3333333333333329E-2</v>
      </c>
      <c r="J37" s="130">
        <v>8.3333333333333329E-2</v>
      </c>
      <c r="K37" s="130">
        <v>8.3333333333333329E-2</v>
      </c>
      <c r="L37" s="130">
        <v>8.3333333333333329E-2</v>
      </c>
      <c r="M37" s="130">
        <v>8.3333333333333329E-2</v>
      </c>
      <c r="N37" s="130">
        <v>8.3333333333333329E-2</v>
      </c>
      <c r="O37" s="130">
        <v>8.3333333333333329E-2</v>
      </c>
      <c r="P37" s="16">
        <f t="shared" si="0"/>
        <v>1</v>
      </c>
      <c r="Q37" s="278" t="s">
        <v>222</v>
      </c>
      <c r="R37" s="474"/>
      <c r="S37" s="474"/>
      <c r="T37" s="474"/>
      <c r="U37" s="474"/>
      <c r="V37" s="474"/>
      <c r="W37" s="474"/>
      <c r="X37" s="474"/>
      <c r="Y37" s="474"/>
      <c r="Z37" s="474"/>
      <c r="AA37" s="474"/>
      <c r="AB37" s="475"/>
      <c r="AC37" s="64"/>
      <c r="AH37" s="81"/>
      <c r="AI37" s="81"/>
    </row>
    <row r="38" spans="1:35" ht="48" customHeight="1" x14ac:dyDescent="0.3">
      <c r="A38" s="273"/>
      <c r="B38" s="271"/>
      <c r="C38" s="68" t="s">
        <v>79</v>
      </c>
      <c r="D38" s="132">
        <v>8.3333333333333329E-2</v>
      </c>
      <c r="E38" s="132">
        <v>8.3333333333333329E-2</v>
      </c>
      <c r="F38" s="132">
        <v>8.3333333333333329E-2</v>
      </c>
      <c r="G38" s="132">
        <v>8.3333333333333329E-2</v>
      </c>
      <c r="H38" s="132">
        <v>8.3333333333333329E-2</v>
      </c>
      <c r="I38" s="132">
        <v>8.3333333333333329E-2</v>
      </c>
      <c r="J38" s="132">
        <v>8.3333333333333329E-2</v>
      </c>
      <c r="K38" s="132">
        <v>8.3333333333333329E-2</v>
      </c>
      <c r="L38" s="132">
        <v>8.3333333333333329E-2</v>
      </c>
      <c r="M38" s="132">
        <v>8.3333333333333329E-2</v>
      </c>
      <c r="N38" s="132">
        <v>8.3333333333333329E-2</v>
      </c>
      <c r="O38" s="132">
        <v>8.3333333333333329E-2</v>
      </c>
      <c r="P38" s="16">
        <f t="shared" si="0"/>
        <v>1</v>
      </c>
      <c r="Q38" s="476"/>
      <c r="R38" s="477"/>
      <c r="S38" s="477"/>
      <c r="T38" s="477"/>
      <c r="U38" s="477"/>
      <c r="V38" s="477"/>
      <c r="W38" s="477"/>
      <c r="X38" s="477"/>
      <c r="Y38" s="477"/>
      <c r="Z38" s="477"/>
      <c r="AA38" s="477"/>
      <c r="AB38" s="478"/>
      <c r="AC38" s="64"/>
      <c r="AH38" s="81"/>
      <c r="AI38" s="81"/>
    </row>
    <row r="39" spans="1:35" ht="72" customHeight="1" x14ac:dyDescent="0.3">
      <c r="A39" s="274" t="s">
        <v>124</v>
      </c>
      <c r="B39" s="275"/>
      <c r="C39" s="68"/>
      <c r="D39" s="111">
        <v>2</v>
      </c>
      <c r="E39" s="111">
        <v>5</v>
      </c>
      <c r="F39" s="111">
        <v>5</v>
      </c>
      <c r="G39" s="111">
        <v>3</v>
      </c>
      <c r="H39" s="111">
        <v>5</v>
      </c>
      <c r="I39" s="111">
        <v>3</v>
      </c>
      <c r="J39" s="116">
        <v>6</v>
      </c>
      <c r="K39" s="116">
        <v>3</v>
      </c>
      <c r="L39" s="111">
        <v>6</v>
      </c>
      <c r="M39" s="116">
        <v>5</v>
      </c>
      <c r="N39" s="116">
        <v>6</v>
      </c>
      <c r="O39" s="116">
        <v>5</v>
      </c>
      <c r="P39" s="73">
        <f t="shared" si="0"/>
        <v>54</v>
      </c>
      <c r="Q39" s="479"/>
      <c r="R39" s="480"/>
      <c r="S39" s="480"/>
      <c r="T39" s="480"/>
      <c r="U39" s="480"/>
      <c r="V39" s="480"/>
      <c r="W39" s="480"/>
      <c r="X39" s="480"/>
      <c r="Y39" s="480"/>
      <c r="Z39" s="480"/>
      <c r="AA39" s="480"/>
      <c r="AB39" s="481"/>
      <c r="AC39" s="64"/>
      <c r="AH39" s="84"/>
      <c r="AI39" s="81"/>
    </row>
    <row r="40" spans="1:35" x14ac:dyDescent="0.25">
      <c r="F40" s="76"/>
      <c r="G40" s="74"/>
    </row>
    <row r="41" spans="1:35" x14ac:dyDescent="0.25">
      <c r="F41" s="77"/>
      <c r="G41" s="75"/>
    </row>
  </sheetData>
  <mergeCells count="93">
    <mergeCell ref="A34:A35"/>
    <mergeCell ref="B34:B35"/>
    <mergeCell ref="Q34:AB36"/>
    <mergeCell ref="A36:B36"/>
    <mergeCell ref="A37:A38"/>
    <mergeCell ref="B37:B38"/>
    <mergeCell ref="Q37:AB39"/>
    <mergeCell ref="A39:B39"/>
    <mergeCell ref="Y29:AB29"/>
    <mergeCell ref="Q30:T30"/>
    <mergeCell ref="U30:X30"/>
    <mergeCell ref="Y30:AB30"/>
    <mergeCell ref="A31:AB31"/>
    <mergeCell ref="A32:A33"/>
    <mergeCell ref="B32:B33"/>
    <mergeCell ref="C32:P32"/>
    <mergeCell ref="Q32:AB32"/>
    <mergeCell ref="Q33:AB33"/>
    <mergeCell ref="P23:P26"/>
    <mergeCell ref="Q23:AB26"/>
    <mergeCell ref="A27:AB27"/>
    <mergeCell ref="A28:A29"/>
    <mergeCell ref="B28:B29"/>
    <mergeCell ref="C28:C29"/>
    <mergeCell ref="D28:P28"/>
    <mergeCell ref="Q28:AB28"/>
    <mergeCell ref="Q29:T29"/>
    <mergeCell ref="U29:X29"/>
    <mergeCell ref="A23:A26"/>
    <mergeCell ref="B23:C26"/>
    <mergeCell ref="D23:F26"/>
    <mergeCell ref="G23:I26"/>
    <mergeCell ref="J23:L26"/>
    <mergeCell ref="M23:O26"/>
    <mergeCell ref="A20:AB20"/>
    <mergeCell ref="A21:A22"/>
    <mergeCell ref="B21:C22"/>
    <mergeCell ref="D21:O21"/>
    <mergeCell ref="P21:P22"/>
    <mergeCell ref="Q21:AB22"/>
    <mergeCell ref="D22:F22"/>
    <mergeCell ref="G22:I22"/>
    <mergeCell ref="J22:L22"/>
    <mergeCell ref="M22:O22"/>
    <mergeCell ref="Q17:S17"/>
    <mergeCell ref="T17:V17"/>
    <mergeCell ref="W17:Y17"/>
    <mergeCell ref="Z17:AB17"/>
    <mergeCell ref="Q18:S18"/>
    <mergeCell ref="T18:V18"/>
    <mergeCell ref="W18:Y18"/>
    <mergeCell ref="Z18:AB18"/>
    <mergeCell ref="A13:B13"/>
    <mergeCell ref="C13:Q13"/>
    <mergeCell ref="S13:T13"/>
    <mergeCell ref="V13:Y13"/>
    <mergeCell ref="A15:B16"/>
    <mergeCell ref="D15:E15"/>
    <mergeCell ref="F15:G15"/>
    <mergeCell ref="H15:I15"/>
    <mergeCell ref="Q15:AB15"/>
    <mergeCell ref="D16:E16"/>
    <mergeCell ref="F16:G16"/>
    <mergeCell ref="H16:I16"/>
    <mergeCell ref="Q16:V16"/>
    <mergeCell ref="W16:AB16"/>
    <mergeCell ref="AA13:AB13"/>
    <mergeCell ref="AA7:AB7"/>
    <mergeCell ref="Y8:Z8"/>
    <mergeCell ref="AA8:AB8"/>
    <mergeCell ref="Y9:Z9"/>
    <mergeCell ref="AA9:AB9"/>
    <mergeCell ref="Y7:Z7"/>
    <mergeCell ref="Y11:AB11"/>
    <mergeCell ref="C12:Z12"/>
    <mergeCell ref="A11:B11"/>
    <mergeCell ref="C11:K11"/>
    <mergeCell ref="M11:Q11"/>
    <mergeCell ref="R11:V11"/>
    <mergeCell ref="W11:X11"/>
    <mergeCell ref="A7:B9"/>
    <mergeCell ref="C7:K9"/>
    <mergeCell ref="R7:T9"/>
    <mergeCell ref="U7:V9"/>
    <mergeCell ref="W7:X9"/>
    <mergeCell ref="A1:A4"/>
    <mergeCell ref="B1:Y1"/>
    <mergeCell ref="Z1:AB1"/>
    <mergeCell ref="B2:Y2"/>
    <mergeCell ref="Z2:AB2"/>
    <mergeCell ref="B3:Y4"/>
    <mergeCell ref="Z3:AB3"/>
    <mergeCell ref="Z4:AB4"/>
  </mergeCells>
  <dataValidations count="3">
    <dataValidation type="textLength" operator="lessThanOrEqual" allowBlank="1" showInputMessage="1" showErrorMessage="1" errorTitle="Máximo 1.000 caracteres" error="Máximo 1.000 caracteres" sqref="U30:X30">
      <formula1>1000</formula1>
    </dataValidation>
    <dataValidation type="textLength" operator="lessThanOrEqual" allowBlank="1" showInputMessage="1" showErrorMessage="1" errorTitle="Máximo 2.000 caracteres" error="Máximo 2.000 caracteres" sqref="Q34:AB39">
      <formula1>2000</formula1>
    </dataValidation>
    <dataValidation type="textLength" operator="lessThanOrEqual" allowBlank="1" showInputMessage="1" showErrorMessage="1" errorTitle="Máximo 2.000 caracteres" error="Máximo 2.000 caracteres" promptTitle="2.000 caracteres" sqref="Q23:AB26">
      <formula1>2000</formula1>
    </dataValidation>
  </dataValidations>
  <printOptions horizontalCentered="1" verticalCentered="1"/>
  <pageMargins left="0.25" right="0.25" top="0" bottom="0" header="0.3" footer="0.3"/>
  <pageSetup paperSize="132" scale="35"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N41"/>
  <sheetViews>
    <sheetView zoomScale="90" zoomScaleNormal="90" workbookViewId="0">
      <selection activeCell="A7" sqref="A7:B9"/>
    </sheetView>
  </sheetViews>
  <sheetFormatPr baseColWidth="10" defaultColWidth="11.42578125" defaultRowHeight="15" x14ac:dyDescent="0.25"/>
  <cols>
    <col min="1" max="1" width="35.42578125" customWidth="1"/>
    <col min="2" max="2" width="17.42578125" customWidth="1"/>
    <col min="3" max="3" width="19.42578125" customWidth="1"/>
    <col min="4" max="15" width="8.42578125" customWidth="1"/>
    <col min="16" max="16" width="17.140625" customWidth="1"/>
    <col min="17" max="28" width="11.85546875" customWidth="1"/>
    <col min="29" max="29" width="6.42578125" style="18" bestFit="1" customWidth="1"/>
    <col min="30" max="30" width="22.85546875" customWidth="1"/>
    <col min="31" max="31" width="18.42578125" bestFit="1" customWidth="1"/>
    <col min="32" max="32" width="8.42578125" customWidth="1"/>
    <col min="33" max="33" width="18.42578125" bestFit="1" customWidth="1"/>
    <col min="34" max="34" width="5.42578125" customWidth="1"/>
    <col min="35" max="35" width="18.42578125" bestFit="1" customWidth="1"/>
    <col min="36" max="36" width="4.42578125" customWidth="1"/>
    <col min="37" max="37" width="23" bestFit="1" customWidth="1"/>
    <col min="38" max="38" width="11.42578125" customWidth="1"/>
    <col min="39" max="39" width="18.42578125" bestFit="1" customWidth="1"/>
    <col min="40" max="40" width="16.140625" customWidth="1"/>
  </cols>
  <sheetData>
    <row r="1" spans="1:28" ht="32.25" customHeight="1" x14ac:dyDescent="0.25">
      <c r="A1" s="377"/>
      <c r="B1" s="383" t="s">
        <v>0</v>
      </c>
      <c r="C1" s="384"/>
      <c r="D1" s="384"/>
      <c r="E1" s="384"/>
      <c r="F1" s="384"/>
      <c r="G1" s="384"/>
      <c r="H1" s="384"/>
      <c r="I1" s="384"/>
      <c r="J1" s="384"/>
      <c r="K1" s="384"/>
      <c r="L1" s="384"/>
      <c r="M1" s="384"/>
      <c r="N1" s="384"/>
      <c r="O1" s="384"/>
      <c r="P1" s="384"/>
      <c r="Q1" s="384"/>
      <c r="R1" s="384"/>
      <c r="S1" s="384"/>
      <c r="T1" s="384"/>
      <c r="U1" s="384"/>
      <c r="V1" s="384"/>
      <c r="W1" s="384"/>
      <c r="X1" s="384"/>
      <c r="Y1" s="385"/>
      <c r="Z1" s="357" t="s">
        <v>1</v>
      </c>
      <c r="AA1" s="358"/>
      <c r="AB1" s="359"/>
    </row>
    <row r="2" spans="1:28" ht="30.75" customHeight="1" x14ac:dyDescent="0.25">
      <c r="A2" s="378"/>
      <c r="B2" s="360" t="s">
        <v>2</v>
      </c>
      <c r="C2" s="361"/>
      <c r="D2" s="361"/>
      <c r="E2" s="361"/>
      <c r="F2" s="361"/>
      <c r="G2" s="361"/>
      <c r="H2" s="361"/>
      <c r="I2" s="361"/>
      <c r="J2" s="361"/>
      <c r="K2" s="361"/>
      <c r="L2" s="361"/>
      <c r="M2" s="361"/>
      <c r="N2" s="361"/>
      <c r="O2" s="361"/>
      <c r="P2" s="361"/>
      <c r="Q2" s="361"/>
      <c r="R2" s="361"/>
      <c r="S2" s="361"/>
      <c r="T2" s="361"/>
      <c r="U2" s="361"/>
      <c r="V2" s="361"/>
      <c r="W2" s="361"/>
      <c r="X2" s="361"/>
      <c r="Y2" s="362"/>
      <c r="Z2" s="317" t="s">
        <v>3</v>
      </c>
      <c r="AA2" s="318"/>
      <c r="AB2" s="319"/>
    </row>
    <row r="3" spans="1:28" ht="24" customHeight="1" x14ac:dyDescent="0.25">
      <c r="A3" s="378"/>
      <c r="B3" s="363" t="s">
        <v>4</v>
      </c>
      <c r="C3" s="364"/>
      <c r="D3" s="364"/>
      <c r="E3" s="364"/>
      <c r="F3" s="364"/>
      <c r="G3" s="364"/>
      <c r="H3" s="364"/>
      <c r="I3" s="364"/>
      <c r="J3" s="364"/>
      <c r="K3" s="364"/>
      <c r="L3" s="364"/>
      <c r="M3" s="364"/>
      <c r="N3" s="364"/>
      <c r="O3" s="364"/>
      <c r="P3" s="364"/>
      <c r="Q3" s="364"/>
      <c r="R3" s="364"/>
      <c r="S3" s="364"/>
      <c r="T3" s="364"/>
      <c r="U3" s="364"/>
      <c r="V3" s="364"/>
      <c r="W3" s="364"/>
      <c r="X3" s="364"/>
      <c r="Y3" s="365"/>
      <c r="Z3" s="317" t="s">
        <v>5</v>
      </c>
      <c r="AA3" s="318"/>
      <c r="AB3" s="319"/>
    </row>
    <row r="4" spans="1:28" ht="15.75" customHeight="1" thickBot="1" x14ac:dyDescent="0.3">
      <c r="A4" s="379"/>
      <c r="B4" s="366"/>
      <c r="C4" s="367"/>
      <c r="D4" s="367"/>
      <c r="E4" s="367"/>
      <c r="F4" s="367"/>
      <c r="G4" s="367"/>
      <c r="H4" s="367"/>
      <c r="I4" s="367"/>
      <c r="J4" s="367"/>
      <c r="K4" s="367"/>
      <c r="L4" s="367"/>
      <c r="M4" s="367"/>
      <c r="N4" s="367"/>
      <c r="O4" s="367"/>
      <c r="P4" s="367"/>
      <c r="Q4" s="367"/>
      <c r="R4" s="367"/>
      <c r="S4" s="367"/>
      <c r="T4" s="367"/>
      <c r="U4" s="367"/>
      <c r="V4" s="367"/>
      <c r="W4" s="367"/>
      <c r="X4" s="367"/>
      <c r="Y4" s="368"/>
      <c r="Z4" s="374" t="s">
        <v>6</v>
      </c>
      <c r="AA4" s="375"/>
      <c r="AB4" s="376"/>
    </row>
    <row r="5" spans="1:28" ht="9" customHeight="1" thickBot="1" x14ac:dyDescent="0.3">
      <c r="A5" s="90"/>
      <c r="B5" s="88"/>
      <c r="C5" s="89"/>
      <c r="D5" s="8"/>
      <c r="E5" s="8"/>
      <c r="F5" s="8"/>
      <c r="G5" s="8"/>
      <c r="H5" s="8"/>
      <c r="I5" s="8"/>
      <c r="J5" s="8"/>
      <c r="K5" s="8"/>
      <c r="L5" s="8"/>
      <c r="M5" s="8"/>
      <c r="N5" s="8"/>
      <c r="O5" s="8"/>
      <c r="P5" s="8"/>
      <c r="Q5" s="8"/>
      <c r="R5" s="8"/>
      <c r="S5" s="8"/>
      <c r="T5" s="8"/>
      <c r="U5" s="8"/>
      <c r="V5" s="8"/>
      <c r="W5" s="8"/>
      <c r="X5" s="9"/>
      <c r="Y5" s="8"/>
      <c r="Z5" s="10"/>
      <c r="AA5" s="2"/>
      <c r="AB5" s="91"/>
    </row>
    <row r="6" spans="1:28" ht="9" customHeight="1" thickBot="1" x14ac:dyDescent="0.3">
      <c r="A6" s="7"/>
      <c r="B6" s="8"/>
      <c r="C6" s="8"/>
      <c r="D6" s="8"/>
      <c r="E6" s="8"/>
      <c r="F6" s="8"/>
      <c r="G6" s="8"/>
      <c r="H6" s="8"/>
      <c r="I6" s="8"/>
      <c r="J6" s="8"/>
      <c r="K6" s="8"/>
      <c r="L6" s="8"/>
      <c r="M6" s="8"/>
      <c r="N6" s="8"/>
      <c r="O6" s="8"/>
      <c r="P6" s="8"/>
      <c r="Q6" s="8"/>
      <c r="R6" s="8"/>
      <c r="S6" s="8"/>
      <c r="T6" s="8"/>
      <c r="U6" s="8"/>
      <c r="V6" s="8"/>
      <c r="W6" s="8"/>
      <c r="X6" s="9"/>
      <c r="Y6" s="8"/>
      <c r="Z6" s="8"/>
      <c r="AA6" s="4"/>
      <c r="AB6" s="92"/>
    </row>
    <row r="7" spans="1:28" ht="15" customHeight="1" x14ac:dyDescent="0.25">
      <c r="A7" s="459" t="s">
        <v>7</v>
      </c>
      <c r="B7" s="460"/>
      <c r="C7" s="336" t="s">
        <v>8</v>
      </c>
      <c r="D7" s="310"/>
      <c r="E7" s="310"/>
      <c r="F7" s="310"/>
      <c r="G7" s="310"/>
      <c r="H7" s="310"/>
      <c r="I7" s="310"/>
      <c r="J7" s="310"/>
      <c r="K7" s="337"/>
      <c r="L7" s="95"/>
      <c r="M7" s="85"/>
      <c r="N7" s="85"/>
      <c r="O7" s="85"/>
      <c r="P7" s="85"/>
      <c r="Q7" s="86"/>
      <c r="R7" s="388" t="s">
        <v>9</v>
      </c>
      <c r="S7" s="389"/>
      <c r="T7" s="390"/>
      <c r="U7" s="435">
        <v>44564</v>
      </c>
      <c r="V7" s="436"/>
      <c r="W7" s="388" t="s">
        <v>10</v>
      </c>
      <c r="X7" s="390"/>
      <c r="Y7" s="450" t="s">
        <v>11</v>
      </c>
      <c r="Z7" s="451"/>
      <c r="AA7" s="334"/>
      <c r="AB7" s="335"/>
    </row>
    <row r="8" spans="1:28" ht="15" customHeight="1" x14ac:dyDescent="0.25">
      <c r="A8" s="461"/>
      <c r="B8" s="462"/>
      <c r="C8" s="338"/>
      <c r="D8" s="312"/>
      <c r="E8" s="312"/>
      <c r="F8" s="312"/>
      <c r="G8" s="312"/>
      <c r="H8" s="312"/>
      <c r="I8" s="312"/>
      <c r="J8" s="312"/>
      <c r="K8" s="339"/>
      <c r="L8" s="95"/>
      <c r="M8" s="85"/>
      <c r="N8" s="85"/>
      <c r="O8" s="85"/>
      <c r="P8" s="85"/>
      <c r="Q8" s="86"/>
      <c r="R8" s="391"/>
      <c r="S8" s="392"/>
      <c r="T8" s="393"/>
      <c r="U8" s="437"/>
      <c r="V8" s="438"/>
      <c r="W8" s="391"/>
      <c r="X8" s="393"/>
      <c r="Y8" s="457" t="s">
        <v>12</v>
      </c>
      <c r="Z8" s="458"/>
      <c r="AA8" s="344"/>
      <c r="AB8" s="345"/>
    </row>
    <row r="9" spans="1:28" ht="15" customHeight="1" thickBot="1" x14ac:dyDescent="0.3">
      <c r="A9" s="463"/>
      <c r="B9" s="464"/>
      <c r="C9" s="340"/>
      <c r="D9" s="314"/>
      <c r="E9" s="314"/>
      <c r="F9" s="314"/>
      <c r="G9" s="314"/>
      <c r="H9" s="314"/>
      <c r="I9" s="314"/>
      <c r="J9" s="314"/>
      <c r="K9" s="341"/>
      <c r="L9" s="95"/>
      <c r="M9" s="85"/>
      <c r="N9" s="85"/>
      <c r="O9" s="85"/>
      <c r="P9" s="85"/>
      <c r="Q9" s="86"/>
      <c r="R9" s="394"/>
      <c r="S9" s="395"/>
      <c r="T9" s="396"/>
      <c r="U9" s="439"/>
      <c r="V9" s="440"/>
      <c r="W9" s="394"/>
      <c r="X9" s="396"/>
      <c r="Y9" s="455" t="s">
        <v>13</v>
      </c>
      <c r="Z9" s="456"/>
      <c r="AA9" s="346" t="s">
        <v>14</v>
      </c>
      <c r="AB9" s="347"/>
    </row>
    <row r="10" spans="1:28" ht="9" customHeight="1" thickBot="1" x14ac:dyDescent="0.3">
      <c r="A10" s="87"/>
      <c r="B10" s="96"/>
      <c r="C10" s="14"/>
      <c r="D10" s="14"/>
      <c r="E10" s="14"/>
      <c r="F10" s="14"/>
      <c r="G10" s="14"/>
      <c r="H10" s="14"/>
      <c r="I10" s="14"/>
      <c r="J10" s="14"/>
      <c r="K10" s="14"/>
      <c r="L10" s="14"/>
      <c r="M10" s="133"/>
      <c r="N10" s="133"/>
      <c r="O10" s="133"/>
      <c r="P10" s="133"/>
      <c r="Q10" s="133"/>
      <c r="R10" s="100"/>
      <c r="S10" s="100"/>
      <c r="T10" s="100"/>
      <c r="U10" s="100"/>
      <c r="V10" s="100"/>
      <c r="W10" s="135"/>
      <c r="X10" s="135"/>
      <c r="Y10" s="135"/>
      <c r="Z10" s="135"/>
      <c r="AA10" s="135"/>
      <c r="AB10" s="138"/>
    </row>
    <row r="11" spans="1:28" ht="55.5" customHeight="1" thickBot="1" x14ac:dyDescent="0.3">
      <c r="A11" s="386" t="s">
        <v>15</v>
      </c>
      <c r="B11" s="387"/>
      <c r="C11" s="352" t="s">
        <v>16</v>
      </c>
      <c r="D11" s="353"/>
      <c r="E11" s="353"/>
      <c r="F11" s="353"/>
      <c r="G11" s="353"/>
      <c r="H11" s="353"/>
      <c r="I11" s="353"/>
      <c r="J11" s="353"/>
      <c r="K11" s="354"/>
      <c r="L11" s="66"/>
      <c r="M11" s="342" t="s">
        <v>17</v>
      </c>
      <c r="N11" s="465"/>
      <c r="O11" s="465"/>
      <c r="P11" s="465"/>
      <c r="Q11" s="343"/>
      <c r="R11" s="452" t="s">
        <v>18</v>
      </c>
      <c r="S11" s="453"/>
      <c r="T11" s="453"/>
      <c r="U11" s="453"/>
      <c r="V11" s="454"/>
      <c r="W11" s="342" t="s">
        <v>19</v>
      </c>
      <c r="X11" s="343"/>
      <c r="Y11" s="320" t="s">
        <v>20</v>
      </c>
      <c r="Z11" s="321"/>
      <c r="AA11" s="321"/>
      <c r="AB11" s="322"/>
    </row>
    <row r="12" spans="1:28" ht="9" customHeight="1" thickBot="1" x14ac:dyDescent="0.3">
      <c r="A12" s="70"/>
      <c r="B12" s="99"/>
      <c r="C12" s="355"/>
      <c r="D12" s="356"/>
      <c r="E12" s="356"/>
      <c r="F12" s="356"/>
      <c r="G12" s="356"/>
      <c r="H12" s="356"/>
      <c r="I12" s="356"/>
      <c r="J12" s="356"/>
      <c r="K12" s="356"/>
      <c r="L12" s="356"/>
      <c r="M12" s="356"/>
      <c r="N12" s="356"/>
      <c r="O12" s="356"/>
      <c r="P12" s="356"/>
      <c r="Q12" s="356"/>
      <c r="R12" s="356"/>
      <c r="S12" s="356"/>
      <c r="T12" s="356"/>
      <c r="U12" s="356"/>
      <c r="V12" s="356"/>
      <c r="W12" s="356"/>
      <c r="X12" s="356"/>
      <c r="Y12" s="356"/>
      <c r="Z12" s="356"/>
      <c r="AA12" s="6"/>
      <c r="AB12" s="93"/>
    </row>
    <row r="13" spans="1:28" s="1" customFormat="1" ht="37.5" customHeight="1" thickBot="1" x14ac:dyDescent="0.3">
      <c r="A13" s="459" t="s">
        <v>21</v>
      </c>
      <c r="B13" s="460"/>
      <c r="C13" s="413" t="s">
        <v>125</v>
      </c>
      <c r="D13" s="414"/>
      <c r="E13" s="414"/>
      <c r="F13" s="414"/>
      <c r="G13" s="414"/>
      <c r="H13" s="414"/>
      <c r="I13" s="414"/>
      <c r="J13" s="414"/>
      <c r="K13" s="414"/>
      <c r="L13" s="414"/>
      <c r="M13" s="414"/>
      <c r="N13" s="414"/>
      <c r="O13" s="414"/>
      <c r="P13" s="414"/>
      <c r="Q13" s="415"/>
      <c r="R13" s="8"/>
      <c r="S13" s="328" t="s">
        <v>22</v>
      </c>
      <c r="T13" s="328"/>
      <c r="U13" s="105">
        <v>1</v>
      </c>
      <c r="V13" s="327" t="s">
        <v>23</v>
      </c>
      <c r="W13" s="328"/>
      <c r="X13" s="328"/>
      <c r="Y13" s="328"/>
      <c r="Z13" s="8"/>
      <c r="AA13" s="332">
        <v>0.1</v>
      </c>
      <c r="AB13" s="333"/>
    </row>
    <row r="14" spans="1:28" ht="16.5" customHeight="1" thickBot="1" x14ac:dyDescent="0.3">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94"/>
    </row>
    <row r="15" spans="1:28" ht="24" customHeight="1" thickBot="1" x14ac:dyDescent="0.3">
      <c r="A15" s="369" t="s">
        <v>24</v>
      </c>
      <c r="B15" s="370"/>
      <c r="C15" s="137" t="s">
        <v>25</v>
      </c>
      <c r="D15" s="323" t="s">
        <v>26</v>
      </c>
      <c r="E15" s="324"/>
      <c r="F15" s="323" t="s">
        <v>27</v>
      </c>
      <c r="G15" s="324"/>
      <c r="H15" s="323" t="s">
        <v>28</v>
      </c>
      <c r="I15" s="373"/>
      <c r="J15" s="136"/>
      <c r="K15" s="65"/>
      <c r="L15" s="136"/>
      <c r="M15" s="4"/>
      <c r="N15" s="4"/>
      <c r="O15" s="4"/>
      <c r="P15" s="4"/>
      <c r="Q15" s="329" t="s">
        <v>29</v>
      </c>
      <c r="R15" s="330"/>
      <c r="S15" s="330"/>
      <c r="T15" s="330"/>
      <c r="U15" s="330"/>
      <c r="V15" s="330"/>
      <c r="W15" s="330"/>
      <c r="X15" s="330"/>
      <c r="Y15" s="330"/>
      <c r="Z15" s="330"/>
      <c r="AA15" s="330"/>
      <c r="AB15" s="331"/>
    </row>
    <row r="16" spans="1:28" ht="35.25" customHeight="1" thickBot="1" x14ac:dyDescent="0.3">
      <c r="A16" s="371"/>
      <c r="B16" s="372"/>
      <c r="C16" s="98"/>
      <c r="D16" s="325"/>
      <c r="E16" s="326"/>
      <c r="F16" s="325"/>
      <c r="G16" s="326"/>
      <c r="H16" s="325" t="s">
        <v>216</v>
      </c>
      <c r="I16" s="441"/>
      <c r="J16" s="136"/>
      <c r="K16" s="136"/>
      <c r="L16" s="136"/>
      <c r="M16" s="4"/>
      <c r="N16" s="4"/>
      <c r="O16" s="4"/>
      <c r="P16" s="4"/>
      <c r="Q16" s="419" t="s">
        <v>30</v>
      </c>
      <c r="R16" s="303"/>
      <c r="S16" s="303"/>
      <c r="T16" s="303"/>
      <c r="U16" s="303"/>
      <c r="V16" s="420"/>
      <c r="W16" s="302" t="s">
        <v>31</v>
      </c>
      <c r="X16" s="303"/>
      <c r="Y16" s="303"/>
      <c r="Z16" s="303"/>
      <c r="AA16" s="303"/>
      <c r="AB16" s="304"/>
    </row>
    <row r="17" spans="1:40" ht="27" customHeight="1" x14ac:dyDescent="0.25">
      <c r="A17" s="3"/>
      <c r="B17" s="4"/>
      <c r="C17" s="4"/>
      <c r="D17" s="13"/>
      <c r="E17" s="13"/>
      <c r="F17" s="13"/>
      <c r="G17" s="13"/>
      <c r="H17" s="13"/>
      <c r="I17" s="13"/>
      <c r="J17" s="13"/>
      <c r="K17" s="13"/>
      <c r="L17" s="13"/>
      <c r="M17" s="4"/>
      <c r="N17" s="4"/>
      <c r="O17" s="4"/>
      <c r="P17" s="4"/>
      <c r="Q17" s="348" t="s">
        <v>32</v>
      </c>
      <c r="R17" s="306"/>
      <c r="S17" s="307"/>
      <c r="T17" s="305" t="s">
        <v>33</v>
      </c>
      <c r="U17" s="306"/>
      <c r="V17" s="307"/>
      <c r="W17" s="305" t="s">
        <v>32</v>
      </c>
      <c r="X17" s="306"/>
      <c r="Y17" s="307"/>
      <c r="Z17" s="305" t="s">
        <v>33</v>
      </c>
      <c r="AA17" s="306"/>
      <c r="AB17" s="418"/>
      <c r="AC17" s="17"/>
      <c r="AD17" s="17"/>
    </row>
    <row r="18" spans="1:40" ht="18" customHeight="1" thickBot="1" x14ac:dyDescent="0.3">
      <c r="A18" s="7"/>
      <c r="B18" s="8"/>
      <c r="C18" s="13"/>
      <c r="D18" s="13"/>
      <c r="E18" s="13"/>
      <c r="F18" s="13"/>
      <c r="G18" s="69"/>
      <c r="H18" s="69"/>
      <c r="I18" s="69"/>
      <c r="J18" s="69"/>
      <c r="K18" s="69"/>
      <c r="L18" s="69"/>
      <c r="M18" s="13"/>
      <c r="N18" s="13"/>
      <c r="O18" s="13"/>
      <c r="P18" s="13"/>
      <c r="Q18" s="242">
        <v>15057500</v>
      </c>
      <c r="R18" s="243"/>
      <c r="S18" s="494"/>
      <c r="T18" s="242">
        <v>15057500</v>
      </c>
      <c r="U18" s="243"/>
      <c r="V18" s="244"/>
      <c r="W18" s="445">
        <v>738343234</v>
      </c>
      <c r="X18" s="243"/>
      <c r="Y18" s="244"/>
      <c r="Z18" s="532">
        <v>710058067</v>
      </c>
      <c r="AA18" s="533"/>
      <c r="AB18" s="534"/>
      <c r="AC18" s="19"/>
      <c r="AD18" s="19"/>
    </row>
    <row r="19" spans="1:40" ht="7.5" customHeight="1" thickBot="1" x14ac:dyDescent="0.3">
      <c r="A19" s="7"/>
      <c r="B19" s="8"/>
      <c r="C19" s="13"/>
      <c r="D19" s="13"/>
      <c r="E19" s="13"/>
      <c r="F19" s="13"/>
      <c r="G19" s="13"/>
      <c r="H19" s="13"/>
      <c r="I19" s="13"/>
      <c r="J19" s="13"/>
      <c r="K19" s="13"/>
      <c r="L19" s="13"/>
      <c r="M19" s="13"/>
      <c r="N19" s="13"/>
      <c r="O19" s="13"/>
      <c r="P19" s="13"/>
      <c r="Q19" s="13"/>
      <c r="R19" s="13"/>
      <c r="S19" s="13"/>
      <c r="T19" s="13"/>
      <c r="U19" s="13"/>
      <c r="V19" s="13"/>
      <c r="W19" s="13"/>
      <c r="X19" s="13"/>
      <c r="Y19" s="13"/>
      <c r="Z19" s="13"/>
      <c r="AA19" s="4"/>
      <c r="AB19" s="92"/>
    </row>
    <row r="20" spans="1:40" ht="17.25" customHeight="1" x14ac:dyDescent="0.25">
      <c r="A20" s="489" t="s">
        <v>34</v>
      </c>
      <c r="B20" s="490"/>
      <c r="C20" s="491"/>
      <c r="D20" s="491"/>
      <c r="E20" s="491"/>
      <c r="F20" s="491"/>
      <c r="G20" s="491"/>
      <c r="H20" s="491"/>
      <c r="I20" s="491"/>
      <c r="J20" s="491"/>
      <c r="K20" s="491"/>
      <c r="L20" s="491"/>
      <c r="M20" s="491"/>
      <c r="N20" s="491"/>
      <c r="O20" s="491"/>
      <c r="P20" s="491"/>
      <c r="Q20" s="491"/>
      <c r="R20" s="491"/>
      <c r="S20" s="491"/>
      <c r="T20" s="491"/>
      <c r="U20" s="491"/>
      <c r="V20" s="491"/>
      <c r="W20" s="491"/>
      <c r="X20" s="491"/>
      <c r="Y20" s="491"/>
      <c r="Z20" s="491"/>
      <c r="AA20" s="491"/>
      <c r="AB20" s="492"/>
    </row>
    <row r="21" spans="1:40" ht="15" customHeight="1" x14ac:dyDescent="0.25">
      <c r="A21" s="430" t="s">
        <v>35</v>
      </c>
      <c r="B21" s="443" t="s">
        <v>36</v>
      </c>
      <c r="C21" s="444"/>
      <c r="D21" s="248" t="s">
        <v>37</v>
      </c>
      <c r="E21" s="249"/>
      <c r="F21" s="249"/>
      <c r="G21" s="249"/>
      <c r="H21" s="249"/>
      <c r="I21" s="249"/>
      <c r="J21" s="249"/>
      <c r="K21" s="249"/>
      <c r="L21" s="249"/>
      <c r="M21" s="249"/>
      <c r="N21" s="249"/>
      <c r="O21" s="397"/>
      <c r="P21" s="416" t="s">
        <v>38</v>
      </c>
      <c r="Q21" s="416" t="s">
        <v>39</v>
      </c>
      <c r="R21" s="416"/>
      <c r="S21" s="416"/>
      <c r="T21" s="416"/>
      <c r="U21" s="416"/>
      <c r="V21" s="416"/>
      <c r="W21" s="416"/>
      <c r="X21" s="416"/>
      <c r="Y21" s="416"/>
      <c r="Z21" s="416"/>
      <c r="AA21" s="416"/>
      <c r="AB21" s="417"/>
    </row>
    <row r="22" spans="1:40" ht="27" customHeight="1" x14ac:dyDescent="0.25">
      <c r="A22" s="431"/>
      <c r="B22" s="315"/>
      <c r="C22" s="254"/>
      <c r="D22" s="248" t="s">
        <v>25</v>
      </c>
      <c r="E22" s="249"/>
      <c r="F22" s="397"/>
      <c r="G22" s="248" t="s">
        <v>26</v>
      </c>
      <c r="H22" s="249"/>
      <c r="I22" s="397"/>
      <c r="J22" s="248" t="s">
        <v>27</v>
      </c>
      <c r="K22" s="249"/>
      <c r="L22" s="397"/>
      <c r="M22" s="248" t="s">
        <v>28</v>
      </c>
      <c r="N22" s="249"/>
      <c r="O22" s="397"/>
      <c r="P22" s="397"/>
      <c r="Q22" s="416"/>
      <c r="R22" s="416"/>
      <c r="S22" s="416"/>
      <c r="T22" s="416"/>
      <c r="U22" s="416"/>
      <c r="V22" s="416"/>
      <c r="W22" s="416"/>
      <c r="X22" s="416"/>
      <c r="Y22" s="416"/>
      <c r="Z22" s="416"/>
      <c r="AA22" s="416"/>
      <c r="AB22" s="417"/>
    </row>
    <row r="23" spans="1:40" ht="15" customHeight="1" x14ac:dyDescent="0.25">
      <c r="A23" s="432" t="s">
        <v>126</v>
      </c>
      <c r="B23" s="398"/>
      <c r="C23" s="399"/>
      <c r="D23" s="154"/>
      <c r="E23" s="155"/>
      <c r="F23" s="156"/>
      <c r="G23" s="154"/>
      <c r="H23" s="155"/>
      <c r="I23" s="156"/>
      <c r="J23" s="154"/>
      <c r="K23" s="155"/>
      <c r="L23" s="156"/>
      <c r="M23" s="154"/>
      <c r="N23" s="155"/>
      <c r="O23" s="156"/>
      <c r="P23" s="380"/>
      <c r="Q23" s="535"/>
      <c r="R23" s="536"/>
      <c r="S23" s="536"/>
      <c r="T23" s="536"/>
      <c r="U23" s="536"/>
      <c r="V23" s="536"/>
      <c r="W23" s="536"/>
      <c r="X23" s="536"/>
      <c r="Y23" s="536"/>
      <c r="Z23" s="536"/>
      <c r="AA23" s="536"/>
      <c r="AB23" s="537"/>
    </row>
    <row r="24" spans="1:40" ht="15" customHeight="1" x14ac:dyDescent="0.25">
      <c r="A24" s="433"/>
      <c r="B24" s="400"/>
      <c r="C24" s="401"/>
      <c r="D24" s="151"/>
      <c r="E24" s="152"/>
      <c r="F24" s="153"/>
      <c r="G24" s="151"/>
      <c r="H24" s="152"/>
      <c r="I24" s="153"/>
      <c r="J24" s="151"/>
      <c r="K24" s="152"/>
      <c r="L24" s="153"/>
      <c r="M24" s="151"/>
      <c r="N24" s="152"/>
      <c r="O24" s="153"/>
      <c r="P24" s="381"/>
      <c r="Q24" s="538"/>
      <c r="R24" s="539"/>
      <c r="S24" s="539"/>
      <c r="T24" s="539"/>
      <c r="U24" s="539"/>
      <c r="V24" s="539"/>
      <c r="W24" s="539"/>
      <c r="X24" s="539"/>
      <c r="Y24" s="539"/>
      <c r="Z24" s="539"/>
      <c r="AA24" s="539"/>
      <c r="AB24" s="540"/>
    </row>
    <row r="25" spans="1:40" ht="15" customHeight="1" x14ac:dyDescent="0.25">
      <c r="A25" s="433"/>
      <c r="B25" s="400"/>
      <c r="C25" s="401"/>
      <c r="D25" s="151"/>
      <c r="E25" s="152"/>
      <c r="F25" s="153"/>
      <c r="G25" s="151"/>
      <c r="H25" s="152"/>
      <c r="I25" s="153"/>
      <c r="J25" s="151"/>
      <c r="K25" s="152"/>
      <c r="L25" s="153"/>
      <c r="M25" s="151"/>
      <c r="N25" s="152"/>
      <c r="O25" s="153"/>
      <c r="P25" s="381"/>
      <c r="Q25" s="538"/>
      <c r="R25" s="539"/>
      <c r="S25" s="539"/>
      <c r="T25" s="539"/>
      <c r="U25" s="539"/>
      <c r="V25" s="539"/>
      <c r="W25" s="539"/>
      <c r="X25" s="539"/>
      <c r="Y25" s="539"/>
      <c r="Z25" s="539"/>
      <c r="AA25" s="539"/>
      <c r="AB25" s="540"/>
    </row>
    <row r="26" spans="1:40" ht="15" customHeight="1" thickBot="1" x14ac:dyDescent="0.3">
      <c r="A26" s="434"/>
      <c r="B26" s="402"/>
      <c r="C26" s="403"/>
      <c r="D26" s="151"/>
      <c r="E26" s="152"/>
      <c r="F26" s="153"/>
      <c r="G26" s="151"/>
      <c r="H26" s="152"/>
      <c r="I26" s="153"/>
      <c r="J26" s="151"/>
      <c r="K26" s="152"/>
      <c r="L26" s="153"/>
      <c r="M26" s="151"/>
      <c r="N26" s="152"/>
      <c r="O26" s="153"/>
      <c r="P26" s="382"/>
      <c r="Q26" s="541"/>
      <c r="R26" s="542"/>
      <c r="S26" s="542"/>
      <c r="T26" s="542"/>
      <c r="U26" s="542"/>
      <c r="V26" s="542"/>
      <c r="W26" s="542"/>
      <c r="X26" s="542"/>
      <c r="Y26" s="542"/>
      <c r="Z26" s="542"/>
      <c r="AA26" s="542"/>
      <c r="AB26" s="543"/>
    </row>
    <row r="27" spans="1:40" ht="29.25" customHeight="1" x14ac:dyDescent="0.25">
      <c r="A27" s="446"/>
      <c r="B27" s="447"/>
      <c r="C27" s="447"/>
      <c r="D27" s="447"/>
      <c r="E27" s="447"/>
      <c r="F27" s="447"/>
      <c r="G27" s="447"/>
      <c r="H27" s="447"/>
      <c r="I27" s="447"/>
      <c r="J27" s="447"/>
      <c r="K27" s="447"/>
      <c r="L27" s="447"/>
      <c r="M27" s="447"/>
      <c r="N27" s="447"/>
      <c r="O27" s="447"/>
      <c r="P27" s="447"/>
      <c r="Q27" s="447"/>
      <c r="R27" s="447"/>
      <c r="S27" s="447"/>
      <c r="T27" s="447"/>
      <c r="U27" s="447"/>
      <c r="V27" s="447"/>
      <c r="W27" s="447"/>
      <c r="X27" s="447"/>
      <c r="Y27" s="447"/>
      <c r="Z27" s="447"/>
      <c r="AA27" s="447"/>
      <c r="AB27" s="448"/>
    </row>
    <row r="28" spans="1:40" ht="36.75" customHeight="1" x14ac:dyDescent="0.3">
      <c r="A28" s="430" t="s">
        <v>35</v>
      </c>
      <c r="B28" s="416" t="s">
        <v>40</v>
      </c>
      <c r="C28" s="416" t="s">
        <v>36</v>
      </c>
      <c r="D28" s="416" t="s">
        <v>41</v>
      </c>
      <c r="E28" s="416"/>
      <c r="F28" s="416"/>
      <c r="G28" s="416"/>
      <c r="H28" s="416"/>
      <c r="I28" s="416"/>
      <c r="J28" s="416"/>
      <c r="K28" s="416"/>
      <c r="L28" s="416"/>
      <c r="M28" s="416"/>
      <c r="N28" s="416"/>
      <c r="O28" s="416"/>
      <c r="P28" s="416"/>
      <c r="Q28" s="416" t="s">
        <v>42</v>
      </c>
      <c r="R28" s="416"/>
      <c r="S28" s="416"/>
      <c r="T28" s="416"/>
      <c r="U28" s="416"/>
      <c r="V28" s="416"/>
      <c r="W28" s="416"/>
      <c r="X28" s="416"/>
      <c r="Y28" s="416"/>
      <c r="Z28" s="416"/>
      <c r="AA28" s="416"/>
      <c r="AB28" s="416"/>
      <c r="AE28" s="82"/>
      <c r="AF28" s="82"/>
      <c r="AG28" s="82"/>
      <c r="AH28" s="82"/>
      <c r="AI28" s="82"/>
      <c r="AJ28" s="82"/>
      <c r="AK28" s="82"/>
      <c r="AL28" s="82"/>
      <c r="AM28" s="82"/>
      <c r="AN28" s="81"/>
    </row>
    <row r="29" spans="1:40" ht="25.5" customHeight="1" x14ac:dyDescent="0.3">
      <c r="A29" s="430"/>
      <c r="B29" s="416"/>
      <c r="C29" s="442"/>
      <c r="D29" s="134" t="s">
        <v>43</v>
      </c>
      <c r="E29" s="134" t="s">
        <v>44</v>
      </c>
      <c r="F29" s="134" t="s">
        <v>45</v>
      </c>
      <c r="G29" s="134" t="s">
        <v>46</v>
      </c>
      <c r="H29" s="134" t="s">
        <v>47</v>
      </c>
      <c r="I29" s="134" t="s">
        <v>48</v>
      </c>
      <c r="J29" s="134" t="s">
        <v>49</v>
      </c>
      <c r="K29" s="134" t="s">
        <v>50</v>
      </c>
      <c r="L29" s="134" t="s">
        <v>51</v>
      </c>
      <c r="M29" s="134" t="s">
        <v>52</v>
      </c>
      <c r="N29" s="134" t="s">
        <v>53</v>
      </c>
      <c r="O29" s="134" t="s">
        <v>54</v>
      </c>
      <c r="P29" s="134" t="s">
        <v>38</v>
      </c>
      <c r="Q29" s="315" t="s">
        <v>55</v>
      </c>
      <c r="R29" s="316"/>
      <c r="S29" s="316"/>
      <c r="T29" s="254"/>
      <c r="U29" s="315" t="s">
        <v>56</v>
      </c>
      <c r="V29" s="316"/>
      <c r="W29" s="316"/>
      <c r="X29" s="254"/>
      <c r="Y29" s="315" t="s">
        <v>57</v>
      </c>
      <c r="Z29" s="316"/>
      <c r="AA29" s="316"/>
      <c r="AB29" s="449"/>
      <c r="AE29" s="82"/>
      <c r="AF29" s="82"/>
      <c r="AG29" s="82"/>
      <c r="AH29" s="82"/>
      <c r="AI29" s="82"/>
      <c r="AJ29" s="82"/>
      <c r="AK29" s="82"/>
      <c r="AL29" s="82"/>
      <c r="AM29" s="82"/>
      <c r="AN29" s="81"/>
    </row>
    <row r="30" spans="1:40" ht="138" customHeight="1" thickBot="1" x14ac:dyDescent="0.35">
      <c r="A30" s="79" t="s">
        <v>126</v>
      </c>
      <c r="B30" s="80">
        <v>0.1</v>
      </c>
      <c r="C30" s="108">
        <v>1</v>
      </c>
      <c r="D30" s="141">
        <v>8.3333333333333329E-2</v>
      </c>
      <c r="E30" s="141">
        <v>8.3333333333333329E-2</v>
      </c>
      <c r="F30" s="141">
        <v>8.3333333333333329E-2</v>
      </c>
      <c r="G30" s="141">
        <v>8.3333333333333329E-2</v>
      </c>
      <c r="H30" s="141">
        <v>8.3333333333333329E-2</v>
      </c>
      <c r="I30" s="141">
        <v>8.3333333333333329E-2</v>
      </c>
      <c r="J30" s="141">
        <v>8.3333333333333329E-2</v>
      </c>
      <c r="K30" s="141">
        <v>8.3333333333333329E-2</v>
      </c>
      <c r="L30" s="141">
        <v>8.3333333333333329E-2</v>
      </c>
      <c r="M30" s="141">
        <v>8.3333333333333329E-2</v>
      </c>
      <c r="N30" s="141">
        <v>8.3333333333333329E-2</v>
      </c>
      <c r="O30" s="141">
        <v>8.3333333333333329E-2</v>
      </c>
      <c r="P30" s="109">
        <f>SUM(D30:O30)</f>
        <v>1</v>
      </c>
      <c r="Q30" s="349" t="s">
        <v>248</v>
      </c>
      <c r="R30" s="350"/>
      <c r="S30" s="350"/>
      <c r="T30" s="351"/>
      <c r="U30" s="482"/>
      <c r="V30" s="553"/>
      <c r="W30" s="553"/>
      <c r="X30" s="554"/>
      <c r="Y30" s="482" t="s">
        <v>223</v>
      </c>
      <c r="Z30" s="483"/>
      <c r="AA30" s="483"/>
      <c r="AB30" s="555"/>
      <c r="AC30" s="78"/>
      <c r="AE30" s="82"/>
      <c r="AF30" s="82"/>
      <c r="AG30" s="82"/>
      <c r="AH30" s="82"/>
      <c r="AI30" s="82"/>
      <c r="AJ30" s="82"/>
      <c r="AK30" s="82"/>
      <c r="AL30" s="82"/>
      <c r="AM30" s="82"/>
      <c r="AN30" s="81"/>
    </row>
    <row r="31" spans="1:40" ht="18.75" x14ac:dyDescent="0.3">
      <c r="A31" s="253"/>
      <c r="B31" s="254"/>
      <c r="C31" s="255"/>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6"/>
      <c r="AD31" s="15"/>
      <c r="AE31" s="82"/>
      <c r="AF31" s="82"/>
      <c r="AG31" s="82"/>
      <c r="AH31" s="82"/>
      <c r="AI31" s="82"/>
      <c r="AJ31" s="82"/>
      <c r="AK31" s="82"/>
      <c r="AL31" s="82"/>
      <c r="AM31" s="82"/>
      <c r="AN31" s="81"/>
    </row>
    <row r="32" spans="1:40" ht="15" customHeight="1" x14ac:dyDescent="0.3">
      <c r="A32" s="430" t="s">
        <v>58</v>
      </c>
      <c r="B32" s="488" t="s">
        <v>59</v>
      </c>
      <c r="C32" s="416" t="s">
        <v>60</v>
      </c>
      <c r="D32" s="416"/>
      <c r="E32" s="416"/>
      <c r="F32" s="416"/>
      <c r="G32" s="416"/>
      <c r="H32" s="416"/>
      <c r="I32" s="416"/>
      <c r="J32" s="416"/>
      <c r="K32" s="416"/>
      <c r="L32" s="416"/>
      <c r="M32" s="416"/>
      <c r="N32" s="416"/>
      <c r="O32" s="416"/>
      <c r="P32" s="416"/>
      <c r="Q32" s="248" t="s">
        <v>61</v>
      </c>
      <c r="R32" s="249"/>
      <c r="S32" s="249"/>
      <c r="T32" s="249"/>
      <c r="U32" s="249"/>
      <c r="V32" s="249"/>
      <c r="W32" s="249"/>
      <c r="X32" s="249"/>
      <c r="Y32" s="249"/>
      <c r="Z32" s="249"/>
      <c r="AA32" s="249"/>
      <c r="AB32" s="250"/>
      <c r="AE32" s="82"/>
      <c r="AF32" s="82"/>
      <c r="AG32" s="82"/>
      <c r="AH32" s="82"/>
      <c r="AI32" s="82"/>
      <c r="AJ32" s="82"/>
      <c r="AK32" s="82"/>
      <c r="AL32" s="82"/>
      <c r="AM32" s="82"/>
      <c r="AN32" s="81"/>
    </row>
    <row r="33" spans="1:40" ht="25.5" customHeight="1" x14ac:dyDescent="0.3">
      <c r="A33" s="430"/>
      <c r="B33" s="255"/>
      <c r="C33" s="134" t="s">
        <v>62</v>
      </c>
      <c r="D33" s="134" t="s">
        <v>63</v>
      </c>
      <c r="E33" s="134" t="s">
        <v>64</v>
      </c>
      <c r="F33" s="134" t="s">
        <v>65</v>
      </c>
      <c r="G33" s="134" t="s">
        <v>66</v>
      </c>
      <c r="H33" s="134" t="s">
        <v>67</v>
      </c>
      <c r="I33" s="134" t="s">
        <v>68</v>
      </c>
      <c r="J33" s="134" t="s">
        <v>69</v>
      </c>
      <c r="K33" s="134" t="s">
        <v>70</v>
      </c>
      <c r="L33" s="134" t="s">
        <v>71</v>
      </c>
      <c r="M33" s="134" t="s">
        <v>72</v>
      </c>
      <c r="N33" s="134" t="s">
        <v>73</v>
      </c>
      <c r="O33" s="134" t="s">
        <v>74</v>
      </c>
      <c r="P33" s="134" t="s">
        <v>75</v>
      </c>
      <c r="Q33" s="248" t="s">
        <v>76</v>
      </c>
      <c r="R33" s="249"/>
      <c r="S33" s="249"/>
      <c r="T33" s="249"/>
      <c r="U33" s="249"/>
      <c r="V33" s="249"/>
      <c r="W33" s="249"/>
      <c r="X33" s="249"/>
      <c r="Y33" s="249"/>
      <c r="Z33" s="249"/>
      <c r="AA33" s="249"/>
      <c r="AB33" s="250"/>
      <c r="AE33" s="83"/>
      <c r="AF33" s="83"/>
      <c r="AG33" s="83"/>
      <c r="AH33" s="83"/>
      <c r="AI33" s="83"/>
      <c r="AJ33" s="83"/>
      <c r="AK33" s="83"/>
      <c r="AL33" s="83"/>
      <c r="AM33" s="83"/>
      <c r="AN33" s="81"/>
    </row>
    <row r="34" spans="1:40" ht="51.95" customHeight="1" x14ac:dyDescent="0.3">
      <c r="A34" s="272" t="s">
        <v>127</v>
      </c>
      <c r="B34" s="509">
        <v>5</v>
      </c>
      <c r="C34" s="71" t="s">
        <v>78</v>
      </c>
      <c r="D34" s="130">
        <v>8.3333333333333329E-2</v>
      </c>
      <c r="E34" s="130">
        <v>8.3333333333333329E-2</v>
      </c>
      <c r="F34" s="130">
        <v>8.3333333333333329E-2</v>
      </c>
      <c r="G34" s="130">
        <v>8.3333333333333329E-2</v>
      </c>
      <c r="H34" s="130">
        <v>8.3333333333333329E-2</v>
      </c>
      <c r="I34" s="130">
        <v>8.3333333333333329E-2</v>
      </c>
      <c r="J34" s="130">
        <v>8.3333333333333329E-2</v>
      </c>
      <c r="K34" s="130">
        <v>8.3333333333333329E-2</v>
      </c>
      <c r="L34" s="130">
        <v>8.3333333333333329E-2</v>
      </c>
      <c r="M34" s="130">
        <v>8.3333333333333329E-2</v>
      </c>
      <c r="N34" s="130">
        <v>8.3333333333333329E-2</v>
      </c>
      <c r="O34" s="130">
        <v>8.3333333333333329E-2</v>
      </c>
      <c r="P34" s="72">
        <f t="shared" ref="P34:P39" si="0">SUM(D34:O34)</f>
        <v>1</v>
      </c>
      <c r="Q34" s="544" t="s">
        <v>249</v>
      </c>
      <c r="R34" s="545"/>
      <c r="S34" s="545"/>
      <c r="T34" s="545"/>
      <c r="U34" s="545"/>
      <c r="V34" s="545"/>
      <c r="W34" s="545"/>
      <c r="X34" s="545"/>
      <c r="Y34" s="545"/>
      <c r="Z34" s="545"/>
      <c r="AA34" s="545"/>
      <c r="AB34" s="546"/>
      <c r="AC34" s="64"/>
      <c r="AE34" s="84"/>
      <c r="AF34" s="84"/>
      <c r="AG34" s="84"/>
      <c r="AH34" s="84"/>
      <c r="AI34" s="84"/>
      <c r="AJ34" s="84"/>
      <c r="AK34" s="84"/>
      <c r="AL34" s="84"/>
      <c r="AM34" s="84"/>
      <c r="AN34" s="81"/>
    </row>
    <row r="35" spans="1:40" ht="51.95" customHeight="1" x14ac:dyDescent="0.3">
      <c r="A35" s="273"/>
      <c r="B35" s="271"/>
      <c r="C35" s="68" t="s">
        <v>79</v>
      </c>
      <c r="D35" s="132">
        <v>8.3333333333333329E-2</v>
      </c>
      <c r="E35" s="132">
        <v>8.3333333333333329E-2</v>
      </c>
      <c r="F35" s="132">
        <v>8.3333333333333329E-2</v>
      </c>
      <c r="G35" s="132">
        <v>8.3333333333333329E-2</v>
      </c>
      <c r="H35" s="132">
        <v>8.3333333333333329E-2</v>
      </c>
      <c r="I35" s="132">
        <v>8.3333333333333329E-2</v>
      </c>
      <c r="J35" s="132">
        <v>8.3333333333333329E-2</v>
      </c>
      <c r="K35" s="132">
        <v>8.3333333333333329E-2</v>
      </c>
      <c r="L35" s="132">
        <v>8.3333333333333329E-2</v>
      </c>
      <c r="M35" s="132">
        <v>8.3333333333333329E-2</v>
      </c>
      <c r="N35" s="132">
        <v>8.3333333333333329E-2</v>
      </c>
      <c r="O35" s="132">
        <v>8.3333333333333329E-2</v>
      </c>
      <c r="P35" s="16">
        <f t="shared" si="0"/>
        <v>1</v>
      </c>
      <c r="Q35" s="547"/>
      <c r="R35" s="548"/>
      <c r="S35" s="548"/>
      <c r="T35" s="548"/>
      <c r="U35" s="548"/>
      <c r="V35" s="548"/>
      <c r="W35" s="548"/>
      <c r="X35" s="548"/>
      <c r="Y35" s="548"/>
      <c r="Z35" s="548"/>
      <c r="AA35" s="548"/>
      <c r="AB35" s="549"/>
      <c r="AC35" s="64"/>
      <c r="AE35" s="81"/>
      <c r="AF35" s="81"/>
      <c r="AG35" s="81"/>
      <c r="AH35" s="81"/>
      <c r="AI35" s="81"/>
      <c r="AJ35" s="81"/>
      <c r="AK35" s="81"/>
      <c r="AL35" s="81"/>
      <c r="AM35" s="81"/>
      <c r="AN35" s="81"/>
    </row>
    <row r="36" spans="1:40" ht="28.5" customHeight="1" x14ac:dyDescent="0.3">
      <c r="A36" s="274" t="s">
        <v>128</v>
      </c>
      <c r="B36" s="275"/>
      <c r="C36" s="68"/>
      <c r="D36" s="111">
        <v>42</v>
      </c>
      <c r="E36" s="111">
        <v>41</v>
      </c>
      <c r="F36" s="111">
        <v>69</v>
      </c>
      <c r="G36" s="111">
        <v>60</v>
      </c>
      <c r="H36" s="111">
        <v>32</v>
      </c>
      <c r="I36" s="111">
        <v>31</v>
      </c>
      <c r="J36" s="116">
        <v>36</v>
      </c>
      <c r="K36" s="116">
        <v>55</v>
      </c>
      <c r="L36" s="116">
        <v>105</v>
      </c>
      <c r="M36" s="116">
        <v>81</v>
      </c>
      <c r="N36" s="116">
        <v>93</v>
      </c>
      <c r="O36" s="116">
        <v>63</v>
      </c>
      <c r="P36" s="107">
        <f t="shared" si="0"/>
        <v>708</v>
      </c>
      <c r="Q36" s="550"/>
      <c r="R36" s="551"/>
      <c r="S36" s="551"/>
      <c r="T36" s="551"/>
      <c r="U36" s="551"/>
      <c r="V36" s="551"/>
      <c r="W36" s="551"/>
      <c r="X36" s="551"/>
      <c r="Y36" s="551"/>
      <c r="Z36" s="551"/>
      <c r="AA36" s="551"/>
      <c r="AB36" s="552"/>
      <c r="AC36" s="64"/>
      <c r="AE36" s="81"/>
      <c r="AF36" s="81"/>
      <c r="AG36" s="81"/>
      <c r="AH36" s="81"/>
      <c r="AI36" s="81"/>
      <c r="AJ36" s="81"/>
      <c r="AK36" s="81"/>
      <c r="AL36" s="81"/>
      <c r="AM36" s="81"/>
      <c r="AN36" s="81"/>
    </row>
    <row r="37" spans="1:40" ht="49.5" customHeight="1" x14ac:dyDescent="0.3">
      <c r="A37" s="273" t="s">
        <v>129</v>
      </c>
      <c r="B37" s="270">
        <v>5</v>
      </c>
      <c r="C37" s="67" t="s">
        <v>78</v>
      </c>
      <c r="D37" s="130">
        <v>8.3333333333333329E-2</v>
      </c>
      <c r="E37" s="130">
        <v>8.3333333333333329E-2</v>
      </c>
      <c r="F37" s="130">
        <v>8.3333333333333329E-2</v>
      </c>
      <c r="G37" s="130">
        <v>8.3333333333333329E-2</v>
      </c>
      <c r="H37" s="130">
        <v>8.3333333333333329E-2</v>
      </c>
      <c r="I37" s="130">
        <v>8.3333333333333329E-2</v>
      </c>
      <c r="J37" s="130">
        <v>8.3333333333333329E-2</v>
      </c>
      <c r="K37" s="130">
        <v>8.3333333333333329E-2</v>
      </c>
      <c r="L37" s="130">
        <v>8.3333333333333329E-2</v>
      </c>
      <c r="M37" s="130">
        <v>8.3333333333333329E-2</v>
      </c>
      <c r="N37" s="130">
        <v>8.3333333333333329E-2</v>
      </c>
      <c r="O37" s="130">
        <v>8.3333333333333329E-2</v>
      </c>
      <c r="P37" s="16">
        <f t="shared" si="0"/>
        <v>1</v>
      </c>
      <c r="Q37" s="544" t="s">
        <v>239</v>
      </c>
      <c r="R37" s="545"/>
      <c r="S37" s="545"/>
      <c r="T37" s="545"/>
      <c r="U37" s="545"/>
      <c r="V37" s="545"/>
      <c r="W37" s="545"/>
      <c r="X37" s="545"/>
      <c r="Y37" s="545"/>
      <c r="Z37" s="545"/>
      <c r="AA37" s="545"/>
      <c r="AB37" s="546"/>
      <c r="AC37" s="64"/>
      <c r="AM37" s="81"/>
      <c r="AN37" s="81"/>
    </row>
    <row r="38" spans="1:40" ht="49.5" customHeight="1" x14ac:dyDescent="0.3">
      <c r="A38" s="273"/>
      <c r="B38" s="271"/>
      <c r="C38" s="68" t="s">
        <v>79</v>
      </c>
      <c r="D38" s="132">
        <v>8.3333333333333329E-2</v>
      </c>
      <c r="E38" s="132">
        <v>8.3333333333333329E-2</v>
      </c>
      <c r="F38" s="132">
        <v>8.3333333333333329E-2</v>
      </c>
      <c r="G38" s="132">
        <v>8.3333333333333329E-2</v>
      </c>
      <c r="H38" s="132">
        <v>8.3333333333333329E-2</v>
      </c>
      <c r="I38" s="132">
        <v>8.3333333333333329E-2</v>
      </c>
      <c r="J38" s="132">
        <v>8.3333333333333329E-2</v>
      </c>
      <c r="K38" s="132">
        <v>8.3333333333333329E-2</v>
      </c>
      <c r="L38" s="132">
        <v>8.3333333333333329E-2</v>
      </c>
      <c r="M38" s="132">
        <v>8.3333333333333329E-2</v>
      </c>
      <c r="N38" s="132">
        <v>8.3333333333333329E-2</v>
      </c>
      <c r="O38" s="132">
        <v>8.3333333333333329E-2</v>
      </c>
      <c r="P38" s="16">
        <f t="shared" si="0"/>
        <v>1</v>
      </c>
      <c r="Q38" s="547"/>
      <c r="R38" s="548"/>
      <c r="S38" s="548"/>
      <c r="T38" s="548"/>
      <c r="U38" s="548"/>
      <c r="V38" s="548"/>
      <c r="W38" s="548"/>
      <c r="X38" s="548"/>
      <c r="Y38" s="548"/>
      <c r="Z38" s="548"/>
      <c r="AA38" s="548"/>
      <c r="AB38" s="549"/>
      <c r="AC38" s="64"/>
      <c r="AM38" s="81"/>
      <c r="AN38" s="81"/>
    </row>
    <row r="39" spans="1:40" ht="44.1" customHeight="1" x14ac:dyDescent="0.3">
      <c r="A39" s="274" t="s">
        <v>130</v>
      </c>
      <c r="B39" s="275"/>
      <c r="C39" s="68"/>
      <c r="D39" s="111">
        <v>20</v>
      </c>
      <c r="E39" s="111">
        <v>19</v>
      </c>
      <c r="F39" s="111">
        <v>33</v>
      </c>
      <c r="G39" s="111">
        <v>31</v>
      </c>
      <c r="H39" s="111">
        <v>14</v>
      </c>
      <c r="I39" s="111">
        <v>15</v>
      </c>
      <c r="J39" s="116">
        <v>18</v>
      </c>
      <c r="K39" s="116">
        <v>28</v>
      </c>
      <c r="L39" s="116">
        <v>49</v>
      </c>
      <c r="M39" s="116">
        <v>40</v>
      </c>
      <c r="N39" s="116">
        <v>44</v>
      </c>
      <c r="O39" s="116">
        <v>33</v>
      </c>
      <c r="P39" s="73">
        <f t="shared" si="0"/>
        <v>344</v>
      </c>
      <c r="Q39" s="550"/>
      <c r="R39" s="551"/>
      <c r="S39" s="551"/>
      <c r="T39" s="551"/>
      <c r="U39" s="551"/>
      <c r="V39" s="551"/>
      <c r="W39" s="551"/>
      <c r="X39" s="551"/>
      <c r="Y39" s="551"/>
      <c r="Z39" s="551"/>
      <c r="AA39" s="551"/>
      <c r="AB39" s="552"/>
      <c r="AC39" s="64"/>
      <c r="AM39" s="84"/>
      <c r="AN39" s="81"/>
    </row>
    <row r="40" spans="1:40" x14ac:dyDescent="0.25">
      <c r="F40" s="76"/>
      <c r="G40" s="74"/>
    </row>
    <row r="41" spans="1:40" x14ac:dyDescent="0.25">
      <c r="F41" s="77"/>
      <c r="G41" s="75"/>
    </row>
  </sheetData>
  <mergeCells count="89">
    <mergeCell ref="A37:A38"/>
    <mergeCell ref="B37:B38"/>
    <mergeCell ref="Q37:AB39"/>
    <mergeCell ref="A39:B39"/>
    <mergeCell ref="Q30:T30"/>
    <mergeCell ref="U30:X30"/>
    <mergeCell ref="Y30:AB30"/>
    <mergeCell ref="A31:AB31"/>
    <mergeCell ref="A34:A35"/>
    <mergeCell ref="B34:B35"/>
    <mergeCell ref="Q34:AB36"/>
    <mergeCell ref="A36:B36"/>
    <mergeCell ref="A32:A33"/>
    <mergeCell ref="B32:B33"/>
    <mergeCell ref="C32:P32"/>
    <mergeCell ref="Q32:AB32"/>
    <mergeCell ref="Q33:AB33"/>
    <mergeCell ref="P23:P26"/>
    <mergeCell ref="A27:AB27"/>
    <mergeCell ref="A28:A29"/>
    <mergeCell ref="B28:B29"/>
    <mergeCell ref="C28:C29"/>
    <mergeCell ref="D28:P28"/>
    <mergeCell ref="Q28:AB28"/>
    <mergeCell ref="Q29:T29"/>
    <mergeCell ref="U29:X29"/>
    <mergeCell ref="A23:A26"/>
    <mergeCell ref="B23:C26"/>
    <mergeCell ref="Q23:AB26"/>
    <mergeCell ref="Y29:AB29"/>
    <mergeCell ref="A20:AB20"/>
    <mergeCell ref="A21:A22"/>
    <mergeCell ref="B21:C22"/>
    <mergeCell ref="D21:O21"/>
    <mergeCell ref="P21:P22"/>
    <mergeCell ref="Q21:AB22"/>
    <mergeCell ref="D22:F22"/>
    <mergeCell ref="G22:I22"/>
    <mergeCell ref="J22:L22"/>
    <mergeCell ref="M22:O22"/>
    <mergeCell ref="Q17:S17"/>
    <mergeCell ref="T17:V17"/>
    <mergeCell ref="W17:Y17"/>
    <mergeCell ref="Z17:AB17"/>
    <mergeCell ref="Q18:S18"/>
    <mergeCell ref="T18:V18"/>
    <mergeCell ref="W18:Y18"/>
    <mergeCell ref="Z18:AB18"/>
    <mergeCell ref="A13:B13"/>
    <mergeCell ref="C13:Q13"/>
    <mergeCell ref="S13:T13"/>
    <mergeCell ref="V13:Y13"/>
    <mergeCell ref="A15:B16"/>
    <mergeCell ref="D15:E15"/>
    <mergeCell ref="F15:G15"/>
    <mergeCell ref="H15:I15"/>
    <mergeCell ref="Q15:AB15"/>
    <mergeCell ref="D16:E16"/>
    <mergeCell ref="F16:G16"/>
    <mergeCell ref="H16:I16"/>
    <mergeCell ref="Q16:V16"/>
    <mergeCell ref="W16:AB16"/>
    <mergeCell ref="AA13:AB13"/>
    <mergeCell ref="AA7:AB7"/>
    <mergeCell ref="Y8:Z8"/>
    <mergeCell ref="AA8:AB8"/>
    <mergeCell ref="Y9:Z9"/>
    <mergeCell ref="AA9:AB9"/>
    <mergeCell ref="Y7:Z7"/>
    <mergeCell ref="Y11:AB11"/>
    <mergeCell ref="C12:Z12"/>
    <mergeCell ref="A11:B11"/>
    <mergeCell ref="C11:K11"/>
    <mergeCell ref="M11:Q11"/>
    <mergeCell ref="R11:V11"/>
    <mergeCell ref="W11:X11"/>
    <mergeCell ref="A7:B9"/>
    <mergeCell ref="C7:K9"/>
    <mergeCell ref="R7:T9"/>
    <mergeCell ref="U7:V9"/>
    <mergeCell ref="W7:X9"/>
    <mergeCell ref="A1:A4"/>
    <mergeCell ref="B1:Y1"/>
    <mergeCell ref="Z1:AB1"/>
    <mergeCell ref="B2:Y2"/>
    <mergeCell ref="Z2:AB2"/>
    <mergeCell ref="B3:Y4"/>
    <mergeCell ref="Z3:AB3"/>
    <mergeCell ref="Z4:AB4"/>
  </mergeCells>
  <dataValidations count="3">
    <dataValidation type="textLength" operator="lessThanOrEqual" allowBlank="1" showInputMessage="1" showErrorMessage="1" errorTitle="Máximo 1.000 caracteres" error="Máximo 1.000 caracteres" sqref="U30:X30">
      <formula1>1000</formula1>
    </dataValidation>
    <dataValidation type="textLength" operator="lessThanOrEqual" allowBlank="1" showInputMessage="1" showErrorMessage="1" errorTitle="Máximo 2.000 caracteres" error="Máximo 2.000 caracteres" sqref="Q30 Q34:AB39">
      <formula1>2000</formula1>
    </dataValidation>
    <dataValidation type="textLength" operator="lessThanOrEqual" allowBlank="1" showInputMessage="1" showErrorMessage="1" errorTitle="Máximo 2.000 caracteres" error="Máximo 2.000 caracteres" promptTitle="2.000 caracteres" sqref="Q23">
      <formula1>2000</formula1>
    </dataValidation>
  </dataValidations>
  <printOptions horizontalCentered="1" verticalCentered="1"/>
  <pageMargins left="0.25" right="0.25" top="0" bottom="0" header="0.3" footer="0.3"/>
  <pageSetup paperSize="132" scale="36"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N47"/>
  <sheetViews>
    <sheetView zoomScale="90" zoomScaleNormal="90" workbookViewId="0">
      <selection activeCell="A7" sqref="A7:B9"/>
    </sheetView>
  </sheetViews>
  <sheetFormatPr baseColWidth="10" defaultColWidth="11.42578125" defaultRowHeight="15" x14ac:dyDescent="0.25"/>
  <cols>
    <col min="1" max="1" width="38.42578125" customWidth="1"/>
    <col min="2" max="2" width="18.42578125" customWidth="1"/>
    <col min="3" max="3" width="18.85546875" customWidth="1"/>
    <col min="4" max="15" width="8.42578125" customWidth="1"/>
    <col min="16" max="16" width="17.42578125" customWidth="1"/>
    <col min="17" max="28" width="11.85546875" customWidth="1"/>
    <col min="29" max="29" width="8.42578125" style="18" bestFit="1" customWidth="1"/>
    <col min="30" max="30" width="22.85546875" customWidth="1"/>
    <col min="31" max="31" width="18.42578125" bestFit="1" customWidth="1"/>
    <col min="32" max="32" width="8.42578125" customWidth="1"/>
    <col min="33" max="33" width="18.42578125" bestFit="1" customWidth="1"/>
    <col min="34" max="34" width="5.42578125" customWidth="1"/>
    <col min="35" max="35" width="18.42578125" bestFit="1" customWidth="1"/>
    <col min="36" max="36" width="4.42578125" customWidth="1"/>
    <col min="37" max="37" width="23" bestFit="1" customWidth="1"/>
    <col min="38" max="38" width="11.42578125" customWidth="1"/>
    <col min="39" max="39" width="18.42578125" bestFit="1" customWidth="1"/>
    <col min="40" max="40" width="16.140625" customWidth="1"/>
  </cols>
  <sheetData>
    <row r="1" spans="1:28" ht="32.25" customHeight="1" x14ac:dyDescent="0.25">
      <c r="A1" s="377"/>
      <c r="B1" s="383" t="s">
        <v>0</v>
      </c>
      <c r="C1" s="384"/>
      <c r="D1" s="384"/>
      <c r="E1" s="384"/>
      <c r="F1" s="384"/>
      <c r="G1" s="384"/>
      <c r="H1" s="384"/>
      <c r="I1" s="384"/>
      <c r="J1" s="384"/>
      <c r="K1" s="384"/>
      <c r="L1" s="384"/>
      <c r="M1" s="384"/>
      <c r="N1" s="384"/>
      <c r="O1" s="384"/>
      <c r="P1" s="384"/>
      <c r="Q1" s="384"/>
      <c r="R1" s="384"/>
      <c r="S1" s="384"/>
      <c r="T1" s="384"/>
      <c r="U1" s="384"/>
      <c r="V1" s="384"/>
      <c r="W1" s="384"/>
      <c r="X1" s="384"/>
      <c r="Y1" s="385"/>
      <c r="Z1" s="357" t="s">
        <v>1</v>
      </c>
      <c r="AA1" s="358"/>
      <c r="AB1" s="359"/>
    </row>
    <row r="2" spans="1:28" ht="30.75" customHeight="1" x14ac:dyDescent="0.25">
      <c r="A2" s="378"/>
      <c r="B2" s="360" t="s">
        <v>2</v>
      </c>
      <c r="C2" s="361"/>
      <c r="D2" s="361"/>
      <c r="E2" s="361"/>
      <c r="F2" s="361"/>
      <c r="G2" s="361"/>
      <c r="H2" s="361"/>
      <c r="I2" s="361"/>
      <c r="J2" s="361"/>
      <c r="K2" s="361"/>
      <c r="L2" s="361"/>
      <c r="M2" s="361"/>
      <c r="N2" s="361"/>
      <c r="O2" s="361"/>
      <c r="P2" s="361"/>
      <c r="Q2" s="361"/>
      <c r="R2" s="361"/>
      <c r="S2" s="361"/>
      <c r="T2" s="361"/>
      <c r="U2" s="361"/>
      <c r="V2" s="361"/>
      <c r="W2" s="361"/>
      <c r="X2" s="361"/>
      <c r="Y2" s="362"/>
      <c r="Z2" s="317" t="s">
        <v>3</v>
      </c>
      <c r="AA2" s="318"/>
      <c r="AB2" s="319"/>
    </row>
    <row r="3" spans="1:28" ht="24" customHeight="1" x14ac:dyDescent="0.25">
      <c r="A3" s="378"/>
      <c r="B3" s="363" t="s">
        <v>4</v>
      </c>
      <c r="C3" s="364"/>
      <c r="D3" s="364"/>
      <c r="E3" s="364"/>
      <c r="F3" s="364"/>
      <c r="G3" s="364"/>
      <c r="H3" s="364"/>
      <c r="I3" s="364"/>
      <c r="J3" s="364"/>
      <c r="K3" s="364"/>
      <c r="L3" s="364"/>
      <c r="M3" s="364"/>
      <c r="N3" s="364"/>
      <c r="O3" s="364"/>
      <c r="P3" s="364"/>
      <c r="Q3" s="364"/>
      <c r="R3" s="364"/>
      <c r="S3" s="364"/>
      <c r="T3" s="364"/>
      <c r="U3" s="364"/>
      <c r="V3" s="364"/>
      <c r="W3" s="364"/>
      <c r="X3" s="364"/>
      <c r="Y3" s="365"/>
      <c r="Z3" s="317" t="s">
        <v>5</v>
      </c>
      <c r="AA3" s="318"/>
      <c r="AB3" s="319"/>
    </row>
    <row r="4" spans="1:28" ht="15.75" customHeight="1" thickBot="1" x14ac:dyDescent="0.3">
      <c r="A4" s="379"/>
      <c r="B4" s="366"/>
      <c r="C4" s="367"/>
      <c r="D4" s="367"/>
      <c r="E4" s="367"/>
      <c r="F4" s="367"/>
      <c r="G4" s="367"/>
      <c r="H4" s="367"/>
      <c r="I4" s="367"/>
      <c r="J4" s="367"/>
      <c r="K4" s="367"/>
      <c r="L4" s="367"/>
      <c r="M4" s="367"/>
      <c r="N4" s="367"/>
      <c r="O4" s="367"/>
      <c r="P4" s="367"/>
      <c r="Q4" s="367"/>
      <c r="R4" s="367"/>
      <c r="S4" s="367"/>
      <c r="T4" s="367"/>
      <c r="U4" s="367"/>
      <c r="V4" s="367"/>
      <c r="W4" s="367"/>
      <c r="X4" s="367"/>
      <c r="Y4" s="368"/>
      <c r="Z4" s="374" t="s">
        <v>6</v>
      </c>
      <c r="AA4" s="375"/>
      <c r="AB4" s="376"/>
    </row>
    <row r="5" spans="1:28" ht="9" customHeight="1" thickBot="1" x14ac:dyDescent="0.3">
      <c r="A5" s="90"/>
      <c r="B5" s="88"/>
      <c r="C5" s="89"/>
      <c r="D5" s="8"/>
      <c r="E5" s="8"/>
      <c r="F5" s="8"/>
      <c r="G5" s="8"/>
      <c r="H5" s="8"/>
      <c r="I5" s="8"/>
      <c r="J5" s="8"/>
      <c r="K5" s="8"/>
      <c r="L5" s="8"/>
      <c r="M5" s="8"/>
      <c r="N5" s="8"/>
      <c r="O5" s="8"/>
      <c r="P5" s="8"/>
      <c r="Q5" s="8"/>
      <c r="R5" s="8"/>
      <c r="S5" s="8"/>
      <c r="T5" s="8"/>
      <c r="U5" s="8"/>
      <c r="V5" s="8"/>
      <c r="W5" s="8"/>
      <c r="X5" s="9"/>
      <c r="Y5" s="8"/>
      <c r="Z5" s="10"/>
      <c r="AA5" s="2"/>
      <c r="AB5" s="91"/>
    </row>
    <row r="6" spans="1:28" ht="9" customHeight="1" thickBot="1" x14ac:dyDescent="0.3">
      <c r="A6" s="7"/>
      <c r="B6" s="8"/>
      <c r="C6" s="8"/>
      <c r="D6" s="8"/>
      <c r="E6" s="8"/>
      <c r="F6" s="8"/>
      <c r="G6" s="8"/>
      <c r="H6" s="8"/>
      <c r="I6" s="8"/>
      <c r="J6" s="8"/>
      <c r="K6" s="8"/>
      <c r="L6" s="8"/>
      <c r="M6" s="8"/>
      <c r="N6" s="8"/>
      <c r="O6" s="8"/>
      <c r="P6" s="8"/>
      <c r="Q6" s="8"/>
      <c r="R6" s="8"/>
      <c r="S6" s="8"/>
      <c r="T6" s="8"/>
      <c r="U6" s="8"/>
      <c r="V6" s="8"/>
      <c r="W6" s="8"/>
      <c r="X6" s="9"/>
      <c r="Y6" s="8"/>
      <c r="Z6" s="8"/>
      <c r="AA6" s="4"/>
      <c r="AB6" s="92"/>
    </row>
    <row r="7" spans="1:28" ht="15" customHeight="1" x14ac:dyDescent="0.25">
      <c r="A7" s="459" t="s">
        <v>7</v>
      </c>
      <c r="B7" s="460"/>
      <c r="C7" s="336" t="s">
        <v>8</v>
      </c>
      <c r="D7" s="310"/>
      <c r="E7" s="310"/>
      <c r="F7" s="310"/>
      <c r="G7" s="310"/>
      <c r="H7" s="310"/>
      <c r="I7" s="310"/>
      <c r="J7" s="310"/>
      <c r="K7" s="337"/>
      <c r="L7" s="95"/>
      <c r="M7" s="85"/>
      <c r="N7" s="85"/>
      <c r="O7" s="85"/>
      <c r="P7" s="85"/>
      <c r="Q7" s="86"/>
      <c r="R7" s="388" t="s">
        <v>9</v>
      </c>
      <c r="S7" s="389"/>
      <c r="T7" s="390"/>
      <c r="U7" s="435">
        <v>44564</v>
      </c>
      <c r="V7" s="436"/>
      <c r="W7" s="388" t="s">
        <v>10</v>
      </c>
      <c r="X7" s="390"/>
      <c r="Y7" s="450" t="s">
        <v>11</v>
      </c>
      <c r="Z7" s="451"/>
      <c r="AA7" s="334"/>
      <c r="AB7" s="335"/>
    </row>
    <row r="8" spans="1:28" ht="15" customHeight="1" x14ac:dyDescent="0.25">
      <c r="A8" s="461"/>
      <c r="B8" s="462"/>
      <c r="C8" s="338"/>
      <c r="D8" s="312"/>
      <c r="E8" s="312"/>
      <c r="F8" s="312"/>
      <c r="G8" s="312"/>
      <c r="H8" s="312"/>
      <c r="I8" s="312"/>
      <c r="J8" s="312"/>
      <c r="K8" s="339"/>
      <c r="L8" s="95"/>
      <c r="M8" s="85"/>
      <c r="N8" s="85"/>
      <c r="O8" s="85"/>
      <c r="P8" s="85"/>
      <c r="Q8" s="86"/>
      <c r="R8" s="391"/>
      <c r="S8" s="392"/>
      <c r="T8" s="393"/>
      <c r="U8" s="437"/>
      <c r="V8" s="438"/>
      <c r="W8" s="391"/>
      <c r="X8" s="393"/>
      <c r="Y8" s="457" t="s">
        <v>12</v>
      </c>
      <c r="Z8" s="458"/>
      <c r="AA8" s="344"/>
      <c r="AB8" s="345"/>
    </row>
    <row r="9" spans="1:28" ht="15" customHeight="1" thickBot="1" x14ac:dyDescent="0.3">
      <c r="A9" s="463"/>
      <c r="B9" s="464"/>
      <c r="C9" s="340"/>
      <c r="D9" s="314"/>
      <c r="E9" s="314"/>
      <c r="F9" s="314"/>
      <c r="G9" s="314"/>
      <c r="H9" s="314"/>
      <c r="I9" s="314"/>
      <c r="J9" s="314"/>
      <c r="K9" s="341"/>
      <c r="L9" s="95"/>
      <c r="M9" s="85"/>
      <c r="N9" s="85"/>
      <c r="O9" s="85"/>
      <c r="P9" s="85"/>
      <c r="Q9" s="86"/>
      <c r="R9" s="394"/>
      <c r="S9" s="395"/>
      <c r="T9" s="396"/>
      <c r="U9" s="439"/>
      <c r="V9" s="440"/>
      <c r="W9" s="394"/>
      <c r="X9" s="396"/>
      <c r="Y9" s="455" t="s">
        <v>13</v>
      </c>
      <c r="Z9" s="456"/>
      <c r="AA9" s="346" t="s">
        <v>14</v>
      </c>
      <c r="AB9" s="347"/>
    </row>
    <row r="10" spans="1:28" ht="9" customHeight="1" thickBot="1" x14ac:dyDescent="0.3">
      <c r="A10" s="87"/>
      <c r="B10" s="96"/>
      <c r="C10" s="14"/>
      <c r="D10" s="14"/>
      <c r="E10" s="14"/>
      <c r="F10" s="14"/>
      <c r="G10" s="14"/>
      <c r="H10" s="14"/>
      <c r="I10" s="14"/>
      <c r="J10" s="14"/>
      <c r="K10" s="14"/>
      <c r="L10" s="14"/>
      <c r="M10" s="133"/>
      <c r="N10" s="133"/>
      <c r="O10" s="133"/>
      <c r="P10" s="133"/>
      <c r="Q10" s="133"/>
      <c r="R10" s="100"/>
      <c r="S10" s="100"/>
      <c r="T10" s="100"/>
      <c r="U10" s="100"/>
      <c r="V10" s="100"/>
      <c r="W10" s="135"/>
      <c r="X10" s="135"/>
      <c r="Y10" s="135"/>
      <c r="Z10" s="135"/>
      <c r="AA10" s="135"/>
      <c r="AB10" s="138"/>
    </row>
    <row r="11" spans="1:28" ht="39" customHeight="1" thickBot="1" x14ac:dyDescent="0.3">
      <c r="A11" s="386" t="s">
        <v>15</v>
      </c>
      <c r="B11" s="387"/>
      <c r="C11" s="352" t="s">
        <v>16</v>
      </c>
      <c r="D11" s="353"/>
      <c r="E11" s="353"/>
      <c r="F11" s="353"/>
      <c r="G11" s="353"/>
      <c r="H11" s="353"/>
      <c r="I11" s="353"/>
      <c r="J11" s="353"/>
      <c r="K11" s="354"/>
      <c r="L11" s="66"/>
      <c r="M11" s="342" t="s">
        <v>17</v>
      </c>
      <c r="N11" s="465"/>
      <c r="O11" s="465"/>
      <c r="P11" s="465"/>
      <c r="Q11" s="343"/>
      <c r="R11" s="452" t="s">
        <v>18</v>
      </c>
      <c r="S11" s="453"/>
      <c r="T11" s="453"/>
      <c r="U11" s="453"/>
      <c r="V11" s="454"/>
      <c r="W11" s="342" t="s">
        <v>19</v>
      </c>
      <c r="X11" s="343"/>
      <c r="Y11" s="320" t="s">
        <v>20</v>
      </c>
      <c r="Z11" s="321"/>
      <c r="AA11" s="321"/>
      <c r="AB11" s="322"/>
    </row>
    <row r="12" spans="1:28" ht="9" customHeight="1" thickBot="1" x14ac:dyDescent="0.3">
      <c r="A12" s="70"/>
      <c r="B12" s="99"/>
      <c r="C12" s="355"/>
      <c r="D12" s="356"/>
      <c r="E12" s="356"/>
      <c r="F12" s="356"/>
      <c r="G12" s="356"/>
      <c r="H12" s="356"/>
      <c r="I12" s="356"/>
      <c r="J12" s="356"/>
      <c r="K12" s="356"/>
      <c r="L12" s="356"/>
      <c r="M12" s="356"/>
      <c r="N12" s="356"/>
      <c r="O12" s="356"/>
      <c r="P12" s="356"/>
      <c r="Q12" s="356"/>
      <c r="R12" s="356"/>
      <c r="S12" s="356"/>
      <c r="T12" s="356"/>
      <c r="U12" s="356"/>
      <c r="V12" s="356"/>
      <c r="W12" s="356"/>
      <c r="X12" s="356"/>
      <c r="Y12" s="356"/>
      <c r="Z12" s="356"/>
      <c r="AA12" s="6"/>
      <c r="AB12" s="93"/>
    </row>
    <row r="13" spans="1:28" s="1" customFormat="1" ht="37.5" customHeight="1" thickBot="1" x14ac:dyDescent="0.3">
      <c r="A13" s="459" t="s">
        <v>21</v>
      </c>
      <c r="B13" s="460"/>
      <c r="C13" s="413" t="s">
        <v>131</v>
      </c>
      <c r="D13" s="414"/>
      <c r="E13" s="414"/>
      <c r="F13" s="414"/>
      <c r="G13" s="414"/>
      <c r="H13" s="414"/>
      <c r="I13" s="414"/>
      <c r="J13" s="414"/>
      <c r="K13" s="414"/>
      <c r="L13" s="414"/>
      <c r="M13" s="414"/>
      <c r="N13" s="414"/>
      <c r="O13" s="414"/>
      <c r="P13" s="414"/>
      <c r="Q13" s="415"/>
      <c r="R13" s="8"/>
      <c r="S13" s="328" t="s">
        <v>22</v>
      </c>
      <c r="T13" s="328"/>
      <c r="U13" s="101">
        <v>4</v>
      </c>
      <c r="V13" s="327" t="s">
        <v>23</v>
      </c>
      <c r="W13" s="328"/>
      <c r="X13" s="328"/>
      <c r="Y13" s="328"/>
      <c r="Z13" s="8"/>
      <c r="AA13" s="332">
        <v>0.15</v>
      </c>
      <c r="AB13" s="333"/>
    </row>
    <row r="14" spans="1:28" ht="16.5" customHeight="1" thickBot="1" x14ac:dyDescent="0.3">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94"/>
    </row>
    <row r="15" spans="1:28" ht="24" customHeight="1" thickBot="1" x14ac:dyDescent="0.3">
      <c r="A15" s="369" t="s">
        <v>24</v>
      </c>
      <c r="B15" s="370"/>
      <c r="C15" s="137" t="s">
        <v>25</v>
      </c>
      <c r="D15" s="323" t="s">
        <v>26</v>
      </c>
      <c r="E15" s="324"/>
      <c r="F15" s="323" t="s">
        <v>27</v>
      </c>
      <c r="G15" s="324"/>
      <c r="H15" s="323" t="s">
        <v>28</v>
      </c>
      <c r="I15" s="373"/>
      <c r="J15" s="136"/>
      <c r="K15" s="65"/>
      <c r="L15" s="136"/>
      <c r="M15" s="4"/>
      <c r="N15" s="4"/>
      <c r="O15" s="4"/>
      <c r="P15" s="4"/>
      <c r="Q15" s="329" t="s">
        <v>29</v>
      </c>
      <c r="R15" s="330"/>
      <c r="S15" s="330"/>
      <c r="T15" s="330"/>
      <c r="U15" s="330"/>
      <c r="V15" s="330"/>
      <c r="W15" s="330"/>
      <c r="X15" s="330"/>
      <c r="Y15" s="330"/>
      <c r="Z15" s="330"/>
      <c r="AA15" s="330"/>
      <c r="AB15" s="331"/>
    </row>
    <row r="16" spans="1:28" ht="35.25" customHeight="1" thickBot="1" x14ac:dyDescent="0.3">
      <c r="A16" s="371"/>
      <c r="B16" s="372"/>
      <c r="C16" s="98"/>
      <c r="D16" s="325"/>
      <c r="E16" s="326"/>
      <c r="F16" s="325"/>
      <c r="G16" s="326"/>
      <c r="H16" s="325" t="s">
        <v>216</v>
      </c>
      <c r="I16" s="441"/>
      <c r="J16" s="136"/>
      <c r="K16" s="136"/>
      <c r="L16" s="136"/>
      <c r="M16" s="4"/>
      <c r="N16" s="4"/>
      <c r="O16" s="4"/>
      <c r="P16" s="4"/>
      <c r="Q16" s="419" t="s">
        <v>30</v>
      </c>
      <c r="R16" s="303"/>
      <c r="S16" s="303"/>
      <c r="T16" s="303"/>
      <c r="U16" s="303"/>
      <c r="V16" s="420"/>
      <c r="W16" s="302" t="s">
        <v>31</v>
      </c>
      <c r="X16" s="303"/>
      <c r="Y16" s="303"/>
      <c r="Z16" s="303"/>
      <c r="AA16" s="303"/>
      <c r="AB16" s="304"/>
    </row>
    <row r="17" spans="1:40" ht="27" customHeight="1" x14ac:dyDescent="0.25">
      <c r="A17" s="3"/>
      <c r="B17" s="4"/>
      <c r="C17" s="4"/>
      <c r="D17" s="13"/>
      <c r="E17" s="13"/>
      <c r="F17" s="13"/>
      <c r="G17" s="13"/>
      <c r="H17" s="13"/>
      <c r="I17" s="13"/>
      <c r="J17" s="13"/>
      <c r="K17" s="13"/>
      <c r="L17" s="13"/>
      <c r="M17" s="4"/>
      <c r="N17" s="4"/>
      <c r="O17" s="4"/>
      <c r="P17" s="4"/>
      <c r="Q17" s="348" t="s">
        <v>32</v>
      </c>
      <c r="R17" s="306"/>
      <c r="S17" s="307"/>
      <c r="T17" s="305" t="s">
        <v>33</v>
      </c>
      <c r="U17" s="306"/>
      <c r="V17" s="307"/>
      <c r="W17" s="305" t="s">
        <v>32</v>
      </c>
      <c r="X17" s="306"/>
      <c r="Y17" s="307"/>
      <c r="Z17" s="305" t="s">
        <v>33</v>
      </c>
      <c r="AA17" s="306"/>
      <c r="AB17" s="418"/>
      <c r="AC17" s="17"/>
      <c r="AD17" s="17"/>
    </row>
    <row r="18" spans="1:40" ht="18" customHeight="1" thickBot="1" x14ac:dyDescent="0.3">
      <c r="A18" s="7"/>
      <c r="B18" s="8"/>
      <c r="C18" s="13"/>
      <c r="D18" s="13"/>
      <c r="E18" s="13"/>
      <c r="F18" s="13"/>
      <c r="G18" s="69"/>
      <c r="H18" s="69"/>
      <c r="I18" s="69"/>
      <c r="J18" s="69"/>
      <c r="K18" s="69"/>
      <c r="L18" s="69"/>
      <c r="M18" s="13"/>
      <c r="N18" s="13"/>
      <c r="O18" s="13"/>
      <c r="P18" s="13"/>
      <c r="Q18" s="242">
        <v>46769391</v>
      </c>
      <c r="R18" s="243"/>
      <c r="S18" s="244"/>
      <c r="T18" s="445">
        <v>46769391</v>
      </c>
      <c r="U18" s="243"/>
      <c r="V18" s="244"/>
      <c r="W18" s="445">
        <v>4000245716</v>
      </c>
      <c r="X18" s="243"/>
      <c r="Y18" s="244"/>
      <c r="Z18" s="556">
        <v>1738340125</v>
      </c>
      <c r="AA18" s="557"/>
      <c r="AB18" s="558"/>
      <c r="AC18" s="19"/>
      <c r="AD18" s="19"/>
    </row>
    <row r="19" spans="1:40" ht="7.5" customHeight="1" thickBot="1" x14ac:dyDescent="0.3">
      <c r="A19" s="7"/>
      <c r="B19" s="8"/>
      <c r="C19" s="13"/>
      <c r="D19" s="13"/>
      <c r="E19" s="13"/>
      <c r="F19" s="13"/>
      <c r="G19" s="13"/>
      <c r="H19" s="13"/>
      <c r="I19" s="13"/>
      <c r="J19" s="13"/>
      <c r="K19" s="13"/>
      <c r="L19" s="13"/>
      <c r="M19" s="13"/>
      <c r="N19" s="13"/>
      <c r="O19" s="13"/>
      <c r="P19" s="13"/>
      <c r="Q19" s="13"/>
      <c r="R19" s="13"/>
      <c r="S19" s="13"/>
      <c r="T19" s="13"/>
      <c r="U19" s="13"/>
      <c r="V19" s="13"/>
      <c r="W19" s="13"/>
      <c r="X19" s="13"/>
      <c r="Y19" s="13"/>
      <c r="Z19" s="13"/>
      <c r="AA19" s="4"/>
      <c r="AB19" s="92"/>
    </row>
    <row r="20" spans="1:40" ht="17.25" customHeight="1" x14ac:dyDescent="0.25">
      <c r="A20" s="489" t="s">
        <v>34</v>
      </c>
      <c r="B20" s="490"/>
      <c r="C20" s="491"/>
      <c r="D20" s="491"/>
      <c r="E20" s="491"/>
      <c r="F20" s="491"/>
      <c r="G20" s="491"/>
      <c r="H20" s="491"/>
      <c r="I20" s="491"/>
      <c r="J20" s="491"/>
      <c r="K20" s="491"/>
      <c r="L20" s="491"/>
      <c r="M20" s="491"/>
      <c r="N20" s="491"/>
      <c r="O20" s="491"/>
      <c r="P20" s="491"/>
      <c r="Q20" s="491"/>
      <c r="R20" s="491"/>
      <c r="S20" s="491"/>
      <c r="T20" s="491"/>
      <c r="U20" s="491"/>
      <c r="V20" s="491"/>
      <c r="W20" s="491"/>
      <c r="X20" s="491"/>
      <c r="Y20" s="491"/>
      <c r="Z20" s="491"/>
      <c r="AA20" s="491"/>
      <c r="AB20" s="492"/>
    </row>
    <row r="21" spans="1:40" ht="15" customHeight="1" x14ac:dyDescent="0.25">
      <c r="A21" s="430" t="s">
        <v>35</v>
      </c>
      <c r="B21" s="443" t="s">
        <v>36</v>
      </c>
      <c r="C21" s="444"/>
      <c r="D21" s="248" t="s">
        <v>37</v>
      </c>
      <c r="E21" s="249"/>
      <c r="F21" s="249"/>
      <c r="G21" s="249"/>
      <c r="H21" s="249"/>
      <c r="I21" s="249"/>
      <c r="J21" s="249"/>
      <c r="K21" s="249"/>
      <c r="L21" s="249"/>
      <c r="M21" s="249"/>
      <c r="N21" s="249"/>
      <c r="O21" s="397"/>
      <c r="P21" s="416" t="s">
        <v>38</v>
      </c>
      <c r="Q21" s="416" t="s">
        <v>39</v>
      </c>
      <c r="R21" s="416"/>
      <c r="S21" s="416"/>
      <c r="T21" s="416"/>
      <c r="U21" s="416"/>
      <c r="V21" s="416"/>
      <c r="W21" s="416"/>
      <c r="X21" s="416"/>
      <c r="Y21" s="416"/>
      <c r="Z21" s="416"/>
      <c r="AA21" s="416"/>
      <c r="AB21" s="417"/>
    </row>
    <row r="22" spans="1:40" ht="27" customHeight="1" x14ac:dyDescent="0.25">
      <c r="A22" s="431"/>
      <c r="B22" s="315"/>
      <c r="C22" s="254"/>
      <c r="D22" s="248" t="s">
        <v>25</v>
      </c>
      <c r="E22" s="249"/>
      <c r="F22" s="397"/>
      <c r="G22" s="248" t="s">
        <v>26</v>
      </c>
      <c r="H22" s="249"/>
      <c r="I22" s="397"/>
      <c r="J22" s="248" t="s">
        <v>27</v>
      </c>
      <c r="K22" s="249"/>
      <c r="L22" s="397"/>
      <c r="M22" s="248" t="s">
        <v>28</v>
      </c>
      <c r="N22" s="249"/>
      <c r="O22" s="397"/>
      <c r="P22" s="397"/>
      <c r="Q22" s="416"/>
      <c r="R22" s="416"/>
      <c r="S22" s="416"/>
      <c r="T22" s="416"/>
      <c r="U22" s="416"/>
      <c r="V22" s="416"/>
      <c r="W22" s="416"/>
      <c r="X22" s="416"/>
      <c r="Y22" s="416"/>
      <c r="Z22" s="416"/>
      <c r="AA22" s="416"/>
      <c r="AB22" s="417"/>
    </row>
    <row r="23" spans="1:40" x14ac:dyDescent="0.25">
      <c r="A23" s="504" t="s">
        <v>131</v>
      </c>
      <c r="B23" s="398"/>
      <c r="C23" s="399"/>
      <c r="D23" s="421"/>
      <c r="E23" s="422"/>
      <c r="F23" s="423"/>
      <c r="G23" s="421"/>
      <c r="H23" s="422"/>
      <c r="I23" s="423"/>
      <c r="J23" s="421"/>
      <c r="K23" s="422"/>
      <c r="L23" s="423"/>
      <c r="M23" s="421"/>
      <c r="N23" s="422"/>
      <c r="O23" s="423"/>
      <c r="P23" s="380"/>
      <c r="Q23" s="521"/>
      <c r="R23" s="522"/>
      <c r="S23" s="522"/>
      <c r="T23" s="522"/>
      <c r="U23" s="522"/>
      <c r="V23" s="522"/>
      <c r="W23" s="522"/>
      <c r="X23" s="522"/>
      <c r="Y23" s="522"/>
      <c r="Z23" s="522"/>
      <c r="AA23" s="522"/>
      <c r="AB23" s="523"/>
    </row>
    <row r="24" spans="1:40" x14ac:dyDescent="0.25">
      <c r="A24" s="504"/>
      <c r="B24" s="400"/>
      <c r="C24" s="401"/>
      <c r="D24" s="424"/>
      <c r="E24" s="425"/>
      <c r="F24" s="426"/>
      <c r="G24" s="424"/>
      <c r="H24" s="425"/>
      <c r="I24" s="426"/>
      <c r="J24" s="424"/>
      <c r="K24" s="425"/>
      <c r="L24" s="426"/>
      <c r="M24" s="424"/>
      <c r="N24" s="425"/>
      <c r="O24" s="426"/>
      <c r="P24" s="381"/>
      <c r="Q24" s="524"/>
      <c r="R24" s="525"/>
      <c r="S24" s="525"/>
      <c r="T24" s="525"/>
      <c r="U24" s="525"/>
      <c r="V24" s="525"/>
      <c r="W24" s="525"/>
      <c r="X24" s="525"/>
      <c r="Y24" s="525"/>
      <c r="Z24" s="525"/>
      <c r="AA24" s="525"/>
      <c r="AB24" s="526"/>
    </row>
    <row r="25" spans="1:40" x14ac:dyDescent="0.25">
      <c r="A25" s="504"/>
      <c r="B25" s="400"/>
      <c r="C25" s="401"/>
      <c r="D25" s="424"/>
      <c r="E25" s="425"/>
      <c r="F25" s="426"/>
      <c r="G25" s="424"/>
      <c r="H25" s="425"/>
      <c r="I25" s="426"/>
      <c r="J25" s="424"/>
      <c r="K25" s="425"/>
      <c r="L25" s="426"/>
      <c r="M25" s="424"/>
      <c r="N25" s="425"/>
      <c r="O25" s="426"/>
      <c r="P25" s="381"/>
      <c r="Q25" s="524"/>
      <c r="R25" s="525"/>
      <c r="S25" s="525"/>
      <c r="T25" s="525"/>
      <c r="U25" s="525"/>
      <c r="V25" s="525"/>
      <c r="W25" s="525"/>
      <c r="X25" s="525"/>
      <c r="Y25" s="525"/>
      <c r="Z25" s="525"/>
      <c r="AA25" s="525"/>
      <c r="AB25" s="526"/>
    </row>
    <row r="26" spans="1:40" ht="16.5" customHeight="1" thickBot="1" x14ac:dyDescent="0.3">
      <c r="A26" s="432"/>
      <c r="B26" s="400"/>
      <c r="C26" s="401"/>
      <c r="D26" s="424"/>
      <c r="E26" s="425"/>
      <c r="F26" s="426"/>
      <c r="G26" s="424"/>
      <c r="H26" s="425"/>
      <c r="I26" s="426"/>
      <c r="J26" s="424"/>
      <c r="K26" s="425"/>
      <c r="L26" s="426"/>
      <c r="M26" s="424"/>
      <c r="N26" s="425"/>
      <c r="O26" s="426"/>
      <c r="P26" s="381"/>
      <c r="Q26" s="527"/>
      <c r="R26" s="528"/>
      <c r="S26" s="528"/>
      <c r="T26" s="528"/>
      <c r="U26" s="528"/>
      <c r="V26" s="528"/>
      <c r="W26" s="528"/>
      <c r="X26" s="528"/>
      <c r="Y26" s="528"/>
      <c r="Z26" s="528"/>
      <c r="AA26" s="528"/>
      <c r="AB26" s="529"/>
    </row>
    <row r="27" spans="1:40" ht="36.75" customHeight="1" x14ac:dyDescent="0.25">
      <c r="A27" s="446"/>
      <c r="B27" s="447"/>
      <c r="C27" s="447"/>
      <c r="D27" s="447"/>
      <c r="E27" s="447"/>
      <c r="F27" s="447"/>
      <c r="G27" s="447"/>
      <c r="H27" s="447"/>
      <c r="I27" s="447"/>
      <c r="J27" s="447"/>
      <c r="K27" s="447"/>
      <c r="L27" s="447"/>
      <c r="M27" s="447"/>
      <c r="N27" s="447"/>
      <c r="O27" s="447"/>
      <c r="P27" s="447"/>
      <c r="Q27" s="447"/>
      <c r="R27" s="447"/>
      <c r="S27" s="447"/>
      <c r="T27" s="447"/>
      <c r="U27" s="447"/>
      <c r="V27" s="447"/>
      <c r="W27" s="447"/>
      <c r="X27" s="447"/>
      <c r="Y27" s="447"/>
      <c r="Z27" s="447"/>
      <c r="AA27" s="447"/>
      <c r="AB27" s="448"/>
    </row>
    <row r="28" spans="1:40" ht="36.75" customHeight="1" x14ac:dyDescent="0.3">
      <c r="A28" s="430" t="s">
        <v>35</v>
      </c>
      <c r="B28" s="416" t="s">
        <v>40</v>
      </c>
      <c r="C28" s="416" t="s">
        <v>36</v>
      </c>
      <c r="D28" s="416" t="s">
        <v>41</v>
      </c>
      <c r="E28" s="416"/>
      <c r="F28" s="416"/>
      <c r="G28" s="416"/>
      <c r="H28" s="416"/>
      <c r="I28" s="416"/>
      <c r="J28" s="416"/>
      <c r="K28" s="416"/>
      <c r="L28" s="416"/>
      <c r="M28" s="416"/>
      <c r="N28" s="416"/>
      <c r="O28" s="416"/>
      <c r="P28" s="416"/>
      <c r="Q28" s="416" t="s">
        <v>42</v>
      </c>
      <c r="R28" s="416"/>
      <c r="S28" s="416"/>
      <c r="T28" s="416"/>
      <c r="U28" s="416"/>
      <c r="V28" s="416"/>
      <c r="W28" s="416"/>
      <c r="X28" s="416"/>
      <c r="Y28" s="416"/>
      <c r="Z28" s="416"/>
      <c r="AA28" s="416"/>
      <c r="AB28" s="416"/>
      <c r="AE28" s="82"/>
      <c r="AF28" s="82"/>
      <c r="AG28" s="82"/>
      <c r="AH28" s="82"/>
      <c r="AI28" s="82"/>
      <c r="AJ28" s="82"/>
      <c r="AK28" s="82"/>
      <c r="AL28" s="82"/>
      <c r="AM28" s="82"/>
      <c r="AN28" s="81"/>
    </row>
    <row r="29" spans="1:40" ht="25.5" customHeight="1" x14ac:dyDescent="0.3">
      <c r="A29" s="430"/>
      <c r="B29" s="416"/>
      <c r="C29" s="442"/>
      <c r="D29" s="134" t="s">
        <v>43</v>
      </c>
      <c r="E29" s="134" t="s">
        <v>44</v>
      </c>
      <c r="F29" s="134" t="s">
        <v>45</v>
      </c>
      <c r="G29" s="134" t="s">
        <v>46</v>
      </c>
      <c r="H29" s="134" t="s">
        <v>47</v>
      </c>
      <c r="I29" s="134" t="s">
        <v>48</v>
      </c>
      <c r="J29" s="134" t="s">
        <v>49</v>
      </c>
      <c r="K29" s="134" t="s">
        <v>50</v>
      </c>
      <c r="L29" s="134" t="s">
        <v>51</v>
      </c>
      <c r="M29" s="134" t="s">
        <v>52</v>
      </c>
      <c r="N29" s="134" t="s">
        <v>53</v>
      </c>
      <c r="O29" s="134" t="s">
        <v>54</v>
      </c>
      <c r="P29" s="134" t="s">
        <v>38</v>
      </c>
      <c r="Q29" s="315" t="s">
        <v>55</v>
      </c>
      <c r="R29" s="316"/>
      <c r="S29" s="316"/>
      <c r="T29" s="254"/>
      <c r="U29" s="315" t="s">
        <v>56</v>
      </c>
      <c r="V29" s="316"/>
      <c r="W29" s="316"/>
      <c r="X29" s="254"/>
      <c r="Y29" s="315" t="s">
        <v>57</v>
      </c>
      <c r="Z29" s="316"/>
      <c r="AA29" s="316"/>
      <c r="AB29" s="449"/>
      <c r="AE29" s="82"/>
      <c r="AF29" s="82"/>
      <c r="AG29" s="82"/>
      <c r="AH29" s="82"/>
      <c r="AI29" s="82"/>
      <c r="AJ29" s="82"/>
      <c r="AK29" s="82"/>
      <c r="AL29" s="82"/>
      <c r="AM29" s="82"/>
      <c r="AN29" s="81"/>
    </row>
    <row r="30" spans="1:40" ht="152.25" customHeight="1" thickBot="1" x14ac:dyDescent="0.35">
      <c r="A30" s="79" t="s">
        <v>131</v>
      </c>
      <c r="B30" s="80">
        <v>0.15</v>
      </c>
      <c r="C30" s="114">
        <v>4</v>
      </c>
      <c r="D30" s="114">
        <v>4</v>
      </c>
      <c r="E30" s="114">
        <v>4</v>
      </c>
      <c r="F30" s="114">
        <v>4</v>
      </c>
      <c r="G30" s="114">
        <v>4</v>
      </c>
      <c r="H30" s="114">
        <v>4</v>
      </c>
      <c r="I30" s="114">
        <v>4</v>
      </c>
      <c r="J30" s="114">
        <v>4</v>
      </c>
      <c r="K30" s="114">
        <v>4</v>
      </c>
      <c r="L30" s="114">
        <v>4</v>
      </c>
      <c r="M30" s="114">
        <v>4</v>
      </c>
      <c r="N30" s="114">
        <v>4</v>
      </c>
      <c r="O30" s="114">
        <v>4</v>
      </c>
      <c r="P30" s="114">
        <v>4</v>
      </c>
      <c r="Q30" s="585" t="s">
        <v>240</v>
      </c>
      <c r="R30" s="586"/>
      <c r="S30" s="586"/>
      <c r="T30" s="587"/>
      <c r="U30" s="482" t="s">
        <v>296</v>
      </c>
      <c r="V30" s="483"/>
      <c r="W30" s="483"/>
      <c r="X30" s="484"/>
      <c r="Y30" s="482" t="s">
        <v>288</v>
      </c>
      <c r="Z30" s="483"/>
      <c r="AA30" s="483"/>
      <c r="AB30" s="555"/>
      <c r="AC30" s="78"/>
      <c r="AE30" s="82"/>
      <c r="AF30" s="82"/>
      <c r="AG30" s="82"/>
      <c r="AH30" s="82"/>
      <c r="AI30" s="82"/>
      <c r="AJ30" s="82"/>
      <c r="AK30" s="82"/>
      <c r="AL30" s="82"/>
      <c r="AM30" s="82"/>
      <c r="AN30" s="81"/>
    </row>
    <row r="31" spans="1:40" ht="18.75" x14ac:dyDescent="0.3">
      <c r="A31" s="253"/>
      <c r="B31" s="254"/>
      <c r="C31" s="255"/>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6"/>
      <c r="AD31" s="15"/>
      <c r="AE31" s="82"/>
      <c r="AF31" s="82"/>
      <c r="AG31" s="82"/>
      <c r="AH31" s="82"/>
      <c r="AI31" s="82"/>
      <c r="AJ31" s="82"/>
      <c r="AK31" s="82"/>
      <c r="AL31" s="82"/>
      <c r="AM31" s="82"/>
      <c r="AN31" s="81"/>
    </row>
    <row r="32" spans="1:40" ht="15" customHeight="1" x14ac:dyDescent="0.3">
      <c r="A32" s="430" t="s">
        <v>58</v>
      </c>
      <c r="B32" s="488" t="s">
        <v>59</v>
      </c>
      <c r="C32" s="416" t="s">
        <v>60</v>
      </c>
      <c r="D32" s="416"/>
      <c r="E32" s="416"/>
      <c r="F32" s="416"/>
      <c r="G32" s="416"/>
      <c r="H32" s="416"/>
      <c r="I32" s="416"/>
      <c r="J32" s="416"/>
      <c r="K32" s="416"/>
      <c r="L32" s="416"/>
      <c r="M32" s="416"/>
      <c r="N32" s="416"/>
      <c r="O32" s="416"/>
      <c r="P32" s="416"/>
      <c r="Q32" s="248" t="s">
        <v>61</v>
      </c>
      <c r="R32" s="249"/>
      <c r="S32" s="249"/>
      <c r="T32" s="249"/>
      <c r="U32" s="249"/>
      <c r="V32" s="249"/>
      <c r="W32" s="249"/>
      <c r="X32" s="249"/>
      <c r="Y32" s="249"/>
      <c r="Z32" s="249"/>
      <c r="AA32" s="249"/>
      <c r="AB32" s="250"/>
      <c r="AE32" s="82"/>
      <c r="AF32" s="82"/>
      <c r="AG32" s="82"/>
      <c r="AH32" s="82"/>
      <c r="AI32" s="82"/>
      <c r="AJ32" s="82"/>
      <c r="AK32" s="82"/>
      <c r="AL32" s="82"/>
      <c r="AM32" s="82"/>
      <c r="AN32" s="81"/>
    </row>
    <row r="33" spans="1:40" ht="25.5" customHeight="1" x14ac:dyDescent="0.3">
      <c r="A33" s="430"/>
      <c r="B33" s="255"/>
      <c r="C33" s="134" t="s">
        <v>62</v>
      </c>
      <c r="D33" s="134" t="s">
        <v>63</v>
      </c>
      <c r="E33" s="134" t="s">
        <v>64</v>
      </c>
      <c r="F33" s="134" t="s">
        <v>65</v>
      </c>
      <c r="G33" s="134" t="s">
        <v>66</v>
      </c>
      <c r="H33" s="134" t="s">
        <v>67</v>
      </c>
      <c r="I33" s="134" t="s">
        <v>68</v>
      </c>
      <c r="J33" s="134" t="s">
        <v>69</v>
      </c>
      <c r="K33" s="134" t="s">
        <v>70</v>
      </c>
      <c r="L33" s="134" t="s">
        <v>71</v>
      </c>
      <c r="M33" s="134" t="s">
        <v>72</v>
      </c>
      <c r="N33" s="134" t="s">
        <v>73</v>
      </c>
      <c r="O33" s="134" t="s">
        <v>74</v>
      </c>
      <c r="P33" s="134" t="s">
        <v>75</v>
      </c>
      <c r="Q33" s="248" t="s">
        <v>76</v>
      </c>
      <c r="R33" s="249"/>
      <c r="S33" s="249"/>
      <c r="T33" s="249"/>
      <c r="U33" s="249"/>
      <c r="V33" s="249"/>
      <c r="W33" s="249"/>
      <c r="X33" s="249"/>
      <c r="Y33" s="249"/>
      <c r="Z33" s="249"/>
      <c r="AA33" s="249"/>
      <c r="AB33" s="250"/>
      <c r="AE33" s="83"/>
      <c r="AF33" s="83"/>
      <c r="AG33" s="83"/>
      <c r="AH33" s="83"/>
      <c r="AI33" s="83"/>
      <c r="AJ33" s="83"/>
      <c r="AK33" s="83"/>
      <c r="AL33" s="83"/>
      <c r="AM33" s="83"/>
      <c r="AN33" s="81"/>
    </row>
    <row r="34" spans="1:40" ht="76.5" customHeight="1" x14ac:dyDescent="0.3">
      <c r="A34" s="583" t="s">
        <v>132</v>
      </c>
      <c r="B34" s="509">
        <v>3.75</v>
      </c>
      <c r="C34" s="71" t="s">
        <v>78</v>
      </c>
      <c r="D34" s="130">
        <v>8.3333333333333329E-2</v>
      </c>
      <c r="E34" s="130">
        <v>8.3333333333333329E-2</v>
      </c>
      <c r="F34" s="130">
        <v>8.3333333333333329E-2</v>
      </c>
      <c r="G34" s="130">
        <v>8.3333333333333329E-2</v>
      </c>
      <c r="H34" s="130">
        <v>8.3333333333333329E-2</v>
      </c>
      <c r="I34" s="130">
        <v>8.3333333333333329E-2</v>
      </c>
      <c r="J34" s="130">
        <v>8.3333333333333329E-2</v>
      </c>
      <c r="K34" s="130">
        <v>8.3333333333333329E-2</v>
      </c>
      <c r="L34" s="130">
        <v>8.3333333333333329E-2</v>
      </c>
      <c r="M34" s="130">
        <v>8.3333333333333329E-2</v>
      </c>
      <c r="N34" s="130">
        <v>8.3333333333333329E-2</v>
      </c>
      <c r="O34" s="130">
        <v>8.3333333333333329E-2</v>
      </c>
      <c r="P34" s="72">
        <f>SUM(D34:O34)</f>
        <v>1</v>
      </c>
      <c r="Q34" s="289" t="s">
        <v>287</v>
      </c>
      <c r="R34" s="573"/>
      <c r="S34" s="573"/>
      <c r="T34" s="573"/>
      <c r="U34" s="573"/>
      <c r="V34" s="573"/>
      <c r="W34" s="573"/>
      <c r="X34" s="573"/>
      <c r="Y34" s="573"/>
      <c r="Z34" s="573"/>
      <c r="AA34" s="573"/>
      <c r="AB34" s="574"/>
      <c r="AC34" s="64"/>
      <c r="AE34" s="84"/>
      <c r="AF34" s="84"/>
      <c r="AG34" s="84"/>
      <c r="AH34" s="84"/>
      <c r="AI34" s="84"/>
      <c r="AJ34" s="84"/>
      <c r="AK34" s="84"/>
      <c r="AL34" s="84"/>
      <c r="AM34" s="84"/>
      <c r="AN34" s="81"/>
    </row>
    <row r="35" spans="1:40" ht="76.5" customHeight="1" x14ac:dyDescent="0.3">
      <c r="A35" s="584"/>
      <c r="B35" s="271"/>
      <c r="C35" s="68" t="s">
        <v>79</v>
      </c>
      <c r="D35" s="132">
        <v>8.3333333333333329E-2</v>
      </c>
      <c r="E35" s="132">
        <v>8.3333333333333329E-2</v>
      </c>
      <c r="F35" s="132">
        <v>8.3333333333333329E-2</v>
      </c>
      <c r="G35" s="132">
        <v>8.3333333333333329E-2</v>
      </c>
      <c r="H35" s="132">
        <v>8.3333333333333329E-2</v>
      </c>
      <c r="I35" s="132">
        <v>8.3333333333333329E-2</v>
      </c>
      <c r="J35" s="132">
        <v>8.3333333333333329E-2</v>
      </c>
      <c r="K35" s="132">
        <v>8.3333333333333329E-2</v>
      </c>
      <c r="L35" s="132">
        <v>8.3333333333333329E-2</v>
      </c>
      <c r="M35" s="132">
        <v>8.3333333333333329E-2</v>
      </c>
      <c r="N35" s="132">
        <v>8.3333333333333329E-2</v>
      </c>
      <c r="O35" s="132">
        <v>8.3333333333333329E-2</v>
      </c>
      <c r="P35" s="16">
        <f t="shared" ref="P35:P45" si="0">SUM(D35:O35)</f>
        <v>1</v>
      </c>
      <c r="Q35" s="575"/>
      <c r="R35" s="576"/>
      <c r="S35" s="576"/>
      <c r="T35" s="576"/>
      <c r="U35" s="576"/>
      <c r="V35" s="576"/>
      <c r="W35" s="576"/>
      <c r="X35" s="576"/>
      <c r="Y35" s="576"/>
      <c r="Z35" s="576"/>
      <c r="AA35" s="576"/>
      <c r="AB35" s="577"/>
      <c r="AC35" s="64"/>
      <c r="AE35" s="81"/>
      <c r="AF35" s="81"/>
      <c r="AG35" s="81"/>
      <c r="AH35" s="81"/>
      <c r="AI35" s="81"/>
      <c r="AJ35" s="81"/>
      <c r="AK35" s="81"/>
      <c r="AL35" s="81"/>
      <c r="AM35" s="81"/>
      <c r="AN35" s="81"/>
    </row>
    <row r="36" spans="1:40" ht="76.5" customHeight="1" x14ac:dyDescent="0.3">
      <c r="A36" s="274" t="s">
        <v>133</v>
      </c>
      <c r="B36" s="275"/>
      <c r="C36" s="68"/>
      <c r="D36" s="111">
        <v>38</v>
      </c>
      <c r="E36" s="111">
        <v>294</v>
      </c>
      <c r="F36" s="111">
        <v>1034</v>
      </c>
      <c r="G36" s="111">
        <v>986</v>
      </c>
      <c r="H36" s="111">
        <v>878</v>
      </c>
      <c r="I36" s="111">
        <v>1516</v>
      </c>
      <c r="J36" s="116">
        <v>1668</v>
      </c>
      <c r="K36" s="116">
        <v>838</v>
      </c>
      <c r="L36" s="116">
        <v>932</v>
      </c>
      <c r="M36" s="116">
        <v>1344</v>
      </c>
      <c r="N36" s="116">
        <v>1307</v>
      </c>
      <c r="O36" s="116">
        <v>714</v>
      </c>
      <c r="P36" s="107">
        <f>SUM(D36:O36)</f>
        <v>11549</v>
      </c>
      <c r="Q36" s="578"/>
      <c r="R36" s="579"/>
      <c r="S36" s="579"/>
      <c r="T36" s="579"/>
      <c r="U36" s="579"/>
      <c r="V36" s="579"/>
      <c r="W36" s="579"/>
      <c r="X36" s="579"/>
      <c r="Y36" s="579"/>
      <c r="Z36" s="579"/>
      <c r="AA36" s="579"/>
      <c r="AB36" s="580"/>
      <c r="AC36" s="64"/>
      <c r="AE36" s="81"/>
      <c r="AF36" s="81"/>
      <c r="AG36" s="81"/>
      <c r="AH36" s="81"/>
      <c r="AI36" s="81"/>
      <c r="AJ36" s="81"/>
      <c r="AK36" s="81"/>
      <c r="AL36" s="81"/>
      <c r="AM36" s="81"/>
      <c r="AN36" s="81"/>
    </row>
    <row r="37" spans="1:40" ht="57" customHeight="1" x14ac:dyDescent="0.3">
      <c r="A37" s="581" t="s">
        <v>134</v>
      </c>
      <c r="B37" s="270">
        <v>3.75</v>
      </c>
      <c r="C37" s="67" t="s">
        <v>78</v>
      </c>
      <c r="D37" s="130">
        <v>8.3333333333333329E-2</v>
      </c>
      <c r="E37" s="130">
        <v>8.3333333333333329E-2</v>
      </c>
      <c r="F37" s="130">
        <v>8.3333333333333329E-2</v>
      </c>
      <c r="G37" s="130">
        <v>8.3333333333333329E-2</v>
      </c>
      <c r="H37" s="130">
        <v>8.3333333333333329E-2</v>
      </c>
      <c r="I37" s="130">
        <v>8.3333333333333329E-2</v>
      </c>
      <c r="J37" s="130">
        <v>8.3333333333333329E-2</v>
      </c>
      <c r="K37" s="130">
        <v>8.3333333333333329E-2</v>
      </c>
      <c r="L37" s="130">
        <v>8.3333333333333329E-2</v>
      </c>
      <c r="M37" s="130">
        <v>8.3333333333333329E-2</v>
      </c>
      <c r="N37" s="130">
        <v>8.3333333333333329E-2</v>
      </c>
      <c r="O37" s="130">
        <v>8.3333333333333329E-2</v>
      </c>
      <c r="P37" s="16">
        <f t="shared" si="0"/>
        <v>1</v>
      </c>
      <c r="Q37" s="544" t="s">
        <v>241</v>
      </c>
      <c r="R37" s="545"/>
      <c r="S37" s="545"/>
      <c r="T37" s="545"/>
      <c r="U37" s="545"/>
      <c r="V37" s="545"/>
      <c r="W37" s="545"/>
      <c r="X37" s="545"/>
      <c r="Y37" s="545"/>
      <c r="Z37" s="545"/>
      <c r="AA37" s="545"/>
      <c r="AB37" s="546"/>
      <c r="AC37" s="64"/>
      <c r="AM37" s="81"/>
      <c r="AN37" s="81"/>
    </row>
    <row r="38" spans="1:40" ht="57" customHeight="1" x14ac:dyDescent="0.3">
      <c r="A38" s="582"/>
      <c r="B38" s="271"/>
      <c r="C38" s="68" t="s">
        <v>79</v>
      </c>
      <c r="D38" s="132">
        <v>8.3333333333333329E-2</v>
      </c>
      <c r="E38" s="132">
        <v>8.3333333333333329E-2</v>
      </c>
      <c r="F38" s="132">
        <v>8.3333333333333329E-2</v>
      </c>
      <c r="G38" s="132">
        <v>8.3333333333333329E-2</v>
      </c>
      <c r="H38" s="132">
        <v>8.3333333333333329E-2</v>
      </c>
      <c r="I38" s="132">
        <v>8.3333333333333329E-2</v>
      </c>
      <c r="J38" s="132">
        <v>8.3333333333333329E-2</v>
      </c>
      <c r="K38" s="132">
        <v>8.3333333333333329E-2</v>
      </c>
      <c r="L38" s="132">
        <v>8.3333333333333329E-2</v>
      </c>
      <c r="M38" s="132">
        <v>8.3333333333333329E-2</v>
      </c>
      <c r="N38" s="132">
        <v>8.3333333333333329E-2</v>
      </c>
      <c r="O38" s="132">
        <v>8.3333333333333329E-2</v>
      </c>
      <c r="P38" s="16">
        <f t="shared" si="0"/>
        <v>1</v>
      </c>
      <c r="Q38" s="547"/>
      <c r="R38" s="563"/>
      <c r="S38" s="563"/>
      <c r="T38" s="563"/>
      <c r="U38" s="563"/>
      <c r="V38" s="563"/>
      <c r="W38" s="563"/>
      <c r="X38" s="563"/>
      <c r="Y38" s="563"/>
      <c r="Z38" s="563"/>
      <c r="AA38" s="563"/>
      <c r="AB38" s="549"/>
      <c r="AC38" s="64"/>
      <c r="AM38" s="81"/>
      <c r="AN38" s="81"/>
    </row>
    <row r="39" spans="1:40" ht="57" customHeight="1" x14ac:dyDescent="0.3">
      <c r="A39" s="274" t="s">
        <v>135</v>
      </c>
      <c r="B39" s="275"/>
      <c r="C39" s="68"/>
      <c r="D39" s="111">
        <v>2</v>
      </c>
      <c r="E39" s="111">
        <v>2</v>
      </c>
      <c r="F39" s="111">
        <v>5</v>
      </c>
      <c r="G39" s="111">
        <v>9</v>
      </c>
      <c r="H39" s="111">
        <v>9</v>
      </c>
      <c r="I39" s="111">
        <v>7</v>
      </c>
      <c r="J39" s="116">
        <v>6</v>
      </c>
      <c r="K39" s="116">
        <v>11</v>
      </c>
      <c r="L39" s="116">
        <v>8</v>
      </c>
      <c r="M39" s="116">
        <v>11</v>
      </c>
      <c r="N39" s="116">
        <v>3</v>
      </c>
      <c r="O39" s="116">
        <v>9</v>
      </c>
      <c r="P39" s="73">
        <f t="shared" si="0"/>
        <v>82</v>
      </c>
      <c r="Q39" s="550"/>
      <c r="R39" s="551"/>
      <c r="S39" s="551"/>
      <c r="T39" s="551"/>
      <c r="U39" s="551"/>
      <c r="V39" s="551"/>
      <c r="W39" s="551"/>
      <c r="X39" s="551"/>
      <c r="Y39" s="551"/>
      <c r="Z39" s="551"/>
      <c r="AA39" s="551"/>
      <c r="AB39" s="552"/>
      <c r="AC39" s="64"/>
      <c r="AM39" s="84"/>
      <c r="AN39" s="81"/>
    </row>
    <row r="40" spans="1:40" ht="58.5" customHeight="1" x14ac:dyDescent="0.25">
      <c r="A40" s="559" t="s">
        <v>136</v>
      </c>
      <c r="B40" s="270">
        <v>3.75</v>
      </c>
      <c r="C40" s="67" t="s">
        <v>78</v>
      </c>
      <c r="D40" s="130">
        <v>8.3333333333333329E-2</v>
      </c>
      <c r="E40" s="130">
        <v>8.3333333333333329E-2</v>
      </c>
      <c r="F40" s="130">
        <v>8.3333333333333329E-2</v>
      </c>
      <c r="G40" s="130">
        <v>8.3333333333333329E-2</v>
      </c>
      <c r="H40" s="130">
        <v>8.3333333333333329E-2</v>
      </c>
      <c r="I40" s="130">
        <v>8.3333333333333329E-2</v>
      </c>
      <c r="J40" s="130">
        <v>8.3333333333333329E-2</v>
      </c>
      <c r="K40" s="130">
        <v>8.3333333333333329E-2</v>
      </c>
      <c r="L40" s="130">
        <v>8.3333333333333329E-2</v>
      </c>
      <c r="M40" s="130">
        <v>8.3333333333333329E-2</v>
      </c>
      <c r="N40" s="130">
        <v>8.3333333333333329E-2</v>
      </c>
      <c r="O40" s="130">
        <v>8.3333333333333329E-2</v>
      </c>
      <c r="P40" s="16">
        <f t="shared" si="0"/>
        <v>1</v>
      </c>
      <c r="Q40" s="544" t="s">
        <v>291</v>
      </c>
      <c r="R40" s="545"/>
      <c r="S40" s="545"/>
      <c r="T40" s="545"/>
      <c r="U40" s="545"/>
      <c r="V40" s="545"/>
      <c r="W40" s="545"/>
      <c r="X40" s="545"/>
      <c r="Y40" s="545"/>
      <c r="Z40" s="545"/>
      <c r="AA40" s="545"/>
      <c r="AB40" s="546"/>
      <c r="AC40" s="64"/>
    </row>
    <row r="41" spans="1:40" ht="58.5" customHeight="1" x14ac:dyDescent="0.3">
      <c r="A41" s="560"/>
      <c r="B41" s="271"/>
      <c r="C41" s="68" t="s">
        <v>79</v>
      </c>
      <c r="D41" s="132">
        <v>8.3333333333333329E-2</v>
      </c>
      <c r="E41" s="132">
        <v>8.3333333333333329E-2</v>
      </c>
      <c r="F41" s="132">
        <v>8.3333333333333329E-2</v>
      </c>
      <c r="G41" s="132">
        <v>8.3333333333333329E-2</v>
      </c>
      <c r="H41" s="132">
        <v>8.3333333333333329E-2</v>
      </c>
      <c r="I41" s="132">
        <v>8.3333333333333329E-2</v>
      </c>
      <c r="J41" s="132">
        <v>8.3333333333333329E-2</v>
      </c>
      <c r="K41" s="132">
        <v>8.3333333333333329E-2</v>
      </c>
      <c r="L41" s="132">
        <v>8.3333333333333329E-2</v>
      </c>
      <c r="M41" s="132">
        <v>8.3333333333333329E-2</v>
      </c>
      <c r="N41" s="132">
        <v>8.3333333333333329E-2</v>
      </c>
      <c r="O41" s="132">
        <v>8.3333333333333329E-2</v>
      </c>
      <c r="P41" s="16">
        <f t="shared" si="0"/>
        <v>1</v>
      </c>
      <c r="Q41" s="547"/>
      <c r="R41" s="563"/>
      <c r="S41" s="563"/>
      <c r="T41" s="563"/>
      <c r="U41" s="563"/>
      <c r="V41" s="563"/>
      <c r="W41" s="563"/>
      <c r="X41" s="563"/>
      <c r="Y41" s="563"/>
      <c r="Z41" s="563"/>
      <c r="AA41" s="563"/>
      <c r="AB41" s="549"/>
      <c r="AC41" s="64"/>
      <c r="AN41" s="81"/>
    </row>
    <row r="42" spans="1:40" ht="44.45" customHeight="1" x14ac:dyDescent="0.25">
      <c r="A42" s="274" t="s">
        <v>137</v>
      </c>
      <c r="B42" s="275"/>
      <c r="C42" s="68"/>
      <c r="D42" s="111">
        <v>4</v>
      </c>
      <c r="E42" s="111">
        <v>5</v>
      </c>
      <c r="F42" s="111">
        <v>15</v>
      </c>
      <c r="G42" s="111">
        <v>9</v>
      </c>
      <c r="H42" s="111">
        <v>13</v>
      </c>
      <c r="I42" s="111">
        <v>16</v>
      </c>
      <c r="J42" s="116">
        <v>13</v>
      </c>
      <c r="K42" s="116">
        <v>15</v>
      </c>
      <c r="L42" s="116">
        <v>14</v>
      </c>
      <c r="M42" s="116">
        <v>7</v>
      </c>
      <c r="N42" s="116">
        <v>8</v>
      </c>
      <c r="O42" s="116">
        <v>3</v>
      </c>
      <c r="P42" s="73">
        <f>SUM(D42:O42)</f>
        <v>122</v>
      </c>
      <c r="Q42" s="550"/>
      <c r="R42" s="551"/>
      <c r="S42" s="551"/>
      <c r="T42" s="551"/>
      <c r="U42" s="551"/>
      <c r="V42" s="551"/>
      <c r="W42" s="551"/>
      <c r="X42" s="551"/>
      <c r="Y42" s="551"/>
      <c r="Z42" s="551"/>
      <c r="AA42" s="551"/>
      <c r="AB42" s="552"/>
      <c r="AC42" s="64"/>
    </row>
    <row r="43" spans="1:40" ht="63" customHeight="1" x14ac:dyDescent="0.25">
      <c r="A43" s="561" t="s">
        <v>138</v>
      </c>
      <c r="B43" s="270">
        <v>3.75</v>
      </c>
      <c r="C43" s="67" t="s">
        <v>78</v>
      </c>
      <c r="D43" s="130">
        <v>8.3333333333333329E-2</v>
      </c>
      <c r="E43" s="130">
        <v>8.3333333333333329E-2</v>
      </c>
      <c r="F43" s="130">
        <v>8.3333333333333329E-2</v>
      </c>
      <c r="G43" s="130">
        <v>8.3333333333333329E-2</v>
      </c>
      <c r="H43" s="130">
        <v>8.3333333333333329E-2</v>
      </c>
      <c r="I43" s="130">
        <v>8.3333333333333329E-2</v>
      </c>
      <c r="J43" s="130">
        <v>8.3333333333333329E-2</v>
      </c>
      <c r="K43" s="130">
        <v>8.3333333333333329E-2</v>
      </c>
      <c r="L43" s="130">
        <v>8.3333333333333329E-2</v>
      </c>
      <c r="M43" s="130">
        <v>8.3333333333333329E-2</v>
      </c>
      <c r="N43" s="130">
        <v>8.3333333333333329E-2</v>
      </c>
      <c r="O43" s="130">
        <v>8.3333333333333329E-2</v>
      </c>
      <c r="P43" s="16">
        <f t="shared" si="0"/>
        <v>1</v>
      </c>
      <c r="Q43" s="564" t="s">
        <v>242</v>
      </c>
      <c r="R43" s="565"/>
      <c r="S43" s="565"/>
      <c r="T43" s="565"/>
      <c r="U43" s="565"/>
      <c r="V43" s="565"/>
      <c r="W43" s="565"/>
      <c r="X43" s="565"/>
      <c r="Y43" s="565"/>
      <c r="Z43" s="565"/>
      <c r="AA43" s="565"/>
      <c r="AB43" s="566"/>
      <c r="AC43" s="64"/>
    </row>
    <row r="44" spans="1:40" ht="63" customHeight="1" x14ac:dyDescent="0.25">
      <c r="A44" s="562"/>
      <c r="B44" s="271"/>
      <c r="C44" s="68" t="s">
        <v>79</v>
      </c>
      <c r="D44" s="132">
        <v>8.3333333333333329E-2</v>
      </c>
      <c r="E44" s="132">
        <v>8.3333333333333329E-2</v>
      </c>
      <c r="F44" s="132">
        <v>8.3333333333333329E-2</v>
      </c>
      <c r="G44" s="132">
        <v>8.3333333333333329E-2</v>
      </c>
      <c r="H44" s="132">
        <v>8.3333333333333329E-2</v>
      </c>
      <c r="I44" s="132">
        <v>8.3333333333333301E-2</v>
      </c>
      <c r="J44" s="132">
        <v>8.3333333333333301E-2</v>
      </c>
      <c r="K44" s="132">
        <v>8.3333333333333301E-2</v>
      </c>
      <c r="L44" s="132">
        <v>8.3333333333333301E-2</v>
      </c>
      <c r="M44" s="132">
        <v>8.3333333333333301E-2</v>
      </c>
      <c r="N44" s="132">
        <v>8.3333333333333301E-2</v>
      </c>
      <c r="O44" s="132">
        <v>8.3333333333333301E-2</v>
      </c>
      <c r="P44" s="16">
        <f t="shared" si="0"/>
        <v>0.99999999999999956</v>
      </c>
      <c r="Q44" s="567"/>
      <c r="R44" s="568"/>
      <c r="S44" s="568"/>
      <c r="T44" s="568"/>
      <c r="U44" s="568"/>
      <c r="V44" s="568"/>
      <c r="W44" s="568"/>
      <c r="X44" s="568"/>
      <c r="Y44" s="568"/>
      <c r="Z44" s="568"/>
      <c r="AA44" s="568"/>
      <c r="AB44" s="569"/>
      <c r="AC44" s="64"/>
    </row>
    <row r="45" spans="1:40" ht="63" customHeight="1" x14ac:dyDescent="0.25">
      <c r="A45" s="274" t="s">
        <v>139</v>
      </c>
      <c r="B45" s="275"/>
      <c r="C45" s="68"/>
      <c r="D45" s="111">
        <v>0</v>
      </c>
      <c r="E45" s="111">
        <v>2</v>
      </c>
      <c r="F45" s="111">
        <v>11</v>
      </c>
      <c r="G45" s="111">
        <v>8</v>
      </c>
      <c r="H45" s="111">
        <v>7</v>
      </c>
      <c r="I45" s="111">
        <v>5</v>
      </c>
      <c r="J45" s="116">
        <v>7</v>
      </c>
      <c r="K45" s="116">
        <v>9</v>
      </c>
      <c r="L45" s="116">
        <v>5</v>
      </c>
      <c r="M45" s="116">
        <v>8</v>
      </c>
      <c r="N45" s="116">
        <v>8</v>
      </c>
      <c r="O45" s="116">
        <v>7</v>
      </c>
      <c r="P45" s="73">
        <f t="shared" si="0"/>
        <v>77</v>
      </c>
      <c r="Q45" s="570"/>
      <c r="R45" s="571"/>
      <c r="S45" s="571"/>
      <c r="T45" s="571"/>
      <c r="U45" s="571"/>
      <c r="V45" s="571"/>
      <c r="W45" s="571"/>
      <c r="X45" s="571"/>
      <c r="Y45" s="571"/>
      <c r="Z45" s="571"/>
      <c r="AA45" s="571"/>
      <c r="AB45" s="572"/>
      <c r="AC45" s="64"/>
    </row>
    <row r="46" spans="1:40" x14ac:dyDescent="0.25">
      <c r="F46" s="76"/>
      <c r="G46" s="74"/>
    </row>
    <row r="47" spans="1:40" x14ac:dyDescent="0.25">
      <c r="F47" s="77"/>
      <c r="G47" s="75"/>
    </row>
  </sheetData>
  <mergeCells count="101">
    <mergeCell ref="A40:A41"/>
    <mergeCell ref="B40:B41"/>
    <mergeCell ref="A42:B42"/>
    <mergeCell ref="A43:A44"/>
    <mergeCell ref="B43:B44"/>
    <mergeCell ref="A45:B45"/>
    <mergeCell ref="Q40:AB42"/>
    <mergeCell ref="Q43:AB45"/>
    <mergeCell ref="Y30:AB30"/>
    <mergeCell ref="Q34:AB36"/>
    <mergeCell ref="Q37:AB39"/>
    <mergeCell ref="A36:B36"/>
    <mergeCell ref="A37:A38"/>
    <mergeCell ref="B37:B38"/>
    <mergeCell ref="A39:B39"/>
    <mergeCell ref="A31:AB31"/>
    <mergeCell ref="A32:A33"/>
    <mergeCell ref="B32:B33"/>
    <mergeCell ref="C32:P32"/>
    <mergeCell ref="Q32:AB32"/>
    <mergeCell ref="Q33:AB33"/>
    <mergeCell ref="A34:A35"/>
    <mergeCell ref="B34:B35"/>
    <mergeCell ref="Q30:T30"/>
    <mergeCell ref="U30:X30"/>
    <mergeCell ref="P23:P26"/>
    <mergeCell ref="Q23:AB26"/>
    <mergeCell ref="A27:AB27"/>
    <mergeCell ref="A28:A29"/>
    <mergeCell ref="B28:B29"/>
    <mergeCell ref="C28:C29"/>
    <mergeCell ref="D28:P28"/>
    <mergeCell ref="Q28:AB28"/>
    <mergeCell ref="Q29:T29"/>
    <mergeCell ref="U29:X29"/>
    <mergeCell ref="A23:A26"/>
    <mergeCell ref="B23:C26"/>
    <mergeCell ref="D23:F26"/>
    <mergeCell ref="G23:I26"/>
    <mergeCell ref="J23:L26"/>
    <mergeCell ref="M23:O26"/>
    <mergeCell ref="Y29:AB29"/>
    <mergeCell ref="A20:AB20"/>
    <mergeCell ref="A21:A22"/>
    <mergeCell ref="B21:C22"/>
    <mergeCell ref="D21:O21"/>
    <mergeCell ref="P21:P22"/>
    <mergeCell ref="Q21:AB22"/>
    <mergeCell ref="D22:F22"/>
    <mergeCell ref="G22:I22"/>
    <mergeCell ref="J22:L22"/>
    <mergeCell ref="M22:O22"/>
    <mergeCell ref="Q17:S17"/>
    <mergeCell ref="T17:V17"/>
    <mergeCell ref="W17:Y17"/>
    <mergeCell ref="Z17:AB17"/>
    <mergeCell ref="Q18:S18"/>
    <mergeCell ref="T18:V18"/>
    <mergeCell ref="W18:Y18"/>
    <mergeCell ref="Z18:AB18"/>
    <mergeCell ref="A15:B16"/>
    <mergeCell ref="D15:E15"/>
    <mergeCell ref="F15:G15"/>
    <mergeCell ref="H15:I15"/>
    <mergeCell ref="Q15:AB15"/>
    <mergeCell ref="D16:E16"/>
    <mergeCell ref="F16:G16"/>
    <mergeCell ref="H16:I16"/>
    <mergeCell ref="Q16:V16"/>
    <mergeCell ref="W16:AB16"/>
    <mergeCell ref="C12:Z12"/>
    <mergeCell ref="A13:B13"/>
    <mergeCell ref="C13:Q13"/>
    <mergeCell ref="S13:T13"/>
    <mergeCell ref="V13:Y13"/>
    <mergeCell ref="AA13:AB13"/>
    <mergeCell ref="AA7:AB7"/>
    <mergeCell ref="Y8:Z8"/>
    <mergeCell ref="AA8:AB8"/>
    <mergeCell ref="Y9:Z9"/>
    <mergeCell ref="AA9:AB9"/>
    <mergeCell ref="A11:B11"/>
    <mergeCell ref="C11:K11"/>
    <mergeCell ref="M11:Q11"/>
    <mergeCell ref="R11:V11"/>
    <mergeCell ref="W11:X11"/>
    <mergeCell ref="A7:B9"/>
    <mergeCell ref="C7:K9"/>
    <mergeCell ref="R7:T9"/>
    <mergeCell ref="U7:V9"/>
    <mergeCell ref="W7:X9"/>
    <mergeCell ref="Y7:Z7"/>
    <mergeCell ref="A1:A4"/>
    <mergeCell ref="B1:Y1"/>
    <mergeCell ref="Z1:AB1"/>
    <mergeCell ref="B2:Y2"/>
    <mergeCell ref="Z2:AB2"/>
    <mergeCell ref="B3:Y4"/>
    <mergeCell ref="Z3:AB3"/>
    <mergeCell ref="Z4:AB4"/>
    <mergeCell ref="Y11:AB11"/>
  </mergeCells>
  <dataValidations count="3">
    <dataValidation type="textLength" operator="lessThanOrEqual" allowBlank="1" showInputMessage="1" showErrorMessage="1" errorTitle="Máximo 1.000 caracteres" error="Máximo 1.000 caracteres" sqref="U30:X30">
      <formula1>1000</formula1>
    </dataValidation>
    <dataValidation type="textLength" operator="lessThanOrEqual" allowBlank="1" showInputMessage="1" showErrorMessage="1" errorTitle="Máximo 2.000 caracteres" error="Máximo 2.000 caracteres" sqref="Y30:AB30 Q34:Q37 R34:AB36 Q40:AB45">
      <formula1>2000</formula1>
    </dataValidation>
    <dataValidation type="textLength" operator="lessThanOrEqual" allowBlank="1" showInputMessage="1" showErrorMessage="1" errorTitle="Máximo 2.000 caracteres" error="Máximo 2.000 caracteres" promptTitle="2.000 caracteres" sqref="Q23:AB26">
      <formula1>2000</formula1>
    </dataValidation>
  </dataValidations>
  <printOptions horizontalCentered="1" verticalCentered="1"/>
  <pageMargins left="0.25" right="0.25" top="0" bottom="0" header="0.3" footer="0.3"/>
  <pageSetup paperSize="132" scale="36"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N47"/>
  <sheetViews>
    <sheetView zoomScale="90" zoomScaleNormal="90" zoomScaleSheetLayoutView="40" workbookViewId="0">
      <selection activeCell="A7" sqref="A7:B9"/>
    </sheetView>
  </sheetViews>
  <sheetFormatPr baseColWidth="10" defaultColWidth="11.42578125" defaultRowHeight="15" x14ac:dyDescent="0.25"/>
  <cols>
    <col min="1" max="1" width="38.42578125" customWidth="1"/>
    <col min="2" max="2" width="18.42578125" customWidth="1"/>
    <col min="3" max="3" width="22" customWidth="1"/>
    <col min="4" max="15" width="8.85546875" customWidth="1"/>
    <col min="16" max="16" width="21.42578125" customWidth="1"/>
    <col min="17" max="28" width="11.85546875" customWidth="1"/>
    <col min="29" max="29" width="6.42578125" style="18" bestFit="1" customWidth="1"/>
    <col min="30" max="30" width="22.85546875" customWidth="1"/>
    <col min="31" max="31" width="18.42578125" bestFit="1" customWidth="1"/>
    <col min="32" max="32" width="8.42578125" customWidth="1"/>
    <col min="33" max="33" width="18.42578125" bestFit="1" customWidth="1"/>
    <col min="34" max="34" width="5.42578125" customWidth="1"/>
    <col min="35" max="35" width="18.42578125" bestFit="1" customWidth="1"/>
    <col min="36" max="36" width="4.42578125" customWidth="1"/>
    <col min="37" max="37" width="23" bestFit="1" customWidth="1"/>
    <col min="38" max="38" width="11.42578125" customWidth="1"/>
    <col min="39" max="39" width="18.42578125" bestFit="1" customWidth="1"/>
    <col min="40" max="40" width="16.140625" customWidth="1"/>
  </cols>
  <sheetData>
    <row r="1" spans="1:28" ht="32.25" customHeight="1" x14ac:dyDescent="0.25">
      <c r="A1" s="377"/>
      <c r="B1" s="383" t="s">
        <v>0</v>
      </c>
      <c r="C1" s="384"/>
      <c r="D1" s="384"/>
      <c r="E1" s="384"/>
      <c r="F1" s="384"/>
      <c r="G1" s="384"/>
      <c r="H1" s="384"/>
      <c r="I1" s="384"/>
      <c r="J1" s="384"/>
      <c r="K1" s="384"/>
      <c r="L1" s="384"/>
      <c r="M1" s="384"/>
      <c r="N1" s="384"/>
      <c r="O1" s="384"/>
      <c r="P1" s="384"/>
      <c r="Q1" s="384"/>
      <c r="R1" s="384"/>
      <c r="S1" s="384"/>
      <c r="T1" s="384"/>
      <c r="U1" s="384"/>
      <c r="V1" s="384"/>
      <c r="W1" s="384"/>
      <c r="X1" s="384"/>
      <c r="Y1" s="385"/>
      <c r="Z1" s="357" t="s">
        <v>1</v>
      </c>
      <c r="AA1" s="358"/>
      <c r="AB1" s="359"/>
    </row>
    <row r="2" spans="1:28" ht="30.75" customHeight="1" x14ac:dyDescent="0.25">
      <c r="A2" s="378"/>
      <c r="B2" s="360" t="s">
        <v>2</v>
      </c>
      <c r="C2" s="361"/>
      <c r="D2" s="361"/>
      <c r="E2" s="361"/>
      <c r="F2" s="361"/>
      <c r="G2" s="361"/>
      <c r="H2" s="361"/>
      <c r="I2" s="361"/>
      <c r="J2" s="361"/>
      <c r="K2" s="361"/>
      <c r="L2" s="361"/>
      <c r="M2" s="361"/>
      <c r="N2" s="361"/>
      <c r="O2" s="361"/>
      <c r="P2" s="361"/>
      <c r="Q2" s="361"/>
      <c r="R2" s="361"/>
      <c r="S2" s="361"/>
      <c r="T2" s="361"/>
      <c r="U2" s="361"/>
      <c r="V2" s="361"/>
      <c r="W2" s="361"/>
      <c r="X2" s="361"/>
      <c r="Y2" s="362"/>
      <c r="Z2" s="317" t="s">
        <v>3</v>
      </c>
      <c r="AA2" s="318"/>
      <c r="AB2" s="319"/>
    </row>
    <row r="3" spans="1:28" ht="24" customHeight="1" x14ac:dyDescent="0.25">
      <c r="A3" s="378"/>
      <c r="B3" s="363" t="s">
        <v>4</v>
      </c>
      <c r="C3" s="364"/>
      <c r="D3" s="364"/>
      <c r="E3" s="364"/>
      <c r="F3" s="364"/>
      <c r="G3" s="364"/>
      <c r="H3" s="364"/>
      <c r="I3" s="364"/>
      <c r="J3" s="364"/>
      <c r="K3" s="364"/>
      <c r="L3" s="364"/>
      <c r="M3" s="364"/>
      <c r="N3" s="364"/>
      <c r="O3" s="364"/>
      <c r="P3" s="364"/>
      <c r="Q3" s="364"/>
      <c r="R3" s="364"/>
      <c r="S3" s="364"/>
      <c r="T3" s="364"/>
      <c r="U3" s="364"/>
      <c r="V3" s="364"/>
      <c r="W3" s="364"/>
      <c r="X3" s="364"/>
      <c r="Y3" s="365"/>
      <c r="Z3" s="317" t="s">
        <v>5</v>
      </c>
      <c r="AA3" s="318"/>
      <c r="AB3" s="319"/>
    </row>
    <row r="4" spans="1:28" ht="15.75" customHeight="1" thickBot="1" x14ac:dyDescent="0.3">
      <c r="A4" s="379"/>
      <c r="B4" s="366"/>
      <c r="C4" s="367"/>
      <c r="D4" s="367"/>
      <c r="E4" s="367"/>
      <c r="F4" s="367"/>
      <c r="G4" s="367"/>
      <c r="H4" s="367"/>
      <c r="I4" s="367"/>
      <c r="J4" s="367"/>
      <c r="K4" s="367"/>
      <c r="L4" s="367"/>
      <c r="M4" s="367"/>
      <c r="N4" s="367"/>
      <c r="O4" s="367"/>
      <c r="P4" s="367"/>
      <c r="Q4" s="367"/>
      <c r="R4" s="367"/>
      <c r="S4" s="367"/>
      <c r="T4" s="367"/>
      <c r="U4" s="367"/>
      <c r="V4" s="367"/>
      <c r="W4" s="367"/>
      <c r="X4" s="367"/>
      <c r="Y4" s="368"/>
      <c r="Z4" s="374" t="s">
        <v>6</v>
      </c>
      <c r="AA4" s="375"/>
      <c r="AB4" s="376"/>
    </row>
    <row r="5" spans="1:28" ht="9" customHeight="1" thickBot="1" x14ac:dyDescent="0.3">
      <c r="A5" s="90"/>
      <c r="B5" s="88"/>
      <c r="C5" s="89"/>
      <c r="D5" s="8"/>
      <c r="E5" s="8"/>
      <c r="F5" s="8"/>
      <c r="G5" s="8"/>
      <c r="H5" s="8"/>
      <c r="I5" s="8"/>
      <c r="J5" s="8"/>
      <c r="K5" s="8"/>
      <c r="L5" s="8"/>
      <c r="M5" s="8"/>
      <c r="N5" s="8"/>
      <c r="O5" s="8"/>
      <c r="P5" s="8"/>
      <c r="Q5" s="8"/>
      <c r="R5" s="8"/>
      <c r="S5" s="8"/>
      <c r="T5" s="8"/>
      <c r="U5" s="8"/>
      <c r="V5" s="8"/>
      <c r="W5" s="8"/>
      <c r="X5" s="9"/>
      <c r="Y5" s="8"/>
      <c r="Z5" s="10"/>
      <c r="AA5" s="2"/>
      <c r="AB5" s="91"/>
    </row>
    <row r="6" spans="1:28" ht="9" customHeight="1" thickBot="1" x14ac:dyDescent="0.3">
      <c r="A6" s="7"/>
      <c r="B6" s="8"/>
      <c r="C6" s="8"/>
      <c r="D6" s="8"/>
      <c r="E6" s="8"/>
      <c r="F6" s="8"/>
      <c r="G6" s="8"/>
      <c r="H6" s="8"/>
      <c r="I6" s="8"/>
      <c r="J6" s="8"/>
      <c r="K6" s="8"/>
      <c r="L6" s="8"/>
      <c r="M6" s="8"/>
      <c r="N6" s="8"/>
      <c r="O6" s="8"/>
      <c r="P6" s="8"/>
      <c r="Q6" s="8"/>
      <c r="R6" s="8"/>
      <c r="S6" s="8"/>
      <c r="T6" s="8"/>
      <c r="U6" s="8"/>
      <c r="V6" s="8"/>
      <c r="W6" s="8"/>
      <c r="X6" s="9"/>
      <c r="Y6" s="8"/>
      <c r="Z6" s="8"/>
      <c r="AA6" s="4"/>
      <c r="AB6" s="92"/>
    </row>
    <row r="7" spans="1:28" ht="15" customHeight="1" x14ac:dyDescent="0.25">
      <c r="A7" s="459" t="s">
        <v>7</v>
      </c>
      <c r="B7" s="460"/>
      <c r="C7" s="336" t="s">
        <v>8</v>
      </c>
      <c r="D7" s="310"/>
      <c r="E7" s="310"/>
      <c r="F7" s="310"/>
      <c r="G7" s="310"/>
      <c r="H7" s="310"/>
      <c r="I7" s="310"/>
      <c r="J7" s="310"/>
      <c r="K7" s="337"/>
      <c r="L7" s="95"/>
      <c r="M7" s="85"/>
      <c r="N7" s="85"/>
      <c r="O7" s="85"/>
      <c r="P7" s="85"/>
      <c r="Q7" s="86"/>
      <c r="R7" s="388" t="s">
        <v>9</v>
      </c>
      <c r="S7" s="389"/>
      <c r="T7" s="390"/>
      <c r="U7" s="435">
        <v>44564</v>
      </c>
      <c r="V7" s="436"/>
      <c r="W7" s="388" t="s">
        <v>10</v>
      </c>
      <c r="X7" s="390"/>
      <c r="Y7" s="450" t="s">
        <v>11</v>
      </c>
      <c r="Z7" s="451"/>
      <c r="AA7" s="334"/>
      <c r="AB7" s="335"/>
    </row>
    <row r="8" spans="1:28" ht="15" customHeight="1" x14ac:dyDescent="0.25">
      <c r="A8" s="461"/>
      <c r="B8" s="462"/>
      <c r="C8" s="338"/>
      <c r="D8" s="312"/>
      <c r="E8" s="312"/>
      <c r="F8" s="312"/>
      <c r="G8" s="312"/>
      <c r="H8" s="312"/>
      <c r="I8" s="312"/>
      <c r="J8" s="312"/>
      <c r="K8" s="339"/>
      <c r="L8" s="95"/>
      <c r="M8" s="85"/>
      <c r="N8" s="85"/>
      <c r="O8" s="85"/>
      <c r="P8" s="85"/>
      <c r="Q8" s="86"/>
      <c r="R8" s="391"/>
      <c r="S8" s="392"/>
      <c r="T8" s="393"/>
      <c r="U8" s="437"/>
      <c r="V8" s="438"/>
      <c r="W8" s="391"/>
      <c r="X8" s="393"/>
      <c r="Y8" s="457" t="s">
        <v>12</v>
      </c>
      <c r="Z8" s="458"/>
      <c r="AA8" s="344"/>
      <c r="AB8" s="345"/>
    </row>
    <row r="9" spans="1:28" ht="15" customHeight="1" thickBot="1" x14ac:dyDescent="0.3">
      <c r="A9" s="463"/>
      <c r="B9" s="464"/>
      <c r="C9" s="340"/>
      <c r="D9" s="314"/>
      <c r="E9" s="314"/>
      <c r="F9" s="314"/>
      <c r="G9" s="314"/>
      <c r="H9" s="314"/>
      <c r="I9" s="314"/>
      <c r="J9" s="314"/>
      <c r="K9" s="341"/>
      <c r="L9" s="95"/>
      <c r="M9" s="85"/>
      <c r="N9" s="85"/>
      <c r="O9" s="85"/>
      <c r="P9" s="85"/>
      <c r="Q9" s="86"/>
      <c r="R9" s="394"/>
      <c r="S9" s="395"/>
      <c r="T9" s="396"/>
      <c r="U9" s="439"/>
      <c r="V9" s="440"/>
      <c r="W9" s="394"/>
      <c r="X9" s="396"/>
      <c r="Y9" s="455" t="s">
        <v>13</v>
      </c>
      <c r="Z9" s="456"/>
      <c r="AA9" s="346" t="s">
        <v>14</v>
      </c>
      <c r="AB9" s="347"/>
    </row>
    <row r="10" spans="1:28" ht="9" customHeight="1" thickBot="1" x14ac:dyDescent="0.3">
      <c r="A10" s="87"/>
      <c r="B10" s="96"/>
      <c r="C10" s="14"/>
      <c r="D10" s="14"/>
      <c r="E10" s="14"/>
      <c r="F10" s="14"/>
      <c r="G10" s="14"/>
      <c r="H10" s="14"/>
      <c r="I10" s="14"/>
      <c r="J10" s="14"/>
      <c r="K10" s="14"/>
      <c r="L10" s="14"/>
      <c r="M10" s="133"/>
      <c r="N10" s="133"/>
      <c r="O10" s="133"/>
      <c r="P10" s="133"/>
      <c r="Q10" s="133"/>
      <c r="R10" s="100"/>
      <c r="S10" s="100"/>
      <c r="T10" s="100"/>
      <c r="U10" s="100"/>
      <c r="V10" s="100"/>
      <c r="W10" s="135"/>
      <c r="X10" s="135"/>
      <c r="Y10" s="135"/>
      <c r="Z10" s="135"/>
      <c r="AA10" s="135"/>
      <c r="AB10" s="138"/>
    </row>
    <row r="11" spans="1:28" ht="39" customHeight="1" thickBot="1" x14ac:dyDescent="0.3">
      <c r="A11" s="386" t="s">
        <v>15</v>
      </c>
      <c r="B11" s="387"/>
      <c r="C11" s="352" t="s">
        <v>16</v>
      </c>
      <c r="D11" s="353"/>
      <c r="E11" s="353"/>
      <c r="F11" s="353"/>
      <c r="G11" s="353"/>
      <c r="H11" s="353"/>
      <c r="I11" s="353"/>
      <c r="J11" s="353"/>
      <c r="K11" s="354"/>
      <c r="L11" s="66"/>
      <c r="M11" s="342" t="s">
        <v>17</v>
      </c>
      <c r="N11" s="465"/>
      <c r="O11" s="465"/>
      <c r="P11" s="465"/>
      <c r="Q11" s="343"/>
      <c r="R11" s="452"/>
      <c r="S11" s="453"/>
      <c r="T11" s="453"/>
      <c r="U11" s="453"/>
      <c r="V11" s="454"/>
      <c r="W11" s="342" t="s">
        <v>19</v>
      </c>
      <c r="X11" s="343"/>
      <c r="Y11" s="320" t="s">
        <v>20</v>
      </c>
      <c r="Z11" s="321"/>
      <c r="AA11" s="321"/>
      <c r="AB11" s="322"/>
    </row>
    <row r="12" spans="1:28" ht="9" customHeight="1" thickBot="1" x14ac:dyDescent="0.3">
      <c r="A12" s="70"/>
      <c r="B12" s="99"/>
      <c r="C12" s="355"/>
      <c r="D12" s="356"/>
      <c r="E12" s="356"/>
      <c r="F12" s="356"/>
      <c r="G12" s="356"/>
      <c r="H12" s="356"/>
      <c r="I12" s="356"/>
      <c r="J12" s="356"/>
      <c r="K12" s="356"/>
      <c r="L12" s="356"/>
      <c r="M12" s="356"/>
      <c r="N12" s="356"/>
      <c r="O12" s="356"/>
      <c r="P12" s="356"/>
      <c r="Q12" s="356"/>
      <c r="R12" s="356"/>
      <c r="S12" s="356"/>
      <c r="T12" s="356"/>
      <c r="U12" s="356"/>
      <c r="V12" s="356"/>
      <c r="W12" s="356"/>
      <c r="X12" s="356"/>
      <c r="Y12" s="356"/>
      <c r="Z12" s="356"/>
      <c r="AA12" s="6"/>
      <c r="AB12" s="93"/>
    </row>
    <row r="13" spans="1:28" s="1" customFormat="1" ht="37.5" customHeight="1" thickBot="1" x14ac:dyDescent="0.3">
      <c r="A13" s="459" t="s">
        <v>21</v>
      </c>
      <c r="B13" s="460"/>
      <c r="C13" s="413" t="s">
        <v>140</v>
      </c>
      <c r="D13" s="414"/>
      <c r="E13" s="414"/>
      <c r="F13" s="414"/>
      <c r="G13" s="414"/>
      <c r="H13" s="414"/>
      <c r="I13" s="414"/>
      <c r="J13" s="414"/>
      <c r="K13" s="414"/>
      <c r="L13" s="414"/>
      <c r="M13" s="414"/>
      <c r="N13" s="414"/>
      <c r="O13" s="414"/>
      <c r="P13" s="414"/>
      <c r="Q13" s="415"/>
      <c r="R13" s="8"/>
      <c r="S13" s="328" t="s">
        <v>22</v>
      </c>
      <c r="T13" s="328"/>
      <c r="U13" s="101">
        <v>1</v>
      </c>
      <c r="V13" s="327" t="s">
        <v>23</v>
      </c>
      <c r="W13" s="328"/>
      <c r="X13" s="328"/>
      <c r="Y13" s="328"/>
      <c r="Z13" s="8"/>
      <c r="AA13" s="332">
        <v>0.1</v>
      </c>
      <c r="AB13" s="333"/>
    </row>
    <row r="14" spans="1:28" ht="16.5" customHeight="1" thickBot="1" x14ac:dyDescent="0.3">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94"/>
    </row>
    <row r="15" spans="1:28" ht="24" customHeight="1" thickBot="1" x14ac:dyDescent="0.3">
      <c r="A15" s="369" t="s">
        <v>24</v>
      </c>
      <c r="B15" s="370"/>
      <c r="C15" s="137" t="s">
        <v>25</v>
      </c>
      <c r="D15" s="323" t="s">
        <v>26</v>
      </c>
      <c r="E15" s="324"/>
      <c r="F15" s="323" t="s">
        <v>27</v>
      </c>
      <c r="G15" s="324"/>
      <c r="H15" s="323" t="s">
        <v>28</v>
      </c>
      <c r="I15" s="373"/>
      <c r="J15" s="136"/>
      <c r="K15" s="65"/>
      <c r="L15" s="136"/>
      <c r="M15" s="4"/>
      <c r="N15" s="4"/>
      <c r="O15" s="4"/>
      <c r="P15" s="4"/>
      <c r="Q15" s="329" t="s">
        <v>29</v>
      </c>
      <c r="R15" s="330"/>
      <c r="S15" s="330"/>
      <c r="T15" s="330"/>
      <c r="U15" s="330"/>
      <c r="V15" s="330"/>
      <c r="W15" s="330"/>
      <c r="X15" s="330"/>
      <c r="Y15" s="330"/>
      <c r="Z15" s="330"/>
      <c r="AA15" s="330"/>
      <c r="AB15" s="331"/>
    </row>
    <row r="16" spans="1:28" ht="35.25" customHeight="1" thickBot="1" x14ac:dyDescent="0.3">
      <c r="A16" s="371"/>
      <c r="B16" s="372"/>
      <c r="C16" s="98"/>
      <c r="D16" s="325"/>
      <c r="E16" s="326"/>
      <c r="F16" s="325"/>
      <c r="G16" s="326"/>
      <c r="H16" s="325" t="s">
        <v>216</v>
      </c>
      <c r="I16" s="441"/>
      <c r="J16" s="136"/>
      <c r="K16" s="136"/>
      <c r="L16" s="136"/>
      <c r="M16" s="4"/>
      <c r="N16" s="4"/>
      <c r="O16" s="4"/>
      <c r="P16" s="4"/>
      <c r="Q16" s="419" t="s">
        <v>30</v>
      </c>
      <c r="R16" s="303"/>
      <c r="S16" s="303"/>
      <c r="T16" s="303"/>
      <c r="U16" s="303"/>
      <c r="V16" s="420"/>
      <c r="W16" s="302" t="s">
        <v>31</v>
      </c>
      <c r="X16" s="303"/>
      <c r="Y16" s="303"/>
      <c r="Z16" s="303"/>
      <c r="AA16" s="303"/>
      <c r="AB16" s="304"/>
    </row>
    <row r="17" spans="1:40" ht="27" customHeight="1" x14ac:dyDescent="0.25">
      <c r="A17" s="3"/>
      <c r="B17" s="4"/>
      <c r="C17" s="4"/>
      <c r="D17" s="13"/>
      <c r="E17" s="13"/>
      <c r="F17" s="13"/>
      <c r="G17" s="13"/>
      <c r="H17" s="13"/>
      <c r="I17" s="13"/>
      <c r="J17" s="13"/>
      <c r="K17" s="13"/>
      <c r="L17" s="13"/>
      <c r="M17" s="4"/>
      <c r="N17" s="4"/>
      <c r="O17" s="4"/>
      <c r="P17" s="4"/>
      <c r="Q17" s="348" t="s">
        <v>32</v>
      </c>
      <c r="R17" s="306"/>
      <c r="S17" s="307"/>
      <c r="T17" s="305" t="s">
        <v>33</v>
      </c>
      <c r="U17" s="306"/>
      <c r="V17" s="307"/>
      <c r="W17" s="305" t="s">
        <v>32</v>
      </c>
      <c r="X17" s="306"/>
      <c r="Y17" s="307"/>
      <c r="Z17" s="305" t="s">
        <v>33</v>
      </c>
      <c r="AA17" s="306"/>
      <c r="AB17" s="418"/>
      <c r="AC17" s="17"/>
      <c r="AD17" s="17"/>
    </row>
    <row r="18" spans="1:40" ht="18" customHeight="1" thickBot="1" x14ac:dyDescent="0.3">
      <c r="A18" s="7"/>
      <c r="B18" s="8"/>
      <c r="C18" s="13"/>
      <c r="D18" s="13"/>
      <c r="E18" s="13"/>
      <c r="F18" s="13"/>
      <c r="G18" s="69"/>
      <c r="H18" s="69"/>
      <c r="I18" s="69"/>
      <c r="J18" s="69"/>
      <c r="K18" s="69"/>
      <c r="L18" s="69"/>
      <c r="M18" s="13"/>
      <c r="N18" s="13"/>
      <c r="O18" s="13"/>
      <c r="P18" s="13"/>
      <c r="Q18" s="242">
        <v>77553456</v>
      </c>
      <c r="R18" s="243"/>
      <c r="S18" s="244"/>
      <c r="T18" s="445">
        <v>77553456</v>
      </c>
      <c r="U18" s="243"/>
      <c r="V18" s="244"/>
      <c r="W18" s="445">
        <v>2113417544</v>
      </c>
      <c r="X18" s="243"/>
      <c r="Y18" s="244"/>
      <c r="Z18" s="532">
        <v>1989389567</v>
      </c>
      <c r="AA18" s="533"/>
      <c r="AB18" s="534"/>
      <c r="AC18" s="19"/>
      <c r="AD18" s="19"/>
    </row>
    <row r="19" spans="1:40" ht="7.5" customHeight="1" thickBot="1" x14ac:dyDescent="0.3">
      <c r="A19" s="7"/>
      <c r="B19" s="8"/>
      <c r="C19" s="13"/>
      <c r="D19" s="13"/>
      <c r="E19" s="13"/>
      <c r="F19" s="13"/>
      <c r="G19" s="13"/>
      <c r="H19" s="13"/>
      <c r="I19" s="13"/>
      <c r="J19" s="13"/>
      <c r="K19" s="13"/>
      <c r="L19" s="13"/>
      <c r="M19" s="13"/>
      <c r="N19" s="13"/>
      <c r="O19" s="13"/>
      <c r="P19" s="13"/>
      <c r="Q19" s="13"/>
      <c r="R19" s="13"/>
      <c r="S19" s="13"/>
      <c r="T19" s="13"/>
      <c r="U19" s="13"/>
      <c r="V19" s="13"/>
      <c r="W19" s="13"/>
      <c r="X19" s="13"/>
      <c r="Y19" s="13"/>
      <c r="Z19" s="13"/>
      <c r="AA19" s="4"/>
      <c r="AB19" s="92"/>
    </row>
    <row r="20" spans="1:40" ht="17.25" customHeight="1" x14ac:dyDescent="0.25">
      <c r="A20" s="489" t="s">
        <v>34</v>
      </c>
      <c r="B20" s="490"/>
      <c r="C20" s="491"/>
      <c r="D20" s="491"/>
      <c r="E20" s="491"/>
      <c r="F20" s="491"/>
      <c r="G20" s="491"/>
      <c r="H20" s="491"/>
      <c r="I20" s="491"/>
      <c r="J20" s="491"/>
      <c r="K20" s="491"/>
      <c r="L20" s="491"/>
      <c r="M20" s="491"/>
      <c r="N20" s="491"/>
      <c r="O20" s="491"/>
      <c r="P20" s="491"/>
      <c r="Q20" s="491"/>
      <c r="R20" s="491"/>
      <c r="S20" s="491"/>
      <c r="T20" s="491"/>
      <c r="U20" s="491"/>
      <c r="V20" s="491"/>
      <c r="W20" s="491"/>
      <c r="X20" s="491"/>
      <c r="Y20" s="491"/>
      <c r="Z20" s="491"/>
      <c r="AA20" s="491"/>
      <c r="AB20" s="492"/>
    </row>
    <row r="21" spans="1:40" ht="15" customHeight="1" x14ac:dyDescent="0.25">
      <c r="A21" s="430" t="s">
        <v>35</v>
      </c>
      <c r="B21" s="443" t="s">
        <v>36</v>
      </c>
      <c r="C21" s="444"/>
      <c r="D21" s="248" t="s">
        <v>37</v>
      </c>
      <c r="E21" s="249"/>
      <c r="F21" s="249"/>
      <c r="G21" s="249"/>
      <c r="H21" s="249"/>
      <c r="I21" s="249"/>
      <c r="J21" s="249"/>
      <c r="K21" s="249"/>
      <c r="L21" s="249"/>
      <c r="M21" s="249"/>
      <c r="N21" s="249"/>
      <c r="O21" s="397"/>
      <c r="P21" s="416" t="s">
        <v>38</v>
      </c>
      <c r="Q21" s="416" t="s">
        <v>39</v>
      </c>
      <c r="R21" s="416"/>
      <c r="S21" s="416"/>
      <c r="T21" s="416"/>
      <c r="U21" s="416"/>
      <c r="V21" s="416"/>
      <c r="W21" s="416"/>
      <c r="X21" s="416"/>
      <c r="Y21" s="416"/>
      <c r="Z21" s="416"/>
      <c r="AA21" s="416"/>
      <c r="AB21" s="417"/>
    </row>
    <row r="22" spans="1:40" ht="27" customHeight="1" x14ac:dyDescent="0.25">
      <c r="A22" s="431"/>
      <c r="B22" s="315"/>
      <c r="C22" s="254"/>
      <c r="D22" s="248" t="s">
        <v>25</v>
      </c>
      <c r="E22" s="249"/>
      <c r="F22" s="397"/>
      <c r="G22" s="248" t="s">
        <v>26</v>
      </c>
      <c r="H22" s="249"/>
      <c r="I22" s="397"/>
      <c r="J22" s="248" t="s">
        <v>27</v>
      </c>
      <c r="K22" s="249"/>
      <c r="L22" s="397"/>
      <c r="M22" s="248" t="s">
        <v>28</v>
      </c>
      <c r="N22" s="249"/>
      <c r="O22" s="397"/>
      <c r="P22" s="397"/>
      <c r="Q22" s="416"/>
      <c r="R22" s="416"/>
      <c r="S22" s="416"/>
      <c r="T22" s="416"/>
      <c r="U22" s="416"/>
      <c r="V22" s="416"/>
      <c r="W22" s="416"/>
      <c r="X22" s="416"/>
      <c r="Y22" s="416"/>
      <c r="Z22" s="416"/>
      <c r="AA22" s="416"/>
      <c r="AB22" s="417"/>
    </row>
    <row r="23" spans="1:40" x14ac:dyDescent="0.25">
      <c r="A23" s="504" t="s">
        <v>140</v>
      </c>
      <c r="B23" s="398"/>
      <c r="C23" s="399"/>
      <c r="D23" s="421"/>
      <c r="E23" s="422"/>
      <c r="F23" s="423"/>
      <c r="G23" s="421"/>
      <c r="H23" s="422"/>
      <c r="I23" s="423"/>
      <c r="J23" s="421"/>
      <c r="K23" s="422"/>
      <c r="L23" s="423"/>
      <c r="M23" s="421"/>
      <c r="N23" s="422"/>
      <c r="O23" s="423"/>
      <c r="P23" s="380"/>
      <c r="Q23" s="404"/>
      <c r="R23" s="405"/>
      <c r="S23" s="405"/>
      <c r="T23" s="405"/>
      <c r="U23" s="405"/>
      <c r="V23" s="405"/>
      <c r="W23" s="405"/>
      <c r="X23" s="405"/>
      <c r="Y23" s="405"/>
      <c r="Z23" s="405"/>
      <c r="AA23" s="405"/>
      <c r="AB23" s="406"/>
    </row>
    <row r="24" spans="1:40" x14ac:dyDescent="0.25">
      <c r="A24" s="504"/>
      <c r="B24" s="400"/>
      <c r="C24" s="401"/>
      <c r="D24" s="424"/>
      <c r="E24" s="425"/>
      <c r="F24" s="426"/>
      <c r="G24" s="424"/>
      <c r="H24" s="425"/>
      <c r="I24" s="426"/>
      <c r="J24" s="424"/>
      <c r="K24" s="425"/>
      <c r="L24" s="426"/>
      <c r="M24" s="424"/>
      <c r="N24" s="425"/>
      <c r="O24" s="426"/>
      <c r="P24" s="381"/>
      <c r="Q24" s="407"/>
      <c r="R24" s="408"/>
      <c r="S24" s="408"/>
      <c r="T24" s="408"/>
      <c r="U24" s="408"/>
      <c r="V24" s="408"/>
      <c r="W24" s="408"/>
      <c r="X24" s="408"/>
      <c r="Y24" s="408"/>
      <c r="Z24" s="408"/>
      <c r="AA24" s="408"/>
      <c r="AB24" s="409"/>
    </row>
    <row r="25" spans="1:40" x14ac:dyDescent="0.25">
      <c r="A25" s="504"/>
      <c r="B25" s="400"/>
      <c r="C25" s="401"/>
      <c r="D25" s="424"/>
      <c r="E25" s="425"/>
      <c r="F25" s="426"/>
      <c r="G25" s="424"/>
      <c r="H25" s="425"/>
      <c r="I25" s="426"/>
      <c r="J25" s="424"/>
      <c r="K25" s="425"/>
      <c r="L25" s="426"/>
      <c r="M25" s="424"/>
      <c r="N25" s="425"/>
      <c r="O25" s="426"/>
      <c r="P25" s="381"/>
      <c r="Q25" s="407"/>
      <c r="R25" s="408"/>
      <c r="S25" s="408"/>
      <c r="T25" s="408"/>
      <c r="U25" s="408"/>
      <c r="V25" s="408"/>
      <c r="W25" s="408"/>
      <c r="X25" s="408"/>
      <c r="Y25" s="408"/>
      <c r="Z25" s="408"/>
      <c r="AA25" s="408"/>
      <c r="AB25" s="409"/>
    </row>
    <row r="26" spans="1:40" ht="22.5" customHeight="1" thickBot="1" x14ac:dyDescent="0.3">
      <c r="A26" s="432"/>
      <c r="B26" s="400"/>
      <c r="C26" s="401"/>
      <c r="D26" s="424"/>
      <c r="E26" s="425"/>
      <c r="F26" s="426"/>
      <c r="G26" s="424"/>
      <c r="H26" s="425"/>
      <c r="I26" s="426"/>
      <c r="J26" s="424"/>
      <c r="K26" s="425"/>
      <c r="L26" s="426"/>
      <c r="M26" s="424"/>
      <c r="N26" s="425"/>
      <c r="O26" s="426"/>
      <c r="P26" s="381"/>
      <c r="Q26" s="410"/>
      <c r="R26" s="411"/>
      <c r="S26" s="411"/>
      <c r="T26" s="411"/>
      <c r="U26" s="411"/>
      <c r="V26" s="411"/>
      <c r="W26" s="411"/>
      <c r="X26" s="411"/>
      <c r="Y26" s="411"/>
      <c r="Z26" s="411"/>
      <c r="AA26" s="411"/>
      <c r="AB26" s="412"/>
    </row>
    <row r="27" spans="1:40" ht="30.75" customHeight="1" x14ac:dyDescent="0.25">
      <c r="A27" s="446"/>
      <c r="B27" s="447"/>
      <c r="C27" s="447"/>
      <c r="D27" s="447"/>
      <c r="E27" s="447"/>
      <c r="F27" s="447"/>
      <c r="G27" s="447"/>
      <c r="H27" s="447"/>
      <c r="I27" s="447"/>
      <c r="J27" s="447"/>
      <c r="K27" s="447"/>
      <c r="L27" s="447"/>
      <c r="M27" s="447"/>
      <c r="N27" s="447"/>
      <c r="O27" s="447"/>
      <c r="P27" s="447"/>
      <c r="Q27" s="447"/>
      <c r="R27" s="447"/>
      <c r="S27" s="447"/>
      <c r="T27" s="447"/>
      <c r="U27" s="447"/>
      <c r="V27" s="447"/>
      <c r="W27" s="447"/>
      <c r="X27" s="447"/>
      <c r="Y27" s="447"/>
      <c r="Z27" s="447"/>
      <c r="AA27" s="447"/>
      <c r="AB27" s="448"/>
    </row>
    <row r="28" spans="1:40" ht="36.75" customHeight="1" x14ac:dyDescent="0.3">
      <c r="A28" s="430" t="s">
        <v>35</v>
      </c>
      <c r="B28" s="416" t="s">
        <v>40</v>
      </c>
      <c r="C28" s="416" t="s">
        <v>36</v>
      </c>
      <c r="D28" s="416" t="s">
        <v>41</v>
      </c>
      <c r="E28" s="416"/>
      <c r="F28" s="416"/>
      <c r="G28" s="416"/>
      <c r="H28" s="416"/>
      <c r="I28" s="416"/>
      <c r="J28" s="416"/>
      <c r="K28" s="416"/>
      <c r="L28" s="416"/>
      <c r="M28" s="416"/>
      <c r="N28" s="416"/>
      <c r="O28" s="416"/>
      <c r="P28" s="416"/>
      <c r="Q28" s="416" t="s">
        <v>42</v>
      </c>
      <c r="R28" s="416"/>
      <c r="S28" s="416"/>
      <c r="T28" s="416"/>
      <c r="U28" s="416"/>
      <c r="V28" s="416"/>
      <c r="W28" s="416"/>
      <c r="X28" s="416"/>
      <c r="Y28" s="416"/>
      <c r="Z28" s="416"/>
      <c r="AA28" s="416"/>
      <c r="AB28" s="416"/>
      <c r="AE28" s="82"/>
      <c r="AF28" s="82"/>
      <c r="AG28" s="82"/>
      <c r="AH28" s="82"/>
      <c r="AI28" s="82"/>
      <c r="AJ28" s="82"/>
      <c r="AK28" s="82"/>
      <c r="AL28" s="82"/>
      <c r="AM28" s="82"/>
      <c r="AN28" s="81"/>
    </row>
    <row r="29" spans="1:40" ht="25.5" customHeight="1" x14ac:dyDescent="0.3">
      <c r="A29" s="430"/>
      <c r="B29" s="416"/>
      <c r="C29" s="442"/>
      <c r="D29" s="134" t="s">
        <v>43</v>
      </c>
      <c r="E29" s="134" t="s">
        <v>44</v>
      </c>
      <c r="F29" s="134" t="s">
        <v>45</v>
      </c>
      <c r="G29" s="134" t="s">
        <v>46</v>
      </c>
      <c r="H29" s="134" t="s">
        <v>47</v>
      </c>
      <c r="I29" s="134" t="s">
        <v>48</v>
      </c>
      <c r="J29" s="134" t="s">
        <v>49</v>
      </c>
      <c r="K29" s="134" t="s">
        <v>50</v>
      </c>
      <c r="L29" s="134" t="s">
        <v>51</v>
      </c>
      <c r="M29" s="134" t="s">
        <v>52</v>
      </c>
      <c r="N29" s="134" t="s">
        <v>53</v>
      </c>
      <c r="O29" s="134" t="s">
        <v>54</v>
      </c>
      <c r="P29" s="134" t="s">
        <v>38</v>
      </c>
      <c r="Q29" s="315" t="s">
        <v>55</v>
      </c>
      <c r="R29" s="316"/>
      <c r="S29" s="316"/>
      <c r="T29" s="254"/>
      <c r="U29" s="315" t="s">
        <v>56</v>
      </c>
      <c r="V29" s="316"/>
      <c r="W29" s="316"/>
      <c r="X29" s="254"/>
      <c r="Y29" s="315" t="s">
        <v>57</v>
      </c>
      <c r="Z29" s="316"/>
      <c r="AA29" s="316"/>
      <c r="AB29" s="449"/>
      <c r="AE29" s="82"/>
      <c r="AF29" s="82"/>
      <c r="AG29" s="82"/>
      <c r="AH29" s="82"/>
      <c r="AI29" s="82"/>
      <c r="AJ29" s="82"/>
      <c r="AK29" s="82"/>
      <c r="AL29" s="82"/>
      <c r="AM29" s="82"/>
      <c r="AN29" s="81"/>
    </row>
    <row r="30" spans="1:40" ht="228.95" customHeight="1" thickBot="1" x14ac:dyDescent="0.35">
      <c r="A30" s="79" t="s">
        <v>140</v>
      </c>
      <c r="B30" s="80">
        <v>0.1</v>
      </c>
      <c r="C30" s="102">
        <v>1</v>
      </c>
      <c r="D30" s="114">
        <v>1</v>
      </c>
      <c r="E30" s="114">
        <v>1</v>
      </c>
      <c r="F30" s="114">
        <v>1</v>
      </c>
      <c r="G30" s="114">
        <v>1</v>
      </c>
      <c r="H30" s="114">
        <v>1</v>
      </c>
      <c r="I30" s="114">
        <v>1</v>
      </c>
      <c r="J30" s="114">
        <v>1</v>
      </c>
      <c r="K30" s="114">
        <v>1</v>
      </c>
      <c r="L30" s="114">
        <v>1</v>
      </c>
      <c r="M30" s="114">
        <v>1</v>
      </c>
      <c r="N30" s="114">
        <v>1</v>
      </c>
      <c r="O30" s="114">
        <v>1</v>
      </c>
      <c r="P30" s="102">
        <v>1</v>
      </c>
      <c r="Q30" s="597" t="s">
        <v>230</v>
      </c>
      <c r="R30" s="598"/>
      <c r="S30" s="598"/>
      <c r="T30" s="599"/>
      <c r="U30" s="482"/>
      <c r="V30" s="553"/>
      <c r="W30" s="553"/>
      <c r="X30" s="554"/>
      <c r="Y30" s="482" t="s">
        <v>231</v>
      </c>
      <c r="Z30" s="483"/>
      <c r="AA30" s="483"/>
      <c r="AB30" s="555"/>
      <c r="AC30" s="78"/>
      <c r="AE30" s="82"/>
      <c r="AF30" s="82"/>
      <c r="AG30" s="82"/>
      <c r="AH30" s="82"/>
      <c r="AI30" s="82"/>
      <c r="AJ30" s="82"/>
      <c r="AK30" s="82"/>
      <c r="AL30" s="82"/>
      <c r="AM30" s="82"/>
      <c r="AN30" s="81"/>
    </row>
    <row r="31" spans="1:40" ht="18.75" x14ac:dyDescent="0.3">
      <c r="A31" s="253"/>
      <c r="B31" s="254"/>
      <c r="C31" s="255"/>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6"/>
      <c r="AD31" s="15"/>
      <c r="AE31" s="82"/>
      <c r="AF31" s="82"/>
      <c r="AG31" s="82"/>
      <c r="AH31" s="82"/>
      <c r="AI31" s="82"/>
      <c r="AJ31" s="82"/>
      <c r="AK31" s="82"/>
      <c r="AL31" s="82"/>
      <c r="AM31" s="82"/>
      <c r="AN31" s="81"/>
    </row>
    <row r="32" spans="1:40" ht="15" customHeight="1" x14ac:dyDescent="0.3">
      <c r="A32" s="430" t="s">
        <v>58</v>
      </c>
      <c r="B32" s="488" t="s">
        <v>59</v>
      </c>
      <c r="C32" s="416" t="s">
        <v>60</v>
      </c>
      <c r="D32" s="416"/>
      <c r="E32" s="416"/>
      <c r="F32" s="416"/>
      <c r="G32" s="416"/>
      <c r="H32" s="416"/>
      <c r="I32" s="416"/>
      <c r="J32" s="416"/>
      <c r="K32" s="416"/>
      <c r="L32" s="416"/>
      <c r="M32" s="416"/>
      <c r="N32" s="416"/>
      <c r="O32" s="416"/>
      <c r="P32" s="416"/>
      <c r="Q32" s="248" t="s">
        <v>61</v>
      </c>
      <c r="R32" s="249"/>
      <c r="S32" s="249"/>
      <c r="T32" s="249"/>
      <c r="U32" s="249"/>
      <c r="V32" s="249"/>
      <c r="W32" s="249"/>
      <c r="X32" s="249"/>
      <c r="Y32" s="249"/>
      <c r="Z32" s="249"/>
      <c r="AA32" s="249"/>
      <c r="AB32" s="250"/>
      <c r="AE32" s="82"/>
      <c r="AF32" s="82"/>
      <c r="AG32" s="82"/>
      <c r="AH32" s="82"/>
      <c r="AI32" s="82"/>
      <c r="AJ32" s="82"/>
      <c r="AK32" s="82"/>
      <c r="AL32" s="82"/>
      <c r="AM32" s="82"/>
      <c r="AN32" s="81"/>
    </row>
    <row r="33" spans="1:40" ht="25.5" customHeight="1" x14ac:dyDescent="0.3">
      <c r="A33" s="430"/>
      <c r="B33" s="255"/>
      <c r="C33" s="134" t="s">
        <v>62</v>
      </c>
      <c r="D33" s="134" t="s">
        <v>63</v>
      </c>
      <c r="E33" s="134" t="s">
        <v>64</v>
      </c>
      <c r="F33" s="134" t="s">
        <v>65</v>
      </c>
      <c r="G33" s="134" t="s">
        <v>66</v>
      </c>
      <c r="H33" s="134" t="s">
        <v>67</v>
      </c>
      <c r="I33" s="134" t="s">
        <v>68</v>
      </c>
      <c r="J33" s="134" t="s">
        <v>69</v>
      </c>
      <c r="K33" s="134" t="s">
        <v>70</v>
      </c>
      <c r="L33" s="134" t="s">
        <v>71</v>
      </c>
      <c r="M33" s="134" t="s">
        <v>72</v>
      </c>
      <c r="N33" s="134" t="s">
        <v>73</v>
      </c>
      <c r="O33" s="134" t="s">
        <v>74</v>
      </c>
      <c r="P33" s="134" t="s">
        <v>75</v>
      </c>
      <c r="Q33" s="248" t="s">
        <v>76</v>
      </c>
      <c r="R33" s="249"/>
      <c r="S33" s="249"/>
      <c r="T33" s="249"/>
      <c r="U33" s="249"/>
      <c r="V33" s="249"/>
      <c r="W33" s="249"/>
      <c r="X33" s="249"/>
      <c r="Y33" s="249"/>
      <c r="Z33" s="249"/>
      <c r="AA33" s="249"/>
      <c r="AB33" s="250"/>
      <c r="AE33" s="83"/>
      <c r="AF33" s="83"/>
      <c r="AG33" s="83"/>
      <c r="AH33" s="83"/>
      <c r="AI33" s="83"/>
      <c r="AJ33" s="83"/>
      <c r="AK33" s="83"/>
      <c r="AL33" s="83"/>
      <c r="AM33" s="83"/>
      <c r="AN33" s="81"/>
    </row>
    <row r="34" spans="1:40" ht="133.5" customHeight="1" x14ac:dyDescent="0.3">
      <c r="A34" s="251" t="s">
        <v>141</v>
      </c>
      <c r="B34" s="509">
        <v>4</v>
      </c>
      <c r="C34" s="71" t="s">
        <v>78</v>
      </c>
      <c r="D34" s="130">
        <v>8.3333333333333329E-2</v>
      </c>
      <c r="E34" s="130">
        <v>8.3333333333333329E-2</v>
      </c>
      <c r="F34" s="130">
        <v>8.3333333333333329E-2</v>
      </c>
      <c r="G34" s="130">
        <v>8.3333333333333329E-2</v>
      </c>
      <c r="H34" s="130">
        <v>8.3333333333333329E-2</v>
      </c>
      <c r="I34" s="130">
        <v>8.3333333333333329E-2</v>
      </c>
      <c r="J34" s="130">
        <v>8.3333333333333329E-2</v>
      </c>
      <c r="K34" s="130">
        <v>8.3333333333333329E-2</v>
      </c>
      <c r="L34" s="130">
        <v>8.3333333333333329E-2</v>
      </c>
      <c r="M34" s="130">
        <v>8.3333333333333329E-2</v>
      </c>
      <c r="N34" s="130">
        <v>8.3333333333333329E-2</v>
      </c>
      <c r="O34" s="130">
        <v>8.3333333333333329E-2</v>
      </c>
      <c r="P34" s="72">
        <f>SUM(D34:O34)</f>
        <v>1</v>
      </c>
      <c r="Q34" s="600" t="s">
        <v>297</v>
      </c>
      <c r="R34" s="601"/>
      <c r="S34" s="601"/>
      <c r="T34" s="601"/>
      <c r="U34" s="601"/>
      <c r="V34" s="601"/>
      <c r="W34" s="601"/>
      <c r="X34" s="601"/>
      <c r="Y34" s="601"/>
      <c r="Z34" s="601"/>
      <c r="AA34" s="601"/>
      <c r="AB34" s="602"/>
      <c r="AC34" s="64"/>
      <c r="AE34" s="84"/>
      <c r="AF34" s="84"/>
      <c r="AG34" s="84"/>
      <c r="AH34" s="84"/>
      <c r="AI34" s="84"/>
      <c r="AJ34" s="84"/>
      <c r="AK34" s="84"/>
      <c r="AL34" s="84"/>
      <c r="AM34" s="84"/>
      <c r="AN34" s="81"/>
    </row>
    <row r="35" spans="1:40" ht="133.5" customHeight="1" x14ac:dyDescent="0.3">
      <c r="A35" s="252"/>
      <c r="B35" s="271"/>
      <c r="C35" s="68" t="s">
        <v>79</v>
      </c>
      <c r="D35" s="132">
        <v>8.3000000000000004E-2</v>
      </c>
      <c r="E35" s="132">
        <v>8.3000000000000004E-2</v>
      </c>
      <c r="F35" s="132">
        <v>8.3000000000000004E-2</v>
      </c>
      <c r="G35" s="132">
        <v>8.3000000000000004E-2</v>
      </c>
      <c r="H35" s="132">
        <v>8.3000000000000004E-2</v>
      </c>
      <c r="I35" s="132">
        <v>8.3000000000000004E-2</v>
      </c>
      <c r="J35" s="132">
        <v>8.3000000000000004E-2</v>
      </c>
      <c r="K35" s="132">
        <v>8.3000000000000004E-2</v>
      </c>
      <c r="L35" s="132">
        <v>8.3000000000000004E-2</v>
      </c>
      <c r="M35" s="132">
        <v>8.3000000000000004E-2</v>
      </c>
      <c r="N35" s="132">
        <v>8.3000000000000004E-2</v>
      </c>
      <c r="O35" s="132">
        <v>8.3000000000000004E-2</v>
      </c>
      <c r="P35" s="16">
        <f t="shared" ref="P35:P41" si="0">SUM(D35:O35)</f>
        <v>0.99599999999999989</v>
      </c>
      <c r="Q35" s="603"/>
      <c r="R35" s="604"/>
      <c r="S35" s="604"/>
      <c r="T35" s="604"/>
      <c r="U35" s="604"/>
      <c r="V35" s="604"/>
      <c r="W35" s="604"/>
      <c r="X35" s="604"/>
      <c r="Y35" s="604"/>
      <c r="Z35" s="604"/>
      <c r="AA35" s="604"/>
      <c r="AB35" s="605"/>
      <c r="AC35" s="64"/>
      <c r="AE35" s="81"/>
      <c r="AF35" s="81"/>
      <c r="AG35" s="81"/>
      <c r="AH35" s="81"/>
      <c r="AI35" s="81"/>
      <c r="AJ35" s="81"/>
      <c r="AK35" s="81"/>
      <c r="AL35" s="81"/>
      <c r="AM35" s="81"/>
      <c r="AN35" s="81"/>
    </row>
    <row r="36" spans="1:40" ht="133.5" customHeight="1" x14ac:dyDescent="0.3">
      <c r="A36" s="274" t="s">
        <v>202</v>
      </c>
      <c r="B36" s="275"/>
      <c r="C36" s="68"/>
      <c r="D36" s="111">
        <v>147</v>
      </c>
      <c r="E36" s="111">
        <v>127</v>
      </c>
      <c r="F36" s="111">
        <v>58</v>
      </c>
      <c r="G36" s="111">
        <v>146</v>
      </c>
      <c r="H36" s="111">
        <v>153</v>
      </c>
      <c r="I36" s="111">
        <v>73</v>
      </c>
      <c r="J36" s="116">
        <v>244</v>
      </c>
      <c r="K36" s="116">
        <v>219</v>
      </c>
      <c r="L36" s="116">
        <v>223</v>
      </c>
      <c r="M36" s="116">
        <v>195</v>
      </c>
      <c r="N36" s="116">
        <v>63</v>
      </c>
      <c r="O36" s="116">
        <v>352</v>
      </c>
      <c r="P36" s="107">
        <f>SUM(D36:O36)</f>
        <v>2000</v>
      </c>
      <c r="Q36" s="606"/>
      <c r="R36" s="607"/>
      <c r="S36" s="607"/>
      <c r="T36" s="607"/>
      <c r="U36" s="607"/>
      <c r="V36" s="607"/>
      <c r="W36" s="607"/>
      <c r="X36" s="607"/>
      <c r="Y36" s="607"/>
      <c r="Z36" s="607"/>
      <c r="AA36" s="607"/>
      <c r="AB36" s="608"/>
      <c r="AC36" s="64"/>
      <c r="AE36" s="81"/>
      <c r="AF36" s="81"/>
      <c r="AG36" s="81"/>
      <c r="AH36" s="81"/>
      <c r="AI36" s="81"/>
      <c r="AJ36" s="81"/>
      <c r="AK36" s="81"/>
      <c r="AL36" s="81"/>
      <c r="AM36" s="81"/>
      <c r="AN36" s="81"/>
    </row>
    <row r="37" spans="1:40" ht="90" customHeight="1" x14ac:dyDescent="0.3">
      <c r="A37" s="251" t="s">
        <v>142</v>
      </c>
      <c r="B37" s="270">
        <v>2</v>
      </c>
      <c r="C37" s="67" t="s">
        <v>78</v>
      </c>
      <c r="D37" s="130">
        <v>8.3333333333333329E-2</v>
      </c>
      <c r="E37" s="130">
        <v>8.3333333333333329E-2</v>
      </c>
      <c r="F37" s="130">
        <v>8.3333333333333329E-2</v>
      </c>
      <c r="G37" s="130">
        <v>8.3333333333333329E-2</v>
      </c>
      <c r="H37" s="130">
        <v>8.3333333333333329E-2</v>
      </c>
      <c r="I37" s="130">
        <v>8.3333333333333329E-2</v>
      </c>
      <c r="J37" s="130">
        <v>8.3333333333333329E-2</v>
      </c>
      <c r="K37" s="130">
        <v>8.3333333333333329E-2</v>
      </c>
      <c r="L37" s="130">
        <v>8.3333333333333329E-2</v>
      </c>
      <c r="M37" s="130">
        <v>8.3333333333333329E-2</v>
      </c>
      <c r="N37" s="130">
        <v>8.3333333333333329E-2</v>
      </c>
      <c r="O37" s="130">
        <v>8.3333333333333329E-2</v>
      </c>
      <c r="P37" s="16">
        <f t="shared" si="0"/>
        <v>1</v>
      </c>
      <c r="Q37" s="609" t="s">
        <v>233</v>
      </c>
      <c r="R37" s="610"/>
      <c r="S37" s="610"/>
      <c r="T37" s="610"/>
      <c r="U37" s="610"/>
      <c r="V37" s="610"/>
      <c r="W37" s="610"/>
      <c r="X37" s="610"/>
      <c r="Y37" s="610"/>
      <c r="Z37" s="610"/>
      <c r="AA37" s="610"/>
      <c r="AB37" s="611"/>
      <c r="AC37" s="64"/>
      <c r="AM37" s="81"/>
      <c r="AN37" s="81"/>
    </row>
    <row r="38" spans="1:40" ht="84.95" customHeight="1" x14ac:dyDescent="0.3">
      <c r="A38" s="252"/>
      <c r="B38" s="271"/>
      <c r="C38" s="68" t="s">
        <v>79</v>
      </c>
      <c r="D38" s="132">
        <v>8.3000000000000004E-2</v>
      </c>
      <c r="E38" s="132">
        <v>8.3000000000000004E-2</v>
      </c>
      <c r="F38" s="132">
        <v>8.3000000000000004E-2</v>
      </c>
      <c r="G38" s="132">
        <v>8.3000000000000004E-2</v>
      </c>
      <c r="H38" s="132">
        <v>8.3000000000000004E-2</v>
      </c>
      <c r="I38" s="132">
        <v>8.3000000000000004E-2</v>
      </c>
      <c r="J38" s="132">
        <v>8.3000000000000004E-2</v>
      </c>
      <c r="K38" s="132">
        <v>8.3000000000000004E-2</v>
      </c>
      <c r="L38" s="132">
        <v>8.3000000000000004E-2</v>
      </c>
      <c r="M38" s="132">
        <v>8.3000000000000004E-2</v>
      </c>
      <c r="N38" s="132">
        <v>8.3000000000000004E-2</v>
      </c>
      <c r="O38" s="132">
        <v>8.3000000000000004E-2</v>
      </c>
      <c r="P38" s="16">
        <f t="shared" si="0"/>
        <v>0.99599999999999989</v>
      </c>
      <c r="Q38" s="612"/>
      <c r="R38" s="613"/>
      <c r="S38" s="613"/>
      <c r="T38" s="613"/>
      <c r="U38" s="613"/>
      <c r="V38" s="613"/>
      <c r="W38" s="613"/>
      <c r="X38" s="613"/>
      <c r="Y38" s="613"/>
      <c r="Z38" s="613"/>
      <c r="AA38" s="613"/>
      <c r="AB38" s="614"/>
      <c r="AC38" s="64"/>
      <c r="AM38" s="81"/>
      <c r="AN38" s="81"/>
    </row>
    <row r="39" spans="1:40" ht="83.1" customHeight="1" x14ac:dyDescent="0.3">
      <c r="A39" s="274" t="s">
        <v>203</v>
      </c>
      <c r="B39" s="275"/>
      <c r="C39" s="68"/>
      <c r="D39" s="111">
        <v>0</v>
      </c>
      <c r="E39" s="111">
        <v>1</v>
      </c>
      <c r="F39" s="111">
        <v>1</v>
      </c>
      <c r="G39" s="111">
        <v>4</v>
      </c>
      <c r="H39" s="111">
        <v>2</v>
      </c>
      <c r="I39" s="111">
        <v>3</v>
      </c>
      <c r="J39" s="116">
        <v>1</v>
      </c>
      <c r="K39" s="116">
        <v>2</v>
      </c>
      <c r="L39" s="116">
        <v>18</v>
      </c>
      <c r="M39" s="116">
        <v>27</v>
      </c>
      <c r="N39" s="116">
        <v>10</v>
      </c>
      <c r="O39" s="116">
        <v>10</v>
      </c>
      <c r="P39" s="73">
        <f t="shared" si="0"/>
        <v>79</v>
      </c>
      <c r="Q39" s="615"/>
      <c r="R39" s="616"/>
      <c r="S39" s="616"/>
      <c r="T39" s="616"/>
      <c r="U39" s="616"/>
      <c r="V39" s="616"/>
      <c r="W39" s="616"/>
      <c r="X39" s="616"/>
      <c r="Y39" s="616"/>
      <c r="Z39" s="616"/>
      <c r="AA39" s="616"/>
      <c r="AB39" s="617"/>
      <c r="AC39" s="64"/>
      <c r="AM39" s="84"/>
      <c r="AN39" s="81"/>
    </row>
    <row r="40" spans="1:40" ht="60" customHeight="1" x14ac:dyDescent="0.25">
      <c r="A40" s="251" t="s">
        <v>143</v>
      </c>
      <c r="B40" s="270">
        <v>2</v>
      </c>
      <c r="C40" s="67" t="s">
        <v>78</v>
      </c>
      <c r="D40" s="130">
        <v>8.3333333333333329E-2</v>
      </c>
      <c r="E40" s="130">
        <v>8.3333333333333329E-2</v>
      </c>
      <c r="F40" s="130">
        <v>8.3333333333333329E-2</v>
      </c>
      <c r="G40" s="130">
        <v>8.3333333333333329E-2</v>
      </c>
      <c r="H40" s="130">
        <v>8.3333333333333329E-2</v>
      </c>
      <c r="I40" s="130">
        <v>8.3333333333333329E-2</v>
      </c>
      <c r="J40" s="130">
        <v>8.3333333333333329E-2</v>
      </c>
      <c r="K40" s="130">
        <v>8.3333333333333329E-2</v>
      </c>
      <c r="L40" s="130">
        <v>8.3333333333333329E-2</v>
      </c>
      <c r="M40" s="130">
        <v>8.3333333333333329E-2</v>
      </c>
      <c r="N40" s="130">
        <v>8.3333333333333329E-2</v>
      </c>
      <c r="O40" s="130">
        <v>8.3333333333333329E-2</v>
      </c>
      <c r="P40" s="16">
        <f t="shared" si="0"/>
        <v>1</v>
      </c>
      <c r="Q40" s="588" t="s">
        <v>232</v>
      </c>
      <c r="R40" s="589"/>
      <c r="S40" s="589"/>
      <c r="T40" s="589"/>
      <c r="U40" s="589"/>
      <c r="V40" s="589"/>
      <c r="W40" s="589"/>
      <c r="X40" s="589"/>
      <c r="Y40" s="589"/>
      <c r="Z40" s="589"/>
      <c r="AA40" s="589"/>
      <c r="AB40" s="590"/>
      <c r="AC40" s="64"/>
    </row>
    <row r="41" spans="1:40" ht="69" customHeight="1" x14ac:dyDescent="0.3">
      <c r="A41" s="252"/>
      <c r="B41" s="271"/>
      <c r="C41" s="68" t="s">
        <v>79</v>
      </c>
      <c r="D41" s="132">
        <v>8.3000000000000004E-2</v>
      </c>
      <c r="E41" s="132">
        <v>8.3000000000000004E-2</v>
      </c>
      <c r="F41" s="132">
        <v>8.3000000000000004E-2</v>
      </c>
      <c r="G41" s="132">
        <v>8.3000000000000004E-2</v>
      </c>
      <c r="H41" s="132">
        <v>8.3000000000000004E-2</v>
      </c>
      <c r="I41" s="132">
        <v>8.3000000000000004E-2</v>
      </c>
      <c r="J41" s="132">
        <v>8.3000000000000004E-2</v>
      </c>
      <c r="K41" s="132">
        <v>8.3000000000000004E-2</v>
      </c>
      <c r="L41" s="132">
        <v>8.3000000000000004E-2</v>
      </c>
      <c r="M41" s="132">
        <v>8.3000000000000004E-2</v>
      </c>
      <c r="N41" s="132">
        <v>8.3000000000000004E-2</v>
      </c>
      <c r="O41" s="132">
        <v>8.3000000000000004E-2</v>
      </c>
      <c r="P41" s="16">
        <f t="shared" si="0"/>
        <v>0.99599999999999989</v>
      </c>
      <c r="Q41" s="591"/>
      <c r="R41" s="592"/>
      <c r="S41" s="592"/>
      <c r="T41" s="592"/>
      <c r="U41" s="592"/>
      <c r="V41" s="592"/>
      <c r="W41" s="592"/>
      <c r="X41" s="592"/>
      <c r="Y41" s="592"/>
      <c r="Z41" s="592"/>
      <c r="AA41" s="592"/>
      <c r="AB41" s="593"/>
      <c r="AC41" s="64"/>
      <c r="AN41" s="81"/>
    </row>
    <row r="42" spans="1:40" ht="62.1" customHeight="1" x14ac:dyDescent="0.25">
      <c r="A42" s="274" t="s">
        <v>144</v>
      </c>
      <c r="B42" s="275"/>
      <c r="C42" s="68"/>
      <c r="D42" s="111">
        <v>0</v>
      </c>
      <c r="E42" s="111">
        <v>1</v>
      </c>
      <c r="F42" s="111">
        <v>1</v>
      </c>
      <c r="G42" s="111">
        <v>1</v>
      </c>
      <c r="H42" s="111">
        <v>1</v>
      </c>
      <c r="I42" s="111">
        <v>2</v>
      </c>
      <c r="J42" s="116">
        <v>2</v>
      </c>
      <c r="K42" s="116">
        <v>1</v>
      </c>
      <c r="L42" s="116">
        <v>2</v>
      </c>
      <c r="M42" s="116">
        <v>6</v>
      </c>
      <c r="N42" s="116">
        <v>2</v>
      </c>
      <c r="O42" s="116">
        <v>1</v>
      </c>
      <c r="P42" s="73">
        <f>SUM(D42:O42)</f>
        <v>20</v>
      </c>
      <c r="Q42" s="594"/>
      <c r="R42" s="595"/>
      <c r="S42" s="595"/>
      <c r="T42" s="595"/>
      <c r="U42" s="595"/>
      <c r="V42" s="595"/>
      <c r="W42" s="595"/>
      <c r="X42" s="595"/>
      <c r="Y42" s="595"/>
      <c r="Z42" s="595"/>
      <c r="AA42" s="595"/>
      <c r="AB42" s="596"/>
      <c r="AC42" s="64"/>
    </row>
    <row r="43" spans="1:40" ht="56.25" customHeight="1" x14ac:dyDescent="0.25">
      <c r="A43" s="466" t="s">
        <v>210</v>
      </c>
      <c r="B43" s="468">
        <v>2</v>
      </c>
      <c r="C43" s="145" t="s">
        <v>78</v>
      </c>
      <c r="D43" s="130">
        <v>0</v>
      </c>
      <c r="E43" s="130">
        <v>0</v>
      </c>
      <c r="F43" s="130">
        <v>0</v>
      </c>
      <c r="G43" s="130">
        <v>0</v>
      </c>
      <c r="H43" s="130">
        <v>0</v>
      </c>
      <c r="I43" s="130">
        <v>0.14285714285714285</v>
      </c>
      <c r="J43" s="130">
        <v>0.14285714285714285</v>
      </c>
      <c r="K43" s="130">
        <v>0.14285714285714285</v>
      </c>
      <c r="L43" s="130">
        <v>0.14285714285714285</v>
      </c>
      <c r="M43" s="130">
        <v>0.14285714285714285</v>
      </c>
      <c r="N43" s="130">
        <v>0.14285714285714285</v>
      </c>
      <c r="O43" s="130">
        <v>0.14285714285714285</v>
      </c>
      <c r="P43" s="146">
        <f t="shared" ref="P43:P44" si="1">SUM(D43:O43)</f>
        <v>0.99999999999999978</v>
      </c>
      <c r="Q43" s="544" t="s">
        <v>251</v>
      </c>
      <c r="R43" s="545"/>
      <c r="S43" s="545"/>
      <c r="T43" s="545"/>
      <c r="U43" s="545"/>
      <c r="V43" s="545"/>
      <c r="W43" s="545"/>
      <c r="X43" s="545"/>
      <c r="Y43" s="545"/>
      <c r="Z43" s="545"/>
      <c r="AA43" s="545"/>
      <c r="AB43" s="546"/>
      <c r="AC43" s="147"/>
    </row>
    <row r="44" spans="1:40" ht="60" customHeight="1" x14ac:dyDescent="0.3">
      <c r="A44" s="467"/>
      <c r="B44" s="469"/>
      <c r="C44" s="148" t="s">
        <v>79</v>
      </c>
      <c r="D44" s="110">
        <v>0</v>
      </c>
      <c r="E44" s="110">
        <v>0</v>
      </c>
      <c r="F44" s="110">
        <v>0</v>
      </c>
      <c r="G44" s="110">
        <v>0</v>
      </c>
      <c r="H44" s="110">
        <v>0</v>
      </c>
      <c r="I44" s="132">
        <v>0.14285714285714285</v>
      </c>
      <c r="J44" s="132">
        <v>0.14285714285714285</v>
      </c>
      <c r="K44" s="132">
        <v>0.14285714285714285</v>
      </c>
      <c r="L44" s="132">
        <v>0.14285714285714285</v>
      </c>
      <c r="M44" s="132">
        <v>0.14285714285714285</v>
      </c>
      <c r="N44" s="132">
        <v>0.14285714285714285</v>
      </c>
      <c r="O44" s="132">
        <v>0.14285714285714285</v>
      </c>
      <c r="P44" s="146">
        <f t="shared" si="1"/>
        <v>0.99999999999999978</v>
      </c>
      <c r="Q44" s="547"/>
      <c r="R44" s="548"/>
      <c r="S44" s="548"/>
      <c r="T44" s="548"/>
      <c r="U44" s="548"/>
      <c r="V44" s="548"/>
      <c r="W44" s="548"/>
      <c r="X44" s="548"/>
      <c r="Y44" s="548"/>
      <c r="Z44" s="548"/>
      <c r="AA44" s="548"/>
      <c r="AB44" s="549"/>
      <c r="AC44" s="147"/>
      <c r="AN44" s="81"/>
    </row>
    <row r="45" spans="1:40" ht="57.95" customHeight="1" x14ac:dyDescent="0.25">
      <c r="A45" s="274" t="s">
        <v>211</v>
      </c>
      <c r="B45" s="275"/>
      <c r="C45" s="148"/>
      <c r="D45" s="111">
        <v>0</v>
      </c>
      <c r="E45" s="111">
        <v>0</v>
      </c>
      <c r="F45" s="111">
        <v>0</v>
      </c>
      <c r="G45" s="111">
        <v>0</v>
      </c>
      <c r="H45" s="111">
        <v>0</v>
      </c>
      <c r="I45" s="111">
        <v>63</v>
      </c>
      <c r="J45" s="111">
        <v>14</v>
      </c>
      <c r="K45" s="111">
        <v>21</v>
      </c>
      <c r="L45" s="111">
        <v>21</v>
      </c>
      <c r="M45" s="111">
        <v>40</v>
      </c>
      <c r="N45" s="111">
        <v>46</v>
      </c>
      <c r="O45" s="111">
        <v>53</v>
      </c>
      <c r="P45" s="149">
        <f>SUM(D45:O45)</f>
        <v>258</v>
      </c>
      <c r="Q45" s="550"/>
      <c r="R45" s="551"/>
      <c r="S45" s="551"/>
      <c r="T45" s="551"/>
      <c r="U45" s="551"/>
      <c r="V45" s="551"/>
      <c r="W45" s="551"/>
      <c r="X45" s="551"/>
      <c r="Y45" s="551"/>
      <c r="Z45" s="551"/>
      <c r="AA45" s="551"/>
      <c r="AB45" s="552"/>
      <c r="AC45" s="147"/>
    </row>
    <row r="46" spans="1:40" x14ac:dyDescent="0.25">
      <c r="F46" s="76"/>
      <c r="G46" s="74"/>
    </row>
    <row r="47" spans="1:40" x14ac:dyDescent="0.25">
      <c r="F47" s="77"/>
      <c r="G47" s="75"/>
    </row>
  </sheetData>
  <mergeCells count="101">
    <mergeCell ref="A40:A41"/>
    <mergeCell ref="B40:B41"/>
    <mergeCell ref="A42:B42"/>
    <mergeCell ref="Q40:AB42"/>
    <mergeCell ref="A43:A44"/>
    <mergeCell ref="B43:B44"/>
    <mergeCell ref="Q43:AB45"/>
    <mergeCell ref="A45:B45"/>
    <mergeCell ref="Q30:T30"/>
    <mergeCell ref="U30:X30"/>
    <mergeCell ref="Y30:AB30"/>
    <mergeCell ref="Q34:AB36"/>
    <mergeCell ref="Q37:AB39"/>
    <mergeCell ref="A37:A38"/>
    <mergeCell ref="B37:B38"/>
    <mergeCell ref="A39:B39"/>
    <mergeCell ref="A31:AB31"/>
    <mergeCell ref="A32:A33"/>
    <mergeCell ref="B32:B33"/>
    <mergeCell ref="C32:P32"/>
    <mergeCell ref="Q32:AB32"/>
    <mergeCell ref="Q33:AB33"/>
    <mergeCell ref="B34:B35"/>
    <mergeCell ref="A36:B36"/>
    <mergeCell ref="A34:A35"/>
    <mergeCell ref="P23:P26"/>
    <mergeCell ref="Q23:AB26"/>
    <mergeCell ref="A27:AB27"/>
    <mergeCell ref="A28:A29"/>
    <mergeCell ref="B28:B29"/>
    <mergeCell ref="C28:C29"/>
    <mergeCell ref="D28:P28"/>
    <mergeCell ref="Q28:AB28"/>
    <mergeCell ref="Q29:T29"/>
    <mergeCell ref="U29:X29"/>
    <mergeCell ref="A23:A26"/>
    <mergeCell ref="B23:C26"/>
    <mergeCell ref="D23:F26"/>
    <mergeCell ref="G23:I26"/>
    <mergeCell ref="J23:L26"/>
    <mergeCell ref="M23:O26"/>
    <mergeCell ref="Y29:AB29"/>
    <mergeCell ref="A20:AB20"/>
    <mergeCell ref="A21:A22"/>
    <mergeCell ref="B21:C22"/>
    <mergeCell ref="D21:O21"/>
    <mergeCell ref="P21:P22"/>
    <mergeCell ref="Q21:AB22"/>
    <mergeCell ref="D22:F22"/>
    <mergeCell ref="G22:I22"/>
    <mergeCell ref="J22:L22"/>
    <mergeCell ref="M22:O22"/>
    <mergeCell ref="Q17:S17"/>
    <mergeCell ref="T17:V17"/>
    <mergeCell ref="W17:Y17"/>
    <mergeCell ref="Z17:AB17"/>
    <mergeCell ref="Q18:S18"/>
    <mergeCell ref="T18:V18"/>
    <mergeCell ref="W18:Y18"/>
    <mergeCell ref="Z18:AB18"/>
    <mergeCell ref="A15:B16"/>
    <mergeCell ref="D15:E15"/>
    <mergeCell ref="F15:G15"/>
    <mergeCell ref="H15:I15"/>
    <mergeCell ref="Q15:AB15"/>
    <mergeCell ref="D16:E16"/>
    <mergeCell ref="F16:G16"/>
    <mergeCell ref="H16:I16"/>
    <mergeCell ref="Q16:V16"/>
    <mergeCell ref="W16:AB16"/>
    <mergeCell ref="C12:Z12"/>
    <mergeCell ref="A13:B13"/>
    <mergeCell ref="C13:Q13"/>
    <mergeCell ref="S13:T13"/>
    <mergeCell ref="V13:Y13"/>
    <mergeCell ref="AA13:AB13"/>
    <mergeCell ref="AA7:AB7"/>
    <mergeCell ref="Y8:Z8"/>
    <mergeCell ref="AA8:AB8"/>
    <mergeCell ref="Y9:Z9"/>
    <mergeCell ref="AA9:AB9"/>
    <mergeCell ref="A11:B11"/>
    <mergeCell ref="C11:K11"/>
    <mergeCell ref="M11:Q11"/>
    <mergeCell ref="R11:V11"/>
    <mergeCell ref="W11:X11"/>
    <mergeCell ref="A7:B9"/>
    <mergeCell ref="C7:K9"/>
    <mergeCell ref="R7:T9"/>
    <mergeCell ref="U7:V9"/>
    <mergeCell ref="W7:X9"/>
    <mergeCell ref="Y7:Z7"/>
    <mergeCell ref="A1:A4"/>
    <mergeCell ref="B1:Y1"/>
    <mergeCell ref="Z1:AB1"/>
    <mergeCell ref="B2:Y2"/>
    <mergeCell ref="Z2:AB2"/>
    <mergeCell ref="B3:Y4"/>
    <mergeCell ref="Z3:AB3"/>
    <mergeCell ref="Z4:AB4"/>
    <mergeCell ref="Y11:AB11"/>
  </mergeCells>
  <dataValidations count="3">
    <dataValidation type="textLength" operator="lessThanOrEqual" allowBlank="1" showInputMessage="1" showErrorMessage="1" errorTitle="Máximo 2.000 caracteres" error="Máximo 2.000 caracteres" promptTitle="2.000 caracteres" sqref="Q23:AB26">
      <formula1>2000</formula1>
    </dataValidation>
    <dataValidation type="textLength" operator="lessThanOrEqual" allowBlank="1" showInputMessage="1" showErrorMessage="1" errorTitle="Máximo 2.000 caracteres" error="Máximo 2.000 caracteres" sqref="WVY43 Q43 Q30:T30 JM43 TI43 ADE43 ANA43 AWW43 BGS43 BQO43 CAK43 CKG43 CUC43 DDY43 DNU43 DXQ43 EHM43 ERI43 FBE43 FLA43 FUW43 GES43 GOO43 GYK43 HIG43 HSC43 IBY43 ILU43 IVQ43 JFM43 JPI43 JZE43 KJA43 KSW43 LCS43 LMO43 LWK43 MGG43 MQC43 MZY43 NJU43 NTQ43 ODM43 ONI43 OXE43 PHA43 PQW43 QAS43 QKO43 QUK43 REG43 ROC43 RXY43 SHU43 SRQ43 TBM43 TLI43 TVE43 UFA43 UOW43 UYS43 VIO43 VSK43 WCG43 WMC43 Q40:AB42">
      <formula1>2000</formula1>
    </dataValidation>
    <dataValidation type="textLength" operator="lessThanOrEqual" allowBlank="1" showInputMessage="1" showErrorMessage="1" errorTitle="Máximo 1.000 caracteres" error="Máximo 1.000 caracteres" sqref="U30:X30">
      <formula1>1000</formula1>
    </dataValidation>
  </dataValidations>
  <printOptions horizontalCentered="1" verticalCentered="1"/>
  <pageMargins left="0.25" right="0.25" top="0" bottom="0" header="0.3" footer="0.3"/>
  <pageSetup paperSize="132" scale="33"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VALIDACION</vt:lpstr>
      <vt:lpstr>Meta 1 ATENCIONES LPD</vt:lpstr>
      <vt:lpstr>Meta 2 SEGUIMIENTO LPD </vt:lpstr>
      <vt:lpstr>Hoja13</vt:lpstr>
      <vt:lpstr>Hoja1</vt:lpstr>
      <vt:lpstr>Meta 3 OPERAR CR </vt:lpstr>
      <vt:lpstr>Meta 4 ATENCION CR </vt:lpstr>
      <vt:lpstr>Meta 5 FORTALECER SOFIA </vt:lpstr>
      <vt:lpstr>Meta 6 ESTRATEGIA PREVENCION </vt:lpstr>
      <vt:lpstr>Meta 7 CLS </vt:lpstr>
      <vt:lpstr>Meta 8 PROTOCOLO  TP </vt:lpstr>
      <vt:lpstr>Meta 9 ATENCIONES DUPLAS </vt:lpstr>
      <vt:lpstr>Seguimiento PDD</vt:lpstr>
      <vt:lpstr>'Meta 1 ATENCIONES LPD'!Área_de_impresión</vt:lpstr>
      <vt:lpstr>'Meta 2 SEGUIMIENTO LPD '!Área_de_impresión</vt:lpstr>
      <vt:lpstr>'Meta 3 OPERAR CR '!Área_de_impresión</vt:lpstr>
      <vt:lpstr>'Meta 4 ATENCION CR '!Área_de_impresión</vt:lpstr>
      <vt:lpstr>'Meta 5 FORTALECER SOFIA '!Área_de_impresión</vt:lpstr>
      <vt:lpstr>'Meta 6 ESTRATEGIA PREVENCION '!Área_de_impresión</vt:lpstr>
      <vt:lpstr>'Meta 7 CLS '!Área_de_impresión</vt:lpstr>
      <vt:lpstr>'Meta 9 ATENCIONES DUPLAS '!Área_de_impresión</vt:lpstr>
      <vt:lpstr>'Seguimiento PDD'!Área_de_impresión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Luz Angela Andrade</cp:lastModifiedBy>
  <cp:revision/>
  <cp:lastPrinted>2022-01-24T16:57:06Z</cp:lastPrinted>
  <dcterms:created xsi:type="dcterms:W3CDTF">2011-04-26T22:16:52Z</dcterms:created>
  <dcterms:modified xsi:type="dcterms:W3CDTF">2023-10-03T12:56:53Z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