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o\Documents\AAAA2020\PLANES DE ACCION\Diciembre\"/>
    </mc:Choice>
  </mc:AlternateContent>
  <bookViews>
    <workbookView xWindow="0" yWindow="0" windowWidth="20490" windowHeight="7350" firstSheet="1" activeTab="8"/>
  </bookViews>
  <sheets>
    <sheet name="Meta 1 " sheetId="1" r:id="rId1"/>
    <sheet name="Meta 2" sheetId="2" r:id="rId2"/>
    <sheet name="Meta 3" sheetId="3" r:id="rId3"/>
    <sheet name="Meta 4" sheetId="4" r:id="rId4"/>
    <sheet name="Meta 5" sheetId="5" r:id="rId5"/>
    <sheet name="Meta 6" sheetId="6" r:id="rId6"/>
    <sheet name="Meta 7" sheetId="7" r:id="rId7"/>
    <sheet name="Ponderación " sheetId="8" r:id="rId8"/>
    <sheet name="Seguimiento PDD" sheetId="11" r:id="rId9"/>
    <sheet name="Hoja13" sheetId="9" state="hidden" r:id="rId10"/>
    <sheet name="Hoja1" sheetId="10" state="hidden" r:id="rId11"/>
  </sheets>
  <externalReferences>
    <externalReference r:id="rId12"/>
  </externalReferences>
  <definedNames>
    <definedName name="_xlnm.Print_Area" localSheetId="0">'Meta 1 '!$A$1:$AB$42</definedName>
    <definedName name="_xlnm.Print_Area" localSheetId="1">'Meta 2'!$A$1:$AB$51</definedName>
    <definedName name="_xlnm.Print_Area" localSheetId="2">'Meta 3'!$A$1:$AB$48</definedName>
    <definedName name="_xlnm.Print_Area" localSheetId="3">'Meta 4'!$A$1:$AB$42</definedName>
    <definedName name="_xlnm.Print_Area" localSheetId="4">'Meta 5'!$A$1:$AB$39</definedName>
    <definedName name="_xlnm.Print_Area" localSheetId="5">'Meta 6'!$A$1:$AB$54</definedName>
    <definedName name="_xlnm.Print_Area" localSheetId="6">'Meta 7'!$A$1:$AB$46</definedName>
    <definedName name="PROGRAMAS">'[1]Sectores y Programas'!$C$4:$D$175</definedName>
    <definedName name="sectores">'[1]Sectores y Programas'!$H$5:$I$37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30" i="6" l="1"/>
  <c r="O80" i="6"/>
  <c r="O30" i="6" s="1"/>
  <c r="N80" i="6"/>
  <c r="N30" i="6" s="1"/>
  <c r="M80" i="6"/>
  <c r="M30" i="6" s="1"/>
  <c r="L80" i="6"/>
  <c r="K80" i="6"/>
  <c r="K30" i="6" s="1"/>
  <c r="E30" i="6"/>
  <c r="F30" i="6"/>
  <c r="G30" i="6"/>
  <c r="H30" i="6"/>
  <c r="I30" i="6"/>
  <c r="J30" i="6"/>
  <c r="L30" i="6"/>
  <c r="D30" i="6"/>
  <c r="M58" i="5" l="1"/>
  <c r="L58" i="5"/>
  <c r="O58" i="5"/>
  <c r="N58" i="5"/>
  <c r="O57" i="5"/>
  <c r="P57" i="5"/>
  <c r="D58" i="5"/>
  <c r="F58" i="5"/>
  <c r="G58" i="5"/>
  <c r="H58" i="5"/>
  <c r="I58" i="5"/>
  <c r="J58" i="5"/>
  <c r="K58" i="5"/>
  <c r="E58" i="5"/>
  <c r="M57" i="5"/>
  <c r="P58" i="5" l="1"/>
  <c r="A30" i="1" l="1"/>
  <c r="AC18" i="1" l="1"/>
  <c r="AC18" i="2"/>
  <c r="AC18" i="3"/>
  <c r="AC18" i="4"/>
  <c r="AC18" i="5"/>
  <c r="AC18" i="6"/>
  <c r="AC18" i="7"/>
  <c r="N39" i="3" l="1"/>
  <c r="AC39" i="2" l="1"/>
  <c r="AC42" i="2"/>
  <c r="AC45" i="2"/>
  <c r="AC48" i="2"/>
  <c r="AC51" i="2"/>
  <c r="R9" i="11" l="1"/>
  <c r="M30" i="3" l="1"/>
  <c r="L30" i="3"/>
  <c r="K30" i="3"/>
  <c r="J30" i="3"/>
  <c r="I30" i="3"/>
  <c r="H30" i="3"/>
  <c r="G30" i="3"/>
  <c r="F30" i="3"/>
  <c r="E30" i="3"/>
  <c r="D30" i="3"/>
  <c r="AC52" i="6" l="1"/>
  <c r="AC49" i="6"/>
  <c r="AC46" i="6"/>
  <c r="AC43" i="6"/>
  <c r="AC40" i="6"/>
  <c r="AC37" i="6"/>
  <c r="AC34" i="6"/>
  <c r="P34" i="2" l="1"/>
  <c r="M63" i="2" s="1"/>
  <c r="P37" i="2"/>
  <c r="K65" i="2" s="1"/>
  <c r="P40" i="2"/>
  <c r="L67" i="2" s="1"/>
  <c r="M67" i="2"/>
  <c r="P43" i="2"/>
  <c r="K69" i="2" s="1"/>
  <c r="P46" i="2"/>
  <c r="P49" i="2"/>
  <c r="M73" i="2"/>
  <c r="U13" i="2"/>
  <c r="C30" i="2"/>
  <c r="C10" i="8"/>
  <c r="D4" i="8"/>
  <c r="AA13" i="2" s="1"/>
  <c r="B30" i="2" s="1"/>
  <c r="AD30" i="2"/>
  <c r="AC30" i="2"/>
  <c r="P38" i="2"/>
  <c r="AD30" i="1"/>
  <c r="AC30" i="1"/>
  <c r="AC39" i="1"/>
  <c r="P34" i="7"/>
  <c r="L54" i="7" s="1"/>
  <c r="P37" i="7"/>
  <c r="D56" i="7"/>
  <c r="P40" i="7"/>
  <c r="G58" i="7" s="1"/>
  <c r="D58" i="7"/>
  <c r="U13" i="7"/>
  <c r="C30" i="7"/>
  <c r="E56" i="7"/>
  <c r="E58" i="7"/>
  <c r="F56" i="7"/>
  <c r="F58" i="7"/>
  <c r="G56" i="7"/>
  <c r="H56" i="7"/>
  <c r="H58" i="7"/>
  <c r="I56" i="7"/>
  <c r="J56" i="7"/>
  <c r="J58" i="7"/>
  <c r="K56" i="7"/>
  <c r="K58" i="7"/>
  <c r="L56" i="7"/>
  <c r="M56" i="7"/>
  <c r="M58" i="7"/>
  <c r="N56" i="7"/>
  <c r="O56" i="7"/>
  <c r="O58" i="7"/>
  <c r="P34" i="6"/>
  <c r="D65" i="6"/>
  <c r="P49" i="6"/>
  <c r="G76" i="6" s="1"/>
  <c r="P46" i="6"/>
  <c r="D73" i="6"/>
  <c r="E73" i="6"/>
  <c r="F73" i="6"/>
  <c r="K73" i="6"/>
  <c r="L73" i="6"/>
  <c r="P43" i="6"/>
  <c r="I71" i="6" s="1"/>
  <c r="D71" i="6"/>
  <c r="E71" i="6"/>
  <c r="F71" i="6"/>
  <c r="G71" i="6"/>
  <c r="H71" i="6"/>
  <c r="K71" i="6"/>
  <c r="L71" i="6"/>
  <c r="M71" i="6"/>
  <c r="N71" i="6"/>
  <c r="O71" i="6"/>
  <c r="I65" i="6"/>
  <c r="J65" i="6"/>
  <c r="E66" i="6"/>
  <c r="F66" i="6"/>
  <c r="G66" i="6"/>
  <c r="H66" i="6"/>
  <c r="M66" i="6"/>
  <c r="N66" i="6"/>
  <c r="P37" i="6"/>
  <c r="I67" i="6"/>
  <c r="J67" i="6"/>
  <c r="K67" i="6"/>
  <c r="L67" i="6"/>
  <c r="F68" i="6"/>
  <c r="G68" i="6"/>
  <c r="I68" i="6"/>
  <c r="N68" i="6"/>
  <c r="O68" i="6"/>
  <c r="E72" i="6"/>
  <c r="F72" i="6"/>
  <c r="I72" i="6"/>
  <c r="J72" i="6"/>
  <c r="K72" i="6"/>
  <c r="L72" i="6"/>
  <c r="M72" i="6"/>
  <c r="N72" i="6"/>
  <c r="H74" i="6"/>
  <c r="I74" i="6"/>
  <c r="J74" i="6"/>
  <c r="K74" i="6"/>
  <c r="P52" i="6"/>
  <c r="I78" i="6"/>
  <c r="D72" i="6"/>
  <c r="D67" i="6"/>
  <c r="D66" i="6"/>
  <c r="B77" i="6"/>
  <c r="B75" i="6"/>
  <c r="B73" i="6"/>
  <c r="B71" i="6"/>
  <c r="B69" i="6"/>
  <c r="B67" i="6"/>
  <c r="B65" i="6"/>
  <c r="B61" i="6"/>
  <c r="P34" i="5"/>
  <c r="P37" i="5"/>
  <c r="K56" i="5" s="1"/>
  <c r="J56" i="5"/>
  <c r="I56" i="5"/>
  <c r="H56" i="5"/>
  <c r="G54" i="5"/>
  <c r="G57" i="5" s="1"/>
  <c r="G56" i="5"/>
  <c r="F56" i="5"/>
  <c r="E56" i="5"/>
  <c r="D56" i="5"/>
  <c r="E55" i="5"/>
  <c r="G55" i="5"/>
  <c r="H55" i="5"/>
  <c r="I55" i="5"/>
  <c r="J55" i="5"/>
  <c r="K55" i="5"/>
  <c r="L55" i="5"/>
  <c r="M55" i="5"/>
  <c r="O55" i="5"/>
  <c r="L56" i="5"/>
  <c r="M56" i="5"/>
  <c r="N56" i="5"/>
  <c r="O56" i="5"/>
  <c r="D55" i="5"/>
  <c r="H53" i="5"/>
  <c r="U13" i="5"/>
  <c r="C30" i="5"/>
  <c r="P34" i="4"/>
  <c r="E54" i="4"/>
  <c r="P37" i="4"/>
  <c r="E56" i="4"/>
  <c r="P40" i="4"/>
  <c r="E58" i="4" s="1"/>
  <c r="U13" i="4"/>
  <c r="C30" i="4"/>
  <c r="D6" i="8"/>
  <c r="AA13" i="4"/>
  <c r="B30" i="4"/>
  <c r="F58" i="4"/>
  <c r="G58" i="4"/>
  <c r="H54" i="4"/>
  <c r="H59" i="4" s="1"/>
  <c r="H56" i="4"/>
  <c r="H58" i="4"/>
  <c r="I54" i="4"/>
  <c r="I56" i="4"/>
  <c r="I58" i="4"/>
  <c r="J58" i="4"/>
  <c r="K58" i="4"/>
  <c r="L56" i="4"/>
  <c r="L58" i="4"/>
  <c r="M54" i="4"/>
  <c r="M56" i="4"/>
  <c r="M58" i="4"/>
  <c r="M59" i="4"/>
  <c r="D58" i="4"/>
  <c r="D57" i="4"/>
  <c r="F57" i="4"/>
  <c r="G57" i="4"/>
  <c r="H57" i="4"/>
  <c r="I57" i="4"/>
  <c r="J57" i="4"/>
  <c r="K57" i="4"/>
  <c r="L57" i="4"/>
  <c r="N57" i="4"/>
  <c r="O57" i="4"/>
  <c r="D55" i="4"/>
  <c r="E55" i="4"/>
  <c r="K55" i="4"/>
  <c r="L55" i="4"/>
  <c r="M55" i="4"/>
  <c r="N55" i="4"/>
  <c r="D53" i="4"/>
  <c r="E53" i="4"/>
  <c r="K53" i="4"/>
  <c r="L53" i="4"/>
  <c r="M53" i="4"/>
  <c r="N53" i="4"/>
  <c r="N58" i="4"/>
  <c r="O58" i="4"/>
  <c r="O56" i="4"/>
  <c r="B53" i="4"/>
  <c r="P41" i="4"/>
  <c r="P38" i="4"/>
  <c r="P35" i="4"/>
  <c r="U13" i="1"/>
  <c r="C30" i="1" s="1"/>
  <c r="P41" i="1"/>
  <c r="P40" i="1"/>
  <c r="P38" i="1"/>
  <c r="P37" i="1"/>
  <c r="P35" i="1"/>
  <c r="P34" i="1"/>
  <c r="N54" i="1" s="1"/>
  <c r="E63" i="2"/>
  <c r="E67" i="2"/>
  <c r="E73" i="2"/>
  <c r="F63" i="2"/>
  <c r="F67" i="2"/>
  <c r="F69" i="2"/>
  <c r="F71" i="2"/>
  <c r="F73" i="2"/>
  <c r="G63" i="2"/>
  <c r="G67" i="2"/>
  <c r="G73" i="2"/>
  <c r="H63" i="2"/>
  <c r="H67" i="2"/>
  <c r="H69" i="2"/>
  <c r="H71" i="2"/>
  <c r="H73" i="2"/>
  <c r="I63" i="2"/>
  <c r="I73" i="2"/>
  <c r="J63" i="2"/>
  <c r="J67" i="2"/>
  <c r="J69" i="2"/>
  <c r="J73" i="2"/>
  <c r="K63" i="2"/>
  <c r="K67" i="2"/>
  <c r="K73" i="2"/>
  <c r="L63" i="2"/>
  <c r="L73" i="2"/>
  <c r="D63" i="2"/>
  <c r="D67" i="2"/>
  <c r="D73" i="2"/>
  <c r="B62" i="2"/>
  <c r="Q62" i="2"/>
  <c r="P50" i="2"/>
  <c r="K72" i="2"/>
  <c r="P47" i="2"/>
  <c r="P44" i="2"/>
  <c r="P41" i="2"/>
  <c r="K66" i="2"/>
  <c r="P35" i="2"/>
  <c r="L70" i="2"/>
  <c r="H68" i="2"/>
  <c r="I66" i="2"/>
  <c r="J66" i="2"/>
  <c r="N66" i="2"/>
  <c r="N67" i="2"/>
  <c r="O67" i="2"/>
  <c r="D66" i="2"/>
  <c r="J64" i="2"/>
  <c r="D64" i="2"/>
  <c r="E62" i="2"/>
  <c r="F62" i="2"/>
  <c r="G62" i="2"/>
  <c r="H62" i="2"/>
  <c r="I62" i="2"/>
  <c r="J62" i="2"/>
  <c r="K62" i="2"/>
  <c r="L62" i="2"/>
  <c r="M62" i="2"/>
  <c r="N62" i="2"/>
  <c r="O62" i="2"/>
  <c r="N63" i="2"/>
  <c r="O63" i="2"/>
  <c r="D62" i="2"/>
  <c r="P62" i="2" s="1"/>
  <c r="U13" i="6"/>
  <c r="C30" i="6" s="1"/>
  <c r="U13" i="3"/>
  <c r="C30" i="3"/>
  <c r="G68" i="2"/>
  <c r="M66" i="2"/>
  <c r="E68" i="2"/>
  <c r="L66" i="2"/>
  <c r="D72" i="2"/>
  <c r="L72" i="2"/>
  <c r="N73" i="2"/>
  <c r="I72" i="2"/>
  <c r="H72" i="2"/>
  <c r="O72" i="2"/>
  <c r="G72" i="2"/>
  <c r="J72" i="2"/>
  <c r="N72" i="2"/>
  <c r="F72" i="2"/>
  <c r="O73" i="2"/>
  <c r="M72" i="2"/>
  <c r="E72" i="2"/>
  <c r="G70" i="2"/>
  <c r="AD30" i="7"/>
  <c r="AC30" i="7"/>
  <c r="AC42" i="7"/>
  <c r="AC39" i="7"/>
  <c r="AC36" i="7"/>
  <c r="AC48" i="3"/>
  <c r="AC39" i="3"/>
  <c r="AC42" i="4"/>
  <c r="AC39" i="4"/>
  <c r="AC36" i="4"/>
  <c r="AC45" i="3"/>
  <c r="AC42" i="3"/>
  <c r="AC36" i="3"/>
  <c r="AC42" i="1"/>
  <c r="AC36" i="1"/>
  <c r="AC36" i="2"/>
  <c r="B57" i="7"/>
  <c r="A57" i="7"/>
  <c r="B55" i="7"/>
  <c r="A55" i="7"/>
  <c r="B53" i="7"/>
  <c r="A53" i="7"/>
  <c r="A77" i="6"/>
  <c r="P40" i="6"/>
  <c r="A75" i="6"/>
  <c r="A73" i="6"/>
  <c r="A71" i="6"/>
  <c r="A69" i="6"/>
  <c r="A67" i="6"/>
  <c r="A65" i="6"/>
  <c r="B55" i="5"/>
  <c r="A55" i="5"/>
  <c r="B53" i="5"/>
  <c r="A53" i="5"/>
  <c r="A57" i="4"/>
  <c r="A55" i="4"/>
  <c r="A53" i="4"/>
  <c r="P46" i="3"/>
  <c r="F68" i="3" s="1"/>
  <c r="P34" i="3"/>
  <c r="E61" i="3"/>
  <c r="P61" i="3" s="1"/>
  <c r="D62" i="3"/>
  <c r="J61" i="3"/>
  <c r="M60" i="3"/>
  <c r="F60" i="3"/>
  <c r="K60" i="3"/>
  <c r="B67" i="3"/>
  <c r="B65" i="3"/>
  <c r="B63" i="3"/>
  <c r="B61" i="3"/>
  <c r="B59" i="3"/>
  <c r="A67" i="3"/>
  <c r="A65" i="3"/>
  <c r="A63" i="3"/>
  <c r="A61" i="3"/>
  <c r="A59" i="3"/>
  <c r="P37" i="3"/>
  <c r="P40" i="3"/>
  <c r="E66" i="3" s="1"/>
  <c r="G65" i="3"/>
  <c r="P43" i="3"/>
  <c r="D68" i="3"/>
  <c r="B72" i="2"/>
  <c r="B70" i="2"/>
  <c r="B68" i="2"/>
  <c r="B66" i="2"/>
  <c r="B64" i="2"/>
  <c r="A72" i="2"/>
  <c r="A70" i="2"/>
  <c r="A68" i="2"/>
  <c r="A66" i="2"/>
  <c r="A64" i="2"/>
  <c r="A62" i="2"/>
  <c r="H56" i="1"/>
  <c r="L53" i="1"/>
  <c r="K53" i="1"/>
  <c r="M58" i="1"/>
  <c r="D58" i="1"/>
  <c r="O57" i="1"/>
  <c r="N57" i="1"/>
  <c r="J57" i="1"/>
  <c r="G57" i="1"/>
  <c r="F57" i="1"/>
  <c r="B57" i="1"/>
  <c r="B55" i="1"/>
  <c r="B53" i="1"/>
  <c r="M54" i="1"/>
  <c r="O54" i="1"/>
  <c r="A57" i="1"/>
  <c r="A55" i="1"/>
  <c r="A53" i="1"/>
  <c r="G53" i="1"/>
  <c r="H53" i="1"/>
  <c r="P39" i="4"/>
  <c r="P48" i="3"/>
  <c r="P47" i="3"/>
  <c r="P45" i="3"/>
  <c r="P44" i="3"/>
  <c r="P42" i="2"/>
  <c r="P53" i="6"/>
  <c r="P50" i="6"/>
  <c r="P47" i="6"/>
  <c r="P44" i="6"/>
  <c r="P42" i="6"/>
  <c r="P41" i="6"/>
  <c r="P39" i="6"/>
  <c r="P38" i="6"/>
  <c r="P36" i="6"/>
  <c r="P35" i="6"/>
  <c r="P39" i="5"/>
  <c r="P38" i="5"/>
  <c r="P36" i="5"/>
  <c r="P35" i="5"/>
  <c r="F8" i="10"/>
  <c r="J7" i="10"/>
  <c r="F7" i="10"/>
  <c r="J6" i="10"/>
  <c r="F6" i="10"/>
  <c r="J5" i="10"/>
  <c r="F5" i="10"/>
  <c r="N4" i="10"/>
  <c r="J4" i="10"/>
  <c r="F4" i="10"/>
  <c r="N3" i="10"/>
  <c r="J3" i="10"/>
  <c r="F3" i="10"/>
  <c r="P42" i="7"/>
  <c r="P41" i="7"/>
  <c r="K57" i="7"/>
  <c r="P39" i="7"/>
  <c r="P38" i="7"/>
  <c r="P36" i="7"/>
  <c r="P35" i="7"/>
  <c r="G53" i="7"/>
  <c r="C13" i="7"/>
  <c r="C13" i="6"/>
  <c r="A23" i="6" s="1"/>
  <c r="A30" i="6"/>
  <c r="C13" i="5"/>
  <c r="A30" i="5" s="1"/>
  <c r="P42" i="4"/>
  <c r="P36" i="4"/>
  <c r="C13" i="4"/>
  <c r="A30" i="4"/>
  <c r="P42" i="3"/>
  <c r="P41" i="3"/>
  <c r="P39" i="3"/>
  <c r="P38" i="3"/>
  <c r="P36" i="3"/>
  <c r="C13" i="3"/>
  <c r="A23" i="3"/>
  <c r="P48" i="2"/>
  <c r="C13" i="2"/>
  <c r="A23" i="2"/>
  <c r="A30" i="2"/>
  <c r="P39" i="1"/>
  <c r="C13" i="1"/>
  <c r="A23" i="7"/>
  <c r="A30" i="7"/>
  <c r="D7" i="8"/>
  <c r="AA13" i="5"/>
  <c r="B30" i="5"/>
  <c r="A30" i="3"/>
  <c r="A23" i="1"/>
  <c r="A23" i="5"/>
  <c r="A23" i="4"/>
  <c r="L69" i="6"/>
  <c r="I70" i="6"/>
  <c r="D69" i="6"/>
  <c r="J70" i="6"/>
  <c r="F69" i="6"/>
  <c r="N69" i="6"/>
  <c r="K70" i="6"/>
  <c r="F70" i="6"/>
  <c r="G69" i="6"/>
  <c r="O69" i="6"/>
  <c r="L70" i="6"/>
  <c r="M70" i="6"/>
  <c r="N70" i="6"/>
  <c r="I69" i="6"/>
  <c r="J69" i="6"/>
  <c r="O70" i="6"/>
  <c r="K69" i="6"/>
  <c r="H70" i="6"/>
  <c r="D70" i="6"/>
  <c r="F64" i="3"/>
  <c r="D64" i="3"/>
  <c r="M63" i="3"/>
  <c r="D65" i="3"/>
  <c r="D63" i="3"/>
  <c r="H63" i="3"/>
  <c r="M65" i="3"/>
  <c r="J56" i="1"/>
  <c r="J55" i="1"/>
  <c r="E56" i="1"/>
  <c r="K56" i="1"/>
  <c r="E62" i="3"/>
  <c r="N61" i="3"/>
  <c r="E59" i="3"/>
  <c r="D61" i="3"/>
  <c r="F62" i="3"/>
  <c r="O61" i="3"/>
  <c r="L59" i="3"/>
  <c r="F59" i="3"/>
  <c r="H60" i="3"/>
  <c r="J60" i="3"/>
  <c r="K61" i="3"/>
  <c r="F61" i="3"/>
  <c r="I68" i="3"/>
  <c r="E57" i="7"/>
  <c r="H55" i="7"/>
  <c r="H53" i="7"/>
  <c r="J53" i="7"/>
  <c r="L53" i="7"/>
  <c r="I55" i="1"/>
  <c r="H55" i="1"/>
  <c r="G56" i="1"/>
  <c r="H57" i="1"/>
  <c r="E58" i="1"/>
  <c r="K59" i="3"/>
  <c r="D59" i="3"/>
  <c r="J62" i="3"/>
  <c r="H62" i="3"/>
  <c r="G68" i="3"/>
  <c r="K55" i="1"/>
  <c r="G55" i="1"/>
  <c r="N56" i="1"/>
  <c r="I57" i="1"/>
  <c r="G58" i="1"/>
  <c r="N62" i="3"/>
  <c r="G62" i="3"/>
  <c r="J67" i="3"/>
  <c r="O62" i="3"/>
  <c r="J55" i="7"/>
  <c r="L55" i="7"/>
  <c r="D55" i="7"/>
  <c r="E55" i="7"/>
  <c r="M55" i="7"/>
  <c r="F55" i="7"/>
  <c r="P55" i="7" s="1"/>
  <c r="N55" i="7"/>
  <c r="G55" i="7"/>
  <c r="O55" i="7"/>
  <c r="O55" i="1"/>
  <c r="F55" i="1"/>
  <c r="I56" i="1"/>
  <c r="N68" i="3"/>
  <c r="I67" i="3"/>
  <c r="L67" i="3"/>
  <c r="E68" i="3"/>
  <c r="N67" i="3"/>
  <c r="M68" i="3"/>
  <c r="D67" i="3"/>
  <c r="O67" i="3"/>
  <c r="J68" i="3"/>
  <c r="H67" i="3"/>
  <c r="P67" i="3" s="1"/>
  <c r="O68" i="3"/>
  <c r="L62" i="3"/>
  <c r="O56" i="1"/>
  <c r="N55" i="1"/>
  <c r="E55" i="1"/>
  <c r="D56" i="1"/>
  <c r="M56" i="1"/>
  <c r="F56" i="1"/>
  <c r="K57" i="1"/>
  <c r="L57" i="1"/>
  <c r="I58" i="1"/>
  <c r="E60" i="3"/>
  <c r="O59" i="3"/>
  <c r="K62" i="3"/>
  <c r="I61" i="3"/>
  <c r="K68" i="3"/>
  <c r="G67" i="3"/>
  <c r="N60" i="3"/>
  <c r="L60" i="3"/>
  <c r="M57" i="7"/>
  <c r="O53" i="7"/>
  <c r="M55" i="1"/>
  <c r="D55" i="1"/>
  <c r="P55" i="1" s="1"/>
  <c r="D57" i="1"/>
  <c r="M57" i="1"/>
  <c r="D60" i="3"/>
  <c r="N59" i="3"/>
  <c r="M61" i="3"/>
  <c r="H61" i="3"/>
  <c r="M67" i="3"/>
  <c r="F67" i="3"/>
  <c r="L68" i="3"/>
  <c r="K55" i="7"/>
  <c r="L57" i="7"/>
  <c r="D57" i="7"/>
  <c r="F57" i="7"/>
  <c r="N57" i="7"/>
  <c r="G57" i="7"/>
  <c r="O57" i="7"/>
  <c r="H57" i="7"/>
  <c r="I57" i="7"/>
  <c r="L55" i="1"/>
  <c r="L56" i="1"/>
  <c r="K58" i="1"/>
  <c r="O58" i="1"/>
  <c r="F58" i="1"/>
  <c r="N58" i="1"/>
  <c r="J59" i="3"/>
  <c r="I59" i="3"/>
  <c r="M59" i="3"/>
  <c r="L61" i="3"/>
  <c r="G61" i="3"/>
  <c r="K67" i="3"/>
  <c r="E67" i="3"/>
  <c r="J57" i="7"/>
  <c r="I55" i="7"/>
  <c r="I53" i="7"/>
  <c r="J63" i="3"/>
  <c r="N64" i="3"/>
  <c r="K64" i="3"/>
  <c r="O66" i="3"/>
  <c r="I66" i="3"/>
  <c r="P56" i="7"/>
  <c r="P57" i="7"/>
  <c r="P35" i="3"/>
  <c r="O60" i="3"/>
  <c r="O59" i="1" l="1"/>
  <c r="P56" i="1"/>
  <c r="M76" i="6"/>
  <c r="J75" i="6"/>
  <c r="I75" i="6"/>
  <c r="O76" i="6"/>
  <c r="N59" i="1"/>
  <c r="P58" i="4"/>
  <c r="P73" i="2"/>
  <c r="P56" i="5"/>
  <c r="D69" i="3"/>
  <c r="G30" i="5"/>
  <c r="E77" i="6"/>
  <c r="M77" i="6"/>
  <c r="J78" i="6"/>
  <c r="F77" i="6"/>
  <c r="N77" i="6"/>
  <c r="K78" i="6"/>
  <c r="G77" i="6"/>
  <c r="O77" i="6"/>
  <c r="L78" i="6"/>
  <c r="H77" i="6"/>
  <c r="E78" i="6"/>
  <c r="M78" i="6"/>
  <c r="I77" i="6"/>
  <c r="N78" i="6"/>
  <c r="J77" i="6"/>
  <c r="O78" i="6"/>
  <c r="F78" i="6"/>
  <c r="K77" i="6"/>
  <c r="D78" i="6"/>
  <c r="L77" i="6"/>
  <c r="D77" i="6"/>
  <c r="G78" i="6"/>
  <c r="H78" i="6"/>
  <c r="P70" i="6"/>
  <c r="P72" i="2"/>
  <c r="I59" i="4"/>
  <c r="I60" i="4" s="1"/>
  <c r="I30" i="4" s="1"/>
  <c r="P59" i="3"/>
  <c r="D53" i="5"/>
  <c r="L53" i="5"/>
  <c r="L54" i="5"/>
  <c r="L57" i="5" s="1"/>
  <c r="L30" i="5" s="1"/>
  <c r="H54" i="5"/>
  <c r="H57" i="5" s="1"/>
  <c r="H30" i="5" s="1"/>
  <c r="E53" i="5"/>
  <c r="M53" i="5"/>
  <c r="E54" i="5"/>
  <c r="E57" i="5" s="1"/>
  <c r="E30" i="5" s="1"/>
  <c r="F53" i="5"/>
  <c r="N53" i="5"/>
  <c r="J54" i="5"/>
  <c r="J57" i="5" s="1"/>
  <c r="J30" i="5" s="1"/>
  <c r="G53" i="5"/>
  <c r="O53" i="5"/>
  <c r="K54" i="5"/>
  <c r="K57" i="5" s="1"/>
  <c r="K30" i="5" s="1"/>
  <c r="I53" i="5"/>
  <c r="J53" i="5"/>
  <c r="O54" i="5"/>
  <c r="O30" i="5" s="1"/>
  <c r="P30" i="5" s="1"/>
  <c r="F54" i="5"/>
  <c r="F57" i="5" s="1"/>
  <c r="F30" i="5" s="1"/>
  <c r="K53" i="5"/>
  <c r="M54" i="5"/>
  <c r="M30" i="5" s="1"/>
  <c r="I54" i="5"/>
  <c r="I57" i="5" s="1"/>
  <c r="I30" i="5" s="1"/>
  <c r="N54" i="5"/>
  <c r="N57" i="5" s="1"/>
  <c r="N30" i="5" s="1"/>
  <c r="D54" i="5"/>
  <c r="D57" i="5" s="1"/>
  <c r="D30" i="5" s="1"/>
  <c r="M59" i="7"/>
  <c r="M71" i="2"/>
  <c r="J71" i="2"/>
  <c r="D70" i="2"/>
  <c r="M70" i="2"/>
  <c r="G71" i="2"/>
  <c r="K70" i="2"/>
  <c r="L71" i="2"/>
  <c r="I63" i="3"/>
  <c r="L64" i="3"/>
  <c r="L69" i="3" s="1"/>
  <c r="L70" i="3" s="1"/>
  <c r="K63" i="3"/>
  <c r="D66" i="3"/>
  <c r="F53" i="1"/>
  <c r="H54" i="1"/>
  <c r="H59" i="1" s="1"/>
  <c r="M53" i="1"/>
  <c r="O70" i="2"/>
  <c r="F70" i="2"/>
  <c r="P63" i="2"/>
  <c r="N76" i="6"/>
  <c r="D75" i="6"/>
  <c r="M54" i="7"/>
  <c r="M69" i="2"/>
  <c r="E53" i="1"/>
  <c r="N53" i="1"/>
  <c r="E64" i="3"/>
  <c r="P64" i="3" s="1"/>
  <c r="F54" i="1"/>
  <c r="F59" i="1" s="1"/>
  <c r="I62" i="3"/>
  <c r="P62" i="3" s="1"/>
  <c r="M62" i="3"/>
  <c r="G60" i="3"/>
  <c r="H59" i="3"/>
  <c r="I60" i="3"/>
  <c r="E69" i="6"/>
  <c r="P69" i="6" s="1"/>
  <c r="H69" i="6"/>
  <c r="G70" i="6"/>
  <c r="M69" i="6"/>
  <c r="E70" i="6"/>
  <c r="I70" i="2"/>
  <c r="O69" i="2"/>
  <c r="K71" i="2"/>
  <c r="G55" i="4"/>
  <c r="O55" i="4"/>
  <c r="G56" i="4"/>
  <c r="K56" i="4"/>
  <c r="H55" i="4"/>
  <c r="I55" i="4"/>
  <c r="F56" i="4"/>
  <c r="J56" i="4"/>
  <c r="D56" i="4"/>
  <c r="J55" i="4"/>
  <c r="H76" i="6"/>
  <c r="P73" i="6"/>
  <c r="D9" i="8"/>
  <c r="AA13" i="7" s="1"/>
  <c r="B30" i="7" s="1"/>
  <c r="D3" i="8"/>
  <c r="D8" i="8"/>
  <c r="AA13" i="6" s="1"/>
  <c r="B30" i="6" s="1"/>
  <c r="D5" i="8"/>
  <c r="AA13" i="3" s="1"/>
  <c r="B30" i="3" s="1"/>
  <c r="I54" i="1"/>
  <c r="I59" i="1" s="1"/>
  <c r="O53" i="1"/>
  <c r="J54" i="1"/>
  <c r="D53" i="1"/>
  <c r="M60" i="4"/>
  <c r="M30" i="4" s="1"/>
  <c r="J64" i="3"/>
  <c r="J69" i="3" s="1"/>
  <c r="J70" i="3" s="1"/>
  <c r="G66" i="3"/>
  <c r="L66" i="3"/>
  <c r="O65" i="3"/>
  <c r="D54" i="7"/>
  <c r="I54" i="7"/>
  <c r="I59" i="7" s="1"/>
  <c r="I60" i="7" s="1"/>
  <c r="I30" i="7" s="1"/>
  <c r="F54" i="7"/>
  <c r="F59" i="7" s="1"/>
  <c r="K53" i="7"/>
  <c r="K54" i="7"/>
  <c r="K59" i="7" s="1"/>
  <c r="H54" i="7"/>
  <c r="H59" i="7" s="1"/>
  <c r="N53" i="7"/>
  <c r="E63" i="3"/>
  <c r="P63" i="3" s="1"/>
  <c r="I64" i="3"/>
  <c r="P60" i="3"/>
  <c r="K65" i="3"/>
  <c r="E53" i="7"/>
  <c r="H64" i="3"/>
  <c r="M64" i="3"/>
  <c r="E65" i="3"/>
  <c r="P65" i="3" s="1"/>
  <c r="E54" i="1"/>
  <c r="E59" i="1" s="1"/>
  <c r="H68" i="3"/>
  <c r="P68" i="3" s="1"/>
  <c r="N71" i="2"/>
  <c r="O71" i="2"/>
  <c r="F68" i="2"/>
  <c r="D71" i="2"/>
  <c r="I71" i="2"/>
  <c r="E71" i="2"/>
  <c r="L58" i="1"/>
  <c r="E57" i="1"/>
  <c r="P57" i="1" s="1"/>
  <c r="J58" i="1"/>
  <c r="P58" i="1" s="1"/>
  <c r="H58" i="1"/>
  <c r="H60" i="4"/>
  <c r="H30" i="4" s="1"/>
  <c r="E59" i="4"/>
  <c r="E60" i="4" s="1"/>
  <c r="E30" i="4" s="1"/>
  <c r="G73" i="6"/>
  <c r="O73" i="6"/>
  <c r="L74" i="6"/>
  <c r="H73" i="6"/>
  <c r="E74" i="6"/>
  <c r="M74" i="6"/>
  <c r="D74" i="6"/>
  <c r="I73" i="6"/>
  <c r="F74" i="6"/>
  <c r="N74" i="6"/>
  <c r="N79" i="6" s="1"/>
  <c r="J73" i="6"/>
  <c r="G74" i="6"/>
  <c r="O74" i="6"/>
  <c r="E65" i="6"/>
  <c r="P65" i="6" s="1"/>
  <c r="M65" i="6"/>
  <c r="I66" i="6"/>
  <c r="F65" i="6"/>
  <c r="N65" i="6"/>
  <c r="J66" i="6"/>
  <c r="G65" i="6"/>
  <c r="O65" i="6"/>
  <c r="K66" i="6"/>
  <c r="H65" i="6"/>
  <c r="L66" i="6"/>
  <c r="O54" i="7"/>
  <c r="O59" i="7" s="1"/>
  <c r="N66" i="3"/>
  <c r="N69" i="3" s="1"/>
  <c r="N70" i="3" s="1"/>
  <c r="N30" i="3" s="1"/>
  <c r="N65" i="3"/>
  <c r="M66" i="3"/>
  <c r="I65" i="3"/>
  <c r="H66" i="3"/>
  <c r="N63" i="3"/>
  <c r="J65" i="3"/>
  <c r="F63" i="3"/>
  <c r="G54" i="1"/>
  <c r="G59" i="1" s="1"/>
  <c r="H70" i="2"/>
  <c r="G79" i="6"/>
  <c r="G80" i="6" s="1"/>
  <c r="E75" i="6"/>
  <c r="M75" i="6"/>
  <c r="I76" i="6"/>
  <c r="D76" i="6"/>
  <c r="F75" i="6"/>
  <c r="N75" i="6"/>
  <c r="J76" i="6"/>
  <c r="G75" i="6"/>
  <c r="O75" i="6"/>
  <c r="K76" i="6"/>
  <c r="H75" i="6"/>
  <c r="L76" i="6"/>
  <c r="J54" i="7"/>
  <c r="J59" i="7" s="1"/>
  <c r="G54" i="7"/>
  <c r="G59" i="7" s="1"/>
  <c r="E54" i="7"/>
  <c r="E59" i="7" s="1"/>
  <c r="G69" i="2"/>
  <c r="J68" i="2"/>
  <c r="L69" i="2"/>
  <c r="M68" i="2"/>
  <c r="K68" i="2"/>
  <c r="I69" i="2"/>
  <c r="O68" i="2"/>
  <c r="H65" i="3"/>
  <c r="F53" i="7"/>
  <c r="M53" i="7"/>
  <c r="O63" i="3"/>
  <c r="J66" i="3"/>
  <c r="D53" i="7"/>
  <c r="L65" i="3"/>
  <c r="K66" i="3"/>
  <c r="K69" i="3" s="1"/>
  <c r="K70" i="3" s="1"/>
  <c r="L63" i="3"/>
  <c r="O64" i="3"/>
  <c r="O69" i="3" s="1"/>
  <c r="O70" i="3" s="1"/>
  <c r="O30" i="3" s="1"/>
  <c r="J53" i="1"/>
  <c r="K54" i="1"/>
  <c r="K59" i="1" s="1"/>
  <c r="J70" i="2"/>
  <c r="L68" i="2"/>
  <c r="N68" i="2"/>
  <c r="N69" i="2"/>
  <c r="E70" i="2"/>
  <c r="D69" i="2"/>
  <c r="E69" i="2"/>
  <c r="G54" i="4"/>
  <c r="G59" i="4" s="1"/>
  <c r="G60" i="4" s="1"/>
  <c r="G30" i="4" s="1"/>
  <c r="K54" i="4"/>
  <c r="G53" i="4"/>
  <c r="O53" i="4"/>
  <c r="H53" i="4"/>
  <c r="F54" i="4"/>
  <c r="F59" i="4" s="1"/>
  <c r="F60" i="4" s="1"/>
  <c r="F30" i="4" s="1"/>
  <c r="J54" i="4"/>
  <c r="J59" i="4" s="1"/>
  <c r="J60" i="4" s="1"/>
  <c r="D54" i="4"/>
  <c r="N54" i="4"/>
  <c r="I53" i="4"/>
  <c r="O54" i="4"/>
  <c r="O59" i="4" s="1"/>
  <c r="O60" i="4" s="1"/>
  <c r="O30" i="4" s="1"/>
  <c r="J53" i="4"/>
  <c r="F76" i="6"/>
  <c r="E67" i="6"/>
  <c r="M67" i="6"/>
  <c r="J68" i="6"/>
  <c r="F67" i="6"/>
  <c r="N67" i="6"/>
  <c r="K68" i="6"/>
  <c r="G67" i="6"/>
  <c r="O67" i="6"/>
  <c r="L68" i="6"/>
  <c r="H67" i="6"/>
  <c r="E68" i="6"/>
  <c r="M68" i="6"/>
  <c r="M79" i="6" s="1"/>
  <c r="D68" i="6"/>
  <c r="L65" i="6"/>
  <c r="N73" i="6"/>
  <c r="L75" i="6"/>
  <c r="G63" i="3"/>
  <c r="F66" i="3"/>
  <c r="F69" i="3" s="1"/>
  <c r="F70" i="3" s="1"/>
  <c r="F65" i="3"/>
  <c r="G64" i="3"/>
  <c r="I53" i="1"/>
  <c r="D54" i="1"/>
  <c r="L54" i="1"/>
  <c r="L59" i="1" s="1"/>
  <c r="G59" i="3"/>
  <c r="D68" i="2"/>
  <c r="N70" i="2"/>
  <c r="I68" i="2"/>
  <c r="N56" i="4"/>
  <c r="F53" i="4"/>
  <c r="P53" i="4" s="1"/>
  <c r="F55" i="4"/>
  <c r="P55" i="4" s="1"/>
  <c r="L54" i="4"/>
  <c r="L59" i="4" s="1"/>
  <c r="L60" i="4" s="1"/>
  <c r="L30" i="4" s="1"/>
  <c r="E76" i="6"/>
  <c r="H68" i="6"/>
  <c r="O66" i="6"/>
  <c r="P66" i="6" s="1"/>
  <c r="K65" i="6"/>
  <c r="M73" i="6"/>
  <c r="K75" i="6"/>
  <c r="N54" i="7"/>
  <c r="I58" i="7"/>
  <c r="K74" i="2"/>
  <c r="K75" i="2" s="1"/>
  <c r="K30" i="2" s="1"/>
  <c r="G66" i="2"/>
  <c r="H66" i="2"/>
  <c r="I67" i="2"/>
  <c r="P67" i="2" s="1"/>
  <c r="M57" i="4"/>
  <c r="E57" i="4"/>
  <c r="P57" i="4" s="1"/>
  <c r="N55" i="5"/>
  <c r="F55" i="5"/>
  <c r="H72" i="6"/>
  <c r="J71" i="6"/>
  <c r="P71" i="6" s="1"/>
  <c r="N58" i="7"/>
  <c r="P58" i="7" s="1"/>
  <c r="L58" i="7"/>
  <c r="L59" i="7" s="1"/>
  <c r="L60" i="7" s="1"/>
  <c r="L30" i="7" s="1"/>
  <c r="E66" i="2"/>
  <c r="P66" i="2" s="1"/>
  <c r="O66" i="2"/>
  <c r="F66" i="2"/>
  <c r="O72" i="6"/>
  <c r="G72" i="6"/>
  <c r="P72" i="6" s="1"/>
  <c r="M59" i="1"/>
  <c r="K64" i="2"/>
  <c r="J65" i="2"/>
  <c r="J74" i="2" s="1"/>
  <c r="J75" i="2" s="1"/>
  <c r="J30" i="2" s="1"/>
  <c r="M65" i="2"/>
  <c r="M74" i="2" s="1"/>
  <c r="M75" i="2" s="1"/>
  <c r="M30" i="2" s="1"/>
  <c r="O65" i="2"/>
  <c r="I64" i="2"/>
  <c r="H65" i="2"/>
  <c r="H74" i="2" s="1"/>
  <c r="H75" i="2" s="1"/>
  <c r="H30" i="2" s="1"/>
  <c r="N65" i="2"/>
  <c r="H64" i="2"/>
  <c r="G65" i="2"/>
  <c r="G74" i="2" s="1"/>
  <c r="G75" i="2" s="1"/>
  <c r="G30" i="2" s="1"/>
  <c r="O64" i="2"/>
  <c r="G64" i="2"/>
  <c r="F65" i="2"/>
  <c r="F74" i="2" s="1"/>
  <c r="F75" i="2" s="1"/>
  <c r="F30" i="2" s="1"/>
  <c r="N64" i="2"/>
  <c r="F64" i="2"/>
  <c r="D65" i="2"/>
  <c r="E65" i="2"/>
  <c r="E74" i="2" s="1"/>
  <c r="E75" i="2" s="1"/>
  <c r="E30" i="2" s="1"/>
  <c r="M64" i="2"/>
  <c r="E64" i="2"/>
  <c r="L65" i="2"/>
  <c r="L74" i="2" s="1"/>
  <c r="L75" i="2" s="1"/>
  <c r="L30" i="2" s="1"/>
  <c r="I65" i="2"/>
  <c r="L64" i="2"/>
  <c r="H79" i="6" l="1"/>
  <c r="H80" i="6" s="1"/>
  <c r="F79" i="6"/>
  <c r="F80" i="6" s="1"/>
  <c r="P74" i="6"/>
  <c r="N59" i="7"/>
  <c r="N60" i="7" s="1"/>
  <c r="N30" i="7" s="1"/>
  <c r="N59" i="4"/>
  <c r="N60" i="4" s="1"/>
  <c r="N30" i="4" s="1"/>
  <c r="J30" i="4"/>
  <c r="P75" i="6"/>
  <c r="P67" i="6"/>
  <c r="D59" i="7"/>
  <c r="D60" i="7" s="1"/>
  <c r="P54" i="7"/>
  <c r="E69" i="3"/>
  <c r="E70" i="3" s="1"/>
  <c r="P78" i="6"/>
  <c r="J59" i="1"/>
  <c r="P77" i="6"/>
  <c r="D79" i="6"/>
  <c r="D80" i="6" s="1"/>
  <c r="P64" i="2"/>
  <c r="E60" i="7"/>
  <c r="E30" i="7" s="1"/>
  <c r="N74" i="2"/>
  <c r="N75" i="2" s="1"/>
  <c r="N30" i="2" s="1"/>
  <c r="P55" i="5"/>
  <c r="G60" i="7"/>
  <c r="G30" i="7" s="1"/>
  <c r="G60" i="1"/>
  <c r="G30" i="1" s="1"/>
  <c r="J79" i="6"/>
  <c r="J80" i="6" s="1"/>
  <c r="P66" i="3"/>
  <c r="P70" i="2"/>
  <c r="P69" i="2"/>
  <c r="AC31" i="5"/>
  <c r="J60" i="7"/>
  <c r="J30" i="7" s="1"/>
  <c r="P56" i="4"/>
  <c r="D70" i="3"/>
  <c r="P54" i="1"/>
  <c r="P59" i="1" s="1"/>
  <c r="D59" i="1"/>
  <c r="D60" i="1" s="1"/>
  <c r="D30" i="1" s="1"/>
  <c r="P53" i="7"/>
  <c r="O60" i="7"/>
  <c r="O30" i="7" s="1"/>
  <c r="P68" i="2"/>
  <c r="P54" i="5"/>
  <c r="P76" i="6"/>
  <c r="H60" i="7"/>
  <c r="H30" i="7" s="1"/>
  <c r="I69" i="3"/>
  <c r="I70" i="3" s="1"/>
  <c r="I74" i="2"/>
  <c r="I75" i="2" s="1"/>
  <c r="I30" i="2" s="1"/>
  <c r="O74" i="2"/>
  <c r="O75" i="2" s="1"/>
  <c r="O30" i="2" s="1"/>
  <c r="M60" i="1"/>
  <c r="M30" i="1" s="1"/>
  <c r="P68" i="6"/>
  <c r="K59" i="4"/>
  <c r="K60" i="4" s="1"/>
  <c r="K30" i="4" s="1"/>
  <c r="L79" i="6"/>
  <c r="I79" i="6"/>
  <c r="I80" i="6" s="1"/>
  <c r="P71" i="2"/>
  <c r="H69" i="3"/>
  <c r="H70" i="3" s="1"/>
  <c r="K60" i="7"/>
  <c r="K30" i="7" s="1"/>
  <c r="D10" i="8"/>
  <c r="AA13" i="1"/>
  <c r="B30" i="1" s="1"/>
  <c r="F60" i="1" s="1"/>
  <c r="F30" i="1" s="1"/>
  <c r="P53" i="5"/>
  <c r="K60" i="1"/>
  <c r="K30" i="1" s="1"/>
  <c r="G69" i="3"/>
  <c r="G70" i="3" s="1"/>
  <c r="M60" i="7"/>
  <c r="M30" i="7" s="1"/>
  <c r="O79" i="6"/>
  <c r="E79" i="6"/>
  <c r="E80" i="6" s="1"/>
  <c r="D59" i="4"/>
  <c r="P54" i="4"/>
  <c r="K79" i="6"/>
  <c r="F60" i="7"/>
  <c r="F30" i="7" s="1"/>
  <c r="P53" i="1"/>
  <c r="M69" i="3"/>
  <c r="M70" i="3" s="1"/>
  <c r="P65" i="2"/>
  <c r="D74" i="2"/>
  <c r="P80" i="6" l="1"/>
  <c r="D30" i="7"/>
  <c r="P60" i="7"/>
  <c r="D60" i="4"/>
  <c r="D30" i="4" s="1"/>
  <c r="P30" i="4" s="1"/>
  <c r="AC32" i="4" s="1"/>
  <c r="P59" i="4"/>
  <c r="L60" i="1"/>
  <c r="L30" i="1" s="1"/>
  <c r="H60" i="1"/>
  <c r="H30" i="1" s="1"/>
  <c r="J60" i="1"/>
  <c r="J30" i="1" s="1"/>
  <c r="P30" i="7"/>
  <c r="AC31" i="7" s="1"/>
  <c r="P30" i="3"/>
  <c r="AC31" i="3" s="1"/>
  <c r="P60" i="4"/>
  <c r="P75" i="2"/>
  <c r="P69" i="3"/>
  <c r="I60" i="1"/>
  <c r="I30" i="1" s="1"/>
  <c r="P70" i="3"/>
  <c r="E60" i="1"/>
  <c r="E30" i="1" s="1"/>
  <c r="N60" i="1"/>
  <c r="N30" i="1" s="1"/>
  <c r="O60" i="1"/>
  <c r="O30" i="1" s="1"/>
  <c r="P79" i="6"/>
  <c r="AC31" i="6"/>
  <c r="D75" i="2"/>
  <c r="D30" i="2" s="1"/>
  <c r="P30" i="2" s="1"/>
  <c r="AC31" i="2" s="1"/>
  <c r="P74" i="2"/>
  <c r="P30" i="1" l="1"/>
  <c r="AC31" i="1" s="1"/>
  <c r="P60" i="1"/>
</calcChain>
</file>

<file path=xl/comments1.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9" authorId="0" shapeId="0">
      <text>
        <r>
          <rPr>
            <sz val="11"/>
            <color rgb="FF000000"/>
            <rFont val="Calibri"/>
            <family val="2"/>
          </rPr>
          <t xml:space="preserve">Espacio para definir producto en relación con la actividad y la meta. </t>
        </r>
      </text>
    </comment>
  </commentList>
</comments>
</file>

<file path=xl/comments2.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11"/>
            <color rgb="FF000000"/>
            <rFont val="Calibri"/>
            <family val="2"/>
          </rPr>
          <t xml:space="preserve">Espacio para definir producto en relación con la actividad y la meta. </t>
        </r>
      </text>
    </comment>
  </commentList>
</comments>
</file>

<file path=xl/comments3.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11"/>
            <color rgb="FF000000"/>
            <rFont val="Calibri"/>
            <family val="2"/>
          </rPr>
          <t xml:space="preserve">Espacio para definir producto en relación con la actividad y la meta. </t>
        </r>
      </text>
    </comment>
  </commentList>
</comments>
</file>

<file path=xl/comments4.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11"/>
            <color rgb="FF000000"/>
            <rFont val="Calibri"/>
            <family val="2"/>
          </rPr>
          <t xml:space="preserve">Espacio para definir producto en relación con la actividad y la meta. </t>
        </r>
      </text>
    </comment>
  </commentList>
</comments>
</file>

<file path=xl/comments5.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11"/>
            <color rgb="FF000000"/>
            <rFont val="Calibri"/>
            <family val="2"/>
          </rPr>
          <t xml:space="preserve">Espacio para definir producto en relación con la actividad y la meta. </t>
        </r>
      </text>
    </comment>
  </commentList>
</comments>
</file>

<file path=xl/comments6.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11"/>
            <color rgb="FF000000"/>
            <rFont val="Calibri"/>
            <family val="2"/>
          </rPr>
          <t xml:space="preserve">Espacio para definir producto en relación con la actividad y la meta. </t>
        </r>
      </text>
    </comment>
  </commentList>
</comments>
</file>

<file path=xl/comments7.xml><?xml version="1.0" encoding="utf-8"?>
<comments xmlns="http://schemas.openxmlformats.org/spreadsheetml/2006/main">
  <authors>
    <author/>
  </authors>
  <commentList>
    <comment ref="Q28" authorId="0"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8.xml><?xml version="1.0" encoding="utf-8"?>
<comments xmlns="http://schemas.openxmlformats.org/spreadsheetml/2006/main">
  <authors>
    <author/>
  </authors>
  <commentList>
    <comment ref="E9" authorId="0" shapeId="0">
      <text>
        <r>
          <rPr>
            <sz val="11"/>
            <color rgb="FF000000"/>
            <rFont val="Calibri"/>
            <family val="2"/>
          </rPr>
          <t>Angela Adriana Avila Ospina:
En esta meta debemos replantear la programación, está en cero pero tiene recursos asociados.
Se ajusta programación al 0.30</t>
        </r>
      </text>
    </comment>
  </commentList>
</comments>
</file>

<file path=xl/comments9.xml><?xml version="1.0" encoding="utf-8"?>
<comments xmlns="http://schemas.openxmlformats.org/spreadsheetml/2006/main">
  <authors>
    <author>Microsoft Office User</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List>
</comments>
</file>

<file path=xl/sharedStrings.xml><?xml version="1.0" encoding="utf-8"?>
<sst xmlns="http://schemas.openxmlformats.org/spreadsheetml/2006/main" count="1090" uniqueCount="243">
  <si>
    <t>SECRETARÍA DISTRITAL DE LA MUJER</t>
  </si>
  <si>
    <t>Código: DE-FO-05</t>
  </si>
  <si>
    <t xml:space="preserve">DIRECCIONAMIENTO ESTRATEGICO </t>
  </si>
  <si>
    <t>Versión: 06</t>
  </si>
  <si>
    <t>FORMULACIÓN Y SEGUIMIENTO PLANES DE ACCIÓN DE PROYECTOS</t>
  </si>
  <si>
    <t>Fecha de Emisión: 22 Julio 2020</t>
  </si>
  <si>
    <t>Página 1 de 1</t>
  </si>
  <si>
    <t>NOMBRE DEL PROYECTO</t>
  </si>
  <si>
    <t>7671 - Implementación de acciones afirmativas dirigidas a las mujeres con enfoque diferencial y de género en Bogotá</t>
  </si>
  <si>
    <t>FECHA DE REPORTE</t>
  </si>
  <si>
    <t>TIPO DE REPORTE</t>
  </si>
  <si>
    <t>FORMULACION</t>
  </si>
  <si>
    <t>X</t>
  </si>
  <si>
    <t>ACTUALIZACION</t>
  </si>
  <si>
    <t>SEGUIMIENTO</t>
  </si>
  <si>
    <t>PROPÓSITO</t>
  </si>
  <si>
    <t>Hacer un nuevo contrato social con igualdad de oportunidades para la inclusión social, productiva y política</t>
  </si>
  <si>
    <t>LOGRO</t>
  </si>
  <si>
    <t>Reducir la pobreza monetaria, multidimensional y la feminización de la pobreza</t>
  </si>
  <si>
    <t>PROGRAMA</t>
  </si>
  <si>
    <t>DESCRIPCIÓN DE LA META (ACTIVIDAD MGA)</t>
  </si>
  <si>
    <t>MAGNITUD META VIGENCIA ACTUAL</t>
  </si>
  <si>
    <t>PONDERACIÓN META (%)</t>
  </si>
  <si>
    <t>TRIMESTRE REPORTADO</t>
  </si>
  <si>
    <t>ENE-MAR</t>
  </si>
  <si>
    <t>ABR-JUN</t>
  </si>
  <si>
    <t>JUL-SEP</t>
  </si>
  <si>
    <t>OCT-DIC</t>
  </si>
  <si>
    <t>EJECUCIÓN PRESUPUESTAL DEL PROYECTO</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</si>
  <si>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</si>
  <si>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</si>
  <si>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</si>
  <si>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</si>
  <si>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</si>
  <si>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</si>
  <si>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</si>
  <si>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</si>
  <si>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</si>
  <si>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</si>
  <si>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N/A</t>
  </si>
  <si>
    <t>x</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</si>
  <si>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</si>
  <si>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</si>
  <si>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</si>
  <si>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</si>
  <si>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</si>
  <si>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</si>
  <si>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</si>
  <si>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</si>
  <si>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</si>
  <si>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</si>
  <si>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</si>
  <si>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</si>
  <si>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</si>
  <si>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</si>
  <si>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</si>
  <si>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</si>
  <si>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</si>
  <si>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</si>
  <si>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DESCRIPCIÓN DE LA ACTIVIDAD</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</si>
  <si>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</si>
  <si>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</si>
  <si>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</si>
  <si>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</si>
  <si>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</si>
  <si>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</si>
  <si>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</si>
  <si>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</si>
  <si>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</si>
  <si>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</si>
  <si>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</si>
  <si>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</si>
  <si>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</si>
  <si>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</si>
  <si>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</si>
  <si>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</si>
  <si>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</si>
  <si>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</si>
  <si>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Diseñar un (1) lineamiento de transversalización del enfoque diferencial y su manual operativo.</t>
  </si>
  <si>
    <t>Programación</t>
  </si>
  <si>
    <t>Ejecución</t>
  </si>
  <si>
    <t>Diseñar un (1) lineamiento para el desarrollo de capacidades de las mujeres y su manual operativo</t>
  </si>
  <si>
    <t>Diseñar un (1) lineamiento para el desarrollo de capacidades ciudadanas de las mujeres dirigido a servidoras y servidores del Distrito y su manual operativo.</t>
  </si>
  <si>
    <t>ELABORÓ</t>
  </si>
  <si>
    <t>Firma:</t>
  </si>
  <si>
    <t>APROBÓ</t>
  </si>
  <si>
    <t>REVISIÓN OFICINA ASESORA DE PLANEACIÓN</t>
  </si>
  <si>
    <t xml:space="preserve">VoBo. </t>
  </si>
  <si>
    <r>
      <t xml:space="preserve">Nombre: </t>
    </r>
    <r>
      <rPr>
        <sz val="10"/>
        <rFont val="Times New Roman"/>
        <family val="1"/>
      </rPr>
      <t>Diana María Parra Romero</t>
    </r>
  </si>
  <si>
    <r>
      <t xml:space="preserve">Nombre: </t>
    </r>
    <r>
      <rPr>
        <sz val="10"/>
        <rFont val="Times New Roman"/>
        <family val="1"/>
      </rPr>
      <t>Adriana Estupiñan Jaramillo</t>
    </r>
  </si>
  <si>
    <t>Cargo: Líderesa Técnica Acciones</t>
  </si>
  <si>
    <t>Cargo: Gerenta de Proyecto</t>
  </si>
  <si>
    <t>Cargo: Jefa Oficina Asesora de Planeación</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</si>
  <si>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</si>
  <si>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</si>
  <si>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 xml:space="preserve">Diseñar la estrategia de cuidado menstrual, con énfasis en mujeres y personas con experiencias menstruales habitantes de calle.  </t>
  </si>
  <si>
    <t xml:space="preserve">Socializar la estrategia de cuidado menstrual en espacios internos y externos para su retroalimentación y ajuste. </t>
  </si>
  <si>
    <t>Formular de forma conjunta la estrategia de cuidado menstrual, destinada a diferentes poblaciones de mujeres  y personas con experiencias menstruales, en su diversidad.</t>
  </si>
  <si>
    <t xml:space="preserve">Elaborar guías pedagógicas / metodológicas con enfoque diferencial para el fortalecimiento de equipos territoriales de las entidades coordinadoras de la estrategia de cuidado menstrual, para mujeres y personas con  experiencias menstruales habitantes de calle.  </t>
  </si>
  <si>
    <t xml:space="preserve">Programación </t>
  </si>
  <si>
    <t xml:space="preserve">Ejecución </t>
  </si>
  <si>
    <t>Documento de estructura de la estrategia de generación de capacidades psicosociales dirigida a mujeres en toda sus diversidades.</t>
  </si>
  <si>
    <t xml:space="preserve">Documento de estructura de la estrategia de empoderamiento a niñas, adolescentes y  jóvenes </t>
  </si>
  <si>
    <t>Realizar atenciones en intervención social que comprenden plan de intervención, asesoría, acompañamiento, enrutamiento y seguimiento a mujeres que realizan actividades sexuales pagadas</t>
  </si>
  <si>
    <t>Número de atenciones de Trabajo Social registradas en Sistema de Información Misional de la entidad</t>
  </si>
  <si>
    <t>Realizar atenciones psicosociales  (valoracion, asesoría y seguimiento) a mujeres que realizan actividades sexuales pagadas y sus familias</t>
  </si>
  <si>
    <t>Número de atenciones psicosociales registradas en Sistema de Información Misional de la entidad - SIMISIONAL</t>
  </si>
  <si>
    <t>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t>
  </si>
  <si>
    <t>Número de atenciones jurídicas registradas en Sistema de Información Misional de la entidad, asesorías, seguimientos y valoraciones iniciales</t>
  </si>
  <si>
    <t>Generar y divulgar en boletines la información sobre la situación de las mujeres que realizan actividades sexuales pagadas</t>
  </si>
  <si>
    <t>Número de boletines generados y divulgados</t>
  </si>
  <si>
    <t xml:space="preserve">Fortalecimiento de capacidades y generación de rutas y protocolos con enfoque diferencial para mujeres transgénero y migrantes que realizan actividades sexuales pagadas.  </t>
  </si>
  <si>
    <t xml:space="preserve">Generar alianzas para la estrategia de educación flexible </t>
  </si>
  <si>
    <t xml:space="preserve">Seguimiento al proceso educativo de las mujeres en actividades sexuales pagadas, inscritas en el proceso de educación felxible, en alianza con la Secretaría Dsitrital de educación. </t>
  </si>
  <si>
    <t>Documento de estructura de la estrategia de  educación flexible para mujeres diversas.</t>
  </si>
  <si>
    <t>Número de acciones desarrolladas</t>
  </si>
  <si>
    <t>Diseñar la estrategia de fortalecimiento de capacidades para el ejercicio del derecho a la participación de las mujeres en el Distrito.</t>
  </si>
  <si>
    <t>Socializar la estrategia de fortalecimiento de capacidades para el ejercicio del derecho a la participación de las mujeres en el Distrito.</t>
  </si>
  <si>
    <t>Acompañar técnicamente el desarrollo de la Mesa coordinadora y la plenaria del espacio autónomo del Consejo Consultivo de Mujeres.</t>
  </si>
  <si>
    <t>Acompañar técnicamente el desarrollo de las mesas de trabajo con los sectores de la administración distrital y el Consejo Consultivo de Mujeres - EA.</t>
  </si>
  <si>
    <t>Acompañar técnicamente el desarrollo de comisiones de trabajo del Espacio Autónomo del Consejo Consultivo de Mujeres.</t>
  </si>
  <si>
    <t>Diseñar e implementar una propuesta para el proceso eleccionario del Consejo Consultivo de Mujeres - Espacio Autónomo.</t>
  </si>
  <si>
    <t>Acompañar técnicamente la transversalización del enfoque de género a las bancadas de mujeres del Concejo de Bogotá.</t>
  </si>
  <si>
    <t>Acompañar técnicamente a las instancias de participación y representación de las mujeres priorizadas en el Distrito para fortalecer sus capacidades de liderazgo.</t>
  </si>
  <si>
    <t>Desarrollar la estrategia de corresponsabilidad en articulación con el derecho a la participación.</t>
  </si>
  <si>
    <t xml:space="preserve">Documento de estructura de la estrategia para la transformación de imaginarios, representaciones y estereotipos de discriminación con enfoque diferencial.. </t>
  </si>
  <si>
    <t>Proyecto de inversión "7671 - Implementación de acciones afirmativas dirigidas a las mujeres con enfoque diferencial y de género en Bogotá"</t>
  </si>
  <si>
    <t>Metas Proyecto inversión</t>
  </si>
  <si>
    <t>Presupuesto 2020</t>
  </si>
  <si>
    <t>Ponderación 2020</t>
  </si>
  <si>
    <t>Programación 2020 SEGPLAN</t>
  </si>
  <si>
    <t>Meta 1</t>
  </si>
  <si>
    <t>Elaborar e implementar 3 lineamientos con enfoques de derechos de las mujeres, de género y diferencial</t>
  </si>
  <si>
    <t>Meta 2</t>
  </si>
  <si>
    <t>Implementar 3 estrategias con enfoque diferencial para mujeres en su diversidad</t>
  </si>
  <si>
    <t>Meta 3</t>
  </si>
  <si>
    <t xml:space="preserve">Implementar la Estrategia Casa de Todas </t>
  </si>
  <si>
    <t xml:space="preserve"> </t>
  </si>
  <si>
    <t>Meta 4</t>
  </si>
  <si>
    <t>Implementar una estrategia de educación flexible con enfoque diferencial.</t>
  </si>
  <si>
    <t>Meta 5</t>
  </si>
  <si>
    <t>Implementar 1 estrategia de fortalecimiento de capacidades  para el ejercicio del derecho a la participación de las mujeres</t>
  </si>
  <si>
    <t>Meta 6</t>
  </si>
  <si>
    <t>Acompañar técnicamente 4 instancias de participación y representación de las mujeres  para fortalecer sus capacidades de liderazgo</t>
  </si>
  <si>
    <t>Meta 7</t>
  </si>
  <si>
    <t>Diseñar e implementar 4 estrategias de transformación de imaginarios, representaciones  y estereotipos de discriminación con enfoque diferencial y de género, dirigidas a la ciudadanía</t>
  </si>
  <si>
    <t>Total</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</si>
  <si>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</si>
  <si>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</si>
  <si>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</si>
  <si>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</si>
  <si>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</si>
  <si>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</si>
  <si>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</si>
  <si>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</si>
  <si>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</si>
  <si>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</si>
  <si>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</si>
  <si>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</si>
  <si>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</si>
  <si>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</si>
  <si>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</si>
  <si>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</si>
  <si>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</si>
  <si>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En porcentaje de avance</t>
  </si>
  <si>
    <t>Promoción de la igualdad de género, desarrollo de capacidades y reconocimiento de la ciudadanía en su diversidad.</t>
  </si>
  <si>
    <r>
      <t xml:space="preserve">Nombre: </t>
    </r>
    <r>
      <rPr>
        <sz val="10"/>
        <rFont val="Times New Roman"/>
        <family val="1"/>
      </rPr>
      <t>Adriana Estupiñán Jaramillo</t>
    </r>
  </si>
  <si>
    <t>Cargo: Lideresa Técnica Acciones</t>
  </si>
  <si>
    <r>
      <t>Nombre:</t>
    </r>
    <r>
      <rPr>
        <sz val="10"/>
        <rFont val="Times New Roman"/>
        <family val="1"/>
      </rPr>
      <t xml:space="preserve"> Yenny Maritza Guzmán</t>
    </r>
  </si>
  <si>
    <t>Desarrollar una (1) investigación que sirva de insumo para la construcción de estrategia acerca de la transformación de imaginarios, representaciones y estereotipos de discriminación con enfoque diferencial.</t>
  </si>
  <si>
    <t>Gestionar alianzas y convenios para la articulación de acciones conjuntas encaminadas a la construcción de estrategias para la transformación de imaginarios, representaciones y estereotipos de discriminación con enfoque diferencial</t>
  </si>
  <si>
    <t>Versión: 07</t>
  </si>
  <si>
    <t>Fecha de Emisión: 23 de septiembre de 2020</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</si>
  <si>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</si>
  <si>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</si>
  <si>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</si>
  <si>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</si>
  <si>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</si>
  <si>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</si>
  <si>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</si>
  <si>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</si>
  <si>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</si>
  <si>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DESCRIPCIÓN DE LA MEDICIÓN DE LA META</t>
  </si>
  <si>
    <t xml:space="preserve">AVANCE META </t>
  </si>
  <si>
    <t>JUL-SEPT</t>
  </si>
  <si>
    <t>OCT-NOV</t>
  </si>
  <si>
    <t>MAGNITUD FÍSICA</t>
  </si>
  <si>
    <t>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</si>
  <si>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</si>
  <si>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Constante</t>
  </si>
  <si>
    <t xml:space="preserve">Las mujeres no buscan los servicios tradicionales de la estrategia Casa de Todas, sino que requieren ayudas económicas o en especie debido a la crisis por la pandemia   </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</si>
  <si>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</si>
  <si>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 xml:space="preserve">Durante el mes de octubre se incorporaron los ajustes y comentarios tanto de la Subsecretaría de Políticas de Igualdad como de la Dirección de Derechos y Diseño de Políticas al borrador de lineamiento para la transversalización del enfoque de género y el enfoque diferencial para las mujeres en los 15 sectores de la administración. </t>
  </si>
  <si>
    <t xml:space="preserve">Como se reportó en el mes anterior, está actividad se logró a cabalidad, en tanto se consolidó un documento de lineamientos de transversalización del enfoque de género, diferencial y el análisis interseccional; este documento se comienza a implementar desde el año 2021 en el acompañamiento a cada uno de los 15 sectores. Como beneficios, la implementación de los lineamientos, va a permitir un cambio cultural organizacional en el Distrito Capital a partir de los enfoques propios de la SDMujer. </t>
  </si>
  <si>
    <t xml:space="preserve">La estrategia fue diseñada con éxtio desde el mes de Julio, logrando consolidarla con las líneas de acción y especificidades para la implementación en los próximos años. </t>
  </si>
  <si>
    <t xml:space="preserve">Desde el mes de octubre, se reportó que la socialización de la estrategia se realizó con éxito y buenos resultados en espacios internos a la entidad, interinstitucional y también con sectores comunitarios. Por este año 2020, se cumplió con el objetivo de dar a conocer la Estrategia en los espacios previstos, de manera que pudiera ser conocida y concertada con entidades y organizaciones. </t>
  </si>
  <si>
    <t>Durante el año 2020 se avanzó satisfactoriamente en la recolección de información y trabajo de sistematización que se encontraba pendiente como resultado del trabajo realizado con grupos o en los meses de septiembre y octubre. Así mismo se logró un acuerdo con ACNUR para realizar un pilotaje sobre educación menstrual, autocuidado y autoconocimiento con mujeres de las Casas Refugio y en ASP, adicionalmente se logró obtener un borrador del documento de la Estrategia Distrital de Cuidado Menstrual el cual se encuentra pendiente de ser socializado con la comunidad. No obstante, durante la vigencia 2020, no fue posible dar cumplimiento a la totalidad de la meta como consecuencia de la pandemia ocasionada por la COVID- 19 algunos de los grupos con los que se pretendía lograr concertaciones, no tenían la posibilidad de acceder a formas no presenciales para la recolección de información y esto era una actividad necesaria para adelantar las acciones previstas para las fases 2 y 3 de la estrategia. 
En ese sentido, se adelantarán las acciones pertinentes durante el primer trimestre de la vigencia 2021 para lograr culminar de manera satisfactoria esta actividad. Lo anterior, sin perjuicio de que se dé inicio la implementación de la fase 1 con habitantes de calle a comienzos del próximo año, fortaleciendo los recorridos por la dignidad menstrual, así como los equipos de abordaje para que la entrega de los kits en calle.</t>
  </si>
  <si>
    <t>Se elaboraron las guías pedagógicas / metodológicas con enfoque diferencial para el fortalecimiento de equipos territoriales de las entidades coordinadoras de la estrategia de cuidado menstrual, para mujeres y personas con  experiencias menstruales habitantes de calle., a través de la construcción de los módulos pedagógicos para la línea de acción "Educación Menstrual para el Autocuidado y Autoconocimiento-EMAA".</t>
  </si>
  <si>
    <t xml:space="preserve">Se finaliza la propuesta de estrategia de generación de capacidades psicoemocionales, el documento contiene contexto de la situación problemática frente a la salud mental de las mujeres, justificación de la acción afirmativa, objetivo general y específicos de la estrategia, líneas de acción y actividades, grupos de mujeres priorizados para la estrategia y proyección de cronograma para el desarrollo de la misma. Así como el desarrollo de conceptos clave como aporte técnico. Se desarrolla proyección de la estrategia en matriz de plan de acción para 2021, desagregando objetivo, producto, alianzas, tiempos, necesidades, entre otros. </t>
  </si>
  <si>
    <t xml:space="preserve">Se realizaron avances sobre la estructura del documento de la estrategiá de empoderamiento dirigida a niñas, adolescentes y mujeres jóvenes. Se cuenta actualmente con una estructura ya definida del documento compuesta por: Introduccción, justificación, objetivos, problemática, antecedentes, referente jurídico, marco de referencia, marco teórico y la estructura de la estrategia conformada por componenetes, divididos por ciclo vital. Dentro del documento tambien se contemplan tiempos, posibles articulaciones y pincelazos metodológicos. Durante el mes de octubre se participó en reuniones técnicas de líderes de estrategias en la que se propuso una estructura unificada compuesta por: nombre, objetivos, con una extensión máxima de 7 hojas. Se acuerda fecha de entrega del documento estructurado para el 9 de noviembre del 2020.  Así mismo, se realizó acompañamiento técnico al convenio entre UNICEF y la SDMujer que proyecta 3 productos: 1 curso multiformato para la prevención de violencias basadas en género de niñas, niños y adolescentes, 1 protocolo para la atención teléfonica, por medio de línea púrpura, a niñas y adolescentes y la elaboración de material artístico dirigido a primera infancia para la transformación cultural de estereotipos de género y la prevención de violencias.  Se contempla iniciar la implementación de la estrategia en el 2021, para lo cual se han adelantado concertaciones con las comunidades indígienas y gitanas donde se proyecta realizar 4 semilleros de empoderamiento con niñas y adolescentes. Dos semilleros con niñas y adolescentes gitanas y dos semilleros con niñas indígenas. Este semillero se proyecta a 10 meses, una sesión al mes con cada grupo. En el mes noviembre se ajustó la estructura del documento al formató unificado de la DED, se elaboró presentación interactiva de la estrategia y se socializó con el equipo de la DED con el objetivo de recibir propuestas de ajustes y sugerencias. Para diciembre se incorporaron los ajustes realizados por el equipo a la propuesta, se adaptó el documento a las solicitudes realizadas por la directora y se hizo propuesta de productos al plan de acción de la dirección cumpliendo con el 100% de la elaboración del documento. </t>
  </si>
  <si>
    <t xml:space="preserve">Durante la vigencia se avanzó en el diseño de 6 estrategias de implementación de acciones de sensibilización a sectores del distrito y sus oficinas de comunicaciones. Las estrategias ya se encuentran diseñadas y planeadas, para ser implementadas durante los próximos años. En el mismo marco,  se consolidó el documento "Lineamientos para la implementación de la estrategia de tranvsersalización de los enfoques de género y del enfoque diferencial para mujeres, en el Distrito Capital"; dicho documento brinda elementos conceptuales y metodológicos a los 15 sectores de la Administración Distrital. Con la consolidación de este lineamiento se logra tener un documento institucional que sea la guía para los 15 sectores del distrito en la implementación del enfoque de género, diferencial y análisis interseccional, que permita garantizar que las políticas públicas, programas y proyectos de cada sector garanticen los derechos de las mujeres en su diversidad y diferencias y se reduzcan las barreras de acceso a los servicios. Este documento se realizó en articulación con la Dirección de Derechos y Diseño de Política. 
Como otro avance de meta, se realizó la primera capacitación en enfoque diferencial al sector de la Secretaría General de la Alcaldía y se espera para el año 2021 continuar con las capacitaciones y sensibilizaciones con los demás sectores del distrito. </t>
  </si>
  <si>
    <t xml:space="preserve">Se logró consolidar una estrategia de Transformación Cultural y el respectivo reporte de Plan de acción de la misma para el año 2021. Esto permite comenzar su implementación en el próximo año y comenzar a generar las alianzas necesarias para su efectivo desarrollo. </t>
  </si>
  <si>
    <t xml:space="preserve">Se presenta únicamente retraso en la actividad 3, específicamente en lo relacionado con el convenio con IDARTES, en términos de consolidar los estudios previos. Frente a ello, la alternativa de solución ha sido enviar las observaciones desde la DED a dichos estudios y estar al tanto de la próxima reunión donde se espera consolidar dicho documento y continuar con la conformación de un Comité y establecer el Plan de acción a realizar entre las dos entidades. </t>
  </si>
  <si>
    <t xml:space="preserve">La consolidación de la estrategia de Transformación Cultural, va a beneficiar a los sectores distritales, funcionarios y funcionarias, implementando los enfoques propios de la DED y esto a su vez pretende impactar a las ciudadanas que son atendidas por dichas entidades, para así reducir barreras de acceso y formas de discrimanción contra las mujeres en sus diferencias y diversidad. </t>
  </si>
  <si>
    <t xml:space="preserve">Se logró realizar una reunión con el equipo de análisis de las memorias sociales, para así culiminar la estructura y el orden del documento. Posterior a ello, fue posible culminar el documento de Análisis de memorias sociales producto de la Beca “Iniciativas Culturales de las Mujeres Diversas por la Promoción de una Cultura Libre de Sexismos”, años 2018 y 2019; dicho documento contiene la siguiente estructura: 1. Introducción; 2. Contexto de la situación problemática que origina la beca “Iniciativas Culturales de las Mujeres Diversas por la Promoción de una Cultura Libre de Sexismos”; 3. Enfoques y categorías de análisis; 4. Análisis y resultados de las memorias sociales; 5. Recomendaciones y reflexiones finales y 6; Referencias bibliográficas. Cabe mencionar que, el documento contiene análisis desde las diversidades y diferencias de las mujeres que participaron de los distintos procesos que lideraron las ganadoras de las becas. </t>
  </si>
  <si>
    <t xml:space="preserve">Se logró consolidar un documento con la estrategia que se denomina "Tranformación Cultural para la Igualdad de las Mujeres Diversas"; dicho documento contiene: a.Situación problemática; b.Objetivos; c. Justificación; d. Líneas estratégicas; e. Plan de comunicación y sistematización de la estrategia y f. Referencias bibliográficas. Igualmente, contiene un anexo que es un borrador de Planeación donde se estableció durante el cuatrenio cómo se vana  desarrollar las fases de las líneas de la estrategia. También, se elaboró y socializó al equipo que lidera las estrategias, una matriz que permite dar cuenta de actividades, fases, población impactada, alianzas dentro y fuera de la SDMujer, productos e indicadores. Del ejercicio de la anterior matriz, se consolidó un borrador de Plan de acción del año 2021; donde se estableció la descripción de la actividad y cronograma en porcentajes. Es un avance significativo, ya que la estrategia está consolidada y lista para su implementación. </t>
  </si>
  <si>
    <t xml:space="preserve">Se avanzó en continuar revisando los estudios previos para el convenio que se pretende con IDARTES; se enviaron ajustes realizados a profesional de la Subsecretaría de Políticas de Igualdad. Se espera que IDARTES incorpore las observaciones y se pueda consolidar la versión final. Cabe mencionar que, se reporta retraso ya que ha habido inconvenientes en lo concerniente a lo jurídico en cuanto a establecer qué tipo de convenio se realizará. Como alternativa de solución, se ha estado atenta a asistir a las reuniones y realizar las revisiones que requieren los documentos para celebrar el convenio. 
Por otra parte, se asistió a reunión con la institución USAID en cuanto pueden brindar apoyo técnico en temas de prevención de xenofobia, atención a migrantes y jalonar recursos y acompañar a la SDMujer para generar proyectos de inversión. Se conversa frente a la posibilidad de que USAID acompañe la línea de Comunicaciones de la estrategia de Transformación Cultural en cuanto al trato digno a mujeres migrantes. Igualmente, USAID trabaja en temas de inclusión que pueden ser importantes en las sensibilizaciones que se pretenden desarrollar a funcionarios de los 15 sectores distritales. 
Igualmente, se logró articular con el Sistema Distrital de Cuidados -SIDICU- de la SDMujer, en tanto en las 4 líneas de la estrategia de Transformación Cultural se aunarán esfuerzos para elaborar las herramientas pedagógicas donde se incluyan reflexiones de lo que significa el cuidado desde un Enfoque Diferencial, se reivindicará aquellas fechas de mujeres cuidadoras y llegar a las manzanas de cuidado con los actos conmemorativos, entre otras acciones que se harán en alianza. </t>
  </si>
  <si>
    <t xml:space="preserve">Reuniones de avance en la planeación del 2021 en coordinación con la Dirección de Derechos y Diseño de Política. Consolidación del documento de Educación Flexible y la matriz de planeación del 2021.
 Se da un avance significativo en noviembre por la consolidación del documento estrcutural de la estrategia junto con la planeación anual de la ejecución </t>
  </si>
  <si>
    <t>No se cuenta con la alianza con la SED en el presente año, puesto que la estrategia estuvo en diseño y revisión interna por parte de la Dirección de Enfoque Diferencial y en articulación con la Dirección de Derechos y Diseño de Política. 
Se tiene retrasos en la generación de las alianzas, precisamente por la carencia del documento estructurante. Como alternativa, al ya tener el documento se estará revisando la generacón de alianzas.</t>
  </si>
  <si>
    <t xml:space="preserve">Con la consolidación del documento de la estrategia y las matrices de planeación se cuenta con todos los insumos necesarios para la implementación de la estrategia estableciendo el convenio con la Secretaría de Educación.
Otro beneficio, es obtener 24 mujeres graduadas del Modelo de Educación Flexible desde Casa de Todas en el segundo semestre del 2020. </t>
  </si>
  <si>
    <t xml:space="preserve">Se realizan dos reuiones de planeación junto con la Dirección de Derechos y Diseño de Política (referentes de Educación) para establecer la hoja de ruta del 2021 y se programa realizar el convenio interadminsitrativo con la SED en el primer trimestre del año. Se recibe la retroalimentación de la Dirección de Derechos frente al documento de Educación Flexible para ser incorporados a la propuesta. </t>
  </si>
  <si>
    <t>Durante el mes de julio desde Casa de Todas se realizó el seguimiento al proceso educativo con la convocatoria e inscripción de las mujeres al modelo de educación flexible. Durante octubre y noviembre se reporta el seguimiento a la graduación de las mujeres en el modelo de Educación Flexible desde Casa de Todas con un total de 24 mujeres y 2 hombres. En diciembre el seguimiento finaliza con la ceremonia de graduación de las mujeres, que se realizó de manera virtual.</t>
  </si>
  <si>
    <t xml:space="preserve">Finaliza la construcción del documento de la estrategia de Educación Flexible con la matriz de planeación del 2021 y la programación de los recursos para los siguientes años. Además se realizan dos reuniones con la dirección de Enfoque Diferencial para organizar la planeación, la revisión de los indicadores y la programación del plan de acción del 2021. </t>
  </si>
  <si>
    <t xml:space="preserve">"Durante el mes de diciembre de 2020, se dio continuidad a la operación de la Estrategia Casa de Todas con atención presencial y telefónica, brindando atención integral y acompañamiento a las mujeres que realizan actividades sexuales pagadas, se hicieron 7.157 atenciones en el periodo julio a diciembre, desagregadas por área así: 4.302 intervenciones por trabajo social, 1.451 actuaciones jurídicas, 1.404 atenciones psicológicas,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Así mismo, debido al COVID 19, entre julio y diciembre se han entregado 4.840 ayudas provenientes de donaciones que han llegado a la entidad."			</t>
  </si>
  <si>
    <t>Durante los meses de julio a diciembre, se han realizado 4.032 atenciones en trabajo social desagregadas así: intervenciones 953, seguimientos 2.989 y valoraciones iniciales 360. Derivado de la emergencia por el COVID-19, durante el periodo se realizó atención presencial y telefónica y se continuó con las intervenciones de trabajo social, donde el nivel de atenciones aumentó sustancialmente debido a la difícil situación económica que afrontan las personas que desarrollan actividades sexuales pagadas ya que no han podido desarrollar la actividad que les genera ingresos. A través de la atención, en el periodo julio a diciembre se logró dar respuesta a las siguientes necesidades específicas: 14 remisiones para IVE, 21 planificación familiar, 28 solicitudes encuesta socioeconómica SISBEN, 44 afiliaciones salud, 7 posible barrera acceso a salud, 2 movilidad de régimen en salud, 3 portabilidades salud, 8 traslados municipio para servicios de salud, 8 procesos de cedulación, se enviaron 353 casos para activación de servicios SDIS proyecto enlace social; se apoyó en la convocatoria para educación flexible 2 semestre de 2020, actualmente hay 106 estudiantes recibiendo clases de forma virtual; junto con 51 casos para primer semestre de 2021; 3 inscripciones en página de Bogotá Cuidadora, 112 casos para ruta de intermediación laboral con SDE, 3 casos para intermediación laboral con el SENA, 16 casos para formación para el trabajo con la Fundación Miquelina, 24 solicitudes de citas médicas con el Comité Internacional de Rescate, 29 para asesoría con el Fondo Nacional del Ahorro, 4 Tamizaje (pruebas rápidas de VIH y sífilis  - tratamiento); Se prepararon, desarrollaron y sistematizaron  2  acciones colectivas sobre  importancia del agenciamiento en la vida de las mujeres y 2 sobre redes de apoyo institucionales. Se articuló con entidades como: Secretaria de Salud, Fundación Acción contra el Hambre, COIS Mártires, CAIDSG, Comité Internacional de Rescate, programa Bogotá Cuidadora, Fundación Miquelina, Fondo Nacional del ahorro, Registraduría, Secretaría Desarrollo Económico, Fundación del Buen Pastor, Secretaria de Educación, Secretaria Integración Social, Secretaria de Planeación, Fundación AHF.</t>
  </si>
  <si>
    <t>Durante los meses de julio a diciembre, se han realizado 1.404 atenciones psicosociales desagregadas así: asesorías 358, seguimientos 936 y valoraciones iniciales 110. Teniendo en cuenta la contingencia a nivel global de la pandemia COVID-19 la atención se prestó de manera presencial y telefónica acorde a la agenda programada.  Se brindó orientación y acompañamiento psicosocial, realizando contenciones emocionales y brindando técnicas de afrontamiento de los pensamientos irracionales, así como herramientas para la gestión de las emociones negativas que la situación económica y de aislamiento social puede ocasionar, buscando fomentar cambios positivos en las situaciones que presentan las mujeres y fortalecer la salud mental. Se sensibilizó frente a las medidas preventivas y de contención que debe realizar cada persona en sus diferentes entornos, familiar, laboral y social en el marco de la pandemia del COVID-19.</t>
  </si>
  <si>
    <t>Durante los meses de julio a diciembre, se han realizado 1.451 atenciones socio jurídicas, desagregadas así: asesorías 368, seguimientos 966 y valoraciones iniciales 117. Se cumplió en forma oportuna y efectiva con la orientación y asesoría requerida por las personas asistentes, con la entrega de la información precisa sobre los temas consultados y las acciones legales pertinentes respectivas.  A pesar de las dificultades en la atención presencial generadas por la emergencia sanitaria del COVID-19, se prestó atención telefónica, con mayor participación de las mujeres beneficiarias e incluso con mayor cumplimiento de la agenda por parte de las señoras citadas. En el marco de estas atenciones, durante el periodo julio a diciembre se logró además de dar las asesorías requeridas, el seguimiento a casos en curso y la elaboración y trámite de: 12 acciones referidas a peticiones encaminadas a la protección y asistencia en el goce efectivo de los Derechos Fundamentales; 12 acciones para la exigencia y garantía de derechos en temas de: desalojo, PRDs, victimas y violencia intrafamiliar; 6 Acciones para la solicitud de impulso procesal a casos de procesos en penal; 4 acciones para solicitud de impulso procesal a casos judiciales y/o administrativo; 1 acción de Tutela; 36 derechos de petición; 1 Audiencia; Catorce (14) reuniones, de comité jurídico e interdisciplinar para estudio de casos en curso; 17 acciones conjuntas en memoriales  proyecto  Secretaría Distrital de la Mujer – ACNUR; 6 actuaciones para seguimientos de casos en Juzgados y renuncias de poderes,  comunicación a las ciudadanas, memoriales.</t>
  </si>
  <si>
    <t>Se diseñó una propuesta de fortalecimiento a funcionarias de Casa de Todas, inlcuyendo temas de primeros auxilios psicológicos y temas de género e identidad de género. Actualmente se está trabajando en la construcción de un protocolo de atención para personas transgénero. Se realizaron reuniones y grupos focales con profesionales de atención y gestoras territoriales de Casa de todas y uno con mujeres transgenero y personas no binarias, como insumo para protocolo de atención. El documento se presentó a la Dirección de Enfoque Diferencial el día 8 de octubre a todas las profesionales. Así mismo, el 21 de octubre Se asistió a una reunión con la profesional Catalina Melendro de la Dirección de Derechos y Diseño de Políticas y 5 profesionales del IDARTES, para realizar una articulación interinstitucional alrededor del proyecto “El Castillo de las Putas Artes”. Se describieron los componentes del proyecto, y dentro de ellas está la posibilidad de realizar un coro o performance transgénero, como parte de la apropiación del espacio de las mujeres trans que realizan actividades sexuales en la zona del Barrio Santafé, localidad de los Mártires. Resultado de esta articulación, se realizaron jornadas los días martes y viernes en Casa de Todas durante el mes de noviembre y primera semana de diciembre. El día 23 de noviembre se realizó una reunión virtual con la profesional Marcela Salazar, referente de mujeres habitantes de calle y la coordinadora de la Casa de Todas, Yanira Espinoza para revisar los comentarios y sugerencias de cambio al protocolo de atención para mujeres trans y personas no binarias. Una vez hechas las concertaciones y cambios se envió el documento para la aprobación final a la directora de Enfoque Diferencial Yenny Guzmán.</t>
  </si>
  <si>
    <t>A continuación, se detallan los boletines generados: 
1. Boletín caracterización de personas nacionales y migrantes
2. Boletín de caracterización de personas ASP de la localidad de Kennedy
3. Boletín de caracterización de personas ASP de la localidad de Mártires
4. Boletín de caracterización de personas ASP de la localidad Santa Fe
5. Boletín de caracterización de personas ASP de la localidad Bosa</t>
  </si>
  <si>
    <r>
      <t xml:space="preserve">Estrategia de Cuidado Menstrual: </t>
    </r>
    <r>
      <rPr>
        <sz val="10"/>
        <color theme="1"/>
        <rFont val="Times New Roman"/>
        <family val="1"/>
      </rPr>
      <t>Se logró consolidar en el semetre la estrategia de cuidado menstrual y los módulos de Educación para el Autocuidado y Autoconocimiento -EMAA-, especificando un módulo para mujeres que están en habitabilidad en calle. Esto prermite tener los insumos pedagógicos para comenzar la implemetación de la estrategia del próximo año.</t>
    </r>
    <r>
      <rPr>
        <b/>
        <sz val="10"/>
        <color theme="1"/>
        <rFont val="Times New Roman"/>
        <family val="1"/>
      </rPr>
      <t xml:space="preserve">
Estrategia de capacidades psicosociales: </t>
    </r>
    <r>
      <rPr>
        <sz val="10"/>
        <color theme="1"/>
        <rFont val="Times New Roman"/>
        <family val="1"/>
      </rPr>
      <t>En el semestre se consolidó la estrategia que contiene espacios respiro, escuelas de educación emocional y acciones para eliminar barreras de acceso y estereotipos de discrminación frente a la salud mental en mujeres; se espera comenzar la implementación de la estrategia el próximo año.</t>
    </r>
    <r>
      <rPr>
        <b/>
        <sz val="10"/>
        <color theme="1"/>
        <rFont val="Times New Roman"/>
        <family val="1"/>
      </rPr>
      <t xml:space="preserve">
Estrategia de empoderamiento a niñas, adolescentes y jóvenes: </t>
    </r>
    <r>
      <rPr>
        <sz val="10"/>
        <color theme="1"/>
        <rFont val="Times New Roman"/>
        <family val="1"/>
      </rPr>
      <t xml:space="preserve">Se consolidó la estrategia de empoderamiento a niñas, adolescentes y jóvenes, junto a una estructura de planeación frente a la implementación de dicha estrategia. </t>
    </r>
  </si>
  <si>
    <r>
      <rPr>
        <b/>
        <sz val="10"/>
        <rFont val="Times New Roman"/>
        <family val="1"/>
      </rPr>
      <t xml:space="preserve">Estrategia de Cuidado Menstrual: </t>
    </r>
    <r>
      <rPr>
        <sz val="10"/>
        <rFont val="Times New Roman"/>
        <family val="1"/>
      </rPr>
      <t xml:space="preserve">Se evidenció retraso en la actividas 2, ya que por la situación de pandemia, no fue posible concertar con algunos grupos que tenían dificultades en acceder desde lo virtual. Como alternativa se adelantarán las acciones pertinentes durante el primer trimestre de la vigencia 2021 para lograr culminar de manera satisfactoria esta actividad. Del mismo modo, el retraso no afecta la implementación de la fase 1 con mujeres en habitabilidad en calle. 
</t>
    </r>
    <r>
      <rPr>
        <b/>
        <sz val="10"/>
        <rFont val="Times New Roman"/>
        <family val="1"/>
      </rPr>
      <t xml:space="preserve">Estrategia de capacidades psicosociales: </t>
    </r>
    <r>
      <rPr>
        <sz val="10"/>
        <rFont val="Times New Roman"/>
        <family val="1"/>
      </rPr>
      <t>No se evidencian retrasos al momento.</t>
    </r>
    <r>
      <rPr>
        <b/>
        <sz val="10"/>
        <rFont val="Times New Roman"/>
        <family val="1"/>
      </rPr>
      <t xml:space="preserve">
Estrategia de empoderamiento a niñas, adolescentes y jóvenes: </t>
    </r>
    <r>
      <rPr>
        <sz val="10"/>
        <rFont val="Times New Roman"/>
        <family val="1"/>
      </rPr>
      <t>No se evidencian retrasos al momento.</t>
    </r>
  </si>
  <si>
    <r>
      <rPr>
        <b/>
        <sz val="10"/>
        <rFont val="Times New Roman"/>
        <family val="1"/>
      </rPr>
      <t xml:space="preserve">Estrategia de Cuidado Menstrual: </t>
    </r>
    <r>
      <rPr>
        <sz val="10"/>
        <rFont val="Times New Roman"/>
        <family val="1"/>
      </rPr>
      <t xml:space="preserve">La estrategia beneficia a las mujeres en sus diferencias y diversidad frente a la experiencia de cuidado menstrual; igualmente, a mujeres que están en habitabilidad en calle.
</t>
    </r>
    <r>
      <rPr>
        <b/>
        <sz val="10"/>
        <rFont val="Times New Roman"/>
        <family val="1"/>
      </rPr>
      <t xml:space="preserve"> Estrategia de capacidades psicosociales: </t>
    </r>
    <r>
      <rPr>
        <sz val="10"/>
        <rFont val="Times New Roman"/>
        <family val="1"/>
      </rPr>
      <t xml:space="preserve">La consolidación de la estrategia, va a beneficiar a mujeres que accederan a espacios de sanación emocional y formación en ello; es importante porque reinvindica el derecho a la salud mental en mujeres desde sus diferencias y diversidad. </t>
    </r>
    <r>
      <rPr>
        <b/>
        <sz val="10"/>
        <rFont val="Times New Roman"/>
        <family val="1"/>
      </rPr>
      <t xml:space="preserve">
Estrategia de empoderamiento a niñas, adolescentes y jóvenes: </t>
    </r>
    <r>
      <rPr>
        <sz val="10"/>
        <rFont val="Times New Roman"/>
        <family val="1"/>
      </rPr>
      <t>Con la estrategia se busca tener espacios de sensibilización, formación y atención a niñas, adolescentes y jóvenes.</t>
    </r>
  </si>
  <si>
    <t>Como avances, tener construido un lineamiento de transversalización del enfoque diferencial y su manual operativo, listo para ser implementado, con elementos conceptuales y metodológicos, dirigido a los 15 sectores distritales.
Diseñados tres lineamiento de Desarrollo de capacidades ciudadanas de las mujeres que participan en el Consejo Territorial de Planeación del Distrito, el Consejo Consultivo de Mujeres -Espacio Autónomo y la Subcomisión de Genero en el marco del Decreto 563 de 2015. Estos lineamientos permiten orientar el trabajo con las mujeres para que posiciones la agenda de sus derechos con enfoque de género y diferencial en las mencionadas instancias.</t>
  </si>
  <si>
    <t xml:space="preserve">Los lineamientos permiten orientar el trabajo con cada una de las instancias priorizadas, entendiendo sus particularidades y el contexto en el que tienen que actuar las mujeres para el posicionamiento de la agenda de sus derechos desde los enfoques de la Política Pública.
</t>
  </si>
  <si>
    <t xml:space="preserve">Diseñados tres lineamientos, así:  1) Desarrollar  capacidades ciudadanas desde los enfoques de derechos de las mujeres, de género y diferencial para el fortalecimiento de la participación de las mujeres en el Consejo Territorial de Planeación Distrital", 2) Desarrollar capacidades en las mujeres que participan en la Subcomisión de Género del Decreto 563 d 2015 y 3) Desarrollar capacidades en las mujeres que participan en el Consejo Consultivo de Mujeres -Espacio Autónomo. Estos lineamientos contribuyen a la apropiación de habilidades ciudadanas de las mujeres para que estas posicionen la agenda de sus derechos en las instancias priorizadas, teniendo en cuenta para ello, la transversalización de los enfoques de la Política Pública de Mujeres y Equidad de Género.
</t>
  </si>
  <si>
    <t>Se tomó la decisión de hacer 3 lineamientos para las instancias priorizadas y se proyecta para el año entrante la realización de los respectivos manuales operativos.</t>
  </si>
  <si>
    <t>Las consejeras consultivas cuentan con capacidades para el uso de herramientas digitales y la comprensión de indicadores de género, que contribuyen al ejercicio de participación informada que realizan en el Consejo Consultivo de Mujeres.</t>
  </si>
  <si>
    <t xml:space="preserve">Las consejeras consultivas desarrollaron los dos procesos formativos ofertados por la Dirección de Gestión del Conocimiento. Dichos procesos hacen referencia a "Habilidades Digitales para la autonomía de las mujeres" e "Introducción a los Indicadores de Género". Adicionalmente, se incentivó a tomarlos visibilizando la importancia de estos en la generación de destrezas técnicas para afianzar el uso de las herramientas virtuales. Además, de permitir la aprehensión de elementos de análisis como los indicadores de género para el seguimiento a las políticas públicas, lo cual fortalece las capacidades de las consejeras en el derecho a la participación y en el ejercicio de control social, aspecto  relevante para el ejercicio de su ciudadanía. </t>
  </si>
  <si>
    <t xml:space="preserve">Socializada  la propuesta a las consejeras consultivas de un nuevo decreto que actualiza al Decreto  224 de 2014 vigente. Esta propuesta recibió recomendaciones por parte de la Oficina Asesora Jurídica. El nuevo decreto permite orientar el desarrollo del Consejo Consultivo de Mujeres y para el 2021 será relevante en el marco del proceso de elección de nuevas consejeras consultivas. La propuesta de nuevo decreto contiene las siguientes actualizaciones: Objeto, principios, composición, funciones y funcionamiento. De otra parte, este Decreto incluye nuevas representaciones, tales  como una por las mujeres excombatientes constructoras de paz; una por las mujeres cuidadoras, diferenciada de las mujeres con discapacidad; una por los derechos de las mujeres privadas de la libertad; y finalmente, una por las mujeres de talla baja. A esto se suma el cambio de la denominación de las “mujeres en ejercicio de prostitución” por “mujeres en actividades sexuales pagadas”. Con estos cambios se propicia la visibilización de otras identidades políticas, realidades sociales y particularidades de los colectivos de mujeres, que también trabajan por la exigibilidad y defensa de sus derechos. Tener estas voces fortalecen las capacidades para el ejercicio del derecho el derecho a la participación y representación. A su vez, se construyó el documento técnico de exposición de motivos para formalizar la señalada modificación del Decreto. </t>
  </si>
  <si>
    <t>Proyectados el articulado del decreto que modifica al decreto 224 de 2014 y  elaborado el documento técnico de exposición de motivos, los cuales contienen las recomendaciones realizadas por la Oficina Asesora Jurídica de la SDMujer. Este nuevo decreta se alinea con las resoluciones de la Secretaría General para la coordinación de las instancias de partiicpación del  Distrito. Este decreto reglamenta el funcionamiento del Consejo Consultivo de Mujeres , el cual dará las direcctrices para el proceso eleccionario que se adelantará el próximo año.  De otra parte, se acompañó técnicamente a las consejeras consultivas en la realización de los procesos formativos en "Habilidades Digitales para la autonomía de las mujeres" e "Introducción a los Indicadores de Género", los cuales contribuyen al fortalecimiento de capacidades para afianzar el uso de las herramientas virtuales y la aprehensión de elementos de seguimiento a las políticas de género, mediante el uso de indicadores de género.</t>
  </si>
  <si>
    <t>Divulgación en los COLMYG del proceso eleccionario de la representante del sector mujer en el CTPD.
Informadas las mujeres del Consejo Consultivo Espacio Autónomo sobre el plan de acción de la Política Pública de Mujeres y Equidad de Género, los conceptos de gasto y los proyectos distritales transversalizados.
Actualizado el decreto 563 de 2015 con enfoque de género en todo el documento.</t>
  </si>
  <si>
    <t xml:space="preserve">Las cuatro instancias a acompañar técnicamente en el marco del fortalecimiento de capacidades de liderazgo, son el Consejo Consultivo de Mujeres - CCM,  el Consejo Territorial de Planeación Distrital - CTPD, el Concejo de Bogotá y la Subcomisión de género, mesa del Decreto 563 de 2015. En el caso del CTPD, se hizo una caracterización de las mujeres que participan en esta instancia. Igualmente, se realizó el diseño para el proceso de elección de una de las representantes del sector mujeres, el cual fue socializado en 16 Comités Operativos Locales de Mujer y Género (COLMYG). En el Consejo Consultivo de Mujeres se acompañó técnicamente los diferentes espacios que lo constituyen como son la Mesa Coordinadora y plenarias del espacio Autónomo. Igualmente, se acompañaron las comisiones del espacio autónomo. También se apoyó  mesas de trabajo con la Secretaría Distrital de Gobierno (2 mesas), Secretaría Distrital de Desarrollo Económico (2 mesas) y con la Veeduría Distrital. En la Subcomisión de Género se acompañó técnicamente la actualización del Decreto 563 de 2015, las movilizaciones sociales realizadas en los meses de septiembre a diciembre, la minga social y comunitaria, el 25 de noviembre y el acompañamiento al puesto de mando unificado de las movilizaciones. </t>
  </si>
  <si>
    <t>Se apoyó  técnicamente la realización de las mesas de trabajo con la Secretaría Distrital de Gobierno (2 mesas), Secretaría Distrital de Desarrollo Económico (2 mesas) y con la Veeduría Distrital. Con la Secretaría Distrital de Gobierno  se logró la firma del pacto de corresponsabilidad por los derechos de las mujeres entre el Consejo Consultivo de Mujeres -Espacio Autónomo, alcaldesas y alcaldes locales y la Subsecretaría de Gestión Local de Gobierno y la Subsecretaría de Políticas de Igualdad de la SDMujer. Con la Secretaría Distrital de Desarrollo Económico, se socializaron las rutas de emprendimiento, se respondieron los interrogantes presentados por las consejeras consultivas, la inclusión de los enfoques en los conceptos de gastos del Sector para los territorios. Finalmente, con la Veeduría Distrital se fortaleció el acompañamiento para el seguimiento de los compromisos de la administración distrital con el espacio autónomo.</t>
  </si>
  <si>
    <t xml:space="preserve">Se hizo una propuesta de las fases y el cronogra para el proceso eleccionario, la cual se socializó con las consejeras consultivas. Igualmente, se articuló la realización de este proceso con las Direcciones de Enfoque Diferencial, Derechos y Diseño de Políticas, Territoritorialización de Derechos y Participación, así como con el equipo de comunicaciones. Externamente se articuló con el IDPAC.
</t>
  </si>
  <si>
    <t>CTPD- Consejo Territorial de Planeación Distrital: Se proyectó un documento conceptual que contiene el análisis del PDD "Un nuevo contrato social y ambiental para la Bogotá del siglo XXI". El documento tiene como fin acercar a las instancias acompañadas con los propósitos del PDD y su relación con los derechos de las mujeres.Se elaboró una matriz y un mapa conceptual del Proyecto de acuerdo del PDD "Un Nuevo Contrato Social y Ambiental para la Bogotá del Siglo XXI". Este mapa permite tener una mirada global de lo que contiene el Plan en términos de propósitos, logros, programas estratégicos, programas generales, indicadores, metas y presupuesto. Por lo tanto, es un insumo primordial para que las mujeres pueden conocer y reflexionar sobre el Plan y hacer observaciones y recomendaciones sobre el mismo. Estos insumos fueron enviados al sector mujeres dentro del CTPD.Se hizo la caracterización de la instancia y la propuesta del plan de fortalecimiento, según lo establecido en el procedimiento establecido para el fortalecimiento de la participación de las mujeres en instancias y procesos organizativos del Distrito Capital. También se diseñó y se hizo envío de un formulario para aplicar una encuesta a las 37 mujeres del CTPD.  Con la información recolectada, se realizó el documento de caracterización de la instancia, el cual contiene 6 capítulos: 1. Introducción. 2. ¿Qué es el CTPD? 3. Representantes de mujeres dentro del CTPD. 4. Caracterización de mujeres que participan en el CTPD. 5. Propuestas de fortalecimiento. 6. Bibliografía. 6. Anexos. Asimismo, se elaboró una informe síntesis con los resultados de dicha caracterización para ser compartido con las consejeras territoriales. Dicho informe contiene la propuesta del plan de fortalecimiento que surge tras un análisis de la caracterización. 
Por otro lado, y considerando que una de las representantes por las organizaciones sociales de mujeres presentó su renuncia al CTPD, se inició el proceso eleccionario para elegir una nueva consejera territorial. Para iniciar este proceso, se convocó a una reunión a la secretaría técnica de la instancia para conocer cómo se debe realizar la elección respetando los protocolos y documentos normativos al respecto. Seguidamente se elaboró un plan de trabajo a 3 meses en donde se define cronológicamente las siguientes actividades: 1. Definir plataforma y estrategia de votaciones. 2. Aprobación Consejo Consultivo de Mujeres. 3. Convocatoria. 4. Publicación del proceso eleccionario. 5. Proceso de inscripción. 6. Asamblea de elecciones. 7. Designación de la ganadora. Dicho plan de trabajo fue aprobado por el Consejo Consultivo de Mujeres en la mesa plenaria de septiembre. Se avanzó en el proceso eleccionario para elegir democráticamente una mujer que represente las organizaciones de mujeres en la instancia. Para lo cual, se realizaron tres mesas de trabajo con el equipo de sistemas de la Oficina Asesora de Planeación para el diseño y construcción de una plataforma de votación virtual, además se trabajó mancomunadamente con el equipo de la Oficina Asesora de Comunicaciones para crear una estrategia de divulgación y convocatoria del proceso eleccionario y se socializó en 14 Comités Operativos Locales de Mujer y Género la metodología y los requisitos para que las organizaciones de mujeres participen como votantes y postulen candidatas al Consejo Territorial de Planeación Distrital. 
También se generó una articulación exitosa con la Personería de Bogotá, la Veeduría Distrital y la MOE. Por otro lado, se construyó la primera versión del documento técnico que presenta los lineamientos para fortalecer las capacidades ciudadanas de los y las consejeras territoriales, desde los enfoques de derechos de las mujeres, de género y diferencial. El documento está organizado en 4 secciones. En la primera se hizo un diagnóstico inicial en donde se identifican necesidades, fortalezas, barreras, intereses y conocimientos de las consejeras territoriales. En la segunda, se definieron cuáles y por qué son las capacidades ciudadanas que deben ser fortalecidas. En la tercera, se propuso el plan de trabajo, con objetivos, líneas de acción y acciones y finaliza con la bibliografía consultada.
En diciembre se hizo una reunión de balance de lo realizado por parte del equipo de participación ciudadana y corresponsabilidad responsable del tema, en la cual se precisa que el proceso de elección de la representante del sector mujeres ante el CTPD se deja para enero de 2021. De igual forma, en este periodo se deberá llevar a cabo la estrategia de comunicación para la convocatoria de las organizaciones de mujeres y se publicará en la página Web de la entidad el ABC del proceso de elección. Igualmente, se hizo el informe anual de seguimiento a la instancia, según se establece en el respectivo procedimiento.
Se acompañó técnicamente a la Subcomisión de género, mesa del Decreto 563 de 2015. De otra parte, se participó en 10 reuniones de trabajo convocadas por la Secretaría de Distrital de Gobierno , con el fin de trabajar en la actualización y modificación del Decreto 563 de 2015, junto con las organizaciones Defensoras de Derechos Humanos, los sectores y los invitados permanentes de esta mesa. También para preparar y concertar las movilizaciones sociales que se realizaron en los mes de septiembbre a diciembre.  Asimismo, se acompañó las actividades programadas en el marco del 21N, denominada PARO NACIONAL y el 25N, denominado día de eliminación de todo tipo de violencias en contra de las mujeres.  Adicionalmente, se asistió a dos reuniones convocadas por la Secretaría Distrital de Gobierno para trabajar el primer bloque legislativo de la actualización del Decreto 563 de 2015.</t>
  </si>
  <si>
    <t>Se acompañaron 4 sesiones ordinarias de las mesas coordinarias y 4 sesiones ordinarias de la plenaria del espacio autónomo y 1 sesión extraordinaria de este espacio. En las mesas coordinadoras se socializaron a las consejeras consultivas la propuesta de plan de acción de la Política Pública de Mujeres y Equidad de Género. Igualmente, se socializó la Guía de Seguimiento de las Políticas Públicas. Asimismo, se hizo la programación de las mesas de trabajo con los sectores de la administración y la Veeduría Distrital. También se hizo rendición permanente de cuentas, en las cuales, entre otros temas, se trató sobre la planta permanente de la entidad. Se socializaron los 137 proyectos distritales con acciones de transversalización. Se socializó el Sistema Distrital de Cuidado. Igualmente, se socializó el proceso eleccionario de la representación de las mujeres en el CTPD.  Se divulgaron los resultados de los conceptos de gasto priorizados por localidades y el presupuesto asignado para los conceptos del sector mujeres. Igualmente, se compartió el cronograma del proceso eleccionario del espacio autónomo para el 2021.</t>
  </si>
  <si>
    <t>Se acompañó la Comisión de Ética para la modificación del Decreto 224 de 2014. Igualmente, se acompañó la Comisión de Comunicaciones para la definición de la ruta de trabajo. También se acompañó la Comisión POT, en la cual se socializó el diagnóstico y el proyecto de Ley Bogotá Región Metropolitana.</t>
  </si>
  <si>
    <t>En cuanto a los pactos suscritos en el 2019, se hizo el cierre del pacto con ONU Mujeres y la Universidad Central, debido a que el mismo estaba orientado a hacer una declaración conjunta entre quienes lo acordaron sobre las violencias de género, en particular la que enfrentan las mujeres en las universidades por acoso sexual. Asimismo, se cerró el pacto con biciusuarias ya que se cumplió el plazo fijado de un año y se cumplieron los compromisos establecidos en el mismo. El pacto sobre la inclusión del enfoque de género en el POT se realizaron las comisiones de trabajo programadas por las consejeras consultivas con el apoyó técnico de la Dirección de Derechos y Diseño de Políticas y la Subsecretaría de Políticas de Igualdad. Igualmente, se trabajó con las consejeras consultivas la actualización del pacto con concejalas y concejales y se realizaron sesiones de trabajo del equipo de participación ciudadana y corresponsabilidad para hacer un balance del proceso de actualización.  En relación con el pacto con las alcaldesas y alcaldes locales se enviaron oficios solicitando la información sobre las actividades desarrolladas desde el 1° de septiembre hasta el 31 de diciembre. Igualmente, se hicieron reuniones de trabajo entre la Dirección de Territorialización de Derechos y Participación y la Subsecretaría de Políticas de Igualdad. Finalmente, se realizó un lineamiento de la estrategia de corresponsabilidad, el cual contiene el marco normativo, conceptual y de los enfoques de la polítca, los antecedentes, objetivos, lineamientos generales y plan de acción.</t>
  </si>
  <si>
    <t>Se elaboró e implementó la estrategia de fortalecimiento del enfoque de género en el Concejo de Bogotá. Se  realizó el taller sobre el POT con Enfoque de Género y se entregó de la Caja de Herramientas para la Transversalización del Enfoque de Género final al Concejo.</t>
  </si>
  <si>
    <t>Nombre: Yenny Maritza Guzmán Moyano</t>
  </si>
  <si>
    <t>Nombre: Diana María Parra Romero</t>
  </si>
  <si>
    <t>Nombre: Adriana Estupiñán Jaramillo</t>
  </si>
  <si>
    <r>
      <t xml:space="preserve">El avance anual del número de sectores impactados distribuida de manera </t>
    </r>
    <r>
      <rPr>
        <sz val="11"/>
        <color rgb="FFFF0000"/>
        <rFont val="Times New Roman"/>
        <family val="1"/>
      </rPr>
      <t>sumatoria</t>
    </r>
    <r>
      <rPr>
        <sz val="11"/>
        <color theme="1"/>
        <rFont val="Times New Roman"/>
        <family val="1"/>
      </rPr>
      <t>, un primer avance con un documento lineamiento de transversalización del enfoque diferencial y de género en el año 2020, y el desarrollo de las estrategias que se implementarán en los sectores del distrito durante 2021, 2022, 2023 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</si>
</sst>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 #,##0;[Red]\-&quot;$&quot;\ #,##0"/>
    <numFmt numFmtId="41" formatCode="_-* #,##0_-;\-* #,##0_-;_-* &quot;-&quot;_-;_-@_-"/>
    <numFmt numFmtId="164" formatCode="0.000"/>
    <numFmt numFmtId="165" formatCode="#,##0;[Red]#,##0"/>
    <numFmt numFmtId="166" formatCode="[$$-240A]\ #,##0;[Red][$$-240A]\ #,##0"/>
    <numFmt numFmtId="167" formatCode="&quot;$&quot;\ #,##0"/>
    <numFmt numFmtId="168" formatCode="_-* #,##0\ _€_-;\-* #,##0\ _€_-;_-* &quot;-&quot;\ _€_-;_-@"/>
    <numFmt numFmtId="169" formatCode="_-* #,##0\ &quot;€&quot;_-;\-* #,##0\ &quot;€&quot;_-;_-* &quot;-&quot;\ &quot;€&quot;_-;_-@"/>
    <numFmt numFmtId="170" formatCode="0.0%"/>
    <numFmt numFmtId="171" formatCode="_-* #,##0.00\ _€_-;\-* #,##0.00\ _€_-;_-* &quot;-&quot;\ _€_-;_-@"/>
    <numFmt numFmtId="172" formatCode="#,##0_ ;[Red]\-#,##0\ "/>
    <numFmt numFmtId="173" formatCode="_-[$$-240A]\ * #,##0_-;\-[$$-240A]\ * #,##0_-;_-[$$-240A]\ * &quot;-&quot;_-;_-@"/>
    <numFmt numFmtId="174" formatCode="[$$-240A]\ #,##0;\-[$$-240A]\ #,##0"/>
    <numFmt numFmtId="175" formatCode="0.0"/>
    <numFmt numFmtId="176" formatCode="#,##0.0"/>
    <numFmt numFmtId="177" formatCode="#,##0.000_ ;\-#,##0.000\ "/>
    <numFmt numFmtId="178" formatCode="0.0000"/>
    <numFmt numFmtId="179" formatCode="#,##0.000"/>
  </numFmts>
  <fonts count="44" x14ac:knownFonts="1">
    <font>
      <sz val="11"/>
      <color rgb="FF000000"/>
      <name val="Calibri"/>
    </font>
    <font>
      <sz val="11"/>
      <color theme="1"/>
      <name val="Calibri"/>
      <family val="2"/>
      <scheme val="minor"/>
    </font>
    <font>
      <sz val="11"/>
      <color theme="1"/>
      <name val="Calibri"/>
      <family val="2"/>
      <scheme val="minor"/>
    </font>
    <font>
      <sz val="11"/>
      <name val="Calibri"/>
      <family val="2"/>
    </font>
    <font>
      <b/>
      <sz val="10"/>
      <name val="Times New Roman"/>
      <family val="1"/>
    </font>
    <font>
      <b/>
      <sz val="10"/>
      <color rgb="FFFF0000"/>
      <name val="Times New Roman"/>
      <family val="1"/>
    </font>
    <font>
      <sz val="10"/>
      <name val="Times New Roman"/>
      <family val="1"/>
    </font>
    <font>
      <b/>
      <i/>
      <sz val="10"/>
      <name val="Times New Roman"/>
      <family val="1"/>
    </font>
    <font>
      <sz val="10"/>
      <color rgb="FF000000"/>
      <name val="Times New Roman"/>
      <family val="1"/>
    </font>
    <font>
      <b/>
      <sz val="10"/>
      <color rgb="FF000000"/>
      <name val="Times New Roman"/>
      <family val="1"/>
    </font>
    <font>
      <b/>
      <sz val="10"/>
      <color rgb="FFFFFFFF"/>
      <name val="Times New Roman"/>
      <family val="1"/>
    </font>
    <font>
      <sz val="10"/>
      <color theme="1"/>
      <name val="Times New Roman"/>
      <family val="1"/>
    </font>
    <font>
      <sz val="10"/>
      <name val="Calibri"/>
      <family val="2"/>
    </font>
    <font>
      <sz val="10"/>
      <color rgb="FF000000"/>
      <name val="Calibri"/>
      <family val="2"/>
    </font>
    <font>
      <b/>
      <sz val="10"/>
      <color rgb="FFA5A5A5"/>
      <name val="Times New Roman"/>
      <family val="1"/>
    </font>
    <font>
      <sz val="10"/>
      <color rgb="FF7030A0"/>
      <name val="Times New Roman"/>
      <family val="1"/>
    </font>
    <font>
      <sz val="10"/>
      <color theme="1"/>
      <name val="Calibri"/>
      <family val="2"/>
    </font>
    <font>
      <sz val="10"/>
      <name val="Arial"/>
      <family val="2"/>
    </font>
    <font>
      <b/>
      <sz val="8"/>
      <name val="Times New Roman"/>
      <family val="1"/>
    </font>
    <font>
      <sz val="8"/>
      <color theme="1"/>
      <name val="Times New Roman"/>
      <family val="1"/>
    </font>
    <font>
      <sz val="8"/>
      <name val="Times New Roman"/>
      <family val="1"/>
    </font>
    <font>
      <sz val="10"/>
      <name val="Arial Narrow"/>
      <family val="2"/>
    </font>
    <font>
      <sz val="8"/>
      <color theme="1"/>
      <name val="Calibri"/>
      <family val="2"/>
      <scheme val="minor"/>
    </font>
    <font>
      <b/>
      <sz val="8"/>
      <color theme="1"/>
      <name val="Calibri"/>
      <family val="2"/>
      <scheme val="minor"/>
    </font>
    <font>
      <sz val="8"/>
      <color rgb="FF0070C0"/>
      <name val="Calibri"/>
      <family val="2"/>
      <scheme val="minor"/>
    </font>
    <font>
      <b/>
      <sz val="10"/>
      <color theme="1"/>
      <name val="Times New Roman"/>
      <family val="1"/>
    </font>
    <font>
      <sz val="10"/>
      <color rgb="FFFFFFFF"/>
      <name val="Times New Roman"/>
      <family val="1"/>
    </font>
    <font>
      <u/>
      <sz val="11"/>
      <color theme="10"/>
      <name val="Calibri"/>
      <family val="2"/>
    </font>
    <font>
      <u/>
      <sz val="11"/>
      <color theme="11"/>
      <name val="Calibri"/>
      <family val="2"/>
    </font>
    <font>
      <sz val="11"/>
      <color rgb="FF000000"/>
      <name val="Calibri"/>
      <family val="2"/>
    </font>
    <font>
      <sz val="8"/>
      <name val="Calibri"/>
      <family val="2"/>
      <scheme val="minor"/>
    </font>
    <font>
      <sz val="12"/>
      <color rgb="FF000000"/>
      <name val="Calibri"/>
      <family val="2"/>
    </font>
    <font>
      <b/>
      <sz val="8"/>
      <name val="Calibri"/>
      <family val="2"/>
      <scheme val="minor"/>
    </font>
    <font>
      <b/>
      <sz val="12"/>
      <name val="Times New Roman"/>
      <family val="1"/>
    </font>
    <font>
      <b/>
      <sz val="9"/>
      <name val="Times New Roman"/>
      <family val="1"/>
    </font>
    <font>
      <sz val="11"/>
      <color theme="1"/>
      <name val="Times New Roman"/>
      <family val="1"/>
    </font>
    <font>
      <b/>
      <sz val="9"/>
      <color theme="1"/>
      <name val="Times New Roman"/>
      <family val="1"/>
    </font>
    <font>
      <b/>
      <sz val="11"/>
      <color theme="1"/>
      <name val="Times New Roman"/>
      <family val="1"/>
    </font>
    <font>
      <b/>
      <sz val="10"/>
      <color indexed="8"/>
      <name val="Tahoma"/>
      <family val="2"/>
    </font>
    <font>
      <sz val="10"/>
      <color indexed="8"/>
      <name val="Tahoma"/>
      <family val="2"/>
    </font>
    <font>
      <sz val="10"/>
      <color theme="4"/>
      <name val="Times New Roman"/>
      <family val="1"/>
    </font>
    <font>
      <sz val="10"/>
      <color theme="4"/>
      <name val="Calibri"/>
      <family val="2"/>
    </font>
    <font>
      <b/>
      <sz val="10"/>
      <name val="Calibri"/>
      <family val="2"/>
    </font>
    <font>
      <sz val="11"/>
      <color rgb="FFFF0000"/>
      <name val="Times New Roman"/>
      <family val="1"/>
    </font>
  </fonts>
  <fills count="32">
    <fill>
      <patternFill patternType="none"/>
    </fill>
    <fill>
      <patternFill patternType="gray125"/>
    </fill>
    <fill>
      <patternFill patternType="solid">
        <fgColor rgb="FFFFFFFF"/>
        <bgColor rgb="FFFFFFFF"/>
      </patternFill>
    </fill>
    <fill>
      <patternFill patternType="solid">
        <fgColor rgb="FFE5DFEC"/>
        <bgColor rgb="FFE5DFEC"/>
      </patternFill>
    </fill>
    <fill>
      <patternFill patternType="solid">
        <fgColor rgb="FFCCC0D9"/>
        <bgColor rgb="FFCCC0D9"/>
      </patternFill>
    </fill>
    <fill>
      <patternFill patternType="solid">
        <fgColor rgb="FFCCFFFF"/>
        <bgColor rgb="FFCCFFFF"/>
      </patternFill>
    </fill>
    <fill>
      <patternFill patternType="solid">
        <fgColor rgb="FF0066CC"/>
        <bgColor rgb="FF0066CC"/>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E5B8B7"/>
        <bgColor rgb="FFE5B8B7"/>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theme="0"/>
        <bgColor rgb="FFCCFFFF"/>
      </patternFill>
    </fill>
    <fill>
      <patternFill patternType="solid">
        <fgColor theme="7" tint="0.59999389629810485"/>
        <bgColor indexed="64"/>
      </patternFill>
    </fill>
    <fill>
      <patternFill patternType="solid">
        <fgColor rgb="FFB6F9FF"/>
        <bgColor indexed="64"/>
      </patternFill>
    </fill>
    <fill>
      <patternFill patternType="solid">
        <fgColor theme="0"/>
        <bgColor indexed="64"/>
      </patternFill>
    </fill>
    <fill>
      <patternFill patternType="solid">
        <fgColor theme="0"/>
        <bgColor rgb="FFCCC0D9"/>
      </patternFill>
    </fill>
    <fill>
      <patternFill patternType="solid">
        <fgColor theme="7" tint="0.59999389629810485"/>
        <bgColor rgb="FFCCC0D9"/>
      </patternFill>
    </fill>
    <fill>
      <patternFill patternType="solid">
        <fgColor rgb="FFFFFFCC"/>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rgb="FFCCFFFF"/>
      </patternFill>
    </fill>
    <fill>
      <patternFill patternType="solid">
        <fgColor rgb="FFCCC0DA"/>
        <bgColor rgb="FFCCFFFF"/>
      </patternFill>
    </fill>
    <fill>
      <patternFill patternType="solid">
        <fgColor rgb="FFB6F9FF"/>
        <bgColor rgb="FF000000"/>
      </patternFill>
    </fill>
    <fill>
      <patternFill patternType="solid">
        <fgColor rgb="FF92D050"/>
        <bgColor indexed="64"/>
      </patternFill>
    </fill>
    <fill>
      <patternFill patternType="solid">
        <fgColor theme="9"/>
        <bgColor indexed="64"/>
      </patternFill>
    </fill>
    <fill>
      <patternFill patternType="solid">
        <fgColor theme="5" tint="0.79998168889431442"/>
        <bgColor indexed="64"/>
      </patternFill>
    </fill>
    <fill>
      <patternFill patternType="solid">
        <fgColor rgb="FFFFFF00"/>
        <bgColor indexed="64"/>
      </patternFill>
    </fill>
  </fills>
  <borders count="143">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FFFFFF"/>
      </right>
      <top style="medium">
        <color rgb="FF000000"/>
      </top>
      <bottom style="medium">
        <color rgb="FFFFFFFF"/>
      </bottom>
      <diagonal/>
    </border>
    <border>
      <left style="medium">
        <color rgb="FFFFFFFF"/>
      </left>
      <right/>
      <top style="medium">
        <color rgb="FF000000"/>
      </top>
      <bottom style="medium">
        <color rgb="FFFFFFFF"/>
      </bottom>
      <diagonal/>
    </border>
    <border>
      <left style="medium">
        <color rgb="FFFFFFFF"/>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FFFFFF"/>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FFFFFF"/>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000000"/>
      </left>
      <right/>
      <top/>
      <bottom style="thin">
        <color auto="1"/>
      </bottom>
      <diagonal/>
    </border>
    <border>
      <left/>
      <right style="medium">
        <color rgb="FF000000"/>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style="medium">
        <color rgb="FF000000"/>
      </bottom>
      <diagonal/>
    </border>
    <border>
      <left style="thin">
        <color auto="1"/>
      </left>
      <right style="thin">
        <color auto="1"/>
      </right>
      <top style="thin">
        <color rgb="FF000000"/>
      </top>
      <bottom/>
      <diagonal/>
    </border>
    <border>
      <left style="thin">
        <color auto="1"/>
      </left>
      <right style="thin">
        <color auto="1"/>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rgb="FF000000"/>
      </top>
      <bottom/>
      <diagonal/>
    </border>
    <border>
      <left/>
      <right style="thin">
        <color auto="1"/>
      </right>
      <top/>
      <bottom style="thin">
        <color rgb="FF00000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style="thin">
        <color auto="1"/>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0" fontId="17" fillId="0" borderId="51"/>
    <xf numFmtId="9" fontId="21" fillId="0" borderId="51" applyFont="0" applyFill="0" applyBorder="0" applyAlignment="0" applyProtection="0"/>
    <xf numFmtId="9" fontId="21" fillId="0" borderId="51" applyFont="0" applyFill="0" applyBorder="0" applyAlignment="0" applyProtection="0"/>
    <xf numFmtId="41" fontId="2" fillId="0" borderId="51"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1" fontId="29" fillId="0" borderId="0" applyFont="0" applyFill="0" applyBorder="0" applyAlignment="0" applyProtection="0"/>
    <xf numFmtId="9" fontId="29"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 fillId="0" borderId="51"/>
    <xf numFmtId="9" fontId="1" fillId="0" borderId="51" applyFont="0" applyFill="0" applyBorder="0" applyAlignment="0" applyProtection="0"/>
  </cellStyleXfs>
  <cellXfs count="738">
    <xf numFmtId="0" fontId="0" fillId="0" borderId="0" xfId="0" applyFont="1" applyAlignment="1"/>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4" fillId="2" borderId="23" xfId="0" applyFont="1" applyFill="1" applyBorder="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4" fillId="2" borderId="27" xfId="0" applyFont="1" applyFill="1" applyBorder="1" applyAlignment="1">
      <alignment vertical="center" wrapText="1"/>
    </xf>
    <xf numFmtId="0" fontId="6" fillId="2" borderId="29" xfId="0" applyFont="1" applyFill="1" applyBorder="1" applyAlignment="1">
      <alignment vertical="center" wrapText="1"/>
    </xf>
    <xf numFmtId="164" fontId="4" fillId="0" borderId="30" xfId="0" applyNumberFormat="1" applyFont="1" applyBorder="1" applyAlignment="1">
      <alignment horizontal="center" vertical="center" wrapText="1"/>
    </xf>
    <xf numFmtId="0" fontId="8" fillId="2" borderId="16" xfId="0" applyFont="1" applyFill="1" applyBorder="1" applyAlignment="1">
      <alignment vertical="center"/>
    </xf>
    <xf numFmtId="0" fontId="4" fillId="3" borderId="32"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6" fillId="0" borderId="53" xfId="0" applyFont="1" applyBorder="1" applyAlignment="1">
      <alignment horizontal="left" vertical="center" wrapText="1"/>
    </xf>
    <xf numFmtId="9" fontId="4" fillId="0" borderId="54" xfId="0" applyNumberFormat="1" applyFont="1" applyBorder="1" applyAlignment="1">
      <alignment horizontal="center" vertical="center" wrapText="1"/>
    </xf>
    <xf numFmtId="1" fontId="4" fillId="0" borderId="54" xfId="0" applyNumberFormat="1" applyFont="1" applyBorder="1" applyAlignment="1">
      <alignment horizontal="center" vertical="center" wrapText="1"/>
    </xf>
    <xf numFmtId="9" fontId="4" fillId="0" borderId="44" xfId="0" applyNumberFormat="1" applyFont="1" applyBorder="1" applyAlignment="1">
      <alignment horizontal="center" vertical="center" wrapText="1"/>
    </xf>
    <xf numFmtId="0" fontId="4" fillId="4" borderId="52" xfId="0" applyFont="1" applyFill="1" applyBorder="1" applyAlignment="1">
      <alignment horizontal="left" vertical="center" wrapText="1"/>
    </xf>
    <xf numFmtId="9" fontId="6" fillId="4" borderId="52" xfId="0" applyNumberFormat="1" applyFont="1" applyFill="1" applyBorder="1" applyAlignment="1">
      <alignment horizontal="center" vertical="center" wrapText="1"/>
    </xf>
    <xf numFmtId="168" fontId="6" fillId="5" borderId="52" xfId="0" applyNumberFormat="1" applyFont="1" applyFill="1" applyBorder="1" applyAlignment="1">
      <alignment vertical="center" wrapText="1"/>
    </xf>
    <xf numFmtId="171" fontId="6" fillId="5" borderId="52" xfId="0" applyNumberFormat="1" applyFont="1" applyFill="1" applyBorder="1" applyAlignment="1">
      <alignment vertical="center" wrapText="1"/>
    </xf>
    <xf numFmtId="0" fontId="4" fillId="0" borderId="52" xfId="0" applyFont="1" applyBorder="1" applyAlignment="1">
      <alignment horizontal="left" vertical="center" wrapText="1"/>
    </xf>
    <xf numFmtId="9" fontId="6" fillId="0" borderId="52" xfId="0" applyNumberFormat="1" applyFont="1" applyBorder="1" applyAlignment="1">
      <alignment horizontal="center" vertical="center" wrapText="1"/>
    </xf>
    <xf numFmtId="9" fontId="6" fillId="4" borderId="55" xfId="0" applyNumberFormat="1" applyFont="1" applyFill="1" applyBorder="1" applyAlignment="1">
      <alignment horizontal="center" vertical="center" wrapText="1"/>
    </xf>
    <xf numFmtId="0" fontId="8" fillId="0" borderId="0" xfId="0" applyFont="1" applyAlignment="1">
      <alignment vertical="center" wrapText="1"/>
    </xf>
    <xf numFmtId="0" fontId="10" fillId="6" borderId="52"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6" fillId="0" borderId="65"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0" xfId="0" applyFont="1" applyAlignment="1">
      <alignment vertical="center" wrapText="1"/>
    </xf>
    <xf numFmtId="0" fontId="8" fillId="0" borderId="52" xfId="0" applyFont="1" applyBorder="1" applyAlignment="1">
      <alignment vertical="center" wrapText="1"/>
    </xf>
    <xf numFmtId="173" fontId="8" fillId="0" borderId="52" xfId="0" applyNumberFormat="1" applyFont="1" applyBorder="1" applyAlignment="1">
      <alignment horizontal="right" vertical="center" wrapText="1"/>
    </xf>
    <xf numFmtId="1" fontId="6" fillId="0" borderId="64" xfId="0" applyNumberFormat="1" applyFont="1" applyBorder="1" applyAlignment="1">
      <alignment horizontal="center" vertical="center" wrapText="1"/>
    </xf>
    <xf numFmtId="2" fontId="6" fillId="0" borderId="64" xfId="0" applyNumberFormat="1" applyFont="1" applyBorder="1" applyAlignment="1">
      <alignment horizontal="center" vertical="center" wrapText="1"/>
    </xf>
    <xf numFmtId="164" fontId="6" fillId="0" borderId="64" xfId="0" applyNumberFormat="1" applyFont="1" applyBorder="1" applyAlignment="1">
      <alignment horizontal="center" vertical="center" wrapText="1"/>
    </xf>
    <xf numFmtId="0" fontId="6" fillId="0" borderId="38" xfId="0" applyFont="1" applyBorder="1" applyAlignment="1">
      <alignment horizontal="center" vertical="center" wrapText="1"/>
    </xf>
    <xf numFmtId="0" fontId="6" fillId="0" borderId="66" xfId="0" applyFont="1" applyBorder="1" applyAlignment="1">
      <alignment horizontal="center" vertical="center" wrapText="1"/>
    </xf>
    <xf numFmtId="174" fontId="10" fillId="6" borderId="67" xfId="0" applyNumberFormat="1" applyFont="1" applyFill="1" applyBorder="1" applyAlignment="1">
      <alignment horizontal="center" vertical="center" wrapText="1"/>
    </xf>
    <xf numFmtId="9" fontId="10" fillId="6" borderId="68" xfId="0" applyNumberFormat="1" applyFont="1" applyFill="1" applyBorder="1" applyAlignment="1">
      <alignment horizontal="center" vertical="center" wrapText="1"/>
    </xf>
    <xf numFmtId="0" fontId="0" fillId="0" borderId="69" xfId="0" applyFont="1" applyBorder="1" applyAlignment="1">
      <alignment horizontal="center"/>
    </xf>
    <xf numFmtId="0" fontId="0" fillId="0" borderId="47" xfId="0" applyFont="1" applyBorder="1" applyAlignment="1">
      <alignment horizontal="center"/>
    </xf>
    <xf numFmtId="0" fontId="0" fillId="7" borderId="52" xfId="0" applyFont="1" applyFill="1" applyBorder="1" applyAlignment="1"/>
    <xf numFmtId="9" fontId="6" fillId="7" borderId="52" xfId="0" applyNumberFormat="1" applyFont="1" applyFill="1" applyBorder="1" applyAlignment="1">
      <alignment horizontal="center" vertical="center" wrapText="1"/>
    </xf>
    <xf numFmtId="9" fontId="4" fillId="7" borderId="55" xfId="0" applyNumberFormat="1" applyFont="1" applyFill="1" applyBorder="1" applyAlignment="1">
      <alignment horizontal="center" vertical="center" wrapText="1"/>
    </xf>
    <xf numFmtId="9" fontId="6" fillId="7" borderId="65" xfId="0" applyNumberFormat="1" applyFont="1" applyFill="1" applyBorder="1" applyAlignment="1">
      <alignment horizontal="center" vertical="center" wrapText="1"/>
    </xf>
    <xf numFmtId="9" fontId="4" fillId="7" borderId="64" xfId="0" applyNumberFormat="1" applyFont="1" applyFill="1" applyBorder="1" applyAlignment="1">
      <alignment horizontal="center" vertical="center" wrapText="1"/>
    </xf>
    <xf numFmtId="0" fontId="0" fillId="7" borderId="70" xfId="0" applyFont="1" applyFill="1" applyBorder="1" applyAlignment="1"/>
    <xf numFmtId="0" fontId="0" fillId="8" borderId="52" xfId="0" applyFont="1" applyFill="1" applyBorder="1" applyAlignment="1"/>
    <xf numFmtId="9" fontId="6" fillId="8" borderId="52" xfId="0" applyNumberFormat="1" applyFont="1" applyFill="1" applyBorder="1" applyAlignment="1">
      <alignment horizontal="center" vertical="center" wrapText="1"/>
    </xf>
    <xf numFmtId="9" fontId="4" fillId="8" borderId="55" xfId="0" applyNumberFormat="1" applyFont="1" applyFill="1" applyBorder="1" applyAlignment="1">
      <alignment horizontal="center" vertical="center" wrapText="1"/>
    </xf>
    <xf numFmtId="9" fontId="4" fillId="8" borderId="65" xfId="0" applyNumberFormat="1" applyFont="1" applyFill="1" applyBorder="1" applyAlignment="1">
      <alignment horizontal="center" vertical="center" wrapText="1"/>
    </xf>
    <xf numFmtId="0" fontId="0" fillId="8" borderId="64" xfId="0" applyFont="1" applyFill="1" applyBorder="1" applyAlignment="1"/>
    <xf numFmtId="0" fontId="0" fillId="8" borderId="70" xfId="0" applyFont="1" applyFill="1" applyBorder="1" applyAlignment="1"/>
    <xf numFmtId="0" fontId="0" fillId="8" borderId="55" xfId="0" applyFont="1" applyFill="1" applyBorder="1" applyAlignment="1"/>
    <xf numFmtId="0" fontId="0" fillId="8" borderId="65" xfId="0" applyFont="1" applyFill="1" applyBorder="1" applyAlignment="1"/>
    <xf numFmtId="0" fontId="0" fillId="9" borderId="52" xfId="0" applyFont="1" applyFill="1" applyBorder="1" applyAlignment="1"/>
    <xf numFmtId="0" fontId="0" fillId="9" borderId="55" xfId="0" applyFont="1" applyFill="1" applyBorder="1" applyAlignment="1"/>
    <xf numFmtId="0" fontId="0" fillId="9" borderId="65" xfId="0" applyFont="1" applyFill="1" applyBorder="1" applyAlignment="1"/>
    <xf numFmtId="0" fontId="0" fillId="9" borderId="64" xfId="0" applyFont="1" applyFill="1" applyBorder="1" applyAlignment="1"/>
    <xf numFmtId="0" fontId="0" fillId="9" borderId="70" xfId="0" applyFont="1" applyFill="1" applyBorder="1" applyAlignment="1"/>
    <xf numFmtId="0" fontId="0" fillId="4" borderId="52" xfId="0" applyFont="1" applyFill="1" applyBorder="1" applyAlignment="1"/>
    <xf numFmtId="0" fontId="0" fillId="4" borderId="55" xfId="0" applyFont="1" applyFill="1" applyBorder="1" applyAlignment="1"/>
    <xf numFmtId="0" fontId="0" fillId="4" borderId="65" xfId="0" applyFont="1" applyFill="1" applyBorder="1" applyAlignment="1"/>
    <xf numFmtId="0" fontId="0" fillId="4" borderId="64" xfId="0" applyFont="1" applyFill="1" applyBorder="1" applyAlignment="1"/>
    <xf numFmtId="0" fontId="0" fillId="4" borderId="70" xfId="0" applyFont="1" applyFill="1" applyBorder="1" applyAlignment="1"/>
    <xf numFmtId="0" fontId="0" fillId="10" borderId="52" xfId="0" applyFont="1" applyFill="1" applyBorder="1" applyAlignment="1"/>
    <xf numFmtId="0" fontId="0" fillId="10" borderId="55" xfId="0" applyFont="1" applyFill="1" applyBorder="1" applyAlignment="1"/>
    <xf numFmtId="0" fontId="0" fillId="10" borderId="65" xfId="0" applyFont="1" applyFill="1" applyBorder="1" applyAlignment="1"/>
    <xf numFmtId="0" fontId="0" fillId="10" borderId="64" xfId="0" applyFont="1" applyFill="1" applyBorder="1" applyAlignment="1"/>
    <xf numFmtId="0" fontId="0" fillId="10" borderId="70" xfId="0" applyFont="1" applyFill="1" applyBorder="1" applyAlignment="1"/>
    <xf numFmtId="0" fontId="0" fillId="11" borderId="52" xfId="0" applyFont="1" applyFill="1" applyBorder="1" applyAlignment="1"/>
    <xf numFmtId="0" fontId="0" fillId="11" borderId="55" xfId="0" applyFont="1" applyFill="1" applyBorder="1" applyAlignment="1"/>
    <xf numFmtId="0" fontId="0" fillId="11" borderId="65" xfId="0" applyFont="1" applyFill="1" applyBorder="1" applyAlignment="1"/>
    <xf numFmtId="0" fontId="0" fillId="11" borderId="64" xfId="0" applyFont="1" applyFill="1" applyBorder="1" applyAlignment="1"/>
    <xf numFmtId="0" fontId="0" fillId="11" borderId="70" xfId="0" applyFont="1" applyFill="1" applyBorder="1" applyAlignment="1"/>
    <xf numFmtId="0" fontId="0" fillId="12" borderId="52" xfId="0" applyFont="1" applyFill="1" applyBorder="1" applyAlignment="1"/>
    <xf numFmtId="0" fontId="0" fillId="9" borderId="71" xfId="0" applyFont="1" applyFill="1" applyBorder="1" applyAlignment="1"/>
    <xf numFmtId="0" fontId="0" fillId="9" borderId="72" xfId="0" applyFont="1" applyFill="1" applyBorder="1" applyAlignment="1"/>
    <xf numFmtId="0" fontId="0" fillId="13" borderId="52" xfId="0" applyFont="1" applyFill="1" applyBorder="1" applyAlignment="1"/>
    <xf numFmtId="0" fontId="0" fillId="14" borderId="71" xfId="0" applyFont="1" applyFill="1" applyBorder="1" applyAlignment="1"/>
    <xf numFmtId="0" fontId="0" fillId="14" borderId="52" xfId="0" applyFont="1" applyFill="1" applyBorder="1" applyAlignment="1"/>
    <xf numFmtId="0" fontId="0" fillId="14" borderId="72" xfId="0" applyFont="1" applyFill="1" applyBorder="1" applyAlignment="1"/>
    <xf numFmtId="0" fontId="0" fillId="15" borderId="52" xfId="0" applyFont="1" applyFill="1" applyBorder="1" applyAlignment="1"/>
    <xf numFmtId="9" fontId="4" fillId="0" borderId="55" xfId="0" applyNumberFormat="1" applyFont="1" applyBorder="1" applyAlignment="1">
      <alignment horizontal="center" vertical="center" wrapText="1"/>
    </xf>
    <xf numFmtId="168" fontId="4" fillId="0" borderId="74" xfId="0" applyNumberFormat="1" applyFont="1" applyFill="1" applyBorder="1" applyAlignment="1">
      <alignment horizontal="center" vertical="center" wrapText="1"/>
    </xf>
    <xf numFmtId="0" fontId="4" fillId="0" borderId="71" xfId="0" applyFont="1" applyBorder="1" applyAlignment="1">
      <alignment horizontal="left" vertical="center" wrapText="1"/>
    </xf>
    <xf numFmtId="9" fontId="6" fillId="0" borderId="71" xfId="0" applyNumberFormat="1" applyFont="1" applyBorder="1" applyAlignment="1">
      <alignment horizontal="center" vertical="center" wrapText="1"/>
    </xf>
    <xf numFmtId="0" fontId="4" fillId="4" borderId="74" xfId="0" applyFont="1" applyFill="1" applyBorder="1" applyAlignment="1">
      <alignment horizontal="left" vertical="center" wrapText="1"/>
    </xf>
    <xf numFmtId="168" fontId="6" fillId="5" borderId="74" xfId="0" applyNumberFormat="1" applyFont="1" applyFill="1" applyBorder="1" applyAlignment="1">
      <alignment vertical="center" wrapText="1"/>
    </xf>
    <xf numFmtId="0" fontId="4" fillId="0" borderId="74" xfId="0" applyFont="1" applyBorder="1" applyAlignment="1">
      <alignment horizontal="left" vertical="center" wrapText="1"/>
    </xf>
    <xf numFmtId="0" fontId="8" fillId="0" borderId="0" xfId="0" applyFont="1" applyAlignment="1">
      <alignment vertical="center"/>
    </xf>
    <xf numFmtId="0" fontId="13" fillId="0" borderId="0" xfId="0" applyFont="1" applyAlignment="1"/>
    <xf numFmtId="0" fontId="13" fillId="0" borderId="0" xfId="0" applyFont="1" applyAlignment="1"/>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0" xfId="0" applyFont="1" applyAlignment="1">
      <alignment horizontal="center" vertical="center" wrapText="1"/>
    </xf>
    <xf numFmtId="165" fontId="8" fillId="0" borderId="0" xfId="0" applyNumberFormat="1" applyFont="1" applyAlignment="1">
      <alignment vertical="center"/>
    </xf>
    <xf numFmtId="169" fontId="8" fillId="0" borderId="0" xfId="0" applyNumberFormat="1" applyFont="1" applyAlignment="1">
      <alignment vertical="center"/>
    </xf>
    <xf numFmtId="9" fontId="9" fillId="0" borderId="0" xfId="0" applyNumberFormat="1" applyFont="1" applyAlignment="1">
      <alignment horizontal="center" vertical="center"/>
    </xf>
    <xf numFmtId="9" fontId="8" fillId="0" borderId="0" xfId="0" applyNumberFormat="1" applyFont="1" applyAlignment="1">
      <alignment vertical="center"/>
    </xf>
    <xf numFmtId="169" fontId="9" fillId="0" borderId="0" xfId="0" applyNumberFormat="1" applyFont="1" applyAlignment="1">
      <alignment vertical="center"/>
    </xf>
    <xf numFmtId="0" fontId="9" fillId="0" borderId="0" xfId="0" applyFont="1" applyAlignment="1">
      <alignment vertical="center"/>
    </xf>
    <xf numFmtId="171" fontId="8" fillId="5" borderId="52" xfId="0" applyNumberFormat="1" applyFont="1" applyFill="1" applyBorder="1" applyAlignment="1">
      <alignment vertical="center" wrapText="1"/>
    </xf>
    <xf numFmtId="171" fontId="8" fillId="0" borderId="0" xfId="0" applyNumberFormat="1" applyFont="1" applyAlignment="1">
      <alignment vertical="center"/>
    </xf>
    <xf numFmtId="10" fontId="8" fillId="0" borderId="0" xfId="0" applyNumberFormat="1" applyFont="1" applyAlignment="1">
      <alignment vertical="center"/>
    </xf>
    <xf numFmtId="168" fontId="8" fillId="5" borderId="52" xfId="0" applyNumberFormat="1" applyFont="1" applyFill="1" applyBorder="1" applyAlignment="1">
      <alignment horizontal="center" vertical="center" wrapText="1"/>
    </xf>
    <xf numFmtId="0" fontId="13" fillId="0" borderId="0" xfId="0" applyFont="1"/>
    <xf numFmtId="168" fontId="8" fillId="5" borderId="74" xfId="0" applyNumberFormat="1" applyFont="1" applyFill="1" applyBorder="1" applyAlignment="1">
      <alignment horizontal="center" vertical="center" wrapText="1"/>
    </xf>
    <xf numFmtId="0" fontId="8" fillId="18" borderId="74" xfId="0" applyFont="1" applyFill="1" applyBorder="1" applyAlignment="1">
      <alignment horizontal="justify" vertical="center" wrapText="1"/>
    </xf>
    <xf numFmtId="0" fontId="8" fillId="17" borderId="74" xfId="0" applyFont="1" applyFill="1" applyBorder="1" applyAlignment="1">
      <alignment vertical="center" wrapText="1"/>
    </xf>
    <xf numFmtId="9" fontId="4" fillId="0" borderId="74" xfId="0" applyNumberFormat="1" applyFont="1" applyBorder="1" applyAlignment="1">
      <alignment horizontal="center" vertical="center" wrapText="1"/>
    </xf>
    <xf numFmtId="168" fontId="4" fillId="17" borderId="74" xfId="0" applyNumberFormat="1" applyFont="1" applyFill="1" applyBorder="1" applyAlignment="1">
      <alignment horizontal="center" vertical="center" wrapText="1"/>
    </xf>
    <xf numFmtId="0" fontId="4" fillId="19" borderId="52" xfId="0" applyFont="1" applyFill="1" applyBorder="1" applyAlignment="1">
      <alignment horizontal="left" vertical="center" wrapText="1"/>
    </xf>
    <xf numFmtId="0" fontId="4" fillId="20" borderId="52" xfId="0" applyFont="1" applyFill="1" applyBorder="1" applyAlignment="1">
      <alignment horizontal="left" vertical="center" wrapText="1"/>
    </xf>
    <xf numFmtId="168" fontId="6" fillId="5" borderId="52" xfId="0" applyNumberFormat="1" applyFont="1" applyFill="1" applyBorder="1" applyAlignment="1">
      <alignment horizontal="left" vertical="center" wrapText="1"/>
    </xf>
    <xf numFmtId="0" fontId="4" fillId="2" borderId="51" xfId="0" applyFont="1" applyFill="1" applyBorder="1" applyAlignment="1">
      <alignment vertical="center" wrapText="1"/>
    </xf>
    <xf numFmtId="0" fontId="5" fillId="2" borderId="51" xfId="0" applyFont="1" applyFill="1" applyBorder="1" applyAlignment="1">
      <alignment vertical="center" wrapText="1"/>
    </xf>
    <xf numFmtId="0" fontId="4" fillId="2" borderId="31" xfId="0" applyFont="1" applyFill="1" applyBorder="1" applyAlignment="1">
      <alignment vertical="center" wrapText="1"/>
    </xf>
    <xf numFmtId="0" fontId="6" fillId="2" borderId="51" xfId="0" applyFont="1" applyFill="1" applyBorder="1" applyAlignment="1">
      <alignment vertical="center" wrapText="1"/>
    </xf>
    <xf numFmtId="0" fontId="7" fillId="2" borderId="5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2" borderId="28" xfId="0" applyFont="1" applyFill="1" applyBorder="1" applyAlignment="1">
      <alignment vertical="center" wrapText="1"/>
    </xf>
    <xf numFmtId="0" fontId="6" fillId="2" borderId="35" xfId="0" applyFont="1" applyFill="1" applyBorder="1" applyAlignment="1">
      <alignment vertical="center" wrapText="1"/>
    </xf>
    <xf numFmtId="0" fontId="8" fillId="2" borderId="31" xfId="0" applyFont="1" applyFill="1" applyBorder="1" applyAlignment="1">
      <alignment vertical="center"/>
    </xf>
    <xf numFmtId="0" fontId="8" fillId="2" borderId="51" xfId="0" applyFont="1" applyFill="1" applyBorder="1" applyAlignment="1">
      <alignment vertical="center"/>
    </xf>
    <xf numFmtId="0" fontId="4" fillId="2" borderId="61" xfId="0" applyFont="1" applyFill="1" applyBorder="1" applyAlignment="1">
      <alignment horizontal="center" vertical="center" wrapText="1"/>
    </xf>
    <xf numFmtId="0" fontId="6" fillId="2" borderId="31" xfId="0" applyFont="1" applyFill="1" applyBorder="1" applyAlignment="1">
      <alignment vertical="center" wrapText="1"/>
    </xf>
    <xf numFmtId="0" fontId="4" fillId="2" borderId="51" xfId="0" applyFont="1" applyFill="1" applyBorder="1" applyAlignment="1">
      <alignment horizontal="left" vertical="center" wrapText="1"/>
    </xf>
    <xf numFmtId="166" fontId="8" fillId="2" borderId="51" xfId="0" applyNumberFormat="1" applyFont="1" applyFill="1" applyBorder="1" applyAlignment="1">
      <alignment vertical="center"/>
    </xf>
    <xf numFmtId="172" fontId="6" fillId="2" borderId="51" xfId="0" applyNumberFormat="1" applyFont="1" applyFill="1" applyBorder="1" applyAlignment="1">
      <alignment vertical="center" wrapText="1"/>
    </xf>
    <xf numFmtId="0" fontId="8" fillId="0" borderId="71" xfId="0" applyFont="1" applyBorder="1" applyAlignment="1">
      <alignment vertical="center" wrapText="1"/>
    </xf>
    <xf numFmtId="173" fontId="8" fillId="0" borderId="71" xfId="0" applyNumberFormat="1" applyFont="1" applyBorder="1" applyAlignment="1">
      <alignment horizontal="right" vertical="center" wrapText="1"/>
    </xf>
    <xf numFmtId="0" fontId="8" fillId="0" borderId="72" xfId="0" applyFont="1" applyBorder="1" applyAlignment="1">
      <alignment vertical="center" wrapText="1"/>
    </xf>
    <xf numFmtId="173" fontId="8" fillId="0" borderId="72" xfId="0" applyNumberFormat="1" applyFont="1" applyBorder="1" applyAlignment="1">
      <alignment horizontal="right" vertical="center" wrapText="1"/>
    </xf>
    <xf numFmtId="9" fontId="6" fillId="0" borderId="72" xfId="0" applyNumberFormat="1" applyFont="1" applyBorder="1" applyAlignment="1">
      <alignment horizontal="center" vertical="center" wrapText="1"/>
    </xf>
    <xf numFmtId="0" fontId="4" fillId="2" borderId="5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0" fillId="0" borderId="0" xfId="0" applyFont="1" applyAlignment="1"/>
    <xf numFmtId="0" fontId="0" fillId="0" borderId="46" xfId="0" applyFont="1" applyBorder="1" applyAlignment="1">
      <alignment horizontal="center"/>
    </xf>
    <xf numFmtId="0" fontId="13" fillId="0" borderId="0" xfId="0" applyFont="1" applyAlignment="1"/>
    <xf numFmtId="0" fontId="4" fillId="2" borderId="5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8" fillId="0" borderId="0" xfId="0" applyFont="1" applyAlignment="1"/>
    <xf numFmtId="168" fontId="6" fillId="5" borderId="74" xfId="0" applyNumberFormat="1" applyFont="1" applyFill="1" applyBorder="1" applyAlignment="1">
      <alignment horizontal="justify" vertical="center" wrapText="1"/>
    </xf>
    <xf numFmtId="2" fontId="6" fillId="2" borderId="51" xfId="0" applyNumberFormat="1" applyFont="1" applyFill="1" applyBorder="1" applyAlignment="1">
      <alignment horizontal="center" vertical="center" wrapText="1"/>
    </xf>
    <xf numFmtId="0" fontId="19" fillId="0" borderId="0" xfId="0" applyFont="1"/>
    <xf numFmtId="0" fontId="18" fillId="22" borderId="74" xfId="1" applyFont="1" applyFill="1" applyBorder="1" applyAlignment="1">
      <alignment horizontal="center" vertical="center" wrapText="1"/>
    </xf>
    <xf numFmtId="0" fontId="22" fillId="0" borderId="0" xfId="0" applyFont="1" applyAlignment="1">
      <alignment horizontal="center" vertical="center"/>
    </xf>
    <xf numFmtId="0" fontId="22" fillId="0" borderId="51" xfId="0" applyFont="1" applyBorder="1" applyAlignment="1">
      <alignment horizontal="center" vertical="center"/>
    </xf>
    <xf numFmtId="0" fontId="18" fillId="0" borderId="74" xfId="1" applyFont="1" applyBorder="1" applyAlignment="1">
      <alignment horizontal="center" vertical="center" wrapText="1"/>
    </xf>
    <xf numFmtId="164" fontId="22" fillId="0" borderId="0" xfId="0" applyNumberFormat="1" applyFont="1" applyAlignment="1">
      <alignment horizontal="center" vertical="center"/>
    </xf>
    <xf numFmtId="0" fontId="22" fillId="0" borderId="0" xfId="0" applyFont="1"/>
    <xf numFmtId="0" fontId="22" fillId="0" borderId="0" xfId="0" applyFont="1" applyAlignment="1">
      <alignment horizontal="center"/>
    </xf>
    <xf numFmtId="164" fontId="24" fillId="0" borderId="0" xfId="0" applyNumberFormat="1" applyFont="1" applyAlignment="1">
      <alignment horizontal="center" vertical="center"/>
    </xf>
    <xf numFmtId="164" fontId="23" fillId="23" borderId="0" xfId="0" applyNumberFormat="1" applyFont="1" applyFill="1" applyAlignment="1">
      <alignment horizontal="center" vertical="center"/>
    </xf>
    <xf numFmtId="0" fontId="18" fillId="24" borderId="74" xfId="1" applyFont="1" applyFill="1" applyBorder="1" applyAlignment="1">
      <alignment horizontal="center" vertical="center" wrapText="1"/>
    </xf>
    <xf numFmtId="164" fontId="22" fillId="24" borderId="0" xfId="0" applyNumberFormat="1" applyFont="1" applyFill="1" applyAlignment="1">
      <alignment horizontal="center" vertical="center"/>
    </xf>
    <xf numFmtId="164" fontId="24" fillId="24" borderId="0" xfId="0" applyNumberFormat="1" applyFont="1" applyFill="1" applyAlignment="1">
      <alignment horizontal="center" vertical="center"/>
    </xf>
    <xf numFmtId="164" fontId="23" fillId="0" borderId="0" xfId="0" applyNumberFormat="1" applyFont="1" applyAlignment="1">
      <alignment horizontal="center" vertical="center"/>
    </xf>
    <xf numFmtId="164" fontId="23" fillId="24" borderId="0" xfId="0" applyNumberFormat="1" applyFont="1" applyFill="1" applyAlignment="1">
      <alignment horizontal="center" vertical="center"/>
    </xf>
    <xf numFmtId="0" fontId="23" fillId="0" borderId="0" xfId="0" applyFont="1" applyAlignment="1">
      <alignment horizontal="center" vertical="center"/>
    </xf>
    <xf numFmtId="0" fontId="11" fillId="0" borderId="0" xfId="0" applyFont="1"/>
    <xf numFmtId="0" fontId="4" fillId="22" borderId="74" xfId="1" applyFont="1" applyFill="1" applyBorder="1" applyAlignment="1">
      <alignment horizontal="center" vertical="center" wrapText="1"/>
    </xf>
    <xf numFmtId="0" fontId="4" fillId="0" borderId="74" xfId="1" applyFont="1" applyBorder="1" applyAlignment="1">
      <alignment horizontal="center" vertical="center" wrapText="1"/>
    </xf>
    <xf numFmtId="164" fontId="11" fillId="0" borderId="0" xfId="0" applyNumberFormat="1" applyFont="1" applyAlignment="1">
      <alignment horizontal="center" vertical="center"/>
    </xf>
    <xf numFmtId="164" fontId="25" fillId="0" borderId="0" xfId="0" applyNumberFormat="1" applyFont="1" applyAlignment="1">
      <alignment horizontal="center" vertical="center"/>
    </xf>
    <xf numFmtId="0" fontId="11" fillId="0" borderId="51" xfId="0" applyFont="1" applyBorder="1" applyAlignment="1">
      <alignment horizontal="center" vertical="center"/>
    </xf>
    <xf numFmtId="0" fontId="11" fillId="0" borderId="0" xfId="0" applyFont="1" applyAlignment="1">
      <alignment horizontal="center" vertical="center"/>
    </xf>
    <xf numFmtId="0" fontId="4" fillId="24" borderId="74" xfId="1" applyFont="1" applyFill="1" applyBorder="1" applyAlignment="1">
      <alignment horizontal="center" vertical="center" wrapText="1"/>
    </xf>
    <xf numFmtId="164" fontId="11" fillId="24" borderId="0" xfId="0" applyNumberFormat="1" applyFont="1" applyFill="1" applyAlignment="1">
      <alignment horizontal="center" vertical="center"/>
    </xf>
    <xf numFmtId="164" fontId="25" fillId="23" borderId="0" xfId="0" applyNumberFormat="1" applyFont="1" applyFill="1" applyAlignment="1">
      <alignment horizontal="center" vertical="center"/>
    </xf>
    <xf numFmtId="0" fontId="8" fillId="18" borderId="74" xfId="0" applyFont="1" applyFill="1" applyBorder="1" applyAlignment="1">
      <alignment horizontal="center" vertical="center" wrapText="1"/>
    </xf>
    <xf numFmtId="171" fontId="8" fillId="5" borderId="74" xfId="0" applyNumberFormat="1" applyFont="1" applyFill="1" applyBorder="1" applyAlignment="1">
      <alignment horizontal="center" vertical="center" wrapText="1"/>
    </xf>
    <xf numFmtId="0" fontId="6" fillId="0" borderId="52" xfId="0" applyFont="1" applyBorder="1" applyAlignment="1">
      <alignment horizontal="center" vertical="center" wrapText="1"/>
    </xf>
    <xf numFmtId="0" fontId="6" fillId="4" borderId="52" xfId="0" applyFont="1" applyFill="1" applyBorder="1" applyAlignment="1">
      <alignment horizontal="center" vertical="center" wrapText="1"/>
    </xf>
    <xf numFmtId="0" fontId="6" fillId="5" borderId="52" xfId="0" applyFont="1" applyFill="1" applyBorder="1" applyAlignment="1">
      <alignment vertical="center" wrapText="1"/>
    </xf>
    <xf numFmtId="0" fontId="26" fillId="25" borderId="52" xfId="0" applyFont="1" applyFill="1" applyBorder="1" applyAlignment="1">
      <alignment vertical="center" wrapText="1"/>
    </xf>
    <xf numFmtId="0" fontId="6" fillId="25" borderId="52" xfId="0" applyFont="1" applyFill="1" applyBorder="1" applyAlignment="1">
      <alignment vertical="center" wrapText="1"/>
    </xf>
    <xf numFmtId="0" fontId="6" fillId="26" borderId="52" xfId="0" applyFont="1" applyFill="1" applyBorder="1" applyAlignment="1">
      <alignment vertical="center" wrapText="1"/>
    </xf>
    <xf numFmtId="0" fontId="8" fillId="27" borderId="52" xfId="0" applyFont="1" applyFill="1" applyBorder="1" applyAlignment="1">
      <alignment vertical="center" wrapText="1"/>
    </xf>
    <xf numFmtId="4" fontId="4" fillId="0" borderId="54" xfId="0" applyNumberFormat="1" applyFont="1" applyBorder="1" applyAlignment="1">
      <alignment horizontal="center" vertical="center" wrapText="1"/>
    </xf>
    <xf numFmtId="0" fontId="4" fillId="2" borderId="51" xfId="0" applyFont="1" applyFill="1" applyBorder="1" applyAlignment="1">
      <alignment horizontal="center" vertical="center" wrapText="1"/>
    </xf>
    <xf numFmtId="0" fontId="4" fillId="3" borderId="72" xfId="0" applyFont="1" applyFill="1" applyBorder="1" applyAlignment="1">
      <alignment horizontal="center" vertical="center" wrapText="1"/>
    </xf>
    <xf numFmtId="9" fontId="6" fillId="0" borderId="74" xfId="0" applyNumberFormat="1" applyFont="1" applyBorder="1" applyAlignment="1">
      <alignment horizontal="center" vertical="center" wrapText="1"/>
    </xf>
    <xf numFmtId="0" fontId="6" fillId="5" borderId="52" xfId="0" applyFont="1" applyFill="1" applyBorder="1" applyAlignment="1">
      <alignment horizontal="center" vertical="center" wrapText="1"/>
    </xf>
    <xf numFmtId="9" fontId="6" fillId="25" borderId="52" xfId="0" applyNumberFormat="1" applyFont="1" applyFill="1" applyBorder="1" applyAlignment="1">
      <alignment horizontal="center" vertical="center" wrapText="1"/>
    </xf>
    <xf numFmtId="0" fontId="6" fillId="25" borderId="52" xfId="0" applyFont="1" applyFill="1" applyBorder="1" applyAlignment="1">
      <alignment horizontal="center" vertical="center" wrapText="1"/>
    </xf>
    <xf numFmtId="0" fontId="8" fillId="27" borderId="52" xfId="0" applyFont="1" applyFill="1" applyBorder="1" applyAlignment="1">
      <alignment horizontal="center" vertical="center" wrapText="1"/>
    </xf>
    <xf numFmtId="9" fontId="6" fillId="26" borderId="52" xfId="0" applyNumberFormat="1" applyFont="1" applyFill="1" applyBorder="1" applyAlignment="1">
      <alignment horizontal="center" vertical="center" wrapText="1"/>
    </xf>
    <xf numFmtId="0" fontId="4" fillId="0" borderId="0" xfId="0" applyNumberFormat="1" applyFont="1" applyAlignment="1">
      <alignment vertical="center" wrapText="1"/>
    </xf>
    <xf numFmtId="0" fontId="9" fillId="0" borderId="0" xfId="0" applyNumberFormat="1" applyFont="1" applyAlignment="1">
      <alignment horizontal="center" vertical="center"/>
    </xf>
    <xf numFmtId="2" fontId="4" fillId="0" borderId="54" xfId="0" applyNumberFormat="1" applyFont="1" applyBorder="1" applyAlignment="1">
      <alignment horizontal="center" vertical="center" wrapText="1"/>
    </xf>
    <xf numFmtId="0" fontId="20" fillId="29" borderId="0" xfId="0" applyFont="1" applyFill="1" applyAlignment="1">
      <alignment vertical="center"/>
    </xf>
    <xf numFmtId="164" fontId="30" fillId="29" borderId="0" xfId="0" applyNumberFormat="1" applyFont="1" applyFill="1" applyAlignment="1">
      <alignment horizontal="center" vertical="center"/>
    </xf>
    <xf numFmtId="2" fontId="30" fillId="29" borderId="0" xfId="0" applyNumberFormat="1" applyFont="1" applyFill="1" applyAlignment="1">
      <alignment horizontal="center" vertical="center"/>
    </xf>
    <xf numFmtId="9" fontId="4" fillId="0" borderId="4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0" fontId="4" fillId="4" borderId="71" xfId="0" applyFont="1" applyFill="1" applyBorder="1" applyAlignment="1">
      <alignment horizontal="left" vertical="center" wrapText="1"/>
    </xf>
    <xf numFmtId="168" fontId="6" fillId="5" borderId="71" xfId="0" applyNumberFormat="1" applyFont="1" applyFill="1" applyBorder="1" applyAlignment="1">
      <alignment vertical="center" wrapText="1"/>
    </xf>
    <xf numFmtId="9" fontId="6" fillId="4" borderId="74" xfId="0" applyNumberFormat="1" applyFont="1" applyFill="1" applyBorder="1" applyAlignment="1">
      <alignment horizontal="center" vertical="center" wrapText="1"/>
    </xf>
    <xf numFmtId="0" fontId="4" fillId="4" borderId="49" xfId="0" applyFont="1" applyFill="1" applyBorder="1" applyAlignment="1">
      <alignment horizontal="left" vertical="center" wrapText="1"/>
    </xf>
    <xf numFmtId="168" fontId="6" fillId="5" borderId="49" xfId="0" applyNumberFormat="1" applyFont="1" applyFill="1" applyBorder="1" applyAlignment="1">
      <alignment vertical="center" wrapText="1"/>
    </xf>
    <xf numFmtId="171" fontId="6" fillId="5" borderId="49" xfId="0" applyNumberFormat="1" applyFont="1" applyFill="1" applyBorder="1" applyAlignment="1">
      <alignment vertical="center" wrapText="1"/>
    </xf>
    <xf numFmtId="177" fontId="4" fillId="0" borderId="54" xfId="7" applyNumberFormat="1" applyFont="1" applyBorder="1" applyAlignment="1">
      <alignment horizontal="center" vertical="center" wrapText="1"/>
    </xf>
    <xf numFmtId="164" fontId="8" fillId="0" borderId="0" xfId="0" applyNumberFormat="1" applyFont="1" applyAlignment="1">
      <alignment vertical="center"/>
    </xf>
    <xf numFmtId="1" fontId="30" fillId="29" borderId="0" xfId="0" applyNumberFormat="1" applyFont="1" applyFill="1" applyAlignment="1">
      <alignment horizontal="center" vertical="center"/>
    </xf>
    <xf numFmtId="0" fontId="8" fillId="0" borderId="0" xfId="0" applyFont="1" applyAlignment="1">
      <alignment horizontal="center" vertical="center"/>
    </xf>
    <xf numFmtId="165" fontId="8" fillId="0" borderId="0" xfId="0" applyNumberFormat="1" applyFont="1" applyAlignment="1">
      <alignment horizontal="center" vertical="center"/>
    </xf>
    <xf numFmtId="0" fontId="4" fillId="0" borderId="0" xfId="0" applyNumberFormat="1" applyFont="1" applyAlignment="1">
      <alignment horizontal="center" vertical="center" wrapText="1"/>
    </xf>
    <xf numFmtId="9" fontId="8" fillId="0" borderId="0" xfId="0" applyNumberFormat="1" applyFont="1" applyAlignment="1">
      <alignment horizontal="center" vertical="center"/>
    </xf>
    <xf numFmtId="9" fontId="4" fillId="0" borderId="0" xfId="0" applyNumberFormat="1" applyFont="1" applyAlignment="1">
      <alignment horizontal="center" vertical="center" wrapText="1"/>
    </xf>
    <xf numFmtId="0" fontId="13" fillId="0" borderId="0" xfId="0" applyFont="1" applyAlignment="1">
      <alignment horizontal="center"/>
    </xf>
    <xf numFmtId="0" fontId="19" fillId="0" borderId="0" xfId="0" applyFont="1" applyAlignment="1">
      <alignment horizontal="center"/>
    </xf>
    <xf numFmtId="0" fontId="22" fillId="0" borderId="51" xfId="0" applyFont="1" applyBorder="1" applyAlignment="1">
      <alignment horizontal="center"/>
    </xf>
    <xf numFmtId="0" fontId="4" fillId="3" borderId="74" xfId="0" applyFont="1" applyFill="1" applyBorder="1" applyAlignment="1">
      <alignment horizontal="center" vertical="center" wrapText="1"/>
    </xf>
    <xf numFmtId="171" fontId="6" fillId="5" borderId="74" xfId="0" applyNumberFormat="1" applyFont="1" applyFill="1" applyBorder="1" applyAlignment="1">
      <alignment vertical="center" wrapText="1"/>
    </xf>
    <xf numFmtId="171" fontId="8" fillId="5" borderId="74" xfId="0" applyNumberFormat="1" applyFont="1" applyFill="1" applyBorder="1" applyAlignment="1">
      <alignment vertical="center" wrapText="1"/>
    </xf>
    <xf numFmtId="9" fontId="8" fillId="0" borderId="74" xfId="0" applyNumberFormat="1" applyFont="1" applyBorder="1" applyAlignment="1">
      <alignment horizontal="center" vertical="center" wrapText="1"/>
    </xf>
    <xf numFmtId="9" fontId="6" fillId="4" borderId="52" xfId="8" applyFont="1" applyFill="1" applyBorder="1" applyAlignment="1">
      <alignment horizontal="center" vertical="center" wrapText="1"/>
    </xf>
    <xf numFmtId="9" fontId="6" fillId="26" borderId="52" xfId="8" applyFont="1" applyFill="1" applyBorder="1" applyAlignment="1">
      <alignment horizontal="center" vertical="center" wrapText="1"/>
    </xf>
    <xf numFmtId="0" fontId="31" fillId="0" borderId="0" xfId="0" applyFont="1" applyAlignment="1">
      <alignment vertical="center"/>
    </xf>
    <xf numFmtId="9" fontId="6" fillId="4" borderId="55" xfId="8"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2" borderId="74" xfId="1" applyFont="1" applyFill="1" applyBorder="1" applyAlignment="1">
      <alignment horizontal="center" vertical="center" wrapText="1"/>
    </xf>
    <xf numFmtId="9" fontId="6" fillId="21" borderId="74" xfId="0" applyNumberFormat="1" applyFont="1" applyFill="1" applyBorder="1" applyAlignment="1">
      <alignment horizontal="center" vertical="center" wrapText="1"/>
    </xf>
    <xf numFmtId="0" fontId="6" fillId="0" borderId="0" xfId="0" applyFont="1" applyAlignment="1">
      <alignment vertical="center"/>
    </xf>
    <xf numFmtId="0" fontId="12" fillId="0" borderId="0" xfId="0" applyFont="1" applyAlignment="1"/>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applyFont="1" applyAlignment="1">
      <alignment horizontal="center" vertical="center" wrapText="1"/>
    </xf>
    <xf numFmtId="0" fontId="6" fillId="2" borderId="31" xfId="0" applyFont="1" applyFill="1" applyBorder="1" applyAlignment="1">
      <alignment vertical="center"/>
    </xf>
    <xf numFmtId="0" fontId="6" fillId="2" borderId="51" xfId="0" applyFont="1" applyFill="1" applyBorder="1" applyAlignment="1">
      <alignment vertical="center"/>
    </xf>
    <xf numFmtId="0" fontId="6" fillId="2" borderId="16" xfId="0" applyFont="1" applyFill="1" applyBorder="1" applyAlignment="1">
      <alignment vertical="center"/>
    </xf>
    <xf numFmtId="165" fontId="6" fillId="0" borderId="0" xfId="0" applyNumberFormat="1" applyFont="1" applyAlignment="1">
      <alignment vertical="center"/>
    </xf>
    <xf numFmtId="166" fontId="6" fillId="2" borderId="51" xfId="0" applyNumberFormat="1" applyFont="1" applyFill="1" applyBorder="1" applyAlignment="1">
      <alignment vertical="center"/>
    </xf>
    <xf numFmtId="169" fontId="6" fillId="0" borderId="0" xfId="0" applyNumberFormat="1" applyFont="1" applyAlignment="1">
      <alignment vertical="center"/>
    </xf>
    <xf numFmtId="9" fontId="4" fillId="0" borderId="0" xfId="0" applyNumberFormat="1" applyFont="1" applyAlignment="1">
      <alignment horizontal="center" vertical="center"/>
    </xf>
    <xf numFmtId="9" fontId="6" fillId="0" borderId="0" xfId="0" applyNumberFormat="1" applyFont="1" applyAlignment="1">
      <alignment vertical="center"/>
    </xf>
    <xf numFmtId="169" fontId="4" fillId="0" borderId="0" xfId="0" applyNumberFormat="1" applyFont="1" applyAlignment="1">
      <alignment vertical="center"/>
    </xf>
    <xf numFmtId="0" fontId="4" fillId="0" borderId="0" xfId="0" applyFont="1" applyAlignment="1">
      <alignment vertical="center"/>
    </xf>
    <xf numFmtId="0" fontId="12" fillId="0" borderId="0" xfId="0" applyFont="1"/>
    <xf numFmtId="168" fontId="6" fillId="5" borderId="52" xfId="0" applyNumberFormat="1" applyFont="1" applyFill="1" applyBorder="1" applyAlignment="1">
      <alignment horizontal="center" vertical="center" wrapText="1"/>
    </xf>
    <xf numFmtId="0" fontId="6" fillId="28" borderId="0" xfId="0" applyFont="1" applyFill="1" applyAlignment="1">
      <alignment vertical="center"/>
    </xf>
    <xf numFmtId="0" fontId="12" fillId="28" borderId="0" xfId="0" applyFont="1" applyFill="1"/>
    <xf numFmtId="0" fontId="6" fillId="0" borderId="51" xfId="0" applyFont="1" applyBorder="1" applyAlignment="1">
      <alignment vertical="center"/>
    </xf>
    <xf numFmtId="0" fontId="12" fillId="0" borderId="51" xfId="0" applyFont="1" applyBorder="1"/>
    <xf numFmtId="0" fontId="12" fillId="0" borderId="74" xfId="0" applyFont="1" applyBorder="1"/>
    <xf numFmtId="168" fontId="6" fillId="5" borderId="76" xfId="0" applyNumberFormat="1" applyFont="1" applyFill="1" applyBorder="1" applyAlignment="1">
      <alignment horizontal="center" vertical="center" wrapText="1"/>
    </xf>
    <xf numFmtId="171" fontId="6" fillId="0" borderId="0" xfId="0" applyNumberFormat="1" applyFont="1" applyAlignment="1">
      <alignment vertical="center"/>
    </xf>
    <xf numFmtId="10" fontId="6" fillId="0" borderId="0" xfId="0" applyNumberFormat="1" applyFont="1" applyAlignment="1">
      <alignment vertical="center"/>
    </xf>
    <xf numFmtId="170" fontId="6" fillId="0" borderId="0" xfId="0" applyNumberFormat="1" applyFont="1" applyAlignment="1">
      <alignment vertical="center"/>
    </xf>
    <xf numFmtId="0" fontId="6" fillId="0" borderId="0" xfId="0" applyFont="1"/>
    <xf numFmtId="164" fontId="30" fillId="0" borderId="0" xfId="0" applyNumberFormat="1" applyFont="1" applyAlignment="1">
      <alignment horizontal="center" vertical="center"/>
    </xf>
    <xf numFmtId="164" fontId="32" fillId="0" borderId="0" xfId="0" applyNumberFormat="1" applyFont="1" applyAlignment="1">
      <alignment horizontal="center" vertical="center"/>
    </xf>
    <xf numFmtId="0" fontId="30" fillId="0" borderId="51" xfId="0" applyFont="1" applyBorder="1" applyAlignment="1">
      <alignment horizontal="center" vertical="center"/>
    </xf>
    <xf numFmtId="0" fontId="30" fillId="0" borderId="0" xfId="0" applyFont="1" applyAlignment="1">
      <alignment horizontal="center" vertical="center"/>
    </xf>
    <xf numFmtId="164" fontId="30" fillId="24" borderId="0" xfId="0" applyNumberFormat="1" applyFont="1" applyFill="1" applyAlignment="1">
      <alignment horizontal="center" vertical="center"/>
    </xf>
    <xf numFmtId="164" fontId="32" fillId="24" borderId="0" xfId="0" applyNumberFormat="1" applyFont="1" applyFill="1" applyAlignment="1">
      <alignment horizontal="center" vertical="center"/>
    </xf>
    <xf numFmtId="164" fontId="32" fillId="23" borderId="0" xfId="0" applyNumberFormat="1" applyFont="1" applyFill="1" applyAlignment="1">
      <alignment horizontal="center" vertical="center"/>
    </xf>
    <xf numFmtId="9" fontId="30" fillId="0" borderId="0" xfId="0" applyNumberFormat="1" applyFont="1" applyAlignment="1">
      <alignment horizontal="center" vertical="center"/>
    </xf>
    <xf numFmtId="0" fontId="6" fillId="0" borderId="0" xfId="0" applyFont="1" applyAlignment="1"/>
    <xf numFmtId="0" fontId="4" fillId="2" borderId="51"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35" fillId="0" borderId="51" xfId="11" applyFont="1" applyAlignment="1">
      <alignment vertical="center"/>
    </xf>
    <xf numFmtId="0" fontId="35" fillId="0" borderId="51" xfId="11" applyFont="1" applyAlignment="1">
      <alignment vertical="center" wrapText="1"/>
    </xf>
    <xf numFmtId="0" fontId="37" fillId="17" borderId="108" xfId="11" applyFont="1" applyFill="1" applyBorder="1" applyAlignment="1">
      <alignment horizontal="center" vertical="center" wrapText="1"/>
    </xf>
    <xf numFmtId="0" fontId="37" fillId="17" borderId="109" xfId="11" applyFont="1" applyFill="1" applyBorder="1" applyAlignment="1">
      <alignment horizontal="center" vertical="center" wrapText="1"/>
    </xf>
    <xf numFmtId="0" fontId="37" fillId="17" borderId="110" xfId="11" applyFont="1" applyFill="1" applyBorder="1" applyAlignment="1">
      <alignment horizontal="center" vertical="center" wrapText="1"/>
    </xf>
    <xf numFmtId="0" fontId="37" fillId="0" borderId="51" xfId="11" applyFont="1" applyAlignment="1">
      <alignment horizontal="center" vertical="center"/>
    </xf>
    <xf numFmtId="0" fontId="37" fillId="17" borderId="117" xfId="11" applyFont="1" applyFill="1" applyBorder="1" applyAlignment="1">
      <alignment horizontal="center" vertical="center" wrapText="1"/>
    </xf>
    <xf numFmtId="6" fontId="6" fillId="0" borderId="131" xfId="0" applyNumberFormat="1" applyFont="1" applyBorder="1" applyAlignment="1">
      <alignment horizontal="left" vertical="center" wrapText="1"/>
    </xf>
    <xf numFmtId="9" fontId="4" fillId="0" borderId="132" xfId="0" applyNumberFormat="1" applyFont="1" applyBorder="1" applyAlignment="1">
      <alignment horizontal="center" vertical="center" wrapText="1"/>
    </xf>
    <xf numFmtId="1" fontId="4" fillId="0" borderId="132" xfId="0" applyNumberFormat="1" applyFont="1" applyBorder="1" applyAlignment="1">
      <alignment horizontal="center" vertical="center" wrapText="1"/>
    </xf>
    <xf numFmtId="4" fontId="4" fillId="0" borderId="132" xfId="0" applyNumberFormat="1" applyFont="1" applyBorder="1" applyAlignment="1">
      <alignment horizontal="center" vertical="center" wrapText="1"/>
    </xf>
    <xf numFmtId="0" fontId="6" fillId="0" borderId="137" xfId="0" applyFont="1" applyBorder="1" applyAlignment="1">
      <alignment horizontal="left" vertical="center" wrapText="1"/>
    </xf>
    <xf numFmtId="9" fontId="4" fillId="0" borderId="138" xfId="0" applyNumberFormat="1" applyFont="1" applyBorder="1" applyAlignment="1">
      <alignment horizontal="center" vertical="center" wrapText="1"/>
    </xf>
    <xf numFmtId="164" fontId="4" fillId="0" borderId="138" xfId="0" applyNumberFormat="1" applyFont="1" applyBorder="1" applyAlignment="1">
      <alignment horizontal="center" vertical="center" wrapText="1"/>
    </xf>
    <xf numFmtId="2" fontId="4" fillId="0" borderId="138" xfId="0" applyNumberFormat="1" applyFont="1" applyBorder="1" applyAlignment="1">
      <alignment horizontal="center" vertical="center" wrapText="1"/>
    </xf>
    <xf numFmtId="9" fontId="8" fillId="0" borderId="0" xfId="8" applyFont="1" applyAlignment="1">
      <alignment horizontal="center" vertical="center"/>
    </xf>
    <xf numFmtId="0" fontId="6" fillId="0" borderId="0" xfId="0" applyFont="1" applyAlignment="1">
      <alignment horizontal="center" vertical="center"/>
    </xf>
    <xf numFmtId="165" fontId="6" fillId="0" borderId="0" xfId="0" applyNumberFormat="1" applyFont="1" applyAlignment="1">
      <alignment horizontal="center" vertical="center"/>
    </xf>
    <xf numFmtId="9" fontId="6" fillId="0" borderId="0" xfId="8" applyFont="1" applyAlignment="1">
      <alignment horizontal="center" vertical="center"/>
    </xf>
    <xf numFmtId="0" fontId="6" fillId="0" borderId="0" xfId="0" applyFont="1" applyAlignment="1">
      <alignment horizontal="center"/>
    </xf>
    <xf numFmtId="0" fontId="12" fillId="0" borderId="0" xfId="0" applyFont="1" applyAlignment="1">
      <alignment horizontal="center"/>
    </xf>
    <xf numFmtId="0" fontId="4" fillId="0" borderId="51" xfId="0" applyFont="1" applyBorder="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4" fillId="3" borderId="74"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6" fillId="0" borderId="38" xfId="0" applyFont="1" applyBorder="1" applyAlignment="1">
      <alignment horizontal="left" vertical="center" wrapText="1"/>
    </xf>
    <xf numFmtId="9" fontId="6" fillId="0" borderId="74" xfId="0" applyNumberFormat="1" applyFont="1" applyBorder="1" applyAlignment="1">
      <alignment horizontal="center" vertical="center" wrapText="1"/>
    </xf>
    <xf numFmtId="9" fontId="6" fillId="4" borderId="74" xfId="8" applyFont="1" applyFill="1" applyBorder="1" applyAlignment="1">
      <alignment horizontal="center" vertical="center" wrapText="1"/>
    </xf>
    <xf numFmtId="0" fontId="4" fillId="19" borderId="74" xfId="0" applyFont="1" applyFill="1" applyBorder="1" applyAlignment="1">
      <alignment horizontal="left" vertical="center" wrapText="1"/>
    </xf>
    <xf numFmtId="9" fontId="6" fillId="19" borderId="74" xfId="0" applyNumberFormat="1" applyFont="1" applyFill="1" applyBorder="1" applyAlignment="1">
      <alignment horizontal="center" vertical="center" wrapText="1"/>
    </xf>
    <xf numFmtId="9" fontId="4" fillId="19" borderId="74" xfId="0" applyNumberFormat="1" applyFont="1" applyFill="1" applyBorder="1" applyAlignment="1">
      <alignment horizontal="center" vertical="center" wrapText="1"/>
    </xf>
    <xf numFmtId="0" fontId="4" fillId="21" borderId="74" xfId="0" applyFont="1" applyFill="1" applyBorder="1" applyAlignment="1">
      <alignment horizontal="left" vertical="center" wrapText="1"/>
    </xf>
    <xf numFmtId="9" fontId="4" fillId="17" borderId="74" xfId="0" applyNumberFormat="1" applyFont="1" applyFill="1" applyBorder="1" applyAlignment="1">
      <alignment horizontal="center" vertical="center" wrapText="1"/>
    </xf>
    <xf numFmtId="0" fontId="4" fillId="20" borderId="74" xfId="0" applyFont="1" applyFill="1" applyBorder="1" applyAlignment="1">
      <alignment horizontal="left" vertical="center" wrapText="1"/>
    </xf>
    <xf numFmtId="168" fontId="6" fillId="16" borderId="74" xfId="0" applyNumberFormat="1" applyFont="1" applyFill="1" applyBorder="1" applyAlignment="1">
      <alignment vertical="center" wrapText="1"/>
    </xf>
    <xf numFmtId="168" fontId="8" fillId="16" borderId="74" xfId="0" applyNumberFormat="1" applyFont="1" applyFill="1" applyBorder="1" applyAlignment="1">
      <alignment horizontal="center" vertical="center" wrapText="1"/>
    </xf>
    <xf numFmtId="177" fontId="8" fillId="0" borderId="0" xfId="0" applyNumberFormat="1" applyFont="1" applyAlignment="1">
      <alignment vertical="center"/>
    </xf>
    <xf numFmtId="178" fontId="30" fillId="29" borderId="0" xfId="0" applyNumberFormat="1" applyFont="1" applyFill="1" applyAlignment="1">
      <alignment horizontal="center" vertical="center"/>
    </xf>
    <xf numFmtId="0" fontId="9" fillId="31" borderId="0" xfId="0" applyFont="1" applyFill="1" applyAlignment="1">
      <alignment vertical="center"/>
    </xf>
    <xf numFmtId="179" fontId="4" fillId="0" borderId="54" xfId="0" applyNumberFormat="1" applyFont="1" applyBorder="1" applyAlignment="1">
      <alignment horizontal="center" vertical="center" wrapText="1"/>
    </xf>
    <xf numFmtId="9" fontId="4" fillId="0" borderId="72" xfId="0" applyNumberFormat="1" applyFont="1" applyBorder="1" applyAlignment="1">
      <alignment horizontal="center" vertical="center" wrapText="1"/>
    </xf>
    <xf numFmtId="175" fontId="4" fillId="0" borderId="72" xfId="0" applyNumberFormat="1" applyFont="1" applyBorder="1" applyAlignment="1">
      <alignment horizontal="center" vertical="center" wrapText="1"/>
    </xf>
    <xf numFmtId="4" fontId="4" fillId="0" borderId="72" xfId="0" applyNumberFormat="1" applyFont="1" applyBorder="1" applyAlignment="1">
      <alignment horizontal="center" vertical="center" wrapText="1"/>
    </xf>
    <xf numFmtId="9" fontId="20" fillId="0" borderId="81" xfId="1" applyNumberFormat="1" applyFont="1" applyBorder="1" applyAlignment="1">
      <alignment horizontal="center" vertical="center" wrapText="1"/>
    </xf>
    <xf numFmtId="9" fontId="20" fillId="0" borderId="75" xfId="1" applyNumberFormat="1" applyFont="1" applyBorder="1" applyAlignment="1">
      <alignment horizontal="center" vertical="center" wrapText="1"/>
    </xf>
    <xf numFmtId="10" fontId="20" fillId="0" borderId="81" xfId="0" applyNumberFormat="1" applyFont="1" applyBorder="1" applyAlignment="1">
      <alignment horizontal="center" vertical="center" wrapText="1"/>
    </xf>
    <xf numFmtId="10" fontId="20" fillId="0" borderId="75" xfId="0" applyNumberFormat="1" applyFont="1" applyBorder="1" applyAlignment="1">
      <alignment horizontal="center" vertical="center" wrapText="1"/>
    </xf>
    <xf numFmtId="2" fontId="20" fillId="0" borderId="82" xfId="1" applyNumberFormat="1" applyFont="1" applyBorder="1" applyAlignment="1">
      <alignment horizontal="center" vertical="center" wrapText="1"/>
    </xf>
    <xf numFmtId="2" fontId="20" fillId="0" borderId="83" xfId="1" applyNumberFormat="1" applyFont="1" applyBorder="1" applyAlignment="1">
      <alignment horizontal="center" vertical="center" wrapText="1"/>
    </xf>
    <xf numFmtId="0" fontId="18" fillId="22" borderId="81" xfId="1" applyFont="1" applyFill="1" applyBorder="1" applyAlignment="1">
      <alignment horizontal="center" vertical="center" wrapText="1"/>
    </xf>
    <xf numFmtId="0" fontId="18" fillId="22" borderId="75" xfId="1" applyFont="1" applyFill="1" applyBorder="1" applyAlignment="1">
      <alignment horizontal="center" vertical="center" wrapText="1"/>
    </xf>
    <xf numFmtId="0" fontId="18" fillId="22" borderId="76" xfId="1" applyFont="1" applyFill="1" applyBorder="1" applyAlignment="1">
      <alignment horizontal="center" vertical="center" wrapText="1"/>
    </xf>
    <xf numFmtId="0" fontId="18" fillId="22" borderId="84" xfId="1" applyFont="1" applyFill="1" applyBorder="1" applyAlignment="1">
      <alignment horizontal="center" vertical="center" wrapText="1"/>
    </xf>
    <xf numFmtId="0" fontId="18" fillId="22" borderId="78" xfId="1" applyFont="1" applyFill="1" applyBorder="1" applyAlignment="1">
      <alignment horizontal="center" vertical="center" wrapText="1"/>
    </xf>
    <xf numFmtId="0" fontId="4" fillId="0" borderId="24" xfId="0" applyFont="1" applyBorder="1" applyAlignment="1">
      <alignment horizontal="center" vertical="center" wrapText="1"/>
    </xf>
    <xf numFmtId="0" fontId="12" fillId="0" borderId="26" xfId="0" applyFont="1" applyBorder="1" applyAlignment="1"/>
    <xf numFmtId="0" fontId="12" fillId="0" borderId="25" xfId="0" applyFont="1" applyBorder="1" applyAlignment="1"/>
    <xf numFmtId="2" fontId="6" fillId="0" borderId="74" xfId="0" applyNumberFormat="1" applyFont="1" applyBorder="1" applyAlignment="1">
      <alignment horizontal="justify" vertical="center" wrapText="1"/>
    </xf>
    <xf numFmtId="0" fontId="12" fillId="0" borderId="74" xfId="0" applyFont="1" applyBorder="1" applyAlignment="1">
      <alignment horizontal="justify" vertical="center"/>
    </xf>
    <xf numFmtId="10" fontId="6" fillId="0" borderId="74" xfId="0" applyNumberFormat="1" applyFont="1" applyBorder="1" applyAlignment="1">
      <alignment horizontal="center" vertical="center" wrapText="1"/>
    </xf>
    <xf numFmtId="9" fontId="6" fillId="0" borderId="74" xfId="0" applyNumberFormat="1" applyFont="1" applyBorder="1" applyAlignment="1">
      <alignment horizontal="justify" vertical="center" wrapText="1"/>
    </xf>
    <xf numFmtId="168" fontId="6" fillId="5" borderId="74" xfId="0" applyNumberFormat="1" applyFont="1" applyFill="1" applyBorder="1" applyAlignment="1">
      <alignment horizontal="justify" vertical="center" wrapText="1"/>
    </xf>
    <xf numFmtId="0" fontId="4" fillId="3" borderId="24" xfId="0" applyFont="1" applyFill="1" applyBorder="1" applyAlignment="1">
      <alignment horizontal="left" vertical="center" wrapText="1"/>
    </xf>
    <xf numFmtId="0" fontId="6" fillId="0" borderId="24" xfId="0" applyFont="1" applyBorder="1" applyAlignment="1">
      <alignment horizontal="center" vertical="center" wrapText="1"/>
    </xf>
    <xf numFmtId="0" fontId="4" fillId="2" borderId="51" xfId="0" applyFont="1" applyFill="1" applyBorder="1" applyAlignment="1">
      <alignment horizontal="center" vertical="center" wrapText="1"/>
    </xf>
    <xf numFmtId="0" fontId="12" fillId="0" borderId="51" xfId="0" applyFont="1" applyBorder="1" applyAlignment="1"/>
    <xf numFmtId="0" fontId="4" fillId="2" borderId="31" xfId="0" applyFont="1" applyFill="1" applyBorder="1" applyAlignment="1">
      <alignment horizontal="center" vertical="center" wrapText="1"/>
    </xf>
    <xf numFmtId="167" fontId="4" fillId="2" borderId="37" xfId="0" applyNumberFormat="1" applyFont="1" applyFill="1" applyBorder="1" applyAlignment="1">
      <alignment horizontal="center" vertical="center" wrapText="1"/>
    </xf>
    <xf numFmtId="0" fontId="12" fillId="0" borderId="9" xfId="0" applyFont="1" applyBorder="1" applyAlignment="1"/>
    <xf numFmtId="0" fontId="12" fillId="0" borderId="36" xfId="0" applyFont="1" applyBorder="1" applyAlignment="1"/>
    <xf numFmtId="0" fontId="12" fillId="0" borderId="10" xfId="0" applyFont="1" applyBorder="1" applyAlignment="1"/>
    <xf numFmtId="9" fontId="4" fillId="0" borderId="24" xfId="0" applyNumberFormat="1" applyFont="1" applyBorder="1" applyAlignment="1">
      <alignment horizontal="center" vertical="center" wrapText="1"/>
    </xf>
    <xf numFmtId="167" fontId="4" fillId="2" borderId="22" xfId="0" applyNumberFormat="1" applyFont="1" applyFill="1" applyBorder="1" applyAlignment="1">
      <alignment horizontal="center" vertical="center" wrapText="1"/>
    </xf>
    <xf numFmtId="0" fontId="4" fillId="3" borderId="38" xfId="0" applyFont="1" applyFill="1" applyBorder="1" applyAlignment="1">
      <alignment horizontal="center" vertical="center" wrapText="1"/>
    </xf>
    <xf numFmtId="0" fontId="12" fillId="0" borderId="43" xfId="0" applyFont="1" applyBorder="1" applyAlignment="1"/>
    <xf numFmtId="0" fontId="4" fillId="3" borderId="39" xfId="0" applyFont="1" applyFill="1" applyBorder="1" applyAlignment="1">
      <alignment horizontal="center" vertical="center" wrapText="1"/>
    </xf>
    <xf numFmtId="0" fontId="12" fillId="0" borderId="40" xfId="0" applyFont="1" applyBorder="1" applyAlignment="1"/>
    <xf numFmtId="0" fontId="12" fillId="0" borderId="44" xfId="0" applyFont="1" applyBorder="1" applyAlignment="1"/>
    <xf numFmtId="0" fontId="12" fillId="0" borderId="45" xfId="0" applyFont="1" applyBorder="1" applyAlignment="1"/>
    <xf numFmtId="0" fontId="6" fillId="0" borderId="38" xfId="0" applyFont="1" applyBorder="1" applyAlignment="1">
      <alignment horizontal="left" vertical="center" wrapText="1"/>
    </xf>
    <xf numFmtId="0" fontId="12" fillId="0" borderId="48" xfId="0" applyFont="1" applyBorder="1" applyAlignment="1"/>
    <xf numFmtId="3" fontId="4" fillId="0" borderId="39" xfId="0" applyNumberFormat="1" applyFont="1" applyBorder="1" applyAlignment="1">
      <alignment horizontal="center" vertical="center" wrapText="1"/>
    </xf>
    <xf numFmtId="0" fontId="12" fillId="0" borderId="50" xfId="0" applyFont="1" applyBorder="1" applyAlignment="1"/>
    <xf numFmtId="0" fontId="12" fillId="0" borderId="73" xfId="0" applyFont="1" applyBorder="1" applyAlignment="1"/>
    <xf numFmtId="3" fontId="6" fillId="2" borderId="39" xfId="0" applyNumberFormat="1" applyFont="1" applyFill="1" applyBorder="1" applyAlignment="1">
      <alignment horizontal="center" vertical="center" wrapText="1"/>
    </xf>
    <xf numFmtId="0" fontId="12" fillId="0" borderId="41" xfId="0" applyFont="1" applyBorder="1" applyAlignment="1"/>
    <xf numFmtId="0" fontId="13" fillId="0" borderId="0" xfId="0" applyFont="1" applyAlignment="1"/>
    <xf numFmtId="0" fontId="4" fillId="2" borderId="20" xfId="0" applyFont="1" applyFill="1" applyBorder="1" applyAlignment="1">
      <alignment horizontal="center" vertical="center" wrapText="1"/>
    </xf>
    <xf numFmtId="0" fontId="12" fillId="0" borderId="3" xfId="0" applyFont="1" applyBorder="1" applyAlignment="1"/>
    <xf numFmtId="0" fontId="12" fillId="0" borderId="4" xfId="0" applyFont="1" applyBorder="1" applyAlignment="1"/>
    <xf numFmtId="0" fontId="4" fillId="3" borderId="55" xfId="0" applyFont="1" applyFill="1" applyBorder="1" applyAlignment="1">
      <alignment horizontal="center" vertical="center" wrapText="1"/>
    </xf>
    <xf numFmtId="0" fontId="12" fillId="0" borderId="6" xfId="0" applyFont="1" applyBorder="1" applyAlignment="1"/>
    <xf numFmtId="0" fontId="12" fillId="0" borderId="70" xfId="0" applyFont="1" applyBorder="1" applyAlignment="1"/>
    <xf numFmtId="0" fontId="12" fillId="0" borderId="42" xfId="0" applyFont="1" applyBorder="1" applyAlignment="1"/>
    <xf numFmtId="0" fontId="12" fillId="0" borderId="46" xfId="0" applyFont="1" applyBorder="1" applyAlignment="1"/>
    <xf numFmtId="0" fontId="12" fillId="0" borderId="47" xfId="0" applyFont="1" applyBorder="1" applyAlignment="1"/>
    <xf numFmtId="0" fontId="4" fillId="2" borderId="62" xfId="0" applyFont="1" applyFill="1" applyBorder="1" applyAlignment="1">
      <alignment horizontal="center" vertical="center" wrapText="1"/>
    </xf>
    <xf numFmtId="0" fontId="12" fillId="0" borderId="63" xfId="0" applyFont="1" applyBorder="1" applyAlignment="1"/>
    <xf numFmtId="0" fontId="4" fillId="3" borderId="2" xfId="0" applyFont="1" applyFill="1" applyBorder="1" applyAlignment="1">
      <alignment horizontal="center" vertical="center" wrapText="1"/>
    </xf>
    <xf numFmtId="0" fontId="12" fillId="0" borderId="15" xfId="0" applyFont="1" applyBorder="1" applyAlignment="1"/>
    <xf numFmtId="0" fontId="12" fillId="0" borderId="31" xfId="0" applyFont="1" applyBorder="1" applyAlignment="1"/>
    <xf numFmtId="0" fontId="12" fillId="0" borderId="16" xfId="0" applyFont="1" applyBorder="1" applyAlignment="1"/>
    <xf numFmtId="0" fontId="12" fillId="0" borderId="28" xfId="0" applyFont="1" applyBorder="1" applyAlignment="1"/>
    <xf numFmtId="0" fontId="12" fillId="0" borderId="35" xfId="0" applyFont="1" applyBorder="1" applyAlignment="1"/>
    <xf numFmtId="0" fontId="7" fillId="0" borderId="24"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5" xfId="0" applyFont="1" applyBorder="1" applyAlignment="1"/>
    <xf numFmtId="0" fontId="12" fillId="0" borderId="8" xfId="0" applyFont="1" applyBorder="1" applyAlignment="1"/>
    <xf numFmtId="0" fontId="4" fillId="0" borderId="6" xfId="0" applyFont="1" applyBorder="1" applyAlignment="1">
      <alignment horizontal="left" vertical="center" wrapText="1"/>
    </xf>
    <xf numFmtId="0" fontId="12" fillId="0" borderId="7" xfId="0" applyFont="1" applyBorder="1" applyAlignment="1"/>
    <xf numFmtId="0" fontId="9" fillId="0" borderId="9" xfId="0" applyFont="1" applyBorder="1" applyAlignment="1">
      <alignment horizontal="left" vertical="center" wrapText="1"/>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12" fillId="0" borderId="29" xfId="0" applyFont="1" applyBorder="1" applyAlignment="1"/>
    <xf numFmtId="0" fontId="4" fillId="3"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12" fillId="0" borderId="14" xfId="0" applyFont="1" applyBorder="1" applyAlignment="1"/>
    <xf numFmtId="15" fontId="1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9" fillId="0" borderId="22" xfId="0" applyFont="1" applyBorder="1" applyAlignment="1">
      <alignment horizontal="center" vertical="center" wrapText="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9" fillId="0" borderId="21" xfId="0" applyFont="1" applyBorder="1" applyAlignment="1">
      <alignment horizontal="center" vertical="center" wrapText="1"/>
    </xf>
    <xf numFmtId="0" fontId="8" fillId="0" borderId="21" xfId="0" applyFont="1" applyBorder="1" applyAlignment="1">
      <alignment horizontal="center" vertical="center"/>
    </xf>
    <xf numFmtId="0" fontId="9" fillId="0" borderId="20" xfId="0" applyFont="1" applyBorder="1" applyAlignment="1">
      <alignment horizontal="center" vertical="center" wrapText="1"/>
    </xf>
    <xf numFmtId="0" fontId="4" fillId="3" borderId="2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12" fillId="0" borderId="71" xfId="0" applyFont="1" applyBorder="1" applyAlignment="1"/>
    <xf numFmtId="168" fontId="4" fillId="0" borderId="72" xfId="0" applyNumberFormat="1" applyFont="1" applyBorder="1" applyAlignment="1">
      <alignment horizontal="center" vertical="center" wrapText="1"/>
    </xf>
    <xf numFmtId="0" fontId="12" fillId="0" borderId="49" xfId="0" applyFont="1" applyBorder="1" applyAlignment="1"/>
    <xf numFmtId="0" fontId="6" fillId="0" borderId="39" xfId="0" applyFont="1" applyBorder="1" applyAlignment="1">
      <alignment horizontal="center" vertical="center" wrapText="1"/>
    </xf>
    <xf numFmtId="0" fontId="4" fillId="2" borderId="28" xfId="0" applyFont="1" applyFill="1" applyBorder="1" applyAlignment="1">
      <alignment horizontal="left" vertical="center" wrapText="1"/>
    </xf>
    <xf numFmtId="0" fontId="4" fillId="3" borderId="33" xfId="0" applyFont="1" applyFill="1" applyBorder="1" applyAlignment="1">
      <alignment horizontal="center" vertical="center" wrapText="1"/>
    </xf>
    <xf numFmtId="0" fontId="12" fillId="0" borderId="34" xfId="0" applyFont="1" applyBorder="1" applyAlignment="1"/>
    <xf numFmtId="0" fontId="4" fillId="2" borderId="21"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50" xfId="0" applyFont="1" applyFill="1" applyBorder="1" applyAlignment="1">
      <alignment horizontal="center" vertical="center" wrapText="1"/>
    </xf>
    <xf numFmtId="9" fontId="40" fillId="0" borderId="139" xfId="0" applyNumberFormat="1" applyFont="1" applyBorder="1" applyAlignment="1">
      <alignment horizontal="justify" vertical="center" wrapText="1"/>
    </xf>
    <xf numFmtId="9" fontId="40" fillId="0" borderId="140" xfId="0" applyNumberFormat="1" applyFont="1" applyBorder="1" applyAlignment="1">
      <alignment horizontal="justify" vertical="center" wrapText="1"/>
    </xf>
    <xf numFmtId="9" fontId="40" fillId="0" borderId="142" xfId="0" applyNumberFormat="1" applyFont="1" applyBorder="1" applyAlignment="1">
      <alignment horizontal="justify" vertical="center" wrapText="1"/>
    </xf>
    <xf numFmtId="0" fontId="4" fillId="3" borderId="74" xfId="0" applyFont="1" applyFill="1" applyBorder="1" applyAlignment="1">
      <alignment horizontal="center" vertical="center" wrapText="1"/>
    </xf>
    <xf numFmtId="0" fontId="12" fillId="0" borderId="74" xfId="0" applyFont="1" applyBorder="1" applyAlignment="1"/>
    <xf numFmtId="2" fontId="6" fillId="0" borderId="74" xfId="0" applyNumberFormat="1" applyFont="1" applyFill="1" applyBorder="1" applyAlignment="1">
      <alignment horizontal="justify" vertical="center" wrapText="1"/>
    </xf>
    <xf numFmtId="0" fontId="12" fillId="0" borderId="74" xfId="0" applyFont="1" applyFill="1" applyBorder="1" applyAlignment="1">
      <alignment horizontal="justify" vertical="center"/>
    </xf>
    <xf numFmtId="9" fontId="11" fillId="0" borderId="37" xfId="0" applyNumberFormat="1" applyFont="1" applyBorder="1" applyAlignment="1">
      <alignment horizontal="justify" vertical="center" wrapText="1"/>
    </xf>
    <xf numFmtId="0" fontId="12" fillId="0" borderId="9" xfId="0" applyFont="1" applyBorder="1" applyAlignment="1">
      <alignment horizontal="justify" vertical="center"/>
    </xf>
    <xf numFmtId="0" fontId="12" fillId="0" borderId="36" xfId="0" applyFont="1" applyBorder="1" applyAlignment="1">
      <alignment horizontal="justify" vertical="center"/>
    </xf>
    <xf numFmtId="0" fontId="41" fillId="0" borderId="140" xfId="0" applyFont="1" applyBorder="1" applyAlignment="1">
      <alignment horizontal="justify" vertical="center"/>
    </xf>
    <xf numFmtId="0" fontId="41" fillId="0" borderId="141" xfId="0" applyFont="1" applyBorder="1" applyAlignment="1">
      <alignment horizontal="justify" vertical="center"/>
    </xf>
    <xf numFmtId="0" fontId="4" fillId="2" borderId="37" xfId="0" applyFont="1" applyFill="1" applyBorder="1" applyAlignment="1">
      <alignment horizontal="left" vertical="center" wrapText="1"/>
    </xf>
    <xf numFmtId="0" fontId="9" fillId="0" borderId="56" xfId="0" applyFont="1" applyBorder="1" applyAlignment="1">
      <alignment horizontal="center" vertical="center" wrapText="1"/>
    </xf>
    <xf numFmtId="0" fontId="12" fillId="0" borderId="61" xfId="0" applyFont="1" applyBorder="1" applyAlignment="1"/>
    <xf numFmtId="0" fontId="4" fillId="0" borderId="59" xfId="0" applyFont="1" applyBorder="1" applyAlignment="1">
      <alignment horizontal="center" vertical="center" wrapText="1"/>
    </xf>
    <xf numFmtId="0" fontId="12" fillId="0" borderId="62" xfId="0" applyFont="1" applyBorder="1" applyAlignment="1"/>
    <xf numFmtId="0" fontId="4" fillId="2" borderId="57" xfId="0" applyFont="1" applyFill="1" applyBorder="1" applyAlignment="1">
      <alignment horizontal="left" vertical="center" wrapText="1"/>
    </xf>
    <xf numFmtId="0" fontId="12" fillId="0" borderId="58" xfId="0" applyFont="1" applyBorder="1" applyAlignment="1"/>
    <xf numFmtId="0" fontId="4" fillId="2" borderId="59" xfId="0" applyFont="1" applyFill="1" applyBorder="1" applyAlignment="1">
      <alignment horizontal="center" vertical="center" wrapText="1"/>
    </xf>
    <xf numFmtId="0" fontId="12" fillId="0" borderId="60" xfId="0" applyFont="1" applyBorder="1" applyAlignment="1"/>
    <xf numFmtId="0" fontId="4" fillId="2" borderId="55" xfId="0" applyFont="1" applyFill="1" applyBorder="1" applyAlignment="1">
      <alignment horizontal="left" vertical="center" wrapText="1"/>
    </xf>
    <xf numFmtId="2" fontId="6" fillId="0" borderId="82" xfId="1" applyNumberFormat="1" applyFont="1" applyBorder="1" applyAlignment="1">
      <alignment horizontal="center" vertical="center" wrapText="1"/>
    </xf>
    <xf numFmtId="2" fontId="6" fillId="0" borderId="83" xfId="1" applyNumberFormat="1" applyFont="1" applyBorder="1" applyAlignment="1">
      <alignment horizontal="center" vertical="center" wrapText="1"/>
    </xf>
    <xf numFmtId="10" fontId="6" fillId="0" borderId="81" xfId="0" applyNumberFormat="1" applyFont="1" applyBorder="1" applyAlignment="1">
      <alignment horizontal="center" vertical="center" wrapText="1"/>
    </xf>
    <xf numFmtId="10" fontId="6" fillId="0" borderId="75" xfId="0" applyNumberFormat="1" applyFont="1" applyBorder="1" applyAlignment="1">
      <alignment horizontal="center" vertical="center" wrapText="1"/>
    </xf>
    <xf numFmtId="0" fontId="4" fillId="22" borderId="74" xfId="1" applyFont="1" applyFill="1" applyBorder="1" applyAlignment="1">
      <alignment horizontal="center" vertical="center" wrapText="1"/>
    </xf>
    <xf numFmtId="2" fontId="8" fillId="19" borderId="74" xfId="0" applyNumberFormat="1" applyFont="1" applyFill="1" applyBorder="1" applyAlignment="1">
      <alignment horizontal="justify" vertical="center" wrapText="1"/>
    </xf>
    <xf numFmtId="0" fontId="8" fillId="19" borderId="74" xfId="0" applyFont="1" applyFill="1" applyBorder="1" applyAlignment="1">
      <alignment horizontal="justify" vertical="center"/>
    </xf>
    <xf numFmtId="9" fontId="15" fillId="19" borderId="74" xfId="0" applyNumberFormat="1" applyFont="1" applyFill="1" applyBorder="1" applyAlignment="1">
      <alignment horizontal="center" vertical="center"/>
    </xf>
    <xf numFmtId="0" fontId="15" fillId="19" borderId="74" xfId="0" applyFont="1" applyFill="1" applyBorder="1" applyAlignment="1">
      <alignment horizontal="center" vertical="center"/>
    </xf>
    <xf numFmtId="0" fontId="8" fillId="0" borderId="0" xfId="0" applyFont="1" applyAlignment="1"/>
    <xf numFmtId="0" fontId="6" fillId="0" borderId="16" xfId="0" applyFont="1" applyBorder="1" applyAlignment="1"/>
    <xf numFmtId="0" fontId="6" fillId="0" borderId="28" xfId="0" applyFont="1" applyBorder="1" applyAlignment="1"/>
    <xf numFmtId="0" fontId="6" fillId="0" borderId="29" xfId="0" applyFont="1" applyBorder="1" applyAlignment="1"/>
    <xf numFmtId="0" fontId="6" fillId="0" borderId="35" xfId="0" applyFont="1" applyBorder="1" applyAlignment="1"/>
    <xf numFmtId="0" fontId="6" fillId="0" borderId="15" xfId="0" applyFont="1" applyBorder="1" applyAlignment="1"/>
    <xf numFmtId="0" fontId="6" fillId="0" borderId="31" xfId="0" applyFont="1" applyBorder="1" applyAlignment="1"/>
    <xf numFmtId="0" fontId="6" fillId="0" borderId="14" xfId="0" applyFont="1" applyBorder="1" applyAlignment="1"/>
    <xf numFmtId="0" fontId="6" fillId="0" borderId="10" xfId="0" applyFont="1" applyBorder="1" applyAlignment="1"/>
    <xf numFmtId="0" fontId="6" fillId="0" borderId="25" xfId="0" applyFont="1" applyBorder="1" applyAlignment="1"/>
    <xf numFmtId="0" fontId="6" fillId="0" borderId="26" xfId="0" applyFont="1" applyBorder="1" applyAlignment="1"/>
    <xf numFmtId="0" fontId="6" fillId="0" borderId="51" xfId="0" applyFont="1" applyBorder="1" applyAlignment="1"/>
    <xf numFmtId="9" fontId="11" fillId="0" borderId="74" xfId="0" applyNumberFormat="1" applyFont="1" applyBorder="1" applyAlignment="1">
      <alignment horizontal="justify" vertical="center" wrapText="1"/>
    </xf>
    <xf numFmtId="0" fontId="6" fillId="0" borderId="74" xfId="0" applyFont="1" applyBorder="1" applyAlignment="1">
      <alignment horizontal="justify" vertical="center"/>
    </xf>
    <xf numFmtId="0" fontId="6" fillId="0" borderId="4" xfId="0" applyFont="1" applyBorder="1" applyAlignment="1"/>
    <xf numFmtId="0" fontId="6" fillId="0" borderId="7" xfId="0" applyFont="1" applyBorder="1" applyAlignment="1"/>
    <xf numFmtId="0" fontId="6" fillId="0" borderId="6" xfId="0" applyFont="1" applyBorder="1" applyAlignment="1"/>
    <xf numFmtId="0" fontId="6" fillId="0" borderId="70" xfId="0" applyFont="1" applyBorder="1" applyAlignment="1"/>
    <xf numFmtId="0" fontId="6" fillId="0" borderId="5" xfId="0" applyFont="1" applyBorder="1" applyAlignment="1"/>
    <xf numFmtId="0" fontId="6" fillId="0" borderId="8" xfId="0" applyFont="1" applyBorder="1" applyAlignment="1"/>
    <xf numFmtId="0" fontId="6" fillId="0" borderId="9" xfId="0" applyFont="1" applyBorder="1" applyAlignment="1"/>
    <xf numFmtId="0" fontId="6" fillId="0" borderId="3" xfId="0" applyFont="1" applyBorder="1" applyAlignment="1"/>
    <xf numFmtId="0" fontId="6" fillId="0" borderId="36" xfId="0" applyFont="1" applyBorder="1" applyAlignment="1"/>
    <xf numFmtId="0" fontId="4" fillId="0" borderId="24" xfId="0" applyFont="1" applyBorder="1" applyAlignment="1">
      <alignment horizontal="left" vertical="center" wrapText="1"/>
    </xf>
    <xf numFmtId="0" fontId="6" fillId="0" borderId="34" xfId="0" applyFont="1" applyBorder="1" applyAlignment="1"/>
    <xf numFmtId="0" fontId="6" fillId="0" borderId="46" xfId="0" applyFont="1" applyBorder="1" applyAlignment="1"/>
    <xf numFmtId="0" fontId="6" fillId="0" borderId="47" xfId="0" applyFont="1" applyBorder="1" applyAlignment="1"/>
    <xf numFmtId="0" fontId="6" fillId="0" borderId="45" xfId="0" applyFont="1" applyBorder="1" applyAlignment="1"/>
    <xf numFmtId="0" fontId="6" fillId="0" borderId="63" xfId="0" applyFont="1" applyBorder="1" applyAlignment="1"/>
    <xf numFmtId="0" fontId="6" fillId="0" borderId="9" xfId="0" applyFont="1" applyBorder="1"/>
    <xf numFmtId="0" fontId="6" fillId="0" borderId="36" xfId="0" applyFont="1" applyBorder="1"/>
    <xf numFmtId="0" fontId="6" fillId="0" borderId="10" xfId="0" applyFont="1" applyBorder="1"/>
    <xf numFmtId="0" fontId="6" fillId="0" borderId="43" xfId="0" applyFont="1" applyBorder="1" applyAlignment="1"/>
    <xf numFmtId="0" fontId="6" fillId="0" borderId="40" xfId="0" applyFont="1" applyBorder="1" applyAlignment="1"/>
    <xf numFmtId="0" fontId="6" fillId="0" borderId="44" xfId="0" applyFont="1" applyBorder="1" applyAlignment="1"/>
    <xf numFmtId="0" fontId="6" fillId="0" borderId="48" xfId="0" applyFont="1" applyBorder="1" applyAlignment="1"/>
    <xf numFmtId="0" fontId="6" fillId="0" borderId="50" xfId="0" applyFont="1" applyBorder="1" applyAlignment="1"/>
    <xf numFmtId="0" fontId="6" fillId="0" borderId="73" xfId="0" applyFont="1" applyBorder="1" applyAlignment="1"/>
    <xf numFmtId="0" fontId="6" fillId="0" borderId="41" xfId="0" applyFont="1" applyBorder="1" applyAlignment="1"/>
    <xf numFmtId="0" fontId="6" fillId="0" borderId="42" xfId="0" applyFont="1" applyBorder="1" applyAlignment="1"/>
    <xf numFmtId="0" fontId="6" fillId="0" borderId="71" xfId="0" applyFont="1" applyBorder="1" applyAlignment="1"/>
    <xf numFmtId="0" fontId="6" fillId="0" borderId="49" xfId="0" applyFont="1" applyBorder="1" applyAlignment="1"/>
    <xf numFmtId="9" fontId="6" fillId="0" borderId="74" xfId="0" applyNumberFormat="1" applyFont="1" applyBorder="1" applyAlignment="1">
      <alignment horizontal="center" vertical="center" wrapText="1"/>
    </xf>
    <xf numFmtId="2" fontId="8" fillId="0" borderId="74" xfId="0" applyNumberFormat="1" applyFont="1" applyFill="1" applyBorder="1" applyAlignment="1">
      <alignment horizontal="justify" vertical="center" wrapText="1"/>
    </xf>
    <xf numFmtId="0" fontId="8" fillId="0" borderId="74" xfId="0" applyFont="1" applyFill="1" applyBorder="1" applyAlignment="1">
      <alignment horizontal="justify" vertical="center"/>
    </xf>
    <xf numFmtId="9" fontId="6" fillId="19" borderId="74" xfId="0" applyNumberFormat="1" applyFont="1" applyFill="1" applyBorder="1" applyAlignment="1">
      <alignment horizontal="center" vertical="center"/>
    </xf>
    <xf numFmtId="0" fontId="6" fillId="19" borderId="74" xfId="0" applyFont="1" applyFill="1" applyBorder="1" applyAlignment="1">
      <alignment horizontal="center" vertical="center"/>
    </xf>
    <xf numFmtId="9" fontId="6" fillId="0" borderId="88" xfId="0" applyNumberFormat="1" applyFont="1" applyBorder="1" applyAlignment="1">
      <alignment horizontal="left" vertical="center" wrapText="1"/>
    </xf>
    <xf numFmtId="0" fontId="6" fillId="0" borderId="89" xfId="0" applyFont="1" applyBorder="1" applyAlignment="1">
      <alignment horizontal="left" wrapText="1"/>
    </xf>
    <xf numFmtId="0" fontId="6" fillId="0" borderId="90" xfId="0" applyFont="1" applyBorder="1" applyAlignment="1">
      <alignment horizontal="left" wrapText="1"/>
    </xf>
    <xf numFmtId="0" fontId="6" fillId="0" borderId="91" xfId="0" applyFont="1" applyBorder="1" applyAlignment="1">
      <alignment horizontal="left" wrapText="1"/>
    </xf>
    <xf numFmtId="0" fontId="6" fillId="0" borderId="51" xfId="0" applyFont="1" applyBorder="1" applyAlignment="1">
      <alignment horizontal="left" wrapText="1"/>
    </xf>
    <xf numFmtId="0" fontId="6" fillId="0" borderId="92" xfId="0" applyFont="1" applyBorder="1" applyAlignment="1">
      <alignment horizontal="left" wrapText="1"/>
    </xf>
    <xf numFmtId="0" fontId="6" fillId="0" borderId="93" xfId="0" applyFont="1" applyBorder="1" applyAlignment="1">
      <alignment horizontal="left" wrapText="1"/>
    </xf>
    <xf numFmtId="0" fontId="6" fillId="0" borderId="77" xfId="0" applyFont="1" applyBorder="1" applyAlignment="1">
      <alignment horizontal="left" wrapText="1"/>
    </xf>
    <xf numFmtId="0" fontId="6" fillId="0" borderId="94" xfId="0" applyFont="1" applyBorder="1" applyAlignment="1">
      <alignment horizontal="left" wrapText="1"/>
    </xf>
    <xf numFmtId="9" fontId="6" fillId="0" borderId="74" xfId="0" applyNumberFormat="1" applyFont="1" applyBorder="1" applyAlignment="1">
      <alignment horizontal="center" vertical="center"/>
    </xf>
    <xf numFmtId="9" fontId="6" fillId="0" borderId="74" xfId="0" applyNumberFormat="1" applyFont="1" applyFill="1" applyBorder="1" applyAlignment="1">
      <alignment horizontal="center" vertical="center" wrapText="1"/>
    </xf>
    <xf numFmtId="0" fontId="8" fillId="0" borderId="74" xfId="0" applyFont="1" applyBorder="1" applyAlignment="1">
      <alignment horizontal="justify" vertical="center" wrapText="1"/>
    </xf>
    <xf numFmtId="168" fontId="8" fillId="16" borderId="74" xfId="0" applyNumberFormat="1" applyFont="1" applyFill="1" applyBorder="1" applyAlignment="1">
      <alignment horizontal="left" vertical="center" wrapText="1"/>
    </xf>
    <xf numFmtId="0" fontId="6" fillId="0" borderId="74" xfId="0" applyFont="1" applyBorder="1" applyAlignment="1">
      <alignment horizontal="center" vertical="center"/>
    </xf>
    <xf numFmtId="0" fontId="6" fillId="0" borderId="61" xfId="0" applyFont="1" applyBorder="1" applyAlignment="1"/>
    <xf numFmtId="0" fontId="6" fillId="0" borderId="62" xfId="0" applyFont="1" applyBorder="1" applyAlignment="1"/>
    <xf numFmtId="0" fontId="6" fillId="0" borderId="58" xfId="0" applyFont="1" applyBorder="1" applyAlignment="1"/>
    <xf numFmtId="0" fontId="6" fillId="0" borderId="60" xfId="0" applyFont="1" applyBorder="1" applyAlignment="1"/>
    <xf numFmtId="0" fontId="4" fillId="3" borderId="44" xfId="0" applyFont="1" applyFill="1" applyBorder="1" applyAlignment="1">
      <alignment horizontal="center" vertical="center" wrapText="1"/>
    </xf>
    <xf numFmtId="9" fontId="25" fillId="0" borderId="37" xfId="0" applyNumberFormat="1" applyFont="1" applyBorder="1" applyAlignment="1">
      <alignment horizontal="justify" vertical="center" wrapText="1"/>
    </xf>
    <xf numFmtId="0" fontId="6" fillId="0" borderId="9" xfId="0" applyFont="1" applyBorder="1" applyAlignment="1">
      <alignment horizontal="justify" vertical="center"/>
    </xf>
    <xf numFmtId="0" fontId="6" fillId="0" borderId="36" xfId="0" applyFont="1" applyBorder="1" applyAlignment="1">
      <alignment horizontal="justify" vertical="center"/>
    </xf>
    <xf numFmtId="9" fontId="6" fillId="0" borderId="37" xfId="0" applyNumberFormat="1" applyFont="1" applyBorder="1" applyAlignment="1">
      <alignment horizontal="justify" vertical="center" wrapText="1"/>
    </xf>
    <xf numFmtId="0" fontId="4" fillId="3" borderId="69" xfId="0" applyFont="1" applyFill="1" applyBorder="1" applyAlignment="1">
      <alignment horizontal="center" vertical="center" wrapText="1"/>
    </xf>
    <xf numFmtId="0" fontId="6" fillId="0" borderId="10" xfId="0" applyFont="1" applyBorder="1" applyAlignment="1">
      <alignment horizontal="justify" vertical="center"/>
    </xf>
    <xf numFmtId="2" fontId="6" fillId="0" borderId="82" xfId="1" applyNumberFormat="1" applyFont="1" applyBorder="1" applyAlignment="1">
      <alignment horizontal="justify" vertical="center" wrapText="1"/>
    </xf>
    <xf numFmtId="2" fontId="6" fillId="0" borderId="83" xfId="1" applyNumberFormat="1" applyFont="1" applyBorder="1" applyAlignment="1">
      <alignment horizontal="justify" vertical="center" wrapText="1"/>
    </xf>
    <xf numFmtId="0" fontId="4" fillId="3" borderId="124" xfId="0" applyFont="1" applyFill="1" applyBorder="1" applyAlignment="1">
      <alignment horizontal="center" vertical="center" wrapText="1"/>
    </xf>
    <xf numFmtId="0" fontId="12" fillId="0" borderId="125" xfId="0" applyFont="1" applyBorder="1" applyAlignment="1"/>
    <xf numFmtId="0" fontId="12" fillId="0" borderId="126" xfId="0" applyFont="1" applyBorder="1" applyAlignment="1"/>
    <xf numFmtId="0" fontId="4" fillId="3" borderId="127" xfId="0" applyFont="1" applyFill="1" applyBorder="1" applyAlignment="1">
      <alignment horizontal="center" vertical="center" wrapText="1"/>
    </xf>
    <xf numFmtId="0" fontId="12" fillId="0" borderId="129" xfId="0" applyFont="1" applyBorder="1" applyAlignment="1"/>
    <xf numFmtId="0" fontId="12" fillId="0" borderId="130" xfId="0" applyFont="1" applyBorder="1" applyAlignment="1"/>
    <xf numFmtId="6" fontId="6" fillId="0" borderId="24" xfId="0" applyNumberFormat="1" applyFont="1" applyBorder="1" applyAlignment="1">
      <alignment horizontal="center" vertical="center" wrapText="1"/>
    </xf>
    <xf numFmtId="0" fontId="12" fillId="0" borderId="9" xfId="0" applyFont="1" applyBorder="1"/>
    <xf numFmtId="0" fontId="12" fillId="0" borderId="36" xfId="0" applyFont="1" applyBorder="1"/>
    <xf numFmtId="6" fontId="6" fillId="0" borderId="38" xfId="0" applyNumberFormat="1" applyFont="1" applyBorder="1" applyAlignment="1">
      <alignment horizontal="left" vertical="center" wrapText="1"/>
    </xf>
    <xf numFmtId="168" fontId="6" fillId="5" borderId="74" xfId="0" applyNumberFormat="1" applyFont="1" applyFill="1" applyBorder="1" applyAlignment="1">
      <alignment horizontal="left" vertical="center" wrapText="1"/>
    </xf>
    <xf numFmtId="0" fontId="12" fillId="0" borderId="74" xfId="0" applyFont="1" applyBorder="1" applyAlignment="1">
      <alignment horizontal="left" vertical="center"/>
    </xf>
    <xf numFmtId="168" fontId="6" fillId="16" borderId="74" xfId="0" applyNumberFormat="1" applyFont="1" applyFill="1" applyBorder="1" applyAlignment="1">
      <alignment horizontal="left" vertical="center" wrapText="1"/>
    </xf>
    <xf numFmtId="0" fontId="12" fillId="19" borderId="74" xfId="0" applyFont="1" applyFill="1" applyBorder="1" applyAlignment="1"/>
    <xf numFmtId="2" fontId="11" fillId="19" borderId="74" xfId="0" applyNumberFormat="1" applyFont="1" applyFill="1" applyBorder="1" applyAlignment="1">
      <alignment horizontal="justify" vertical="center" wrapText="1"/>
    </xf>
    <xf numFmtId="0" fontId="16" fillId="19" borderId="74" xfId="0" applyFont="1" applyFill="1" applyBorder="1" applyAlignment="1">
      <alignment horizontal="justify" vertical="center"/>
    </xf>
    <xf numFmtId="9" fontId="8" fillId="0" borderId="74" xfId="0" applyNumberFormat="1" applyFont="1" applyBorder="1" applyAlignment="1">
      <alignment horizontal="justify" vertical="center" wrapText="1"/>
    </xf>
    <xf numFmtId="0" fontId="12" fillId="0" borderId="128" xfId="0" applyFont="1" applyBorder="1" applyAlignment="1"/>
    <xf numFmtId="9" fontId="8" fillId="0" borderId="133" xfId="0" applyNumberFormat="1" applyFont="1" applyBorder="1" applyAlignment="1">
      <alignment horizontal="justify" vertical="center" wrapText="1"/>
    </xf>
    <xf numFmtId="0" fontId="13" fillId="0" borderId="134" xfId="0" applyFont="1" applyBorder="1" applyAlignment="1">
      <alignment horizontal="justify" vertical="center"/>
    </xf>
    <xf numFmtId="0" fontId="13" fillId="0" borderId="135" xfId="0" applyFont="1" applyBorder="1" applyAlignment="1">
      <alignment horizontal="justify" vertical="center"/>
    </xf>
    <xf numFmtId="0" fontId="8" fillId="0" borderId="133" xfId="0" applyFont="1" applyBorder="1" applyAlignment="1">
      <alignment horizontal="justify" vertical="center" wrapText="1"/>
    </xf>
    <xf numFmtId="0" fontId="8" fillId="0" borderId="134" xfId="0" applyFont="1" applyBorder="1" applyAlignment="1">
      <alignment horizontal="justify" vertical="center" wrapText="1"/>
    </xf>
    <xf numFmtId="0" fontId="8" fillId="0" borderId="136" xfId="0" applyFont="1" applyBorder="1" applyAlignment="1">
      <alignment horizontal="justify" vertical="center" wrapText="1"/>
    </xf>
    <xf numFmtId="9" fontId="6" fillId="19" borderId="72" xfId="0" applyNumberFormat="1" applyFont="1" applyFill="1" applyBorder="1" applyAlignment="1">
      <alignment horizontal="center" vertical="center" wrapText="1"/>
    </xf>
    <xf numFmtId="9" fontId="12" fillId="19" borderId="71" xfId="0" applyNumberFormat="1" applyFont="1" applyFill="1" applyBorder="1" applyAlignment="1">
      <alignment horizontal="center" vertical="center"/>
    </xf>
    <xf numFmtId="9" fontId="11" fillId="19" borderId="39" xfId="0" applyNumberFormat="1" applyFont="1" applyFill="1" applyBorder="1" applyAlignment="1">
      <alignment horizontal="justify" vertical="center" wrapText="1"/>
    </xf>
    <xf numFmtId="0" fontId="16" fillId="19" borderId="41" xfId="0" applyFont="1" applyFill="1" applyBorder="1" applyAlignment="1">
      <alignment horizontal="justify" vertical="center"/>
    </xf>
    <xf numFmtId="0" fontId="16" fillId="19" borderId="42" xfId="0" applyFont="1" applyFill="1" applyBorder="1" applyAlignment="1">
      <alignment horizontal="justify" vertical="center"/>
    </xf>
    <xf numFmtId="0" fontId="16" fillId="19" borderId="50" xfId="0" applyFont="1" applyFill="1" applyBorder="1" applyAlignment="1">
      <alignment horizontal="justify" vertical="center"/>
    </xf>
    <xf numFmtId="0" fontId="16" fillId="19" borderId="0" xfId="0" applyFont="1" applyFill="1" applyAlignment="1">
      <alignment horizontal="justify" vertical="center"/>
    </xf>
    <xf numFmtId="0" fontId="16" fillId="19" borderId="16" xfId="0" applyFont="1" applyFill="1" applyBorder="1" applyAlignment="1">
      <alignment horizontal="justify" vertical="center"/>
    </xf>
    <xf numFmtId="0" fontId="16" fillId="19" borderId="44" xfId="0" applyFont="1" applyFill="1" applyBorder="1" applyAlignment="1">
      <alignment horizontal="justify" vertical="center"/>
    </xf>
    <xf numFmtId="0" fontId="16" fillId="19" borderId="46" xfId="0" applyFont="1" applyFill="1" applyBorder="1" applyAlignment="1">
      <alignment horizontal="justify" vertical="center"/>
    </xf>
    <xf numFmtId="0" fontId="16" fillId="19" borderId="47" xfId="0" applyFont="1" applyFill="1" applyBorder="1" applyAlignment="1">
      <alignment horizontal="justify" vertical="center"/>
    </xf>
    <xf numFmtId="2" fontId="6" fillId="0" borderId="48" xfId="0" applyNumberFormat="1" applyFont="1" applyBorder="1" applyAlignment="1">
      <alignment horizontal="justify" vertical="center" wrapText="1"/>
    </xf>
    <xf numFmtId="0" fontId="12" fillId="0" borderId="43" xfId="0" applyFont="1" applyBorder="1" applyAlignment="1">
      <alignment horizontal="justify" vertical="center"/>
    </xf>
    <xf numFmtId="9" fontId="11" fillId="0" borderId="39" xfId="0" applyNumberFormat="1" applyFont="1" applyBorder="1" applyAlignment="1">
      <alignment horizontal="justify" vertical="center" wrapText="1"/>
    </xf>
    <xf numFmtId="0" fontId="12" fillId="0" borderId="41" xfId="0" applyFont="1" applyBorder="1" applyAlignment="1">
      <alignment horizontal="justify" vertical="center"/>
    </xf>
    <xf numFmtId="0" fontId="12" fillId="0" borderId="42" xfId="0" applyFont="1" applyBorder="1" applyAlignment="1">
      <alignment horizontal="justify" vertical="center"/>
    </xf>
    <xf numFmtId="0" fontId="12" fillId="0" borderId="50" xfId="0" applyFont="1" applyBorder="1" applyAlignment="1">
      <alignment horizontal="justify" vertical="center"/>
    </xf>
    <xf numFmtId="0" fontId="13" fillId="0" borderId="0" xfId="0" applyFont="1" applyAlignment="1">
      <alignment horizontal="justify" vertical="center"/>
    </xf>
    <xf numFmtId="0" fontId="12" fillId="0" borderId="16" xfId="0" applyFont="1" applyBorder="1" applyAlignment="1">
      <alignment horizontal="justify" vertical="center"/>
    </xf>
    <xf numFmtId="0" fontId="12" fillId="0" borderId="44" xfId="0" applyFont="1" applyBorder="1" applyAlignment="1">
      <alignment horizontal="justify" vertical="center"/>
    </xf>
    <xf numFmtId="0" fontId="12" fillId="0" borderId="46" xfId="0" applyFont="1" applyBorder="1" applyAlignment="1">
      <alignment horizontal="justify" vertical="center"/>
    </xf>
    <xf numFmtId="0" fontId="12" fillId="0" borderId="47" xfId="0" applyFont="1" applyBorder="1" applyAlignment="1">
      <alignment horizontal="justify" vertical="center"/>
    </xf>
    <xf numFmtId="9" fontId="11" fillId="0" borderId="133" xfId="0" applyNumberFormat="1" applyFont="1" applyBorder="1" applyAlignment="1">
      <alignment horizontal="justify" vertical="center" wrapText="1"/>
    </xf>
    <xf numFmtId="0" fontId="16" fillId="0" borderId="134" xfId="0" applyFont="1" applyBorder="1" applyAlignment="1">
      <alignment horizontal="justify" vertical="center"/>
    </xf>
    <xf numFmtId="0" fontId="16" fillId="0" borderId="135" xfId="0" applyFont="1" applyBorder="1" applyAlignment="1">
      <alignment horizontal="justify" vertical="center"/>
    </xf>
    <xf numFmtId="0" fontId="16" fillId="0" borderId="136" xfId="0" applyFont="1" applyBorder="1" applyAlignment="1">
      <alignment horizontal="justify" vertical="center"/>
    </xf>
    <xf numFmtId="168" fontId="6" fillId="5" borderId="21" xfId="0" applyNumberFormat="1" applyFont="1" applyFill="1" applyBorder="1" applyAlignment="1">
      <alignment horizontal="justify" vertical="center" wrapText="1"/>
    </xf>
    <xf numFmtId="0" fontId="12" fillId="0" borderId="70" xfId="0" applyFont="1" applyBorder="1" applyAlignment="1">
      <alignment horizontal="justify" vertical="center"/>
    </xf>
    <xf numFmtId="2" fontId="11" fillId="19" borderId="48" xfId="0" applyNumberFormat="1" applyFont="1" applyFill="1" applyBorder="1" applyAlignment="1">
      <alignment horizontal="justify" vertical="center" wrapText="1"/>
    </xf>
    <xf numFmtId="0" fontId="16" fillId="19" borderId="43" xfId="0" applyFont="1" applyFill="1" applyBorder="1" applyAlignment="1">
      <alignment horizontal="justify" vertical="center"/>
    </xf>
    <xf numFmtId="9" fontId="6" fillId="0" borderId="49" xfId="0" applyNumberFormat="1" applyFont="1" applyBorder="1" applyAlignment="1">
      <alignment horizontal="center" vertical="center" wrapText="1"/>
    </xf>
    <xf numFmtId="9" fontId="12" fillId="0" borderId="71" xfId="0" applyNumberFormat="1" applyFont="1" applyBorder="1" applyAlignment="1">
      <alignment horizontal="center" vertical="center"/>
    </xf>
    <xf numFmtId="2" fontId="11" fillId="0" borderId="48" xfId="0" applyNumberFormat="1" applyFont="1" applyFill="1" applyBorder="1" applyAlignment="1">
      <alignment horizontal="justify" vertical="center" wrapText="1"/>
    </xf>
    <xf numFmtId="0" fontId="16" fillId="0" borderId="43" xfId="0" applyFont="1" applyFill="1" applyBorder="1" applyAlignment="1">
      <alignment horizontal="justify" vertical="center"/>
    </xf>
    <xf numFmtId="9" fontId="6" fillId="0" borderId="37" xfId="0" applyNumberFormat="1" applyFont="1" applyFill="1" applyBorder="1" applyAlignment="1">
      <alignment horizontal="justify" vertical="center" wrapText="1"/>
    </xf>
    <xf numFmtId="0" fontId="12" fillId="0" borderId="9" xfId="0" applyFont="1" applyFill="1" applyBorder="1" applyAlignment="1">
      <alignment horizontal="justify" vertical="center"/>
    </xf>
    <xf numFmtId="0" fontId="12" fillId="0" borderId="36" xfId="0" applyFont="1" applyFill="1" applyBorder="1" applyAlignment="1">
      <alignment horizontal="justify" vertical="center"/>
    </xf>
    <xf numFmtId="0" fontId="12" fillId="0" borderId="10" xfId="0" applyFont="1" applyBorder="1" applyAlignment="1">
      <alignment horizontal="justify" vertical="center"/>
    </xf>
    <xf numFmtId="9" fontId="40" fillId="0" borderId="39" xfId="0" applyNumberFormat="1" applyFont="1" applyBorder="1" applyAlignment="1">
      <alignment horizontal="justify" vertical="center" wrapText="1"/>
    </xf>
    <xf numFmtId="0" fontId="41" fillId="0" borderId="41" xfId="0" applyFont="1" applyBorder="1" applyAlignment="1">
      <alignment horizontal="justify" vertical="center"/>
    </xf>
    <xf numFmtId="0" fontId="41" fillId="0" borderId="42" xfId="0" applyFont="1" applyBorder="1" applyAlignment="1">
      <alignment horizontal="justify" vertical="center"/>
    </xf>
    <xf numFmtId="0" fontId="41" fillId="0" borderId="50" xfId="0" applyFont="1" applyBorder="1" applyAlignment="1">
      <alignment horizontal="justify" vertical="center"/>
    </xf>
    <xf numFmtId="0" fontId="41" fillId="0" borderId="0" xfId="0" applyFont="1" applyAlignment="1">
      <alignment horizontal="justify" vertical="center"/>
    </xf>
    <xf numFmtId="0" fontId="41" fillId="0" borderId="16" xfId="0" applyFont="1" applyBorder="1" applyAlignment="1">
      <alignment horizontal="justify" vertical="center"/>
    </xf>
    <xf numFmtId="0" fontId="41" fillId="0" borderId="44" xfId="0" applyFont="1" applyBorder="1" applyAlignment="1">
      <alignment horizontal="justify" vertical="center"/>
    </xf>
    <xf numFmtId="0" fontId="41" fillId="0" borderId="46" xfId="0" applyFont="1" applyBorder="1" applyAlignment="1">
      <alignment horizontal="justify" vertical="center"/>
    </xf>
    <xf numFmtId="0" fontId="41" fillId="0" borderId="47" xfId="0" applyFont="1" applyBorder="1" applyAlignment="1">
      <alignment horizontal="justify" vertical="center"/>
    </xf>
    <xf numFmtId="170" fontId="4" fillId="0" borderId="86" xfId="0" applyNumberFormat="1" applyFont="1" applyBorder="1" applyAlignment="1">
      <alignment horizontal="center" vertical="center" wrapText="1"/>
    </xf>
    <xf numFmtId="170" fontId="4" fillId="0" borderId="87" xfId="0" applyNumberFormat="1" applyFont="1" applyBorder="1" applyAlignment="1">
      <alignment horizontal="center" vertical="center" wrapText="1"/>
    </xf>
    <xf numFmtId="168" fontId="6" fillId="5" borderId="31" xfId="0" applyNumberFormat="1" applyFont="1" applyFill="1" applyBorder="1" applyAlignment="1">
      <alignment horizontal="justify" vertical="center" wrapText="1"/>
    </xf>
    <xf numFmtId="0" fontId="12" fillId="0" borderId="73" xfId="0" applyFont="1" applyBorder="1" applyAlignment="1">
      <alignment horizontal="justify" vertical="center"/>
    </xf>
    <xf numFmtId="168" fontId="6" fillId="5" borderId="69" xfId="0" applyNumberFormat="1" applyFont="1" applyFill="1" applyBorder="1" applyAlignment="1">
      <alignment horizontal="left" vertical="center" wrapText="1"/>
    </xf>
    <xf numFmtId="1" fontId="4" fillId="0" borderId="91" xfId="0" applyNumberFormat="1" applyFont="1" applyBorder="1" applyAlignment="1">
      <alignment horizontal="center" vertical="center" wrapText="1"/>
    </xf>
    <xf numFmtId="9" fontId="20" fillId="0" borderId="74" xfId="1" applyNumberFormat="1" applyFont="1" applyBorder="1" applyAlignment="1">
      <alignment horizontal="center" vertical="center" wrapText="1"/>
    </xf>
    <xf numFmtId="0" fontId="12" fillId="0" borderId="48" xfId="0" applyFont="1" applyBorder="1" applyAlignment="1">
      <alignment horizontal="justify" vertical="center"/>
    </xf>
    <xf numFmtId="170" fontId="4" fillId="0" borderId="72" xfId="0" applyNumberFormat="1" applyFont="1" applyBorder="1" applyAlignment="1">
      <alignment horizontal="center" vertical="center" wrapText="1"/>
    </xf>
    <xf numFmtId="170" fontId="4" fillId="0" borderId="85" xfId="0" applyNumberFormat="1" applyFont="1" applyBorder="1" applyAlignment="1">
      <alignment horizontal="center" vertical="center" wrapText="1"/>
    </xf>
    <xf numFmtId="0" fontId="6" fillId="0" borderId="88" xfId="0" applyFont="1" applyBorder="1" applyAlignment="1">
      <alignment horizontal="justify" vertical="center" wrapText="1"/>
    </xf>
    <xf numFmtId="0" fontId="6" fillId="0" borderId="89" xfId="0" applyFont="1" applyBorder="1" applyAlignment="1">
      <alignment horizontal="justify" vertical="center" wrapText="1"/>
    </xf>
    <xf numFmtId="0" fontId="6" fillId="0" borderId="90" xfId="0" applyFont="1" applyBorder="1" applyAlignment="1">
      <alignment horizontal="justify" vertical="center" wrapText="1"/>
    </xf>
    <xf numFmtId="0" fontId="6" fillId="0" borderId="91" xfId="0" applyFont="1" applyBorder="1" applyAlignment="1">
      <alignment horizontal="justify" vertical="center" wrapText="1"/>
    </xf>
    <xf numFmtId="0" fontId="6" fillId="0" borderId="51" xfId="0" applyFont="1" applyBorder="1" applyAlignment="1">
      <alignment horizontal="justify" vertical="center" wrapText="1"/>
    </xf>
    <xf numFmtId="0" fontId="6" fillId="0" borderId="92" xfId="0" applyFont="1" applyBorder="1" applyAlignment="1">
      <alignment horizontal="justify" vertical="center" wrapText="1"/>
    </xf>
    <xf numFmtId="0" fontId="6" fillId="0" borderId="93" xfId="0" applyFont="1" applyBorder="1" applyAlignment="1">
      <alignment horizontal="justify" vertical="center" wrapText="1"/>
    </xf>
    <xf numFmtId="0" fontId="6" fillId="0" borderId="77" xfId="0" applyFont="1" applyBorder="1" applyAlignment="1">
      <alignment horizontal="justify" vertical="center" wrapText="1"/>
    </xf>
    <xf numFmtId="0" fontId="6" fillId="0" borderId="94" xfId="0" applyFont="1" applyBorder="1" applyAlignment="1">
      <alignment horizontal="justify" vertical="center" wrapText="1"/>
    </xf>
    <xf numFmtId="0" fontId="12" fillId="0" borderId="0" xfId="0" applyFont="1" applyAlignment="1"/>
    <xf numFmtId="1" fontId="6" fillId="0" borderId="88" xfId="0" applyNumberFormat="1" applyFont="1" applyBorder="1" applyAlignment="1">
      <alignment horizontal="justify" vertical="center" wrapText="1"/>
    </xf>
    <xf numFmtId="1" fontId="12" fillId="0" borderId="89" xfId="0" applyNumberFormat="1" applyFont="1" applyBorder="1" applyAlignment="1">
      <alignment horizontal="justify" vertical="center" wrapText="1"/>
    </xf>
    <xf numFmtId="1" fontId="12" fillId="0" borderId="90" xfId="0" applyNumberFormat="1" applyFont="1" applyBorder="1" applyAlignment="1">
      <alignment horizontal="justify" vertical="center" wrapText="1"/>
    </xf>
    <xf numFmtId="1" fontId="12" fillId="0" borderId="91" xfId="0" applyNumberFormat="1" applyFont="1" applyBorder="1" applyAlignment="1">
      <alignment horizontal="justify" vertical="center" wrapText="1"/>
    </xf>
    <xf numFmtId="1" fontId="12" fillId="0" borderId="51" xfId="0" applyNumberFormat="1" applyFont="1" applyBorder="1" applyAlignment="1">
      <alignment horizontal="justify" vertical="center" wrapText="1"/>
    </xf>
    <xf numFmtId="1" fontId="12" fillId="0" borderId="92" xfId="0" applyNumberFormat="1" applyFont="1" applyBorder="1" applyAlignment="1">
      <alignment horizontal="justify" vertical="center" wrapText="1"/>
    </xf>
    <xf numFmtId="1" fontId="12" fillId="0" borderId="93" xfId="0" applyNumberFormat="1" applyFont="1" applyBorder="1" applyAlignment="1">
      <alignment horizontal="justify" vertical="center" wrapText="1"/>
    </xf>
    <xf numFmtId="1" fontId="12" fillId="0" borderId="77" xfId="0" applyNumberFormat="1" applyFont="1" applyBorder="1" applyAlignment="1">
      <alignment horizontal="justify" vertical="center" wrapText="1"/>
    </xf>
    <xf numFmtId="1" fontId="12" fillId="0" borderId="94" xfId="0" applyNumberFormat="1" applyFont="1" applyBorder="1" applyAlignment="1">
      <alignment horizontal="justify" vertical="center" wrapText="1"/>
    </xf>
    <xf numFmtId="0" fontId="4" fillId="0" borderId="56" xfId="0" applyFont="1" applyBorder="1" applyAlignment="1">
      <alignment horizontal="center" vertical="center" wrapText="1"/>
    </xf>
    <xf numFmtId="0" fontId="12" fillId="0" borderId="10" xfId="0" applyFont="1" applyBorder="1"/>
    <xf numFmtId="0" fontId="4" fillId="0" borderId="9" xfId="0" applyFont="1" applyBorder="1" applyAlignment="1">
      <alignment horizontal="left" vertical="center" wrapText="1"/>
    </xf>
    <xf numFmtId="15" fontId="4" fillId="0" borderId="2" xfId="0" applyNumberFormat="1" applyFont="1" applyBorder="1" applyAlignment="1">
      <alignment horizontal="center" vertical="center"/>
    </xf>
    <xf numFmtId="0" fontId="4"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lignment horizontal="center" vertical="center" wrapText="1"/>
    </xf>
    <xf numFmtId="0" fontId="6" fillId="0" borderId="21" xfId="0" applyFont="1" applyBorder="1" applyAlignment="1">
      <alignment horizontal="center" vertical="center"/>
    </xf>
    <xf numFmtId="0" fontId="4" fillId="0" borderId="20" xfId="0" applyFont="1" applyBorder="1" applyAlignment="1">
      <alignment horizontal="center" vertical="center" wrapText="1"/>
    </xf>
    <xf numFmtId="0" fontId="6" fillId="0" borderId="41" xfId="0" applyFont="1" applyBorder="1" applyAlignment="1">
      <alignment horizontal="justify" vertical="center" wrapText="1"/>
    </xf>
    <xf numFmtId="0" fontId="6" fillId="0" borderId="95"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96" xfId="0" applyFont="1" applyBorder="1" applyAlignment="1">
      <alignment horizontal="justify" vertical="center" wrapText="1"/>
    </xf>
    <xf numFmtId="9" fontId="6" fillId="0" borderId="39" xfId="0" applyNumberFormat="1" applyFont="1" applyBorder="1" applyAlignment="1">
      <alignment horizontal="justify" vertical="center" wrapText="1"/>
    </xf>
    <xf numFmtId="9" fontId="6" fillId="0" borderId="41" xfId="0" applyNumberFormat="1" applyFont="1" applyBorder="1" applyAlignment="1">
      <alignment horizontal="justify" vertical="center" wrapText="1"/>
    </xf>
    <xf numFmtId="9" fontId="6" fillId="0" borderId="42" xfId="0" applyNumberFormat="1" applyFont="1" applyBorder="1" applyAlignment="1">
      <alignment horizontal="justify" vertical="center" wrapText="1"/>
    </xf>
    <xf numFmtId="9" fontId="6" fillId="0" borderId="50" xfId="0" applyNumberFormat="1" applyFont="1" applyBorder="1" applyAlignment="1">
      <alignment horizontal="justify" vertical="center" wrapText="1"/>
    </xf>
    <xf numFmtId="9" fontId="6" fillId="0" borderId="51" xfId="0" applyNumberFormat="1" applyFont="1" applyBorder="1" applyAlignment="1">
      <alignment horizontal="justify" vertical="center" wrapText="1"/>
    </xf>
    <xf numFmtId="9" fontId="6" fillId="0" borderId="16" xfId="0" applyNumberFormat="1" applyFont="1" applyBorder="1" applyAlignment="1">
      <alignment horizontal="justify" vertical="center" wrapText="1"/>
    </xf>
    <xf numFmtId="9" fontId="6" fillId="0" borderId="79" xfId="0" applyNumberFormat="1" applyFont="1" applyBorder="1" applyAlignment="1">
      <alignment horizontal="justify" vertical="center" wrapText="1"/>
    </xf>
    <xf numFmtId="9" fontId="6" fillId="0" borderId="77" xfId="0" applyNumberFormat="1" applyFont="1" applyBorder="1" applyAlignment="1">
      <alignment horizontal="justify" vertical="center" wrapText="1"/>
    </xf>
    <xf numFmtId="9" fontId="6" fillId="0" borderId="80" xfId="0" applyNumberFormat="1" applyFont="1" applyBorder="1" applyAlignment="1">
      <alignment horizontal="justify"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9" fontId="4" fillId="0" borderId="74" xfId="0" applyNumberFormat="1" applyFont="1" applyBorder="1" applyAlignment="1">
      <alignment horizontal="center" vertical="center"/>
    </xf>
    <xf numFmtId="2" fontId="11" fillId="0" borderId="74" xfId="0" applyNumberFormat="1" applyFont="1" applyFill="1" applyBorder="1" applyAlignment="1">
      <alignment horizontal="justify" vertical="center" wrapText="1"/>
    </xf>
    <xf numFmtId="0" fontId="16" fillId="0" borderId="74" xfId="0" applyFont="1" applyFill="1" applyBorder="1" applyAlignment="1">
      <alignment horizontal="justify" vertical="center"/>
    </xf>
    <xf numFmtId="0" fontId="13" fillId="0" borderId="74" xfId="0" applyFont="1" applyBorder="1" applyAlignment="1">
      <alignment horizontal="justify" vertical="center"/>
    </xf>
    <xf numFmtId="0" fontId="12" fillId="0" borderId="74" xfId="0" applyFont="1" applyBorder="1" applyAlignment="1">
      <alignment horizontal="justify" vertical="center" wrapText="1"/>
    </xf>
    <xf numFmtId="0" fontId="13" fillId="0" borderId="74" xfId="0" applyFont="1" applyBorder="1" applyAlignment="1">
      <alignment horizontal="justify" vertical="center" wrapText="1"/>
    </xf>
    <xf numFmtId="0" fontId="42" fillId="0" borderId="9" xfId="0" applyFont="1" applyBorder="1" applyAlignment="1"/>
    <xf numFmtId="0" fontId="42" fillId="0" borderId="36" xfId="0" applyFont="1" applyBorder="1" applyAlignment="1"/>
    <xf numFmtId="0" fontId="6" fillId="2" borderId="37" xfId="0" applyFont="1" applyFill="1" applyBorder="1" applyAlignment="1">
      <alignment horizontal="left" vertical="center" wrapText="1"/>
    </xf>
    <xf numFmtId="0" fontId="42" fillId="0" borderId="6" xfId="0" applyFont="1" applyBorder="1" applyAlignment="1"/>
    <xf numFmtId="0" fontId="42" fillId="0" borderId="70" xfId="0" applyFont="1" applyBorder="1" applyAlignment="1"/>
    <xf numFmtId="0" fontId="6" fillId="2" borderId="55" xfId="0" applyFont="1" applyFill="1" applyBorder="1" applyAlignment="1">
      <alignment horizontal="left" vertical="center" wrapText="1"/>
    </xf>
    <xf numFmtId="0" fontId="12" fillId="0" borderId="40" xfId="0" applyFont="1" applyBorder="1" applyAlignment="1">
      <alignment horizontal="justify" vertical="center"/>
    </xf>
    <xf numFmtId="0" fontId="10" fillId="6" borderId="20" xfId="0" applyFont="1" applyFill="1" applyBorder="1" applyAlignment="1">
      <alignment horizontal="center" vertical="center" wrapText="1"/>
    </xf>
    <xf numFmtId="0" fontId="3" fillId="0" borderId="3" xfId="0" applyFont="1" applyBorder="1" applyAlignment="1"/>
    <xf numFmtId="0" fontId="3" fillId="0" borderId="4" xfId="0" applyFont="1" applyBorder="1" applyAlignment="1"/>
    <xf numFmtId="0" fontId="10" fillId="6" borderId="24" xfId="0" applyFont="1" applyFill="1" applyBorder="1" applyAlignment="1">
      <alignment horizontal="right" vertical="center" wrapText="1"/>
    </xf>
    <xf numFmtId="0" fontId="3" fillId="0" borderId="34" xfId="0" applyFont="1" applyBorder="1" applyAlignment="1"/>
    <xf numFmtId="0" fontId="10" fillId="6" borderId="21" xfId="0" applyFont="1" applyFill="1" applyBorder="1" applyAlignment="1">
      <alignment horizontal="center" vertical="center" wrapText="1"/>
    </xf>
    <xf numFmtId="0" fontId="3" fillId="0" borderId="70" xfId="0" applyFont="1" applyBorder="1" applyAlignment="1"/>
    <xf numFmtId="0" fontId="33" fillId="0" borderId="74" xfId="1" applyFont="1" applyBorder="1" applyAlignment="1">
      <alignment horizontal="center" vertical="center"/>
    </xf>
    <xf numFmtId="0" fontId="34" fillId="0" borderId="97" xfId="11" applyFont="1" applyBorder="1" applyAlignment="1">
      <alignment horizontal="left" vertical="center" wrapText="1"/>
    </xf>
    <xf numFmtId="0" fontId="34" fillId="0" borderId="98" xfId="11" applyFont="1" applyBorder="1" applyAlignment="1">
      <alignment horizontal="left" vertical="center" wrapText="1"/>
    </xf>
    <xf numFmtId="0" fontId="34" fillId="0" borderId="99" xfId="11" applyFont="1" applyBorder="1" applyAlignment="1">
      <alignment horizontal="left" vertical="center" wrapText="1"/>
    </xf>
    <xf numFmtId="0" fontId="34" fillId="0" borderId="78" xfId="11" applyFont="1" applyBorder="1" applyAlignment="1">
      <alignment horizontal="left" vertical="center" wrapText="1"/>
    </xf>
    <xf numFmtId="0" fontId="34" fillId="0" borderId="74" xfId="11" applyFont="1" applyBorder="1" applyAlignment="1">
      <alignment horizontal="left" vertical="center" wrapText="1"/>
    </xf>
    <xf numFmtId="0" fontId="34" fillId="0" borderId="100" xfId="11" applyFont="1" applyBorder="1" applyAlignment="1">
      <alignment horizontal="left" vertical="center" wrapText="1"/>
    </xf>
    <xf numFmtId="0" fontId="33" fillId="0" borderId="74" xfId="1" applyFont="1" applyBorder="1" applyAlignment="1">
      <alignment horizontal="center" vertical="center" wrapText="1"/>
    </xf>
    <xf numFmtId="0" fontId="36" fillId="0" borderId="90" xfId="11" applyFont="1" applyBorder="1" applyAlignment="1">
      <alignment horizontal="left" vertical="center" wrapText="1"/>
    </xf>
    <xf numFmtId="0" fontId="36" fillId="0" borderId="81" xfId="11" applyFont="1" applyBorder="1" applyAlignment="1">
      <alignment horizontal="left" vertical="center" wrapText="1"/>
    </xf>
    <xf numFmtId="0" fontId="36" fillId="0" borderId="101" xfId="11" applyFont="1" applyBorder="1" applyAlignment="1">
      <alignment horizontal="left" vertical="center" wrapText="1"/>
    </xf>
    <xf numFmtId="3" fontId="37" fillId="0" borderId="112" xfId="11" applyNumberFormat="1" applyFont="1" applyBorder="1" applyAlignment="1">
      <alignment horizontal="center" vertical="center" wrapText="1"/>
    </xf>
    <xf numFmtId="3" fontId="37" fillId="0" borderId="102" xfId="11" applyNumberFormat="1" applyFont="1" applyBorder="1" applyAlignment="1">
      <alignment horizontal="center" vertical="center" wrapText="1"/>
    </xf>
    <xf numFmtId="3" fontId="37" fillId="0" borderId="115" xfId="11" applyNumberFormat="1" applyFont="1" applyBorder="1" applyAlignment="1">
      <alignment horizontal="center" vertical="center" wrapText="1"/>
    </xf>
    <xf numFmtId="0" fontId="37" fillId="17" borderId="74" xfId="11" applyFont="1" applyFill="1" applyBorder="1" applyAlignment="1">
      <alignment horizontal="center" vertical="center" wrapText="1"/>
    </xf>
    <xf numFmtId="0" fontId="37" fillId="17" borderId="51" xfId="11" applyFont="1" applyFill="1" applyAlignment="1">
      <alignment horizontal="center" vertical="center" wrapText="1"/>
    </xf>
    <xf numFmtId="0" fontId="37" fillId="17" borderId="92" xfId="11" applyFont="1" applyFill="1" applyBorder="1" applyAlignment="1">
      <alignment horizontal="center" vertical="center" wrapText="1"/>
    </xf>
    <xf numFmtId="0" fontId="37" fillId="17" borderId="102" xfId="11" applyFont="1" applyFill="1" applyBorder="1" applyAlignment="1">
      <alignment horizontal="center" vertical="center"/>
    </xf>
    <xf numFmtId="0" fontId="37" fillId="17" borderId="103" xfId="11" applyFont="1" applyFill="1" applyBorder="1" applyAlignment="1">
      <alignment horizontal="center" vertical="center" wrapText="1"/>
    </xf>
    <xf numFmtId="0" fontId="37" fillId="17" borderId="107" xfId="11" applyFont="1" applyFill="1" applyBorder="1" applyAlignment="1">
      <alignment horizontal="center" vertical="center" wrapText="1"/>
    </xf>
    <xf numFmtId="0" fontId="37" fillId="17" borderId="98" xfId="11" applyFont="1" applyFill="1" applyBorder="1" applyAlignment="1">
      <alignment horizontal="center" vertical="center" wrapText="1"/>
    </xf>
    <xf numFmtId="0" fontId="37" fillId="17" borderId="108" xfId="11" applyFont="1" applyFill="1" applyBorder="1" applyAlignment="1">
      <alignment horizontal="center" vertical="center" wrapText="1"/>
    </xf>
    <xf numFmtId="0" fontId="37" fillId="17" borderId="104" xfId="11" applyFont="1" applyFill="1" applyBorder="1" applyAlignment="1">
      <alignment horizontal="center" vertical="center" wrapText="1"/>
    </xf>
    <xf numFmtId="0" fontId="37" fillId="17" borderId="105" xfId="11" applyFont="1" applyFill="1" applyBorder="1" applyAlignment="1">
      <alignment horizontal="center" vertical="center" wrapText="1"/>
    </xf>
    <xf numFmtId="0" fontId="37" fillId="17" borderId="97" xfId="11" applyFont="1" applyFill="1" applyBorder="1" applyAlignment="1">
      <alignment horizontal="center" vertical="center" wrapText="1"/>
    </xf>
    <xf numFmtId="0" fontId="35" fillId="0" borderId="111" xfId="11" applyFont="1" applyBorder="1" applyAlignment="1">
      <alignment horizontal="center" vertical="center" wrapText="1"/>
    </xf>
    <xf numFmtId="0" fontId="35" fillId="0" borderId="113" xfId="11" applyFont="1" applyBorder="1" applyAlignment="1">
      <alignment horizontal="center" vertical="center" wrapText="1"/>
    </xf>
    <xf numFmtId="0" fontId="35" fillId="0" borderId="114" xfId="11" applyFont="1" applyBorder="1" applyAlignment="1">
      <alignment horizontal="center" vertical="center" wrapText="1"/>
    </xf>
    <xf numFmtId="0" fontId="35" fillId="0" borderId="112" xfId="11" applyFont="1" applyBorder="1" applyAlignment="1">
      <alignment horizontal="center" vertical="center" wrapText="1"/>
    </xf>
    <xf numFmtId="0" fontId="35" fillId="0" borderId="102" xfId="11" applyFont="1" applyBorder="1" applyAlignment="1">
      <alignment horizontal="center" vertical="center" wrapText="1"/>
    </xf>
    <xf numFmtId="0" fontId="35" fillId="0" borderId="115" xfId="11" applyFont="1" applyBorder="1" applyAlignment="1">
      <alignment horizontal="center" vertical="center" wrapText="1"/>
    </xf>
    <xf numFmtId="0" fontId="35" fillId="0" borderId="112" xfId="11" applyFont="1" applyBorder="1" applyAlignment="1">
      <alignment horizontal="justify" vertical="center" wrapText="1"/>
    </xf>
    <xf numFmtId="0" fontId="35" fillId="0" borderId="102" xfId="11" applyFont="1" applyBorder="1" applyAlignment="1">
      <alignment horizontal="justify" vertical="center" wrapText="1"/>
    </xf>
    <xf numFmtId="0" fontId="35" fillId="0" borderId="115" xfId="11" applyFont="1" applyBorder="1" applyAlignment="1">
      <alignment horizontal="justify" vertical="center" wrapText="1"/>
    </xf>
    <xf numFmtId="0" fontId="35" fillId="0" borderId="98" xfId="11" applyFont="1" applyBorder="1" applyAlignment="1">
      <alignment horizontal="justify" vertical="center" wrapText="1"/>
    </xf>
    <xf numFmtId="0" fontId="35" fillId="0" borderId="81" xfId="11" applyFont="1" applyBorder="1" applyAlignment="1">
      <alignment horizontal="justify" vertical="center" wrapText="1"/>
    </xf>
    <xf numFmtId="0" fontId="35" fillId="0" borderId="108" xfId="11" applyFont="1" applyBorder="1" applyAlignment="1">
      <alignment horizontal="justify" vertical="center" wrapText="1"/>
    </xf>
    <xf numFmtId="0" fontId="37" fillId="17" borderId="106" xfId="11" applyFont="1" applyFill="1" applyBorder="1" applyAlignment="1">
      <alignment horizontal="center" vertical="center" wrapText="1"/>
    </xf>
    <xf numFmtId="0" fontId="37" fillId="17" borderId="116" xfId="11" applyFont="1" applyFill="1" applyBorder="1" applyAlignment="1">
      <alignment horizontal="center" vertical="center" wrapText="1"/>
    </xf>
    <xf numFmtId="0" fontId="37" fillId="17" borderId="119" xfId="11" applyFont="1" applyFill="1" applyBorder="1" applyAlignment="1">
      <alignment horizontal="center" vertical="center" wrapText="1"/>
    </xf>
    <xf numFmtId="0" fontId="37" fillId="17" borderId="120" xfId="11" applyFont="1" applyFill="1" applyBorder="1" applyAlignment="1">
      <alignment horizontal="center" vertical="center" wrapText="1"/>
    </xf>
    <xf numFmtId="0" fontId="35" fillId="0" borderId="121" xfId="11" applyFont="1" applyBorder="1" applyAlignment="1">
      <alignment horizontal="justify" vertical="center" wrapText="1"/>
    </xf>
    <xf numFmtId="0" fontId="35" fillId="0" borderId="122" xfId="11" applyFont="1" applyBorder="1" applyAlignment="1">
      <alignment horizontal="justify" vertical="center" wrapText="1"/>
    </xf>
    <xf numFmtId="0" fontId="35" fillId="0" borderId="123" xfId="11" applyFont="1" applyBorder="1" applyAlignment="1">
      <alignment horizontal="justify" vertical="center" wrapText="1"/>
    </xf>
    <xf numFmtId="4" fontId="37" fillId="0" borderId="112" xfId="11" applyNumberFormat="1" applyFont="1" applyBorder="1" applyAlignment="1">
      <alignment horizontal="center" vertical="center" wrapText="1"/>
    </xf>
    <xf numFmtId="4" fontId="37" fillId="0" borderId="102" xfId="11" applyNumberFormat="1" applyFont="1" applyBorder="1" applyAlignment="1">
      <alignment horizontal="center" vertical="center" wrapText="1"/>
    </xf>
    <xf numFmtId="4" fontId="37" fillId="0" borderId="115" xfId="11" applyNumberFormat="1" applyFont="1" applyBorder="1" applyAlignment="1">
      <alignment horizontal="center" vertical="center" wrapText="1"/>
    </xf>
    <xf numFmtId="176" fontId="37" fillId="0" borderId="112" xfId="11" applyNumberFormat="1" applyFont="1" applyBorder="1" applyAlignment="1">
      <alignment horizontal="center" vertical="center" wrapText="1"/>
    </xf>
    <xf numFmtId="176" fontId="37" fillId="0" borderId="102" xfId="11" applyNumberFormat="1" applyFont="1" applyBorder="1" applyAlignment="1">
      <alignment horizontal="center" vertical="center" wrapText="1"/>
    </xf>
    <xf numFmtId="176" fontId="37" fillId="0" borderId="115" xfId="11" applyNumberFormat="1" applyFont="1" applyBorder="1" applyAlignment="1">
      <alignment horizontal="center" vertical="center" wrapText="1"/>
    </xf>
    <xf numFmtId="4" fontId="37" fillId="0" borderId="111" xfId="11" applyNumberFormat="1" applyFont="1" applyBorder="1" applyAlignment="1">
      <alignment horizontal="center" vertical="center" wrapText="1"/>
    </xf>
    <xf numFmtId="4" fontId="37" fillId="0" borderId="113" xfId="11" applyNumberFormat="1" applyFont="1" applyBorder="1" applyAlignment="1">
      <alignment horizontal="center" vertical="center" wrapText="1"/>
    </xf>
    <xf numFmtId="4" fontId="37" fillId="0" borderId="114" xfId="11" applyNumberFormat="1" applyFont="1" applyBorder="1" applyAlignment="1">
      <alignment horizontal="center" vertical="center" wrapText="1"/>
    </xf>
    <xf numFmtId="10" fontId="35" fillId="30" borderId="106" xfId="12" applyNumberFormat="1" applyFont="1" applyFill="1" applyBorder="1" applyAlignment="1">
      <alignment horizontal="center" vertical="center"/>
    </xf>
    <xf numFmtId="10" fontId="35" fillId="30" borderId="91" xfId="12" applyNumberFormat="1" applyFont="1" applyFill="1" applyBorder="1" applyAlignment="1">
      <alignment horizontal="center" vertical="center"/>
    </xf>
    <xf numFmtId="10" fontId="35" fillId="30" borderId="118" xfId="12" applyNumberFormat="1" applyFont="1" applyFill="1" applyBorder="1" applyAlignment="1">
      <alignment horizontal="center" vertical="center"/>
    </xf>
    <xf numFmtId="0" fontId="0" fillId="0" borderId="73" xfId="0" applyFont="1" applyBorder="1" applyAlignment="1">
      <alignment horizontal="center"/>
    </xf>
    <xf numFmtId="0" fontId="3" fillId="0" borderId="73" xfId="0" applyFont="1" applyBorder="1" applyAlignment="1"/>
    <xf numFmtId="0" fontId="0" fillId="14" borderId="73" xfId="0" applyFont="1" applyFill="1" applyBorder="1" applyAlignment="1">
      <alignment horizontal="center"/>
    </xf>
    <xf numFmtId="0" fontId="0" fillId="15" borderId="72" xfId="0" applyFont="1" applyFill="1" applyBorder="1" applyAlignment="1">
      <alignment horizontal="center"/>
    </xf>
    <xf numFmtId="0" fontId="3" fillId="0" borderId="71" xfId="0" applyFont="1" applyBorder="1" applyAlignment="1"/>
    <xf numFmtId="0" fontId="0" fillId="0" borderId="0" xfId="0" applyFont="1" applyAlignment="1">
      <alignment horizontal="center"/>
    </xf>
    <xf numFmtId="0" fontId="0" fillId="0" borderId="0" xfId="0" applyFont="1" applyAlignment="1"/>
    <xf numFmtId="0" fontId="0" fillId="0" borderId="46" xfId="0" applyFont="1" applyBorder="1" applyAlignment="1">
      <alignment horizontal="center"/>
    </xf>
    <xf numFmtId="0" fontId="3" fillId="0" borderId="46" xfId="0" applyFont="1" applyBorder="1" applyAlignment="1"/>
    <xf numFmtId="0" fontId="0" fillId="0" borderId="2" xfId="0" applyFont="1" applyBorder="1" applyAlignment="1">
      <alignment horizontal="center"/>
    </xf>
    <xf numFmtId="0" fontId="3" fillId="0" borderId="14" xfId="0" applyFont="1" applyBorder="1" applyAlignment="1"/>
    <xf numFmtId="0" fontId="3" fillId="0" borderId="15" xfId="0" applyFont="1" applyBorder="1" applyAlignment="1"/>
  </cellXfs>
  <cellStyles count="13">
    <cellStyle name="Hipervínculo" xfId="5" builtinId="8" hidden="1"/>
    <cellStyle name="Hipervínculo" xfId="9" builtinId="8" hidden="1"/>
    <cellStyle name="Hipervínculo visitado" xfId="6" builtinId="9" hidden="1"/>
    <cellStyle name="Hipervínculo visitado" xfId="10" builtinId="9" hidden="1"/>
    <cellStyle name="Millares [0]" xfId="7" builtinId="6"/>
    <cellStyle name="Millares [0] 2" xfId="4"/>
    <cellStyle name="Normal" xfId="0" builtinId="0"/>
    <cellStyle name="Normal 2" xfId="1"/>
    <cellStyle name="Normal 3" xfId="11"/>
    <cellStyle name="Porcentaje" xfId="8" builtinId="5"/>
    <cellStyle name="Porcentaje 2" xfId="3"/>
    <cellStyle name="Porcentaje 3" xfId="2"/>
    <cellStyle name="Porcentaje 4" xfId="12"/>
  </cellStyles>
  <dxfs count="0"/>
  <tableStyles count="0" defaultTableStyle="TableStyleMedium2" defaultPivotStyle="PivotStyleLight16"/>
  <colors>
    <mruColors>
      <color rgb="FF99178D"/>
      <color rgb="FFB6F9FF"/>
      <color rgb="FF9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1603375</xdr:colOff>
      <xdr:row>0</xdr:row>
      <xdr:rowOff>32808</xdr:rowOff>
    </xdr:from>
    <xdr:ext cx="1409700" cy="11430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603375" y="32808"/>
          <a:ext cx="1409700" cy="1143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333375</xdr:colOff>
      <xdr:row>0</xdr:row>
      <xdr:rowOff>66675</xdr:rowOff>
    </xdr:from>
    <xdr:ext cx="1409700" cy="1143000"/>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CAT&#193;LOGO%20MGA_4%20%2027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178D"/>
  </sheetPr>
  <dimension ref="A1:AN71"/>
  <sheetViews>
    <sheetView view="pageBreakPreview" topLeftCell="A37" zoomScale="60" zoomScaleNormal="80" zoomScalePageLayoutView="94" workbookViewId="0">
      <selection activeCell="H44" sqref="H44:M46"/>
    </sheetView>
  </sheetViews>
  <sheetFormatPr baseColWidth="10" defaultColWidth="14.42578125" defaultRowHeight="15" customHeight="1" x14ac:dyDescent="0.2"/>
  <cols>
    <col min="1" max="1" width="33.7109375" style="95" customWidth="1"/>
    <col min="2" max="3" width="15.42578125" style="95" customWidth="1"/>
    <col min="4" max="4" width="6.7109375" style="95" bestFit="1" customWidth="1"/>
    <col min="5" max="7" width="7.140625" style="95" bestFit="1" customWidth="1"/>
    <col min="8" max="8" width="7" style="95" bestFit="1" customWidth="1"/>
    <col min="9" max="9" width="7.140625" style="95" bestFit="1" customWidth="1"/>
    <col min="10" max="10" width="7" style="95" bestFit="1" customWidth="1"/>
    <col min="11" max="12" width="7.140625" style="95" bestFit="1" customWidth="1"/>
    <col min="13" max="13" width="6.42578125" style="95" customWidth="1"/>
    <col min="14" max="14" width="7.42578125" style="95" bestFit="1" customWidth="1"/>
    <col min="15" max="15" width="6.42578125" style="95" bestFit="1" customWidth="1"/>
    <col min="16" max="16" width="15.140625" style="95" bestFit="1" customWidth="1"/>
    <col min="17" max="20" width="12" style="95" customWidth="1"/>
    <col min="21" max="24" width="7.7109375" style="95" customWidth="1"/>
    <col min="25" max="28" width="9.7109375" style="95" customWidth="1"/>
    <col min="29" max="29" width="6.85546875" style="217" customWidth="1"/>
    <col min="30" max="30" width="4" style="217" bestFit="1" customWidth="1"/>
    <col min="31" max="31" width="18.42578125" style="95" customWidth="1"/>
    <col min="32" max="32" width="8.42578125" style="95" customWidth="1"/>
    <col min="33" max="33" width="18.42578125" style="95" customWidth="1"/>
    <col min="34" max="34" width="5.7109375" style="95" customWidth="1"/>
    <col min="35" max="35" width="18.42578125" style="95" customWidth="1"/>
    <col min="36" max="36" width="4.7109375" style="95" customWidth="1"/>
    <col min="37" max="37" width="23" style="95" customWidth="1"/>
    <col min="38" max="38" width="11.42578125" style="95" customWidth="1"/>
    <col min="39" max="39" width="18.42578125" style="95" customWidth="1"/>
    <col min="40" max="40" width="16.140625" style="95" customWidth="1"/>
    <col min="41" max="16384" width="14.42578125" style="95"/>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12"/>
      <c r="AD1" s="212"/>
      <c r="AE1" s="94"/>
      <c r="AF1" s="94"/>
      <c r="AG1" s="94"/>
      <c r="AH1" s="94"/>
      <c r="AI1" s="94"/>
      <c r="AJ1" s="94"/>
      <c r="AK1" s="94"/>
      <c r="AL1" s="94"/>
      <c r="AM1" s="94"/>
      <c r="AN1" s="94"/>
    </row>
    <row r="2" spans="1:40" ht="30.75" customHeight="1" x14ac:dyDescent="0.2">
      <c r="A2" s="378"/>
      <c r="B2" s="383" t="s">
        <v>2</v>
      </c>
      <c r="C2" s="358"/>
      <c r="D2" s="358"/>
      <c r="E2" s="358"/>
      <c r="F2" s="358"/>
      <c r="G2" s="358"/>
      <c r="H2" s="358"/>
      <c r="I2" s="358"/>
      <c r="J2" s="358"/>
      <c r="K2" s="358"/>
      <c r="L2" s="358"/>
      <c r="M2" s="358"/>
      <c r="N2" s="358"/>
      <c r="O2" s="358"/>
      <c r="P2" s="358"/>
      <c r="Q2" s="358"/>
      <c r="R2" s="358"/>
      <c r="S2" s="358"/>
      <c r="T2" s="358"/>
      <c r="U2" s="358"/>
      <c r="V2" s="358"/>
      <c r="W2" s="358"/>
      <c r="X2" s="358"/>
      <c r="Y2" s="373"/>
      <c r="Z2" s="380" t="s">
        <v>3</v>
      </c>
      <c r="AA2" s="363"/>
      <c r="AB2" s="381"/>
      <c r="AC2" s="212"/>
      <c r="AD2" s="212"/>
      <c r="AE2" s="94"/>
      <c r="AF2" s="94"/>
      <c r="AG2" s="94"/>
      <c r="AH2" s="94"/>
      <c r="AI2" s="94"/>
      <c r="AJ2" s="94"/>
      <c r="AK2" s="94"/>
      <c r="AL2" s="94"/>
      <c r="AM2" s="94"/>
      <c r="AN2" s="94"/>
    </row>
    <row r="3" spans="1:40" ht="24" customHeight="1" x14ac:dyDescent="0.2">
      <c r="A3" s="378"/>
      <c r="B3" s="384" t="s">
        <v>4</v>
      </c>
      <c r="C3" s="358"/>
      <c r="D3" s="358"/>
      <c r="E3" s="358"/>
      <c r="F3" s="358"/>
      <c r="G3" s="358"/>
      <c r="H3" s="358"/>
      <c r="I3" s="358"/>
      <c r="J3" s="358"/>
      <c r="K3" s="358"/>
      <c r="L3" s="358"/>
      <c r="M3" s="358"/>
      <c r="N3" s="358"/>
      <c r="O3" s="358"/>
      <c r="P3" s="358"/>
      <c r="Q3" s="358"/>
      <c r="R3" s="358"/>
      <c r="S3" s="358"/>
      <c r="T3" s="358"/>
      <c r="U3" s="358"/>
      <c r="V3" s="358"/>
      <c r="W3" s="358"/>
      <c r="X3" s="358"/>
      <c r="Y3" s="373"/>
      <c r="Z3" s="380" t="s">
        <v>5</v>
      </c>
      <c r="AA3" s="363"/>
      <c r="AB3" s="381"/>
      <c r="AC3" s="212"/>
      <c r="AD3" s="212"/>
      <c r="AE3" s="94"/>
      <c r="AF3" s="94"/>
      <c r="AG3" s="94"/>
      <c r="AH3" s="94"/>
      <c r="AI3" s="94"/>
      <c r="AJ3" s="94"/>
      <c r="AK3" s="94"/>
      <c r="AL3" s="94"/>
      <c r="AM3" s="94"/>
      <c r="AN3" s="94"/>
    </row>
    <row r="4" spans="1:40" ht="15.75" customHeight="1" thickBot="1" x14ac:dyDescent="0.25">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382" t="s">
        <v>6</v>
      </c>
      <c r="AA4" s="340"/>
      <c r="AB4" s="342"/>
      <c r="AC4" s="212"/>
      <c r="AD4" s="212"/>
      <c r="AE4" s="94"/>
      <c r="AF4" s="94"/>
      <c r="AG4" s="94"/>
      <c r="AH4" s="94"/>
      <c r="AI4" s="94"/>
      <c r="AJ4" s="94"/>
      <c r="AK4" s="94"/>
      <c r="AL4" s="94"/>
      <c r="AM4" s="94"/>
      <c r="AN4" s="94"/>
    </row>
    <row r="5" spans="1:40" ht="9" customHeight="1" thickBot="1" x14ac:dyDescent="0.25">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212"/>
      <c r="AE5" s="94"/>
      <c r="AF5" s="94"/>
      <c r="AG5" s="94"/>
      <c r="AH5" s="94"/>
      <c r="AI5" s="94"/>
      <c r="AJ5" s="94"/>
      <c r="AK5" s="94"/>
      <c r="AL5" s="94"/>
      <c r="AM5" s="94"/>
      <c r="AN5" s="94"/>
    </row>
    <row r="6" spans="1:40" ht="9" customHeight="1" thickBot="1" x14ac:dyDescent="0.25">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212"/>
      <c r="AE6" s="94"/>
      <c r="AF6" s="94"/>
      <c r="AG6" s="94"/>
      <c r="AH6" s="94"/>
      <c r="AI6" s="94"/>
      <c r="AJ6" s="94"/>
      <c r="AK6" s="94"/>
      <c r="AL6" s="94"/>
      <c r="AM6" s="94"/>
      <c r="AN6" s="94"/>
    </row>
    <row r="7" spans="1:40" ht="12.75" x14ac:dyDescent="0.2">
      <c r="A7" s="386" t="s">
        <v>7</v>
      </c>
      <c r="B7" s="371"/>
      <c r="C7" s="387" t="s">
        <v>8</v>
      </c>
      <c r="D7" s="388"/>
      <c r="E7" s="388"/>
      <c r="F7" s="388"/>
      <c r="G7" s="388"/>
      <c r="H7" s="388"/>
      <c r="I7" s="388"/>
      <c r="J7" s="388"/>
      <c r="K7" s="371"/>
      <c r="L7" s="97"/>
      <c r="M7" s="98"/>
      <c r="N7" s="98"/>
      <c r="O7" s="98"/>
      <c r="P7" s="98"/>
      <c r="Q7" s="99"/>
      <c r="R7" s="370" t="s">
        <v>9</v>
      </c>
      <c r="S7" s="388"/>
      <c r="T7" s="371"/>
      <c r="U7" s="389">
        <v>44169</v>
      </c>
      <c r="V7" s="371"/>
      <c r="W7" s="370" t="s">
        <v>10</v>
      </c>
      <c r="X7" s="371"/>
      <c r="Y7" s="397" t="s">
        <v>11</v>
      </c>
      <c r="Z7" s="361"/>
      <c r="AA7" s="394" t="s">
        <v>12</v>
      </c>
      <c r="AB7" s="361"/>
      <c r="AC7" s="212"/>
      <c r="AD7" s="212"/>
      <c r="AE7" s="94"/>
      <c r="AF7" s="94"/>
      <c r="AG7" s="94"/>
      <c r="AH7" s="94"/>
      <c r="AI7" s="94"/>
      <c r="AJ7" s="94"/>
      <c r="AK7" s="94"/>
      <c r="AL7" s="94"/>
      <c r="AM7" s="94"/>
      <c r="AN7" s="94"/>
    </row>
    <row r="8" spans="1:40" ht="12.75" x14ac:dyDescent="0.2">
      <c r="A8" s="372"/>
      <c r="B8" s="373"/>
      <c r="C8" s="372"/>
      <c r="D8" s="358"/>
      <c r="E8" s="358"/>
      <c r="F8" s="358"/>
      <c r="G8" s="358"/>
      <c r="H8" s="358"/>
      <c r="I8" s="358"/>
      <c r="J8" s="358"/>
      <c r="K8" s="373"/>
      <c r="L8" s="97"/>
      <c r="M8" s="98"/>
      <c r="N8" s="98"/>
      <c r="O8" s="98"/>
      <c r="P8" s="98"/>
      <c r="Q8" s="99"/>
      <c r="R8" s="372"/>
      <c r="S8" s="358"/>
      <c r="T8" s="373"/>
      <c r="U8" s="372"/>
      <c r="V8" s="373"/>
      <c r="W8" s="372"/>
      <c r="X8" s="373"/>
      <c r="Y8" s="395" t="s">
        <v>13</v>
      </c>
      <c r="Z8" s="381"/>
      <c r="AA8" s="396"/>
      <c r="AB8" s="381"/>
      <c r="AC8" s="212"/>
      <c r="AD8" s="212"/>
      <c r="AE8" s="94"/>
      <c r="AF8" s="94"/>
      <c r="AG8" s="94"/>
      <c r="AH8" s="94"/>
      <c r="AI8" s="94"/>
      <c r="AJ8" s="94"/>
      <c r="AK8" s="94"/>
      <c r="AL8" s="94"/>
      <c r="AM8" s="94"/>
      <c r="AN8" s="94"/>
    </row>
    <row r="9" spans="1:40" ht="13.5" thickBot="1" x14ac:dyDescent="0.25">
      <c r="A9" s="374"/>
      <c r="B9" s="375"/>
      <c r="C9" s="374"/>
      <c r="D9" s="385"/>
      <c r="E9" s="385"/>
      <c r="F9" s="385"/>
      <c r="G9" s="385"/>
      <c r="H9" s="385"/>
      <c r="I9" s="385"/>
      <c r="J9" s="385"/>
      <c r="K9" s="375"/>
      <c r="L9" s="97"/>
      <c r="M9" s="98"/>
      <c r="N9" s="98"/>
      <c r="O9" s="98"/>
      <c r="P9" s="98"/>
      <c r="Q9" s="99"/>
      <c r="R9" s="374"/>
      <c r="S9" s="385"/>
      <c r="T9" s="375"/>
      <c r="U9" s="374"/>
      <c r="V9" s="375"/>
      <c r="W9" s="374"/>
      <c r="X9" s="375"/>
      <c r="Y9" s="392" t="s">
        <v>14</v>
      </c>
      <c r="Z9" s="342"/>
      <c r="AA9" s="393"/>
      <c r="AB9" s="342"/>
      <c r="AC9" s="212"/>
      <c r="AD9" s="212"/>
      <c r="AE9" s="94"/>
      <c r="AF9" s="94"/>
      <c r="AG9" s="94"/>
      <c r="AH9" s="94"/>
      <c r="AI9" s="94"/>
      <c r="AJ9" s="94"/>
      <c r="AK9" s="94"/>
      <c r="AL9" s="94"/>
      <c r="AM9" s="94"/>
      <c r="AN9" s="94"/>
    </row>
    <row r="10" spans="1:40" ht="9" customHeight="1" thickBot="1" x14ac:dyDescent="0.25">
      <c r="A10" s="141"/>
      <c r="B10" s="8"/>
      <c r="C10" s="124"/>
      <c r="D10" s="124"/>
      <c r="E10" s="124"/>
      <c r="F10" s="124"/>
      <c r="G10" s="124"/>
      <c r="H10" s="124"/>
      <c r="I10" s="124"/>
      <c r="J10" s="124"/>
      <c r="K10" s="124"/>
      <c r="L10" s="124"/>
      <c r="M10" s="140"/>
      <c r="N10" s="140"/>
      <c r="O10" s="140"/>
      <c r="P10" s="140"/>
      <c r="Q10" s="140"/>
      <c r="R10" s="9"/>
      <c r="S10" s="9"/>
      <c r="T10" s="9"/>
      <c r="U10" s="9"/>
      <c r="V10" s="9"/>
      <c r="W10" s="10"/>
      <c r="X10" s="10"/>
      <c r="Y10" s="10"/>
      <c r="Z10" s="10"/>
      <c r="AA10" s="10"/>
      <c r="AB10" s="125"/>
      <c r="AC10" s="212"/>
      <c r="AD10" s="212"/>
      <c r="AE10" s="94"/>
      <c r="AF10" s="94"/>
      <c r="AG10" s="94"/>
      <c r="AH10" s="94"/>
      <c r="AI10" s="94"/>
      <c r="AJ10" s="94"/>
      <c r="AK10" s="94"/>
      <c r="AL10" s="94"/>
      <c r="AM10" s="94"/>
      <c r="AN10" s="94"/>
    </row>
    <row r="11" spans="1:40" ht="39" customHeight="1" thickBot="1" x14ac:dyDescent="0.25">
      <c r="A11" s="334" t="s">
        <v>15</v>
      </c>
      <c r="B11" s="328"/>
      <c r="C11" s="376" t="s">
        <v>16</v>
      </c>
      <c r="D11" s="327"/>
      <c r="E11" s="327"/>
      <c r="F11" s="327"/>
      <c r="G11" s="327"/>
      <c r="H11" s="327"/>
      <c r="I11" s="327"/>
      <c r="J11" s="327"/>
      <c r="K11" s="328"/>
      <c r="L11" s="100"/>
      <c r="M11" s="398" t="s">
        <v>17</v>
      </c>
      <c r="N11" s="327"/>
      <c r="O11" s="327"/>
      <c r="P11" s="327"/>
      <c r="Q11" s="328"/>
      <c r="R11" s="326" t="s">
        <v>18</v>
      </c>
      <c r="S11" s="327"/>
      <c r="T11" s="327"/>
      <c r="U11" s="327"/>
      <c r="V11" s="328"/>
      <c r="W11" s="398" t="s">
        <v>19</v>
      </c>
      <c r="X11" s="328"/>
      <c r="Y11" s="326" t="s">
        <v>165</v>
      </c>
      <c r="Z11" s="327"/>
      <c r="AA11" s="327"/>
      <c r="AB11" s="328"/>
      <c r="AC11" s="212"/>
      <c r="AD11" s="212"/>
      <c r="AE11" s="94"/>
      <c r="AF11" s="94"/>
      <c r="AG11" s="94"/>
      <c r="AH11" s="94"/>
      <c r="AI11" s="94"/>
      <c r="AJ11" s="94"/>
      <c r="AK11" s="94"/>
      <c r="AL11" s="94"/>
      <c r="AM11" s="94"/>
      <c r="AN11" s="94"/>
    </row>
    <row r="12" spans="1:40" ht="9" customHeight="1" thickBot="1" x14ac:dyDescent="0.25">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12"/>
      <c r="AD12" s="212"/>
      <c r="AE12" s="94"/>
      <c r="AF12" s="94"/>
      <c r="AG12" s="94"/>
      <c r="AH12" s="94"/>
      <c r="AI12" s="94"/>
      <c r="AJ12" s="94"/>
      <c r="AK12" s="94"/>
      <c r="AL12" s="94"/>
      <c r="AM12" s="94"/>
      <c r="AN12" s="94"/>
    </row>
    <row r="13" spans="1:40" ht="37.5" customHeight="1" thickBot="1" x14ac:dyDescent="0.25">
      <c r="A13" s="334" t="s">
        <v>20</v>
      </c>
      <c r="B13" s="328"/>
      <c r="C13" s="335" t="str">
        <f>+'Ponderación '!B3</f>
        <v>Elaborar e implementar 3 lineamientos con enfoques de derechos de las mujeres, de género y diferencial</v>
      </c>
      <c r="D13" s="327"/>
      <c r="E13" s="327"/>
      <c r="F13" s="327"/>
      <c r="G13" s="327"/>
      <c r="H13" s="327"/>
      <c r="I13" s="327"/>
      <c r="J13" s="327"/>
      <c r="K13" s="327"/>
      <c r="L13" s="327"/>
      <c r="M13" s="327"/>
      <c r="N13" s="327"/>
      <c r="O13" s="327"/>
      <c r="P13" s="327"/>
      <c r="Q13" s="328"/>
      <c r="R13" s="120"/>
      <c r="S13" s="336" t="s">
        <v>21</v>
      </c>
      <c r="T13" s="337"/>
      <c r="U13" s="13">
        <f>+'Ponderación '!E3</f>
        <v>0.72499999999999998</v>
      </c>
      <c r="V13" s="338" t="s">
        <v>22</v>
      </c>
      <c r="W13" s="337"/>
      <c r="X13" s="337"/>
      <c r="Y13" s="337"/>
      <c r="Z13" s="120"/>
      <c r="AA13" s="343">
        <f>+'Ponderación '!D3</f>
        <v>0.15190715351819453</v>
      </c>
      <c r="AB13" s="328"/>
      <c r="AC13" s="269"/>
      <c r="AD13" s="187"/>
      <c r="AE13" s="120"/>
      <c r="AF13" s="120"/>
      <c r="AG13" s="120"/>
      <c r="AH13" s="120"/>
      <c r="AI13" s="120"/>
      <c r="AJ13" s="120"/>
      <c r="AK13" s="120"/>
      <c r="AL13" s="120"/>
      <c r="AM13" s="120"/>
      <c r="AN13" s="120"/>
    </row>
    <row r="14" spans="1:40" ht="16.5" customHeight="1" thickBot="1" x14ac:dyDescent="0.25">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212"/>
      <c r="AE14" s="94"/>
      <c r="AF14" s="94"/>
      <c r="AG14" s="94"/>
      <c r="AH14" s="94"/>
      <c r="AI14" s="94"/>
      <c r="AJ14" s="94"/>
      <c r="AK14" s="94"/>
      <c r="AL14" s="94"/>
      <c r="AM14" s="94"/>
      <c r="AN14" s="94"/>
    </row>
    <row r="15" spans="1:40" ht="24" customHeight="1" thickBot="1" x14ac:dyDescent="0.25">
      <c r="A15" s="386" t="s">
        <v>23</v>
      </c>
      <c r="B15" s="371"/>
      <c r="C15" s="15" t="s">
        <v>24</v>
      </c>
      <c r="D15" s="406" t="s">
        <v>25</v>
      </c>
      <c r="E15" s="407"/>
      <c r="F15" s="406" t="s">
        <v>26</v>
      </c>
      <c r="G15" s="407"/>
      <c r="H15" s="406" t="s">
        <v>27</v>
      </c>
      <c r="I15" s="328"/>
      <c r="J15" s="140"/>
      <c r="K15" s="129"/>
      <c r="L15" s="140"/>
      <c r="M15" s="123"/>
      <c r="N15" s="123"/>
      <c r="O15" s="123"/>
      <c r="P15" s="123"/>
      <c r="Q15" s="398" t="s">
        <v>28</v>
      </c>
      <c r="R15" s="327"/>
      <c r="S15" s="327"/>
      <c r="T15" s="327"/>
      <c r="U15" s="327"/>
      <c r="V15" s="327"/>
      <c r="W15" s="327"/>
      <c r="X15" s="327"/>
      <c r="Y15" s="327"/>
      <c r="Z15" s="327"/>
      <c r="AA15" s="327"/>
      <c r="AB15" s="328"/>
      <c r="AC15" s="212"/>
      <c r="AD15" s="212"/>
      <c r="AE15" s="94"/>
      <c r="AF15" s="94"/>
      <c r="AG15" s="94"/>
      <c r="AH15" s="94"/>
      <c r="AI15" s="94"/>
      <c r="AJ15" s="94"/>
      <c r="AK15" s="94"/>
      <c r="AL15" s="94"/>
      <c r="AM15" s="94"/>
      <c r="AN15" s="94"/>
    </row>
    <row r="16" spans="1:40" ht="35.25" customHeight="1" thickBot="1" x14ac:dyDescent="0.25">
      <c r="A16" s="374"/>
      <c r="B16" s="375"/>
      <c r="C16" s="130"/>
      <c r="D16" s="368"/>
      <c r="E16" s="369"/>
      <c r="F16" s="368"/>
      <c r="G16" s="369"/>
      <c r="H16" s="368"/>
      <c r="I16" s="375"/>
      <c r="J16" s="140"/>
      <c r="K16" s="140"/>
      <c r="L16" s="140"/>
      <c r="M16" s="123"/>
      <c r="N16" s="123"/>
      <c r="O16" s="123"/>
      <c r="P16" s="123"/>
      <c r="Q16" s="411" t="s">
        <v>29</v>
      </c>
      <c r="R16" s="366"/>
      <c r="S16" s="366"/>
      <c r="T16" s="366"/>
      <c r="U16" s="366"/>
      <c r="V16" s="350"/>
      <c r="W16" s="410" t="s">
        <v>30</v>
      </c>
      <c r="X16" s="366"/>
      <c r="Y16" s="366"/>
      <c r="Z16" s="366"/>
      <c r="AA16" s="366"/>
      <c r="AB16" s="367"/>
      <c r="AC16" s="212"/>
      <c r="AD16" s="212"/>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13"/>
      <c r="AD17" s="213"/>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340"/>
      <c r="S18" s="341"/>
      <c r="T18" s="339"/>
      <c r="U18" s="340"/>
      <c r="V18" s="341"/>
      <c r="W18" s="339">
        <v>237580205</v>
      </c>
      <c r="X18" s="340"/>
      <c r="Y18" s="341"/>
      <c r="Z18" s="339">
        <v>209176358</v>
      </c>
      <c r="AA18" s="340"/>
      <c r="AB18" s="342"/>
      <c r="AC18" s="286">
        <f>+Z18/W18</f>
        <v>0.88044522901224032</v>
      </c>
      <c r="AD18" s="213"/>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212"/>
      <c r="AE19" s="94"/>
      <c r="AF19" s="94"/>
      <c r="AG19" s="94"/>
      <c r="AH19" s="94"/>
      <c r="AI19" s="94"/>
      <c r="AJ19" s="94"/>
      <c r="AK19" s="94"/>
      <c r="AL19" s="94"/>
      <c r="AM19" s="94"/>
      <c r="AN19" s="94"/>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12"/>
      <c r="AD20" s="212"/>
      <c r="AE20" s="94"/>
      <c r="AF20" s="94"/>
      <c r="AG20" s="94"/>
      <c r="AH20" s="94"/>
      <c r="AI20" s="94"/>
      <c r="AJ20" s="94"/>
      <c r="AK20" s="94"/>
      <c r="AL20" s="94"/>
      <c r="AM20" s="94"/>
      <c r="AN20" s="94"/>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12"/>
      <c r="AD21" s="212"/>
      <c r="AE21" s="94"/>
      <c r="AF21" s="94"/>
      <c r="AG21" s="94"/>
      <c r="AH21" s="94"/>
      <c r="AI21" s="94"/>
      <c r="AJ21" s="94"/>
      <c r="AK21" s="94"/>
      <c r="AL21" s="94"/>
      <c r="AM21" s="94"/>
      <c r="AN21" s="94"/>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12"/>
      <c r="AD22" s="212"/>
      <c r="AE22" s="94"/>
      <c r="AF22" s="94"/>
      <c r="AG22" s="94"/>
      <c r="AH22" s="94"/>
      <c r="AI22" s="94"/>
      <c r="AJ22" s="94"/>
      <c r="AK22" s="94"/>
      <c r="AL22" s="94"/>
      <c r="AM22" s="94"/>
      <c r="AN22" s="94"/>
    </row>
    <row r="23" spans="1:40" ht="13.5" customHeight="1" x14ac:dyDescent="0.2">
      <c r="A23" s="351" t="str">
        <f>+C13</f>
        <v>Elaborar e implementar 3 lineamientos con enfoques de derechos de las mujeres, de género y diferencial</v>
      </c>
      <c r="B23" s="353" t="s">
        <v>39</v>
      </c>
      <c r="C23" s="348"/>
      <c r="D23" s="356"/>
      <c r="E23" s="357"/>
      <c r="F23" s="348"/>
      <c r="G23" s="356"/>
      <c r="H23" s="357"/>
      <c r="I23" s="348"/>
      <c r="J23" s="356" t="s">
        <v>40</v>
      </c>
      <c r="K23" s="357"/>
      <c r="L23" s="348"/>
      <c r="M23" s="356"/>
      <c r="N23" s="357"/>
      <c r="O23" s="348"/>
      <c r="P23" s="402"/>
      <c r="Q23" s="404"/>
      <c r="R23" s="357"/>
      <c r="S23" s="357"/>
      <c r="T23" s="357"/>
      <c r="U23" s="357"/>
      <c r="V23" s="357"/>
      <c r="W23" s="357"/>
      <c r="X23" s="357"/>
      <c r="Y23" s="357"/>
      <c r="Z23" s="357"/>
      <c r="AA23" s="357"/>
      <c r="AB23" s="365"/>
      <c r="AC23" s="212"/>
      <c r="AD23" s="212"/>
      <c r="AE23" s="94"/>
      <c r="AF23" s="94"/>
      <c r="AG23" s="94"/>
      <c r="AH23" s="94"/>
      <c r="AI23" s="94"/>
      <c r="AJ23" s="94"/>
      <c r="AK23" s="94"/>
      <c r="AL23" s="94"/>
      <c r="AM23" s="94"/>
      <c r="AN23" s="94"/>
    </row>
    <row r="24" spans="1:40" ht="13.5" customHeight="1" x14ac:dyDescent="0.2">
      <c r="A24" s="352"/>
      <c r="B24" s="354"/>
      <c r="C24" s="355"/>
      <c r="D24" s="354"/>
      <c r="E24" s="358"/>
      <c r="F24" s="355"/>
      <c r="G24" s="354"/>
      <c r="H24" s="358"/>
      <c r="I24" s="355"/>
      <c r="J24" s="354"/>
      <c r="K24" s="358"/>
      <c r="L24" s="355"/>
      <c r="M24" s="354"/>
      <c r="N24" s="358"/>
      <c r="O24" s="355"/>
      <c r="P24" s="403"/>
      <c r="Q24" s="354"/>
      <c r="R24" s="358"/>
      <c r="S24" s="358"/>
      <c r="T24" s="358"/>
      <c r="U24" s="358"/>
      <c r="V24" s="358"/>
      <c r="W24" s="358"/>
      <c r="X24" s="358"/>
      <c r="Y24" s="358"/>
      <c r="Z24" s="358"/>
      <c r="AA24" s="358"/>
      <c r="AB24" s="373"/>
      <c r="AC24" s="212"/>
      <c r="AD24" s="212"/>
      <c r="AE24" s="94"/>
      <c r="AF24" s="94"/>
      <c r="AG24" s="94"/>
      <c r="AH24" s="94"/>
      <c r="AI24" s="94"/>
      <c r="AJ24" s="94"/>
      <c r="AK24" s="94"/>
      <c r="AL24" s="94"/>
      <c r="AM24" s="94"/>
      <c r="AN24" s="94"/>
    </row>
    <row r="25" spans="1:40" ht="13.5" customHeight="1" x14ac:dyDescent="0.2">
      <c r="A25" s="352"/>
      <c r="B25" s="354"/>
      <c r="C25" s="355"/>
      <c r="D25" s="354"/>
      <c r="E25" s="358"/>
      <c r="F25" s="355"/>
      <c r="G25" s="354"/>
      <c r="H25" s="358"/>
      <c r="I25" s="355"/>
      <c r="J25" s="354"/>
      <c r="K25" s="358"/>
      <c r="L25" s="355"/>
      <c r="M25" s="354"/>
      <c r="N25" s="358"/>
      <c r="O25" s="355"/>
      <c r="P25" s="403"/>
      <c r="Q25" s="354"/>
      <c r="R25" s="358"/>
      <c r="S25" s="358"/>
      <c r="T25" s="358"/>
      <c r="U25" s="358"/>
      <c r="V25" s="358"/>
      <c r="W25" s="358"/>
      <c r="X25" s="358"/>
      <c r="Y25" s="358"/>
      <c r="Z25" s="358"/>
      <c r="AA25" s="358"/>
      <c r="AB25" s="373"/>
      <c r="AC25" s="212"/>
      <c r="AD25" s="212"/>
      <c r="AE25" s="94"/>
      <c r="AF25" s="94"/>
      <c r="AG25" s="94"/>
      <c r="AH25" s="94"/>
      <c r="AI25" s="94"/>
      <c r="AJ25" s="94"/>
      <c r="AK25" s="94"/>
      <c r="AL25" s="94"/>
      <c r="AM25" s="94"/>
      <c r="AN25" s="94"/>
    </row>
    <row r="26" spans="1:40" ht="30.75" customHeight="1" thickBot="1" x14ac:dyDescent="0.25">
      <c r="A26" s="346"/>
      <c r="B26" s="354"/>
      <c r="C26" s="355"/>
      <c r="D26" s="354"/>
      <c r="E26" s="337"/>
      <c r="F26" s="355"/>
      <c r="G26" s="354"/>
      <c r="H26" s="337"/>
      <c r="I26" s="355"/>
      <c r="J26" s="354"/>
      <c r="K26" s="337"/>
      <c r="L26" s="355"/>
      <c r="M26" s="354"/>
      <c r="N26" s="337"/>
      <c r="O26" s="355"/>
      <c r="P26" s="403"/>
      <c r="Q26" s="349"/>
      <c r="R26" s="366"/>
      <c r="S26" s="366"/>
      <c r="T26" s="366"/>
      <c r="U26" s="366"/>
      <c r="V26" s="366"/>
      <c r="W26" s="366"/>
      <c r="X26" s="366"/>
      <c r="Y26" s="366"/>
      <c r="Z26" s="366"/>
      <c r="AA26" s="366"/>
      <c r="AB26" s="367"/>
      <c r="AC26" s="212"/>
      <c r="AD26" s="212"/>
      <c r="AE26" s="94"/>
      <c r="AF26" s="94"/>
      <c r="AG26" s="94"/>
      <c r="AH26" s="94"/>
      <c r="AI26" s="94"/>
      <c r="AJ26" s="94"/>
      <c r="AK26" s="94"/>
      <c r="AL26" s="94"/>
      <c r="AM26" s="94"/>
      <c r="AN26" s="94"/>
    </row>
    <row r="27" spans="1:40" ht="51.75" customHeight="1" x14ac:dyDescent="0.2">
      <c r="A27" s="412"/>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1"/>
      <c r="AC27" s="212"/>
      <c r="AD27" s="212"/>
      <c r="AE27" s="94"/>
      <c r="AF27" s="94"/>
      <c r="AG27" s="94"/>
      <c r="AH27" s="94"/>
      <c r="AI27" s="94"/>
      <c r="AJ27" s="94"/>
      <c r="AK27" s="94"/>
      <c r="AL27" s="94"/>
      <c r="AM27" s="94"/>
      <c r="AN27" s="94"/>
    </row>
    <row r="28" spans="1:40" ht="36.75" customHeight="1" x14ac:dyDescent="0.2">
      <c r="A28" s="345"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364"/>
      <c r="AC28" s="212"/>
      <c r="AD28" s="212"/>
      <c r="AE28" s="102"/>
      <c r="AF28" s="102"/>
      <c r="AG28" s="102"/>
      <c r="AH28" s="102"/>
      <c r="AI28" s="102"/>
      <c r="AJ28" s="102"/>
      <c r="AK28" s="102"/>
      <c r="AL28" s="102"/>
      <c r="AM28" s="102"/>
      <c r="AN28" s="94"/>
    </row>
    <row r="29" spans="1:40" ht="25.5" customHeight="1" thickBot="1" x14ac:dyDescent="0.25">
      <c r="A29" s="352"/>
      <c r="B29" s="403"/>
      <c r="C29" s="403"/>
      <c r="D29" s="270" t="s">
        <v>44</v>
      </c>
      <c r="E29" s="270" t="s">
        <v>45</v>
      </c>
      <c r="F29" s="270" t="s">
        <v>46</v>
      </c>
      <c r="G29" s="270" t="s">
        <v>47</v>
      </c>
      <c r="H29" s="270" t="s">
        <v>48</v>
      </c>
      <c r="I29" s="270" t="s">
        <v>49</v>
      </c>
      <c r="J29" s="270" t="s">
        <v>50</v>
      </c>
      <c r="K29" s="270" t="s">
        <v>51</v>
      </c>
      <c r="L29" s="270" t="s">
        <v>52</v>
      </c>
      <c r="M29" s="270" t="s">
        <v>53</v>
      </c>
      <c r="N29" s="270" t="s">
        <v>54</v>
      </c>
      <c r="O29" s="270" t="s">
        <v>55</v>
      </c>
      <c r="P29" s="270" t="s">
        <v>37</v>
      </c>
      <c r="Q29" s="413" t="s">
        <v>56</v>
      </c>
      <c r="R29" s="337"/>
      <c r="S29" s="337"/>
      <c r="T29" s="355"/>
      <c r="U29" s="413" t="s">
        <v>57</v>
      </c>
      <c r="V29" s="337"/>
      <c r="W29" s="337"/>
      <c r="X29" s="355"/>
      <c r="Y29" s="413" t="s">
        <v>58</v>
      </c>
      <c r="Z29" s="337"/>
      <c r="AA29" s="337"/>
      <c r="AB29" s="373"/>
      <c r="AC29" s="212"/>
      <c r="AD29" s="212"/>
      <c r="AE29" s="102"/>
      <c r="AF29" s="102"/>
      <c r="AG29" s="102"/>
      <c r="AH29" s="102"/>
      <c r="AI29" s="102"/>
      <c r="AJ29" s="102"/>
      <c r="AK29" s="102"/>
      <c r="AL29" s="102"/>
      <c r="AM29" s="102"/>
      <c r="AN29" s="94"/>
    </row>
    <row r="30" spans="1:40" ht="244.9" customHeight="1" thickBot="1" x14ac:dyDescent="0.25">
      <c r="A30" s="282" t="str">
        <f>C13</f>
        <v>Elaborar e implementar 3 lineamientos con enfoques de derechos de las mujeres, de género y diferencial</v>
      </c>
      <c r="B30" s="283">
        <f>+AA13</f>
        <v>0.15190715351819453</v>
      </c>
      <c r="C30" s="284">
        <f>+U13</f>
        <v>0.72499999999999998</v>
      </c>
      <c r="D30" s="285">
        <f>+D60</f>
        <v>0</v>
      </c>
      <c r="E30" s="285">
        <f t="shared" ref="E30:O30" si="0">+E60</f>
        <v>0</v>
      </c>
      <c r="F30" s="285">
        <f t="shared" si="0"/>
        <v>0</v>
      </c>
      <c r="G30" s="285">
        <f t="shared" si="0"/>
        <v>0</v>
      </c>
      <c r="H30" s="285">
        <f t="shared" si="0"/>
        <v>0</v>
      </c>
      <c r="I30" s="285">
        <f t="shared" si="0"/>
        <v>0</v>
      </c>
      <c r="J30" s="285">
        <f t="shared" si="0"/>
        <v>0</v>
      </c>
      <c r="K30" s="285">
        <f t="shared" si="0"/>
        <v>7.1589781969665159E-2</v>
      </c>
      <c r="L30" s="285">
        <f t="shared" si="0"/>
        <v>0.20522404164637345</v>
      </c>
      <c r="M30" s="285">
        <f t="shared" si="0"/>
        <v>0.21238301984333996</v>
      </c>
      <c r="N30" s="285">
        <f t="shared" si="0"/>
        <v>0.21715567197465099</v>
      </c>
      <c r="O30" s="285">
        <f t="shared" si="0"/>
        <v>0</v>
      </c>
      <c r="P30" s="285">
        <f>SUM(D30:O30)</f>
        <v>0.70635251543402955</v>
      </c>
      <c r="Q30" s="421" t="s">
        <v>222</v>
      </c>
      <c r="R30" s="422"/>
      <c r="S30" s="422"/>
      <c r="T30" s="423"/>
      <c r="U30" s="414" t="s">
        <v>225</v>
      </c>
      <c r="V30" s="424"/>
      <c r="W30" s="424"/>
      <c r="X30" s="425"/>
      <c r="Y30" s="414" t="s">
        <v>223</v>
      </c>
      <c r="Z30" s="415"/>
      <c r="AA30" s="415"/>
      <c r="AB30" s="416"/>
      <c r="AC30" s="214">
        <f>+LEN(Q30)</f>
        <v>671</v>
      </c>
      <c r="AD30" s="214">
        <f>+LEN(U30)</f>
        <v>165</v>
      </c>
      <c r="AE30" s="102"/>
      <c r="AF30" s="102"/>
      <c r="AG30" s="102"/>
      <c r="AH30" s="102"/>
      <c r="AI30" s="102"/>
      <c r="AJ30" s="102"/>
      <c r="AK30" s="102"/>
      <c r="AL30" s="102"/>
      <c r="AM30" s="102"/>
      <c r="AN30" s="94"/>
    </row>
    <row r="31" spans="1:40" ht="18" customHeight="1" x14ac:dyDescent="0.2">
      <c r="A31" s="399"/>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73"/>
      <c r="AC31" s="286">
        <f>+P30/C30</f>
        <v>0.97427933163314429</v>
      </c>
      <c r="AD31" s="215"/>
      <c r="AE31" s="102"/>
      <c r="AF31" s="102"/>
      <c r="AG31" s="102"/>
      <c r="AH31" s="102"/>
      <c r="AI31" s="102"/>
      <c r="AJ31" s="102"/>
      <c r="AK31" s="102"/>
      <c r="AL31" s="102"/>
      <c r="AM31" s="102"/>
      <c r="AN31" s="94"/>
    </row>
    <row r="32" spans="1:40" ht="12.75" x14ac:dyDescent="0.2">
      <c r="A32" s="417" t="s">
        <v>59</v>
      </c>
      <c r="B32" s="417" t="s">
        <v>60</v>
      </c>
      <c r="C32" s="417" t="s">
        <v>61</v>
      </c>
      <c r="D32" s="418"/>
      <c r="E32" s="418"/>
      <c r="F32" s="418"/>
      <c r="G32" s="418"/>
      <c r="H32" s="418"/>
      <c r="I32" s="418"/>
      <c r="J32" s="418"/>
      <c r="K32" s="418"/>
      <c r="L32" s="418"/>
      <c r="M32" s="418"/>
      <c r="N32" s="418"/>
      <c r="O32" s="418"/>
      <c r="P32" s="418"/>
      <c r="Q32" s="417" t="s">
        <v>62</v>
      </c>
      <c r="R32" s="418"/>
      <c r="S32" s="418"/>
      <c r="T32" s="418"/>
      <c r="U32" s="418"/>
      <c r="V32" s="418"/>
      <c r="W32" s="418"/>
      <c r="X32" s="418"/>
      <c r="Y32" s="418"/>
      <c r="Z32" s="418"/>
      <c r="AA32" s="418"/>
      <c r="AB32" s="418"/>
      <c r="AC32" s="212"/>
      <c r="AD32" s="212"/>
      <c r="AE32" s="102"/>
      <c r="AF32" s="102"/>
      <c r="AG32" s="102"/>
      <c r="AH32" s="102"/>
      <c r="AI32" s="102"/>
      <c r="AJ32" s="102"/>
      <c r="AK32" s="102"/>
      <c r="AL32" s="102"/>
      <c r="AM32" s="102"/>
      <c r="AN32" s="94"/>
    </row>
    <row r="33" spans="1:40" ht="25.5" customHeight="1" x14ac:dyDescent="0.2">
      <c r="A33" s="418"/>
      <c r="B33" s="418"/>
      <c r="C33" s="220" t="s">
        <v>63</v>
      </c>
      <c r="D33" s="220" t="s">
        <v>44</v>
      </c>
      <c r="E33" s="220" t="s">
        <v>45</v>
      </c>
      <c r="F33" s="220" t="s">
        <v>46</v>
      </c>
      <c r="G33" s="220" t="s">
        <v>47</v>
      </c>
      <c r="H33" s="220" t="s">
        <v>48</v>
      </c>
      <c r="I33" s="220" t="s">
        <v>49</v>
      </c>
      <c r="J33" s="220" t="s">
        <v>50</v>
      </c>
      <c r="K33" s="220" t="s">
        <v>51</v>
      </c>
      <c r="L33" s="220" t="s">
        <v>52</v>
      </c>
      <c r="M33" s="220" t="s">
        <v>53</v>
      </c>
      <c r="N33" s="220" t="s">
        <v>54</v>
      </c>
      <c r="O33" s="220" t="s">
        <v>55</v>
      </c>
      <c r="P33" s="220" t="s">
        <v>76</v>
      </c>
      <c r="Q33" s="417" t="s">
        <v>77</v>
      </c>
      <c r="R33" s="418"/>
      <c r="S33" s="418"/>
      <c r="T33" s="418"/>
      <c r="U33" s="418"/>
      <c r="V33" s="418"/>
      <c r="W33" s="418"/>
      <c r="X33" s="418"/>
      <c r="Y33" s="418"/>
      <c r="Z33" s="418"/>
      <c r="AA33" s="418"/>
      <c r="AB33" s="418"/>
      <c r="AC33" s="212"/>
      <c r="AD33" s="212"/>
      <c r="AE33" s="105"/>
      <c r="AF33" s="105"/>
      <c r="AG33" s="105"/>
      <c r="AH33" s="105"/>
      <c r="AI33" s="105"/>
      <c r="AJ33" s="105"/>
      <c r="AK33" s="105"/>
      <c r="AL33" s="105"/>
      <c r="AM33" s="105"/>
      <c r="AN33" s="94"/>
    </row>
    <row r="34" spans="1:40" ht="27" customHeight="1" x14ac:dyDescent="0.2">
      <c r="A34" s="419" t="s">
        <v>78</v>
      </c>
      <c r="B34" s="331">
        <v>0.14000000000000001</v>
      </c>
      <c r="C34" s="93" t="s">
        <v>79</v>
      </c>
      <c r="D34" s="189"/>
      <c r="E34" s="189"/>
      <c r="F34" s="189"/>
      <c r="G34" s="189"/>
      <c r="H34" s="189"/>
      <c r="I34" s="189"/>
      <c r="J34" s="189"/>
      <c r="K34" s="189">
        <v>0.1</v>
      </c>
      <c r="L34" s="189">
        <v>0.3</v>
      </c>
      <c r="M34" s="189">
        <v>0.3</v>
      </c>
      <c r="N34" s="189">
        <v>0.3</v>
      </c>
      <c r="O34" s="189"/>
      <c r="P34" s="115">
        <f>SUM(D34:O34)</f>
        <v>1</v>
      </c>
      <c r="Q34" s="332" t="s">
        <v>193</v>
      </c>
      <c r="R34" s="330"/>
      <c r="S34" s="330"/>
      <c r="T34" s="330"/>
      <c r="U34" s="330"/>
      <c r="V34" s="330"/>
      <c r="W34" s="330"/>
      <c r="X34" s="330"/>
      <c r="Y34" s="330"/>
      <c r="Z34" s="330"/>
      <c r="AA34" s="330"/>
      <c r="AB34" s="330"/>
      <c r="AC34" s="216"/>
      <c r="AD34" s="212"/>
      <c r="AE34" s="106"/>
      <c r="AF34" s="106"/>
      <c r="AG34" s="106"/>
      <c r="AH34" s="106"/>
      <c r="AI34" s="106"/>
      <c r="AJ34" s="106"/>
      <c r="AK34" s="106"/>
      <c r="AL34" s="106"/>
      <c r="AM34" s="106"/>
      <c r="AN34" s="94"/>
    </row>
    <row r="35" spans="1:40" ht="27" customHeight="1" x14ac:dyDescent="0.2">
      <c r="A35" s="420"/>
      <c r="B35" s="331"/>
      <c r="C35" s="91" t="s">
        <v>80</v>
      </c>
      <c r="D35" s="205"/>
      <c r="E35" s="205"/>
      <c r="F35" s="205"/>
      <c r="G35" s="205"/>
      <c r="H35" s="205"/>
      <c r="I35" s="205"/>
      <c r="J35" s="205"/>
      <c r="K35" s="205">
        <v>0.1</v>
      </c>
      <c r="L35" s="205">
        <v>0.3</v>
      </c>
      <c r="M35" s="231">
        <v>0.3</v>
      </c>
      <c r="N35" s="205">
        <v>0.3</v>
      </c>
      <c r="O35" s="205"/>
      <c r="P35" s="115">
        <f>SUM(D35:O35)</f>
        <v>1</v>
      </c>
      <c r="Q35" s="330"/>
      <c r="R35" s="330"/>
      <c r="S35" s="330"/>
      <c r="T35" s="330"/>
      <c r="U35" s="330"/>
      <c r="V35" s="330"/>
      <c r="W35" s="330"/>
      <c r="X35" s="330"/>
      <c r="Y35" s="330"/>
      <c r="Z35" s="330"/>
      <c r="AA35" s="330"/>
      <c r="AB35" s="330"/>
      <c r="AC35" s="216"/>
      <c r="AD35" s="212"/>
      <c r="AE35" s="94"/>
      <c r="AF35" s="94"/>
      <c r="AG35" s="94"/>
      <c r="AH35" s="94"/>
      <c r="AI35" s="94"/>
      <c r="AJ35" s="94"/>
      <c r="AK35" s="94"/>
      <c r="AL35" s="94"/>
      <c r="AM35" s="94"/>
      <c r="AN35" s="94"/>
    </row>
    <row r="36" spans="1:40" ht="19.5" customHeight="1" x14ac:dyDescent="0.2">
      <c r="A36" s="333"/>
      <c r="B36" s="330"/>
      <c r="C36" s="92"/>
      <c r="D36" s="92"/>
      <c r="E36" s="221"/>
      <c r="F36" s="92"/>
      <c r="G36" s="92"/>
      <c r="H36" s="92"/>
      <c r="I36" s="92"/>
      <c r="J36" s="92"/>
      <c r="K36" s="92"/>
      <c r="L36" s="92"/>
      <c r="M36" s="92"/>
      <c r="N36" s="92"/>
      <c r="O36" s="92"/>
      <c r="P36" s="222"/>
      <c r="Q36" s="330"/>
      <c r="R36" s="330"/>
      <c r="S36" s="330"/>
      <c r="T36" s="330"/>
      <c r="U36" s="330"/>
      <c r="V36" s="330"/>
      <c r="W36" s="330"/>
      <c r="X36" s="330"/>
      <c r="Y36" s="330"/>
      <c r="Z36" s="330"/>
      <c r="AA36" s="330"/>
      <c r="AB36" s="330"/>
      <c r="AC36" s="214">
        <f>LEN(Q34)</f>
        <v>497</v>
      </c>
      <c r="AD36" s="212"/>
      <c r="AE36" s="94"/>
      <c r="AF36" s="94"/>
      <c r="AG36" s="94"/>
      <c r="AH36" s="94"/>
      <c r="AI36" s="94"/>
      <c r="AJ36" s="94"/>
      <c r="AK36" s="94"/>
      <c r="AL36" s="94"/>
      <c r="AM36" s="94"/>
      <c r="AN36" s="94"/>
    </row>
    <row r="37" spans="1:40" ht="58.9" customHeight="1" x14ac:dyDescent="0.2">
      <c r="A37" s="329" t="s">
        <v>81</v>
      </c>
      <c r="B37" s="331">
        <v>5.0000000000000001E-3</v>
      </c>
      <c r="C37" s="93" t="s">
        <v>79</v>
      </c>
      <c r="D37" s="189"/>
      <c r="E37" s="189"/>
      <c r="F37" s="189"/>
      <c r="G37" s="189"/>
      <c r="H37" s="189"/>
      <c r="I37" s="189"/>
      <c r="J37" s="189"/>
      <c r="K37" s="223">
        <v>0.9</v>
      </c>
      <c r="L37" s="223">
        <v>0.1</v>
      </c>
      <c r="M37" s="223">
        <v>0</v>
      </c>
      <c r="N37" s="223">
        <v>0</v>
      </c>
      <c r="O37" s="223">
        <v>0</v>
      </c>
      <c r="P37" s="115">
        <f>SUM(D37:O37)</f>
        <v>1</v>
      </c>
      <c r="Q37" s="332" t="s">
        <v>224</v>
      </c>
      <c r="R37" s="330"/>
      <c r="S37" s="330"/>
      <c r="T37" s="330"/>
      <c r="U37" s="330"/>
      <c r="V37" s="330"/>
      <c r="W37" s="330"/>
      <c r="X37" s="330"/>
      <c r="Y37" s="330"/>
      <c r="Z37" s="330"/>
      <c r="AA37" s="330"/>
      <c r="AB37" s="330"/>
      <c r="AD37" s="212"/>
      <c r="AE37" s="106"/>
      <c r="AF37" s="106"/>
      <c r="AG37" s="106"/>
      <c r="AH37" s="106"/>
      <c r="AI37" s="106"/>
      <c r="AJ37" s="106"/>
      <c r="AK37" s="106"/>
      <c r="AL37" s="106"/>
      <c r="AM37" s="106"/>
      <c r="AN37" s="94"/>
    </row>
    <row r="38" spans="1:40" ht="58.9" customHeight="1" x14ac:dyDescent="0.2">
      <c r="A38" s="330"/>
      <c r="B38" s="331"/>
      <c r="C38" s="91" t="s">
        <v>80</v>
      </c>
      <c r="D38" s="205"/>
      <c r="E38" s="205"/>
      <c r="F38" s="205"/>
      <c r="G38" s="205"/>
      <c r="H38" s="205"/>
      <c r="I38" s="205"/>
      <c r="J38" s="205"/>
      <c r="K38" s="205">
        <v>0.1</v>
      </c>
      <c r="L38" s="205">
        <v>0.2</v>
      </c>
      <c r="M38" s="205">
        <v>0.2</v>
      </c>
      <c r="N38" s="205">
        <v>0.3</v>
      </c>
      <c r="O38" s="205">
        <v>0</v>
      </c>
      <c r="P38" s="115">
        <f>SUM(D38:O38)</f>
        <v>0.8</v>
      </c>
      <c r="Q38" s="330"/>
      <c r="R38" s="330"/>
      <c r="S38" s="330"/>
      <c r="T38" s="330"/>
      <c r="U38" s="330"/>
      <c r="V38" s="330"/>
      <c r="W38" s="330"/>
      <c r="X38" s="330"/>
      <c r="Y38" s="330"/>
      <c r="Z38" s="330"/>
      <c r="AA38" s="330"/>
      <c r="AB38" s="330"/>
      <c r="AC38" s="216"/>
      <c r="AD38" s="212"/>
      <c r="AE38" s="94"/>
      <c r="AF38" s="94"/>
      <c r="AG38" s="94"/>
      <c r="AH38" s="94"/>
      <c r="AI38" s="94"/>
      <c r="AJ38" s="94"/>
      <c r="AK38" s="94"/>
      <c r="AL38" s="94"/>
      <c r="AM38" s="94"/>
      <c r="AN38" s="94"/>
    </row>
    <row r="39" spans="1:40" ht="19.5" customHeight="1" x14ac:dyDescent="0.2">
      <c r="A39" s="333"/>
      <c r="B39" s="330"/>
      <c r="C39" s="92"/>
      <c r="D39" s="92"/>
      <c r="E39" s="221"/>
      <c r="F39" s="92"/>
      <c r="G39" s="92"/>
      <c r="H39" s="92"/>
      <c r="I39" s="92"/>
      <c r="J39" s="92"/>
      <c r="K39" s="92"/>
      <c r="L39" s="92"/>
      <c r="M39" s="92"/>
      <c r="N39" s="92"/>
      <c r="O39" s="92"/>
      <c r="P39" s="222">
        <f t="shared" ref="P39" si="1">SUM(D39:O39)</f>
        <v>0</v>
      </c>
      <c r="Q39" s="330"/>
      <c r="R39" s="330"/>
      <c r="S39" s="330"/>
      <c r="T39" s="330"/>
      <c r="U39" s="330"/>
      <c r="V39" s="330"/>
      <c r="W39" s="330"/>
      <c r="X39" s="330"/>
      <c r="Y39" s="330"/>
      <c r="Z39" s="330"/>
      <c r="AA39" s="330"/>
      <c r="AB39" s="330"/>
      <c r="AC39" s="214">
        <f>+LEN(Q37)</f>
        <v>773</v>
      </c>
      <c r="AD39" s="212"/>
      <c r="AE39" s="94"/>
      <c r="AF39" s="94"/>
      <c r="AG39" s="94"/>
      <c r="AH39" s="94"/>
      <c r="AI39" s="94"/>
      <c r="AJ39" s="94"/>
      <c r="AK39" s="94"/>
      <c r="AL39" s="94"/>
      <c r="AM39" s="94"/>
      <c r="AN39" s="94"/>
    </row>
    <row r="40" spans="1:40" ht="37.9" customHeight="1" x14ac:dyDescent="0.2">
      <c r="A40" s="329" t="s">
        <v>82</v>
      </c>
      <c r="B40" s="331">
        <v>5.0000000000000001E-3</v>
      </c>
      <c r="C40" s="93" t="s">
        <v>79</v>
      </c>
      <c r="D40" s="189"/>
      <c r="E40" s="189"/>
      <c r="F40" s="189"/>
      <c r="G40" s="189"/>
      <c r="H40" s="189"/>
      <c r="I40" s="189"/>
      <c r="J40" s="189"/>
      <c r="K40" s="189">
        <v>0.1</v>
      </c>
      <c r="L40" s="189">
        <v>0.3</v>
      </c>
      <c r="M40" s="189">
        <v>0.3</v>
      </c>
      <c r="N40" s="189">
        <v>0.3</v>
      </c>
      <c r="O40" s="189"/>
      <c r="P40" s="115">
        <f>SUM(D40:O40)</f>
        <v>1</v>
      </c>
      <c r="Q40" s="332" t="s">
        <v>192</v>
      </c>
      <c r="R40" s="330"/>
      <c r="S40" s="330"/>
      <c r="T40" s="330"/>
      <c r="U40" s="330"/>
      <c r="V40" s="330"/>
      <c r="W40" s="330"/>
      <c r="X40" s="330"/>
      <c r="Y40" s="330"/>
      <c r="Z40" s="330"/>
      <c r="AA40" s="330"/>
      <c r="AB40" s="330"/>
      <c r="AC40" s="216"/>
      <c r="AD40" s="212"/>
      <c r="AE40" s="106"/>
      <c r="AF40" s="106"/>
      <c r="AG40" s="106"/>
      <c r="AH40" s="106"/>
      <c r="AI40" s="106"/>
      <c r="AJ40" s="106"/>
      <c r="AK40" s="106"/>
      <c r="AL40" s="106"/>
      <c r="AM40" s="106"/>
      <c r="AN40" s="94"/>
    </row>
    <row r="41" spans="1:40" ht="37.9" customHeight="1" x14ac:dyDescent="0.2">
      <c r="A41" s="330"/>
      <c r="B41" s="331"/>
      <c r="C41" s="91" t="s">
        <v>80</v>
      </c>
      <c r="D41" s="205"/>
      <c r="E41" s="205"/>
      <c r="F41" s="205"/>
      <c r="G41" s="205"/>
      <c r="H41" s="205"/>
      <c r="I41" s="205"/>
      <c r="J41" s="205"/>
      <c r="K41" s="205">
        <v>0.1</v>
      </c>
      <c r="L41" s="205">
        <v>0</v>
      </c>
      <c r="M41" s="205">
        <v>0.3</v>
      </c>
      <c r="N41" s="205">
        <v>0.4</v>
      </c>
      <c r="O41" s="205"/>
      <c r="P41" s="115">
        <f>SUM(D41:O41)</f>
        <v>0.8</v>
      </c>
      <c r="Q41" s="330"/>
      <c r="R41" s="330"/>
      <c r="S41" s="330"/>
      <c r="T41" s="330"/>
      <c r="U41" s="330"/>
      <c r="V41" s="330"/>
      <c r="W41" s="330"/>
      <c r="X41" s="330"/>
      <c r="Y41" s="330"/>
      <c r="Z41" s="330"/>
      <c r="AA41" s="330"/>
      <c r="AB41" s="330"/>
      <c r="AC41" s="216"/>
      <c r="AD41" s="212"/>
      <c r="AE41" s="94"/>
      <c r="AF41" s="94"/>
      <c r="AG41" s="94"/>
      <c r="AH41" s="94"/>
      <c r="AI41" s="94"/>
      <c r="AJ41" s="94"/>
      <c r="AK41" s="94"/>
      <c r="AL41" s="94"/>
      <c r="AM41" s="94"/>
      <c r="AN41" s="94"/>
    </row>
    <row r="42" spans="1:40" ht="19.5" customHeight="1" x14ac:dyDescent="0.2">
      <c r="A42" s="333"/>
      <c r="B42" s="330"/>
      <c r="C42" s="92"/>
      <c r="D42" s="92"/>
      <c r="E42" s="221"/>
      <c r="F42" s="92"/>
      <c r="G42" s="92"/>
      <c r="H42" s="92"/>
      <c r="I42" s="92"/>
      <c r="J42" s="92"/>
      <c r="K42" s="92"/>
      <c r="L42" s="92"/>
      <c r="M42" s="92"/>
      <c r="N42" s="92"/>
      <c r="O42" s="92"/>
      <c r="P42" s="222"/>
      <c r="Q42" s="330"/>
      <c r="R42" s="330"/>
      <c r="S42" s="330"/>
      <c r="T42" s="330"/>
      <c r="U42" s="330"/>
      <c r="V42" s="330"/>
      <c r="W42" s="330"/>
      <c r="X42" s="330"/>
      <c r="Y42" s="330"/>
      <c r="Z42" s="330"/>
      <c r="AA42" s="330"/>
      <c r="AB42" s="330"/>
      <c r="AC42" s="214">
        <f>LEN(Q40)</f>
        <v>333</v>
      </c>
      <c r="AD42" s="212"/>
      <c r="AE42" s="94"/>
      <c r="AF42" s="94"/>
      <c r="AG42" s="94"/>
      <c r="AH42" s="94"/>
      <c r="AI42" s="94"/>
      <c r="AJ42" s="94"/>
      <c r="AK42" s="94"/>
      <c r="AL42" s="94"/>
      <c r="AM42" s="94"/>
      <c r="AN42" s="94"/>
    </row>
    <row r="43" spans="1:40" ht="17.25" customHeight="1" thickBot="1" x14ac:dyDescent="0.25">
      <c r="A43" s="131"/>
      <c r="B43" s="123"/>
      <c r="C43" s="123"/>
      <c r="D43" s="123"/>
      <c r="E43" s="123"/>
      <c r="F43" s="123"/>
      <c r="G43" s="123"/>
      <c r="H43" s="123"/>
      <c r="I43" s="123"/>
      <c r="J43" s="123"/>
      <c r="K43" s="123"/>
      <c r="L43" s="123"/>
      <c r="M43" s="123"/>
      <c r="N43" s="123"/>
      <c r="O43" s="123"/>
      <c r="P43" s="123"/>
      <c r="Q43" s="123"/>
      <c r="R43" s="123"/>
      <c r="S43" s="123"/>
      <c r="T43" s="123"/>
      <c r="U43" s="123"/>
      <c r="V43" s="123"/>
      <c r="W43" s="123"/>
      <c r="X43" s="134"/>
      <c r="Y43" s="123"/>
      <c r="Z43" s="123"/>
      <c r="AA43" s="123"/>
      <c r="AB43" s="7"/>
      <c r="AC43" s="212"/>
      <c r="AD43" s="212"/>
      <c r="AE43" s="94"/>
      <c r="AF43" s="94"/>
      <c r="AG43" s="94"/>
      <c r="AH43" s="94"/>
      <c r="AI43" s="94"/>
      <c r="AJ43" s="94"/>
      <c r="AK43" s="94"/>
      <c r="AL43" s="94"/>
      <c r="AM43" s="94"/>
      <c r="AN43" s="94"/>
    </row>
    <row r="44" spans="1:40" ht="27" customHeight="1" x14ac:dyDescent="0.2">
      <c r="A44" s="427" t="s">
        <v>83</v>
      </c>
      <c r="B44" s="431" t="s">
        <v>84</v>
      </c>
      <c r="C44" s="360"/>
      <c r="D44" s="360"/>
      <c r="E44" s="360"/>
      <c r="F44" s="360"/>
      <c r="G44" s="432"/>
      <c r="H44" s="429" t="s">
        <v>85</v>
      </c>
      <c r="I44" s="388"/>
      <c r="J44" s="388"/>
      <c r="K44" s="388"/>
      <c r="L44" s="388"/>
      <c r="M44" s="388"/>
      <c r="N44" s="431" t="s">
        <v>84</v>
      </c>
      <c r="O44" s="360"/>
      <c r="P44" s="360"/>
      <c r="Q44" s="360"/>
      <c r="R44" s="360"/>
      <c r="S44" s="432"/>
      <c r="T44" s="433" t="s">
        <v>86</v>
      </c>
      <c r="U44" s="388"/>
      <c r="V44" s="388"/>
      <c r="W44" s="434"/>
      <c r="X44" s="431" t="s">
        <v>87</v>
      </c>
      <c r="Y44" s="360"/>
      <c r="Z44" s="360"/>
      <c r="AA44" s="360"/>
      <c r="AB44" s="361"/>
      <c r="AC44" s="212"/>
      <c r="AD44" s="212"/>
      <c r="AE44" s="94"/>
      <c r="AF44" s="94"/>
      <c r="AG44" s="94"/>
      <c r="AH44" s="94"/>
      <c r="AI44" s="94"/>
      <c r="AJ44" s="94"/>
      <c r="AK44" s="94"/>
      <c r="AL44" s="94"/>
      <c r="AM44" s="94"/>
      <c r="AN44" s="94"/>
    </row>
    <row r="45" spans="1:40" ht="27" customHeight="1" x14ac:dyDescent="0.2">
      <c r="A45" s="352"/>
      <c r="B45" s="435" t="s">
        <v>168</v>
      </c>
      <c r="C45" s="363"/>
      <c r="D45" s="363"/>
      <c r="E45" s="363"/>
      <c r="F45" s="363"/>
      <c r="G45" s="364"/>
      <c r="H45" s="354"/>
      <c r="I45" s="358"/>
      <c r="J45" s="358"/>
      <c r="K45" s="358"/>
      <c r="L45" s="358"/>
      <c r="M45" s="358"/>
      <c r="N45" s="435" t="s">
        <v>88</v>
      </c>
      <c r="O45" s="363"/>
      <c r="P45" s="363"/>
      <c r="Q45" s="363"/>
      <c r="R45" s="363"/>
      <c r="S45" s="364"/>
      <c r="T45" s="354"/>
      <c r="U45" s="358"/>
      <c r="V45" s="358"/>
      <c r="W45" s="355"/>
      <c r="X45" s="435" t="s">
        <v>166</v>
      </c>
      <c r="Y45" s="363"/>
      <c r="Z45" s="363"/>
      <c r="AA45" s="363"/>
      <c r="AB45" s="381"/>
      <c r="AC45" s="212"/>
      <c r="AD45" s="212"/>
      <c r="AE45" s="94"/>
      <c r="AF45" s="94"/>
      <c r="AG45" s="94"/>
      <c r="AH45" s="94"/>
      <c r="AI45" s="94"/>
      <c r="AJ45" s="94"/>
      <c r="AK45" s="94"/>
      <c r="AL45" s="94"/>
      <c r="AM45" s="94"/>
      <c r="AN45" s="94"/>
    </row>
    <row r="46" spans="1:40" ht="27" customHeight="1" thickBot="1" x14ac:dyDescent="0.25">
      <c r="A46" s="428"/>
      <c r="B46" s="426" t="s">
        <v>167</v>
      </c>
      <c r="C46" s="340"/>
      <c r="D46" s="340"/>
      <c r="E46" s="340"/>
      <c r="F46" s="340"/>
      <c r="G46" s="341"/>
      <c r="H46" s="430"/>
      <c r="I46" s="385"/>
      <c r="J46" s="385"/>
      <c r="K46" s="385"/>
      <c r="L46" s="385"/>
      <c r="M46" s="385"/>
      <c r="N46" s="426" t="s">
        <v>91</v>
      </c>
      <c r="O46" s="340"/>
      <c r="P46" s="340"/>
      <c r="Q46" s="340"/>
      <c r="R46" s="340"/>
      <c r="S46" s="341"/>
      <c r="T46" s="430"/>
      <c r="U46" s="385"/>
      <c r="V46" s="385"/>
      <c r="W46" s="369"/>
      <c r="X46" s="426" t="s">
        <v>92</v>
      </c>
      <c r="Y46" s="340"/>
      <c r="Z46" s="340"/>
      <c r="AA46" s="340"/>
      <c r="AB46" s="342"/>
      <c r="AC46" s="212"/>
      <c r="AD46" s="212"/>
      <c r="AE46" s="94"/>
      <c r="AF46" s="94"/>
      <c r="AG46" s="94"/>
      <c r="AH46" s="94"/>
      <c r="AI46" s="94"/>
      <c r="AJ46" s="94"/>
      <c r="AK46" s="94"/>
      <c r="AL46" s="94"/>
      <c r="AM46" s="94"/>
      <c r="AN46" s="94"/>
    </row>
    <row r="47" spans="1:40" ht="13.5" customHeight="1" x14ac:dyDescent="0.2">
      <c r="A47" s="94"/>
      <c r="B47" s="94"/>
      <c r="C47" s="94"/>
      <c r="D47" s="94"/>
      <c r="E47" s="94"/>
      <c r="F47" s="94"/>
      <c r="G47" s="104"/>
      <c r="H47" s="94"/>
      <c r="I47" s="94"/>
      <c r="J47" s="94"/>
      <c r="K47" s="94"/>
      <c r="L47" s="94"/>
      <c r="M47" s="94"/>
      <c r="N47" s="94"/>
      <c r="O47" s="94"/>
      <c r="P47" s="94"/>
      <c r="Q47" s="94"/>
      <c r="R47" s="94"/>
      <c r="S47" s="94"/>
      <c r="T47" s="94"/>
      <c r="U47" s="94"/>
      <c r="V47" s="94"/>
      <c r="W47" s="94"/>
      <c r="X47" s="94"/>
      <c r="Y47" s="94"/>
      <c r="Z47" s="94"/>
      <c r="AA47" s="94"/>
      <c r="AB47" s="94"/>
      <c r="AC47" s="212"/>
      <c r="AD47" s="212"/>
      <c r="AE47" s="94"/>
      <c r="AF47" s="94"/>
      <c r="AG47" s="94"/>
      <c r="AH47" s="94"/>
      <c r="AI47" s="94"/>
      <c r="AJ47" s="94"/>
      <c r="AK47" s="94"/>
      <c r="AL47" s="94"/>
      <c r="AM47" s="94"/>
      <c r="AN47" s="94"/>
    </row>
    <row r="48" spans="1:40" ht="13.5" customHeight="1" x14ac:dyDescent="0.2">
      <c r="A48" s="94"/>
      <c r="B48" s="94"/>
      <c r="C48" s="94"/>
      <c r="D48" s="94"/>
      <c r="E48" s="94"/>
      <c r="F48" s="108"/>
      <c r="G48" s="109"/>
      <c r="H48" s="94"/>
      <c r="I48" s="94"/>
      <c r="J48" s="94"/>
      <c r="K48" s="94"/>
      <c r="L48" s="94"/>
      <c r="M48" s="94"/>
      <c r="N48" s="94"/>
      <c r="O48" s="94"/>
      <c r="P48" s="94"/>
      <c r="Q48" s="94"/>
      <c r="R48" s="94"/>
      <c r="S48" s="94"/>
      <c r="T48" s="94"/>
      <c r="U48" s="94"/>
      <c r="V48" s="94"/>
      <c r="W48" s="94"/>
      <c r="X48" s="94"/>
      <c r="Y48" s="94"/>
      <c r="Z48" s="94"/>
      <c r="AA48" s="94"/>
      <c r="AB48" s="94"/>
      <c r="AC48" s="212"/>
      <c r="AD48" s="212"/>
      <c r="AE48" s="94"/>
      <c r="AF48" s="94"/>
      <c r="AG48" s="94"/>
      <c r="AH48" s="94"/>
      <c r="AI48" s="94"/>
      <c r="AJ48" s="94"/>
      <c r="AK48" s="94"/>
      <c r="AL48" s="94"/>
      <c r="AM48" s="94"/>
      <c r="AN48" s="94"/>
    </row>
    <row r="49" spans="1:40" ht="13.5" customHeight="1" x14ac:dyDescent="0.2">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212"/>
      <c r="AD49" s="212"/>
      <c r="AE49" s="94"/>
      <c r="AF49" s="94"/>
      <c r="AG49" s="94"/>
      <c r="AH49" s="94"/>
      <c r="AI49" s="94"/>
      <c r="AJ49" s="94"/>
      <c r="AK49" s="94"/>
      <c r="AL49" s="94"/>
      <c r="AM49" s="94"/>
      <c r="AN49" s="94"/>
    </row>
    <row r="50" spans="1:40" ht="13.5" customHeight="1" x14ac:dyDescent="0.2">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212"/>
      <c r="AD50" s="212"/>
      <c r="AE50" s="94"/>
      <c r="AF50" s="94"/>
      <c r="AG50" s="94"/>
      <c r="AH50" s="94"/>
      <c r="AI50" s="94"/>
      <c r="AJ50" s="94"/>
      <c r="AK50" s="94"/>
      <c r="AL50" s="94"/>
      <c r="AM50" s="94"/>
      <c r="AN50" s="94"/>
    </row>
    <row r="51" spans="1:40" s="151" customFormat="1" ht="22.15" customHeight="1" x14ac:dyDescent="0.2">
      <c r="A51" s="321" t="s">
        <v>59</v>
      </c>
      <c r="B51" s="321" t="s">
        <v>60</v>
      </c>
      <c r="C51" s="323" t="s">
        <v>61</v>
      </c>
      <c r="D51" s="324"/>
      <c r="E51" s="324"/>
      <c r="F51" s="324"/>
      <c r="G51" s="324"/>
      <c r="H51" s="324"/>
      <c r="I51" s="324"/>
      <c r="J51" s="324"/>
      <c r="K51" s="324"/>
      <c r="L51" s="324"/>
      <c r="M51" s="324"/>
      <c r="N51" s="324"/>
      <c r="O51" s="324"/>
      <c r="P51" s="325"/>
      <c r="AC51" s="218"/>
      <c r="AD51" s="218"/>
    </row>
    <row r="52" spans="1:40" s="151" customFormat="1" ht="22.15" customHeight="1" x14ac:dyDescent="0.2">
      <c r="A52" s="322"/>
      <c r="B52" s="322"/>
      <c r="C52" s="152" t="s">
        <v>63</v>
      </c>
      <c r="D52" s="152" t="s">
        <v>64</v>
      </c>
      <c r="E52" s="152" t="s">
        <v>65</v>
      </c>
      <c r="F52" s="152" t="s">
        <v>66</v>
      </c>
      <c r="G52" s="152" t="s">
        <v>67</v>
      </c>
      <c r="H52" s="152" t="s">
        <v>68</v>
      </c>
      <c r="I52" s="152" t="s">
        <v>69</v>
      </c>
      <c r="J52" s="152" t="s">
        <v>70</v>
      </c>
      <c r="K52" s="152" t="s">
        <v>71</v>
      </c>
      <c r="L52" s="152" t="s">
        <v>72</v>
      </c>
      <c r="M52" s="152" t="s">
        <v>73</v>
      </c>
      <c r="N52" s="152" t="s">
        <v>74</v>
      </c>
      <c r="O52" s="152" t="s">
        <v>75</v>
      </c>
      <c r="P52" s="152" t="s">
        <v>76</v>
      </c>
      <c r="AC52" s="218"/>
      <c r="AD52" s="218"/>
    </row>
    <row r="53" spans="1:40" s="153" customFormat="1" ht="22.15" customHeight="1" x14ac:dyDescent="0.25">
      <c r="A53" s="315" t="str">
        <f>+A34</f>
        <v>Diseñar un (1) lineamiento de transversalización del enfoque diferencial y su manual operativo.</v>
      </c>
      <c r="B53" s="317">
        <f>+B34</f>
        <v>0.14000000000000001</v>
      </c>
      <c r="C53" s="155" t="s">
        <v>79</v>
      </c>
      <c r="D53" s="156">
        <f t="shared" ref="D53:O54" si="2">+D34*$B$34/$P$34</f>
        <v>0</v>
      </c>
      <c r="E53" s="156">
        <f t="shared" si="2"/>
        <v>0</v>
      </c>
      <c r="F53" s="156">
        <f t="shared" si="2"/>
        <v>0</v>
      </c>
      <c r="G53" s="156">
        <f t="shared" si="2"/>
        <v>0</v>
      </c>
      <c r="H53" s="156">
        <f t="shared" si="2"/>
        <v>0</v>
      </c>
      <c r="I53" s="156">
        <f t="shared" si="2"/>
        <v>0</v>
      </c>
      <c r="J53" s="156">
        <f t="shared" si="2"/>
        <v>0</v>
      </c>
      <c r="K53" s="159">
        <f>+K34*$B$34/$P$34</f>
        <v>1.4000000000000002E-2</v>
      </c>
      <c r="L53" s="156">
        <f>+L34*$B$34/$P$34</f>
        <v>4.2000000000000003E-2</v>
      </c>
      <c r="M53" s="156">
        <f>+M34*$B$34/$P$34</f>
        <v>4.2000000000000003E-2</v>
      </c>
      <c r="N53" s="156">
        <f>+N34*$B$34/$P$34</f>
        <v>4.2000000000000003E-2</v>
      </c>
      <c r="O53" s="156">
        <f t="shared" si="2"/>
        <v>0</v>
      </c>
      <c r="P53" s="164">
        <f>SUM(D53:O53)</f>
        <v>0.14000000000000001</v>
      </c>
      <c r="Q53" s="154"/>
    </row>
    <row r="54" spans="1:40" s="153" customFormat="1" ht="22.15" customHeight="1" x14ac:dyDescent="0.25">
      <c r="A54" s="316"/>
      <c r="B54" s="318"/>
      <c r="C54" s="161" t="s">
        <v>80</v>
      </c>
      <c r="D54" s="162">
        <f t="shared" si="2"/>
        <v>0</v>
      </c>
      <c r="E54" s="162">
        <f t="shared" si="2"/>
        <v>0</v>
      </c>
      <c r="F54" s="162">
        <f t="shared" si="2"/>
        <v>0</v>
      </c>
      <c r="G54" s="162">
        <f t="shared" si="2"/>
        <v>0</v>
      </c>
      <c r="H54" s="162">
        <f t="shared" si="2"/>
        <v>0</v>
      </c>
      <c r="I54" s="162">
        <f t="shared" si="2"/>
        <v>0</v>
      </c>
      <c r="J54" s="162">
        <f t="shared" si="2"/>
        <v>0</v>
      </c>
      <c r="K54" s="163">
        <f>+K35*$B$34/$P$34</f>
        <v>1.4000000000000002E-2</v>
      </c>
      <c r="L54" s="162">
        <f t="shared" si="2"/>
        <v>4.2000000000000003E-2</v>
      </c>
      <c r="M54" s="162">
        <f t="shared" si="2"/>
        <v>4.2000000000000003E-2</v>
      </c>
      <c r="N54" s="162">
        <f>+N35*$B$34/$P$34</f>
        <v>4.2000000000000003E-2</v>
      </c>
      <c r="O54" s="162">
        <f t="shared" si="2"/>
        <v>0</v>
      </c>
      <c r="P54" s="165">
        <f t="shared" ref="P54:P56" si="3">SUM(D54:O54)</f>
        <v>0.14000000000000001</v>
      </c>
      <c r="AC54" s="154"/>
    </row>
    <row r="55" spans="1:40" s="153" customFormat="1" ht="22.15" customHeight="1" x14ac:dyDescent="0.25">
      <c r="A55" s="319" t="str">
        <f>+A37</f>
        <v>Diseñar un (1) lineamiento para el desarrollo de capacidades de las mujeres y su manual operativo</v>
      </c>
      <c r="B55" s="317">
        <f>+B37</f>
        <v>5.0000000000000001E-3</v>
      </c>
      <c r="C55" s="155" t="s">
        <v>79</v>
      </c>
      <c r="D55" s="156">
        <f t="shared" ref="D55:J56" si="4">+D37*$B$37/$P$37</f>
        <v>0</v>
      </c>
      <c r="E55" s="156">
        <f t="shared" si="4"/>
        <v>0</v>
      </c>
      <c r="F55" s="156">
        <f t="shared" si="4"/>
        <v>0</v>
      </c>
      <c r="G55" s="156">
        <f t="shared" si="4"/>
        <v>0</v>
      </c>
      <c r="H55" s="156">
        <f t="shared" si="4"/>
        <v>0</v>
      </c>
      <c r="I55" s="156">
        <f t="shared" si="4"/>
        <v>0</v>
      </c>
      <c r="J55" s="156">
        <f t="shared" si="4"/>
        <v>0</v>
      </c>
      <c r="K55" s="159">
        <f>+K37*$B$37/$P$37</f>
        <v>4.5000000000000005E-3</v>
      </c>
      <c r="L55" s="156">
        <f t="shared" ref="L55:O56" si="5">+L37*$B$37/$P$37</f>
        <v>5.0000000000000001E-4</v>
      </c>
      <c r="M55" s="156">
        <f t="shared" si="5"/>
        <v>0</v>
      </c>
      <c r="N55" s="156">
        <f t="shared" si="5"/>
        <v>0</v>
      </c>
      <c r="O55" s="156">
        <f t="shared" si="5"/>
        <v>0</v>
      </c>
      <c r="P55" s="164">
        <f t="shared" si="3"/>
        <v>5.000000000000001E-3</v>
      </c>
      <c r="AC55" s="154"/>
    </row>
    <row r="56" spans="1:40" s="153" customFormat="1" ht="22.15" customHeight="1" x14ac:dyDescent="0.25">
      <c r="A56" s="320"/>
      <c r="B56" s="318"/>
      <c r="C56" s="161" t="s">
        <v>80</v>
      </c>
      <c r="D56" s="162">
        <f t="shared" si="4"/>
        <v>0</v>
      </c>
      <c r="E56" s="162">
        <f t="shared" si="4"/>
        <v>0</v>
      </c>
      <c r="F56" s="162">
        <f t="shared" si="4"/>
        <v>0</v>
      </c>
      <c r="G56" s="162">
        <f t="shared" si="4"/>
        <v>0</v>
      </c>
      <c r="H56" s="162">
        <f t="shared" si="4"/>
        <v>0</v>
      </c>
      <c r="I56" s="162">
        <f t="shared" si="4"/>
        <v>0</v>
      </c>
      <c r="J56" s="162">
        <f t="shared" si="4"/>
        <v>0</v>
      </c>
      <c r="K56" s="163">
        <f>+K38*$B$37/$P$37</f>
        <v>5.0000000000000001E-4</v>
      </c>
      <c r="L56" s="162">
        <f t="shared" si="5"/>
        <v>1E-3</v>
      </c>
      <c r="M56" s="162">
        <f t="shared" si="5"/>
        <v>1E-3</v>
      </c>
      <c r="N56" s="162">
        <f t="shared" si="5"/>
        <v>1.5E-3</v>
      </c>
      <c r="O56" s="162">
        <f t="shared" si="5"/>
        <v>0</v>
      </c>
      <c r="P56" s="165">
        <f t="shared" si="3"/>
        <v>4.0000000000000001E-3</v>
      </c>
      <c r="AC56" s="154"/>
    </row>
    <row r="57" spans="1:40" s="153" customFormat="1" ht="22.15" customHeight="1" x14ac:dyDescent="0.25">
      <c r="A57" s="319" t="str">
        <f>+A40</f>
        <v>Diseñar un (1) lineamiento para el desarrollo de capacidades ciudadanas de las mujeres dirigido a servidoras y servidores del Distrito y su manual operativo.</v>
      </c>
      <c r="B57" s="317">
        <f>+B40</f>
        <v>5.0000000000000001E-3</v>
      </c>
      <c r="C57" s="155" t="s">
        <v>79</v>
      </c>
      <c r="D57" s="156">
        <f t="shared" ref="D57:J57" si="6">+D40*$B$40/$P$40</f>
        <v>0</v>
      </c>
      <c r="E57" s="156">
        <f t="shared" si="6"/>
        <v>0</v>
      </c>
      <c r="F57" s="156">
        <f t="shared" si="6"/>
        <v>0</v>
      </c>
      <c r="G57" s="156">
        <f t="shared" si="6"/>
        <v>0</v>
      </c>
      <c r="H57" s="156">
        <f t="shared" si="6"/>
        <v>0</v>
      </c>
      <c r="I57" s="156">
        <f t="shared" si="6"/>
        <v>0</v>
      </c>
      <c r="J57" s="156">
        <f t="shared" si="6"/>
        <v>0</v>
      </c>
      <c r="K57" s="159">
        <f>+K40*$B$40/$P$40</f>
        <v>5.0000000000000001E-4</v>
      </c>
      <c r="L57" s="156">
        <f t="shared" ref="L57:O57" si="7">+L40*$B$40/$P$40</f>
        <v>1.5E-3</v>
      </c>
      <c r="M57" s="156">
        <f t="shared" si="7"/>
        <v>1.5E-3</v>
      </c>
      <c r="N57" s="156">
        <f t="shared" si="7"/>
        <v>1.5E-3</v>
      </c>
      <c r="O57" s="156">
        <f t="shared" si="7"/>
        <v>0</v>
      </c>
      <c r="P57" s="164">
        <f t="shared" ref="P57:P58" si="8">SUM(D57:O57)</f>
        <v>5.0000000000000001E-3</v>
      </c>
      <c r="AC57" s="154"/>
    </row>
    <row r="58" spans="1:40" s="153" customFormat="1" ht="22.15" customHeight="1" x14ac:dyDescent="0.25">
      <c r="A58" s="320"/>
      <c r="B58" s="318"/>
      <c r="C58" s="161" t="s">
        <v>80</v>
      </c>
      <c r="D58" s="162">
        <f t="shared" ref="D58:O58" si="9">+D41*$B$40/$P$40</f>
        <v>0</v>
      </c>
      <c r="E58" s="162">
        <f t="shared" si="9"/>
        <v>0</v>
      </c>
      <c r="F58" s="162">
        <f t="shared" si="9"/>
        <v>0</v>
      </c>
      <c r="G58" s="162">
        <f t="shared" si="9"/>
        <v>0</v>
      </c>
      <c r="H58" s="162">
        <f t="shared" si="9"/>
        <v>0</v>
      </c>
      <c r="I58" s="162">
        <f t="shared" si="9"/>
        <v>0</v>
      </c>
      <c r="J58" s="162">
        <f t="shared" si="9"/>
        <v>0</v>
      </c>
      <c r="K58" s="163">
        <f t="shared" si="9"/>
        <v>5.0000000000000001E-4</v>
      </c>
      <c r="L58" s="162">
        <f t="shared" si="9"/>
        <v>0</v>
      </c>
      <c r="M58" s="162">
        <f t="shared" si="9"/>
        <v>1.5E-3</v>
      </c>
      <c r="N58" s="162">
        <f t="shared" si="9"/>
        <v>2E-3</v>
      </c>
      <c r="O58" s="162">
        <f t="shared" si="9"/>
        <v>0</v>
      </c>
      <c r="P58" s="165">
        <f t="shared" si="8"/>
        <v>4.0000000000000001E-3</v>
      </c>
      <c r="AC58" s="154"/>
    </row>
    <row r="59" spans="1:40" s="153" customFormat="1" ht="11.25" x14ac:dyDescent="0.25">
      <c r="D59" s="160">
        <f>+D54+D56+D58</f>
        <v>0</v>
      </c>
      <c r="E59" s="160">
        <f t="shared" ref="E59:J59" si="10">+E54+E56+E58</f>
        <v>0</v>
      </c>
      <c r="F59" s="160">
        <f t="shared" si="10"/>
        <v>0</v>
      </c>
      <c r="G59" s="160">
        <f t="shared" si="10"/>
        <v>0</v>
      </c>
      <c r="H59" s="160">
        <f t="shared" si="10"/>
        <v>0</v>
      </c>
      <c r="I59" s="160">
        <f t="shared" si="10"/>
        <v>0</v>
      </c>
      <c r="J59" s="160">
        <f t="shared" si="10"/>
        <v>0</v>
      </c>
      <c r="K59" s="160">
        <f>+K54+K56+K58</f>
        <v>1.5000000000000003E-2</v>
      </c>
      <c r="L59" s="160">
        <f t="shared" ref="L59:O59" si="11">+L54+L56+L58</f>
        <v>4.3000000000000003E-2</v>
      </c>
      <c r="M59" s="160">
        <f t="shared" si="11"/>
        <v>4.4500000000000005E-2</v>
      </c>
      <c r="N59" s="160">
        <f t="shared" si="11"/>
        <v>4.5500000000000006E-2</v>
      </c>
      <c r="O59" s="160">
        <f t="shared" si="11"/>
        <v>0</v>
      </c>
      <c r="P59" s="160">
        <f>+P54+P56+P58</f>
        <v>0.14800000000000002</v>
      </c>
      <c r="AC59" s="154"/>
    </row>
    <row r="60" spans="1:40" s="157" customFormat="1" ht="11.25" x14ac:dyDescent="0.2">
      <c r="C60" s="198" t="s">
        <v>164</v>
      </c>
      <c r="D60" s="200">
        <f>+D59*$C$30/$B$30</f>
        <v>0</v>
      </c>
      <c r="E60" s="200">
        <f t="shared" ref="E60:O60" si="12">+E59*$C$30/$B$30</f>
        <v>0</v>
      </c>
      <c r="F60" s="200">
        <f t="shared" si="12"/>
        <v>0</v>
      </c>
      <c r="G60" s="200">
        <f t="shared" si="12"/>
        <v>0</v>
      </c>
      <c r="H60" s="200">
        <f t="shared" si="12"/>
        <v>0</v>
      </c>
      <c r="I60" s="200">
        <f t="shared" si="12"/>
        <v>0</v>
      </c>
      <c r="J60" s="200">
        <f t="shared" si="12"/>
        <v>0</v>
      </c>
      <c r="K60" s="200">
        <f t="shared" si="12"/>
        <v>7.1589781969665159E-2</v>
      </c>
      <c r="L60" s="200">
        <f t="shared" si="12"/>
        <v>0.20522404164637345</v>
      </c>
      <c r="M60" s="200">
        <f t="shared" si="12"/>
        <v>0.21238301984333996</v>
      </c>
      <c r="N60" s="200">
        <f t="shared" si="12"/>
        <v>0.21715567197465099</v>
      </c>
      <c r="O60" s="200">
        <f t="shared" si="12"/>
        <v>0</v>
      </c>
      <c r="P60" s="200">
        <f>SUM(J60:O60)</f>
        <v>0.70635251543402955</v>
      </c>
      <c r="AC60" s="219"/>
      <c r="AD60" s="158"/>
    </row>
    <row r="61" spans="1:40" ht="13.5" customHeight="1" x14ac:dyDescent="0.2">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212"/>
      <c r="AD61" s="212"/>
      <c r="AE61" s="94"/>
      <c r="AF61" s="94"/>
      <c r="AG61" s="94"/>
      <c r="AH61" s="94"/>
      <c r="AI61" s="94"/>
      <c r="AJ61" s="94"/>
      <c r="AK61" s="94"/>
      <c r="AL61" s="94"/>
      <c r="AM61" s="94"/>
      <c r="AN61" s="94"/>
    </row>
    <row r="62" spans="1:40" ht="13.5" customHeight="1" x14ac:dyDescent="0.2">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212"/>
      <c r="AD62" s="212"/>
      <c r="AE62" s="94"/>
      <c r="AF62" s="94"/>
      <c r="AG62" s="94"/>
      <c r="AH62" s="94"/>
      <c r="AI62" s="94"/>
      <c r="AJ62" s="94"/>
      <c r="AK62" s="94"/>
      <c r="AL62" s="94"/>
      <c r="AM62" s="94"/>
      <c r="AN62" s="94"/>
    </row>
    <row r="63" spans="1:40" ht="13.5" customHeight="1" x14ac:dyDescent="0.2">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212"/>
      <c r="AD63" s="212"/>
      <c r="AE63" s="94"/>
      <c r="AF63" s="94"/>
      <c r="AG63" s="94"/>
      <c r="AH63" s="94"/>
      <c r="AI63" s="94"/>
      <c r="AJ63" s="94"/>
      <c r="AK63" s="94"/>
      <c r="AL63" s="94"/>
      <c r="AM63" s="94"/>
      <c r="AN63" s="94"/>
    </row>
    <row r="64" spans="1:40" ht="13.5" customHeight="1" x14ac:dyDescent="0.2">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212"/>
      <c r="AD64" s="212"/>
      <c r="AE64" s="94"/>
      <c r="AF64" s="94"/>
      <c r="AG64" s="94"/>
      <c r="AH64" s="94"/>
      <c r="AI64" s="94"/>
      <c r="AJ64" s="94"/>
      <c r="AK64" s="94"/>
      <c r="AL64" s="94"/>
      <c r="AM64" s="94"/>
      <c r="AN64" s="94"/>
    </row>
    <row r="65" spans="1:40" ht="13.5"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212"/>
      <c r="AD65" s="212"/>
      <c r="AE65" s="94"/>
      <c r="AF65" s="94"/>
      <c r="AG65" s="94"/>
      <c r="AH65" s="94"/>
      <c r="AI65" s="94"/>
      <c r="AJ65" s="94"/>
      <c r="AK65" s="94"/>
      <c r="AL65" s="94"/>
      <c r="AM65" s="94"/>
      <c r="AN65" s="94"/>
    </row>
    <row r="66" spans="1:40" ht="13.5" customHeight="1"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212"/>
      <c r="AD66" s="212"/>
      <c r="AE66" s="94"/>
      <c r="AF66" s="94"/>
      <c r="AG66" s="94"/>
      <c r="AH66" s="94"/>
      <c r="AI66" s="94"/>
      <c r="AJ66" s="94"/>
      <c r="AK66" s="94"/>
      <c r="AL66" s="94"/>
      <c r="AM66" s="94"/>
      <c r="AN66" s="94"/>
    </row>
    <row r="67" spans="1:40" ht="13.5" customHeight="1" x14ac:dyDescent="0.2">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212"/>
      <c r="AD67" s="212"/>
      <c r="AE67" s="94"/>
      <c r="AF67" s="94"/>
      <c r="AG67" s="94"/>
      <c r="AH67" s="94"/>
      <c r="AI67" s="94"/>
      <c r="AJ67" s="94"/>
      <c r="AK67" s="94"/>
      <c r="AL67" s="94"/>
      <c r="AM67" s="94"/>
      <c r="AN67" s="94"/>
    </row>
    <row r="68" spans="1:40" ht="13.5" customHeight="1" x14ac:dyDescent="0.2">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212"/>
      <c r="AD68" s="212"/>
      <c r="AE68" s="94"/>
      <c r="AF68" s="94"/>
      <c r="AG68" s="94"/>
      <c r="AH68" s="94"/>
      <c r="AI68" s="94"/>
      <c r="AJ68" s="94"/>
      <c r="AK68" s="94"/>
      <c r="AL68" s="94"/>
      <c r="AM68" s="94"/>
      <c r="AN68" s="94"/>
    </row>
    <row r="69" spans="1:40" ht="13.5" customHeight="1"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212"/>
      <c r="AD69" s="212"/>
      <c r="AE69" s="94"/>
      <c r="AF69" s="94"/>
      <c r="AG69" s="94"/>
      <c r="AH69" s="94"/>
      <c r="AI69" s="94"/>
      <c r="AJ69" s="94"/>
      <c r="AK69" s="94"/>
      <c r="AL69" s="94"/>
      <c r="AM69" s="94"/>
      <c r="AN69" s="94"/>
    </row>
    <row r="70" spans="1:40" ht="13.5" customHeight="1"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212"/>
      <c r="AD70" s="212"/>
      <c r="AE70" s="94"/>
      <c r="AF70" s="94"/>
      <c r="AG70" s="94"/>
      <c r="AH70" s="94"/>
      <c r="AI70" s="94"/>
      <c r="AJ70" s="94"/>
      <c r="AK70" s="94"/>
      <c r="AL70" s="94"/>
      <c r="AM70" s="94"/>
      <c r="AN70" s="94"/>
    </row>
    <row r="71" spans="1:40" ht="13.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212"/>
      <c r="AD71" s="212"/>
      <c r="AE71" s="94"/>
      <c r="AF71" s="94"/>
      <c r="AG71" s="94"/>
      <c r="AH71" s="94"/>
      <c r="AI71" s="94"/>
      <c r="AJ71" s="94"/>
      <c r="AK71" s="94"/>
      <c r="AL71" s="94"/>
      <c r="AM71" s="94"/>
      <c r="AN71" s="94"/>
    </row>
  </sheetData>
  <mergeCells count="118">
    <mergeCell ref="A32:A33"/>
    <mergeCell ref="N46:S46"/>
    <mergeCell ref="X46:AB46"/>
    <mergeCell ref="A44:A46"/>
    <mergeCell ref="H44:M46"/>
    <mergeCell ref="N44:S44"/>
    <mergeCell ref="T44:W46"/>
    <mergeCell ref="N45:S45"/>
    <mergeCell ref="B46:G46"/>
    <mergeCell ref="B44:G44"/>
    <mergeCell ref="B45:G45"/>
    <mergeCell ref="X44:AB44"/>
    <mergeCell ref="X45:AB45"/>
    <mergeCell ref="A27:AB27"/>
    <mergeCell ref="A28:A29"/>
    <mergeCell ref="B28:B29"/>
    <mergeCell ref="C28:C29"/>
    <mergeCell ref="Y29:AB29"/>
    <mergeCell ref="Y30:AB30"/>
    <mergeCell ref="Q37:AB39"/>
    <mergeCell ref="Q32:AB32"/>
    <mergeCell ref="Q33:AB33"/>
    <mergeCell ref="A37:A38"/>
    <mergeCell ref="B37:B38"/>
    <mergeCell ref="A39:B39"/>
    <mergeCell ref="A34:A35"/>
    <mergeCell ref="B34:B35"/>
    <mergeCell ref="Q34:AB36"/>
    <mergeCell ref="A36:B36"/>
    <mergeCell ref="B32:B33"/>
    <mergeCell ref="C32:P32"/>
    <mergeCell ref="D28:P28"/>
    <mergeCell ref="Q28:AB28"/>
    <mergeCell ref="Q29:T29"/>
    <mergeCell ref="U29:X29"/>
    <mergeCell ref="Q30:T30"/>
    <mergeCell ref="U30:X30"/>
    <mergeCell ref="A31:AB31"/>
    <mergeCell ref="W11:X11"/>
    <mergeCell ref="P21:P22"/>
    <mergeCell ref="M22:O22"/>
    <mergeCell ref="P23:P26"/>
    <mergeCell ref="Q23:AB26"/>
    <mergeCell ref="G22:I22"/>
    <mergeCell ref="J22:L22"/>
    <mergeCell ref="D23:F26"/>
    <mergeCell ref="D22:F22"/>
    <mergeCell ref="C12:Z12"/>
    <mergeCell ref="A15:B16"/>
    <mergeCell ref="D15:E15"/>
    <mergeCell ref="F15:G15"/>
    <mergeCell ref="Q17:S17"/>
    <mergeCell ref="W17:Y17"/>
    <mergeCell ref="Z17:AB17"/>
    <mergeCell ref="Q15:AB15"/>
    <mergeCell ref="W16:AB16"/>
    <mergeCell ref="T17:V17"/>
    <mergeCell ref="Q16:V16"/>
    <mergeCell ref="F16:G16"/>
    <mergeCell ref="H16:I16"/>
    <mergeCell ref="H15:I15"/>
    <mergeCell ref="D16:E16"/>
    <mergeCell ref="W7:X9"/>
    <mergeCell ref="A11:B11"/>
    <mergeCell ref="C11:K11"/>
    <mergeCell ref="A1:A4"/>
    <mergeCell ref="Z3:AB3"/>
    <mergeCell ref="Z4:AB4"/>
    <mergeCell ref="B2:Y2"/>
    <mergeCell ref="B3:Y4"/>
    <mergeCell ref="A7:B9"/>
    <mergeCell ref="C7:K9"/>
    <mergeCell ref="R7:T9"/>
    <mergeCell ref="U7:V9"/>
    <mergeCell ref="B1:Y1"/>
    <mergeCell ref="Z1:AB1"/>
    <mergeCell ref="Z2:AB2"/>
    <mergeCell ref="Y9:Z9"/>
    <mergeCell ref="AA9:AB9"/>
    <mergeCell ref="Y11:AB11"/>
    <mergeCell ref="AA7:AB7"/>
    <mergeCell ref="Y8:Z8"/>
    <mergeCell ref="AA8:AB8"/>
    <mergeCell ref="Y7:Z7"/>
    <mergeCell ref="M11:Q11"/>
    <mergeCell ref="R11:V11"/>
    <mergeCell ref="A40:A41"/>
    <mergeCell ref="B40:B41"/>
    <mergeCell ref="Q40:AB42"/>
    <mergeCell ref="A42:B42"/>
    <mergeCell ref="A13:B13"/>
    <mergeCell ref="C13:Q13"/>
    <mergeCell ref="S13:T13"/>
    <mergeCell ref="V13:Y13"/>
    <mergeCell ref="W18:Y18"/>
    <mergeCell ref="Z18:AB18"/>
    <mergeCell ref="AA13:AB13"/>
    <mergeCell ref="Q18:S18"/>
    <mergeCell ref="T18:V18"/>
    <mergeCell ref="A21:A22"/>
    <mergeCell ref="B21:C22"/>
    <mergeCell ref="A23:A26"/>
    <mergeCell ref="B23:C26"/>
    <mergeCell ref="G23:I26"/>
    <mergeCell ref="J23:L26"/>
    <mergeCell ref="A20:AB20"/>
    <mergeCell ref="D21:O21"/>
    <mergeCell ref="Q21:AB22"/>
    <mergeCell ref="M23:O26"/>
    <mergeCell ref="A53:A54"/>
    <mergeCell ref="B53:B54"/>
    <mergeCell ref="A55:A56"/>
    <mergeCell ref="B55:B56"/>
    <mergeCell ref="A57:A58"/>
    <mergeCell ref="B57:B58"/>
    <mergeCell ref="A51:A52"/>
    <mergeCell ref="B51:B52"/>
    <mergeCell ref="C51:P51"/>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37">
      <formula1>LTE(LEN(Q30),(2000))</formula1>
    </dataValidation>
  </dataValidations>
  <printOptions horizontalCentered="1"/>
  <pageMargins left="0.19685039370078741" right="0.19685039370078741" top="0.19685039370078741" bottom="0.19685039370078741" header="0" footer="0"/>
  <pageSetup scale="46" orientation="landscape" r:id="rId1"/>
  <rowBreaks count="1" manualBreakCount="1">
    <brk id="30" max="27" man="1"/>
  </rowBreaks>
  <colBreaks count="1" manualBreakCount="1">
    <brk id="2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10"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baseColWidth="10" defaultColWidth="14.42578125" defaultRowHeight="15" customHeight="1" x14ac:dyDescent="0.25"/>
  <cols>
    <col min="1" max="2" width="10" customWidth="1"/>
    <col min="3" max="3" width="6.7109375" customWidth="1"/>
    <col min="4" max="4" width="8.7109375" customWidth="1"/>
    <col min="5" max="5" width="10.7109375" customWidth="1"/>
    <col min="6" max="14" width="10" customWidth="1"/>
  </cols>
  <sheetData>
    <row r="1" spans="1:14" ht="14.25" customHeight="1" x14ac:dyDescent="0.25">
      <c r="A1" s="142"/>
      <c r="B1" s="142" t="s">
        <v>147</v>
      </c>
      <c r="C1" s="733" t="s">
        <v>148</v>
      </c>
      <c r="D1" s="734"/>
      <c r="E1" s="734"/>
      <c r="F1" s="734"/>
      <c r="G1" s="735" t="s">
        <v>149</v>
      </c>
      <c r="H1" s="736"/>
      <c r="I1" s="736"/>
      <c r="J1" s="737"/>
      <c r="K1" s="731" t="s">
        <v>150</v>
      </c>
      <c r="L1" s="732"/>
      <c r="M1" s="732"/>
      <c r="N1" s="732"/>
    </row>
    <row r="2" spans="1:14" ht="14.25" customHeight="1" x14ac:dyDescent="0.25">
      <c r="A2" s="142"/>
      <c r="B2" s="142"/>
      <c r="C2" s="143"/>
      <c r="D2" s="143"/>
      <c r="E2" s="143"/>
      <c r="F2" s="143" t="s">
        <v>151</v>
      </c>
      <c r="G2" s="43"/>
      <c r="H2" s="143"/>
      <c r="I2" s="143"/>
      <c r="J2" s="44" t="s">
        <v>151</v>
      </c>
      <c r="K2" s="143"/>
      <c r="L2" s="143"/>
      <c r="M2" s="143"/>
      <c r="N2" s="143" t="s">
        <v>151</v>
      </c>
    </row>
    <row r="3" spans="1:14" ht="14.25" customHeight="1" x14ac:dyDescent="0.25">
      <c r="A3" s="726" t="s">
        <v>152</v>
      </c>
      <c r="B3" s="45">
        <v>1</v>
      </c>
      <c r="C3" s="46">
        <v>0.05</v>
      </c>
      <c r="D3" s="46">
        <v>0.05</v>
      </c>
      <c r="E3" s="46">
        <v>0.1</v>
      </c>
      <c r="F3" s="47">
        <f t="shared" ref="F3:F7" si="0">(C3+D3+E3)</f>
        <v>0.2</v>
      </c>
      <c r="G3" s="48">
        <v>0.1</v>
      </c>
      <c r="H3" s="46">
        <v>0.1</v>
      </c>
      <c r="I3" s="46">
        <v>0.1</v>
      </c>
      <c r="J3" s="49">
        <f t="shared" ref="J3:J7" si="1">(G3+H3+I3)</f>
        <v>0.30000000000000004</v>
      </c>
      <c r="K3" s="22">
        <v>0.1</v>
      </c>
      <c r="L3" s="22">
        <v>0.1</v>
      </c>
      <c r="M3" s="22">
        <v>0.1</v>
      </c>
      <c r="N3" s="87">
        <f t="shared" ref="N3:N4" si="2">K3+L3+M3</f>
        <v>0.30000000000000004</v>
      </c>
    </row>
    <row r="4" spans="1:14" ht="14.25" customHeight="1" x14ac:dyDescent="0.25">
      <c r="A4" s="727"/>
      <c r="B4" s="45">
        <v>2</v>
      </c>
      <c r="C4" s="46">
        <v>0.05</v>
      </c>
      <c r="D4" s="46">
        <v>0.05</v>
      </c>
      <c r="E4" s="46">
        <v>0.1</v>
      </c>
      <c r="F4" s="47">
        <f t="shared" si="0"/>
        <v>0.2</v>
      </c>
      <c r="G4" s="48">
        <v>0.1</v>
      </c>
      <c r="H4" s="46">
        <v>0.1</v>
      </c>
      <c r="I4" s="46">
        <v>0.1</v>
      </c>
      <c r="J4" s="49">
        <f t="shared" si="1"/>
        <v>0.30000000000000004</v>
      </c>
      <c r="K4" s="22">
        <v>0.1</v>
      </c>
      <c r="L4" s="22">
        <v>0.1</v>
      </c>
      <c r="M4" s="22">
        <v>0.1</v>
      </c>
      <c r="N4" s="87">
        <f t="shared" si="2"/>
        <v>0.30000000000000004</v>
      </c>
    </row>
    <row r="5" spans="1:14" ht="14.25" customHeight="1" x14ac:dyDescent="0.25">
      <c r="A5" s="727"/>
      <c r="B5" s="45">
        <v>3</v>
      </c>
      <c r="C5" s="46">
        <v>0.05</v>
      </c>
      <c r="D5" s="46">
        <v>0.05</v>
      </c>
      <c r="E5" s="46">
        <v>0.1</v>
      </c>
      <c r="F5" s="47">
        <f t="shared" si="0"/>
        <v>0.2</v>
      </c>
      <c r="G5" s="48">
        <v>0.1</v>
      </c>
      <c r="H5" s="46">
        <v>0.1</v>
      </c>
      <c r="I5" s="46">
        <v>0.1</v>
      </c>
      <c r="J5" s="49">
        <f t="shared" si="1"/>
        <v>0.30000000000000004</v>
      </c>
      <c r="K5" s="50"/>
      <c r="L5" s="45"/>
      <c r="M5" s="45"/>
      <c r="N5" s="45"/>
    </row>
    <row r="6" spans="1:14" ht="14.25" customHeight="1" x14ac:dyDescent="0.25">
      <c r="A6" s="727"/>
      <c r="B6" s="45">
        <v>4</v>
      </c>
      <c r="C6" s="46">
        <v>0.1</v>
      </c>
      <c r="D6" s="46">
        <v>0.1</v>
      </c>
      <c r="E6" s="46">
        <v>0.2</v>
      </c>
      <c r="F6" s="47">
        <f t="shared" si="0"/>
        <v>0.4</v>
      </c>
      <c r="G6" s="48">
        <v>0</v>
      </c>
      <c r="H6" s="46">
        <v>0</v>
      </c>
      <c r="I6" s="46">
        <v>0.1</v>
      </c>
      <c r="J6" s="49">
        <f t="shared" si="1"/>
        <v>0.1</v>
      </c>
      <c r="K6" s="50"/>
      <c r="L6" s="45"/>
      <c r="M6" s="45"/>
      <c r="N6" s="45"/>
    </row>
    <row r="7" spans="1:14" ht="14.25" customHeight="1" x14ac:dyDescent="0.25">
      <c r="A7" s="727"/>
      <c r="B7" s="45">
        <v>5</v>
      </c>
      <c r="C7" s="46">
        <v>0</v>
      </c>
      <c r="D7" s="46">
        <v>0</v>
      </c>
      <c r="E7" s="46">
        <v>0</v>
      </c>
      <c r="F7" s="47">
        <f t="shared" si="0"/>
        <v>0</v>
      </c>
      <c r="G7" s="48">
        <v>0</v>
      </c>
      <c r="H7" s="46">
        <v>0</v>
      </c>
      <c r="I7" s="46">
        <v>0</v>
      </c>
      <c r="J7" s="49">
        <f t="shared" si="1"/>
        <v>0</v>
      </c>
      <c r="K7" s="50"/>
      <c r="L7" s="45"/>
      <c r="M7" s="45"/>
      <c r="N7" s="45"/>
    </row>
    <row r="8" spans="1:14" ht="14.25" customHeight="1" x14ac:dyDescent="0.25">
      <c r="A8" s="726" t="s">
        <v>153</v>
      </c>
      <c r="B8" s="51">
        <v>6</v>
      </c>
      <c r="C8" s="52">
        <v>0.1</v>
      </c>
      <c r="D8" s="52">
        <v>0.1</v>
      </c>
      <c r="E8" s="52">
        <v>0.1</v>
      </c>
      <c r="F8" s="53">
        <f>C8+D8+E8</f>
        <v>0.30000000000000004</v>
      </c>
      <c r="G8" s="54"/>
      <c r="H8" s="51"/>
      <c r="I8" s="51"/>
      <c r="J8" s="55"/>
      <c r="K8" s="56"/>
      <c r="L8" s="51"/>
      <c r="M8" s="51"/>
      <c r="N8" s="51"/>
    </row>
    <row r="9" spans="1:14" ht="14.25" customHeight="1" x14ac:dyDescent="0.25">
      <c r="A9" s="727"/>
      <c r="B9" s="51">
        <v>7</v>
      </c>
      <c r="C9" s="51"/>
      <c r="D9" s="51"/>
      <c r="E9" s="51"/>
      <c r="F9" s="57"/>
      <c r="G9" s="58"/>
      <c r="H9" s="51"/>
      <c r="I9" s="51"/>
      <c r="J9" s="55"/>
      <c r="K9" s="56"/>
      <c r="L9" s="51"/>
      <c r="M9" s="51"/>
      <c r="N9" s="51"/>
    </row>
    <row r="10" spans="1:14" ht="14.25" customHeight="1" x14ac:dyDescent="0.25">
      <c r="A10" s="727"/>
      <c r="B10" s="51">
        <v>8</v>
      </c>
      <c r="C10" s="51"/>
      <c r="D10" s="51"/>
      <c r="E10" s="51"/>
      <c r="F10" s="57"/>
      <c r="G10" s="58"/>
      <c r="H10" s="51"/>
      <c r="I10" s="51"/>
      <c r="J10" s="55"/>
      <c r="K10" s="56"/>
      <c r="L10" s="51"/>
      <c r="M10" s="51"/>
      <c r="N10" s="51"/>
    </row>
    <row r="11" spans="1:14" ht="14.25" customHeight="1" x14ac:dyDescent="0.25">
      <c r="A11" s="727"/>
      <c r="B11" s="51">
        <v>9</v>
      </c>
      <c r="C11" s="51"/>
      <c r="D11" s="51"/>
      <c r="E11" s="51"/>
      <c r="F11" s="57"/>
      <c r="G11" s="58"/>
      <c r="H11" s="51"/>
      <c r="I11" s="51"/>
      <c r="J11" s="55"/>
      <c r="K11" s="56"/>
      <c r="L11" s="51"/>
      <c r="M11" s="51"/>
      <c r="N11" s="51"/>
    </row>
    <row r="12" spans="1:14" ht="14.25" customHeight="1" x14ac:dyDescent="0.25">
      <c r="A12" s="726" t="s">
        <v>154</v>
      </c>
      <c r="B12" s="59">
        <v>10</v>
      </c>
      <c r="C12" s="59"/>
      <c r="D12" s="59"/>
      <c r="E12" s="59"/>
      <c r="F12" s="60"/>
      <c r="G12" s="61"/>
      <c r="H12" s="59"/>
      <c r="I12" s="59"/>
      <c r="J12" s="62"/>
      <c r="K12" s="63"/>
      <c r="L12" s="59"/>
      <c r="M12" s="59"/>
      <c r="N12" s="59"/>
    </row>
    <row r="13" spans="1:14" ht="14.25" customHeight="1" x14ac:dyDescent="0.25">
      <c r="A13" s="727"/>
      <c r="B13" s="59">
        <v>11</v>
      </c>
      <c r="C13" s="59"/>
      <c r="D13" s="59"/>
      <c r="E13" s="59"/>
      <c r="F13" s="60"/>
      <c r="G13" s="61"/>
      <c r="H13" s="59"/>
      <c r="I13" s="59"/>
      <c r="J13" s="62"/>
      <c r="K13" s="63"/>
      <c r="L13" s="59"/>
      <c r="M13" s="59"/>
      <c r="N13" s="59"/>
    </row>
    <row r="14" spans="1:14" ht="14.25" customHeight="1" x14ac:dyDescent="0.25">
      <c r="A14" s="727"/>
      <c r="B14" s="59">
        <v>12</v>
      </c>
      <c r="C14" s="59"/>
      <c r="D14" s="59"/>
      <c r="E14" s="59"/>
      <c r="F14" s="60"/>
      <c r="G14" s="61"/>
      <c r="H14" s="59"/>
      <c r="I14" s="59"/>
      <c r="J14" s="62"/>
      <c r="K14" s="63"/>
      <c r="L14" s="59"/>
      <c r="M14" s="59"/>
      <c r="N14" s="59"/>
    </row>
    <row r="15" spans="1:14" ht="14.25" customHeight="1" x14ac:dyDescent="0.25">
      <c r="A15" s="727"/>
      <c r="B15" s="59">
        <v>13</v>
      </c>
      <c r="C15" s="59"/>
      <c r="D15" s="59"/>
      <c r="E15" s="59"/>
      <c r="F15" s="60"/>
      <c r="G15" s="61"/>
      <c r="H15" s="59"/>
      <c r="I15" s="59"/>
      <c r="J15" s="62"/>
      <c r="K15" s="63"/>
      <c r="L15" s="59"/>
      <c r="M15" s="59"/>
      <c r="N15" s="59"/>
    </row>
    <row r="16" spans="1:14" ht="14.25" customHeight="1" x14ac:dyDescent="0.25">
      <c r="A16" s="726" t="s">
        <v>155</v>
      </c>
      <c r="B16" s="64">
        <v>14</v>
      </c>
      <c r="C16" s="64"/>
      <c r="D16" s="64"/>
      <c r="E16" s="64"/>
      <c r="F16" s="65"/>
      <c r="G16" s="66"/>
      <c r="H16" s="64"/>
      <c r="I16" s="64"/>
      <c r="J16" s="67"/>
      <c r="K16" s="68"/>
      <c r="L16" s="64"/>
      <c r="M16" s="64"/>
      <c r="N16" s="64"/>
    </row>
    <row r="17" spans="1:14" ht="14.25" customHeight="1" x14ac:dyDescent="0.25">
      <c r="A17" s="727"/>
      <c r="B17" s="64">
        <v>15</v>
      </c>
      <c r="C17" s="64"/>
      <c r="D17" s="64"/>
      <c r="E17" s="64"/>
      <c r="F17" s="65"/>
      <c r="G17" s="66"/>
      <c r="H17" s="64"/>
      <c r="I17" s="64"/>
      <c r="J17" s="67"/>
      <c r="K17" s="68"/>
      <c r="L17" s="64"/>
      <c r="M17" s="64"/>
      <c r="N17" s="64"/>
    </row>
    <row r="18" spans="1:14" ht="14.25" customHeight="1" x14ac:dyDescent="0.25">
      <c r="A18" s="727"/>
      <c r="B18" s="64">
        <v>16</v>
      </c>
      <c r="C18" s="64"/>
      <c r="D18" s="64"/>
      <c r="E18" s="64"/>
      <c r="F18" s="65"/>
      <c r="G18" s="66"/>
      <c r="H18" s="64"/>
      <c r="I18" s="64"/>
      <c r="J18" s="67"/>
      <c r="K18" s="68"/>
      <c r="L18" s="64"/>
      <c r="M18" s="64"/>
      <c r="N18" s="64"/>
    </row>
    <row r="19" spans="1:14" ht="14.25" customHeight="1" x14ac:dyDescent="0.25">
      <c r="A19" s="726" t="s">
        <v>156</v>
      </c>
      <c r="B19" s="69">
        <v>17</v>
      </c>
      <c r="C19" s="69"/>
      <c r="D19" s="69"/>
      <c r="E19" s="69"/>
      <c r="F19" s="70"/>
      <c r="G19" s="71"/>
      <c r="H19" s="69"/>
      <c r="I19" s="69"/>
      <c r="J19" s="72"/>
      <c r="K19" s="73"/>
      <c r="L19" s="69"/>
      <c r="M19" s="69"/>
      <c r="N19" s="69"/>
    </row>
    <row r="20" spans="1:14" ht="14.25" customHeight="1" x14ac:dyDescent="0.25">
      <c r="A20" s="727"/>
      <c r="B20" s="69">
        <v>18</v>
      </c>
      <c r="C20" s="69"/>
      <c r="D20" s="69"/>
      <c r="E20" s="69"/>
      <c r="F20" s="70"/>
      <c r="G20" s="71"/>
      <c r="H20" s="69"/>
      <c r="I20" s="69"/>
      <c r="J20" s="72"/>
      <c r="K20" s="73"/>
      <c r="L20" s="69"/>
      <c r="M20" s="69"/>
      <c r="N20" s="69"/>
    </row>
    <row r="21" spans="1:14" ht="14.25" customHeight="1" x14ac:dyDescent="0.25">
      <c r="A21" s="727"/>
      <c r="B21" s="69">
        <v>19</v>
      </c>
      <c r="C21" s="69"/>
      <c r="D21" s="69"/>
      <c r="E21" s="69"/>
      <c r="F21" s="70"/>
      <c r="G21" s="71"/>
      <c r="H21" s="69"/>
      <c r="I21" s="69"/>
      <c r="J21" s="72"/>
      <c r="K21" s="73"/>
      <c r="L21" s="69"/>
      <c r="M21" s="69"/>
      <c r="N21" s="69"/>
    </row>
    <row r="22" spans="1:14" ht="14.25" customHeight="1" x14ac:dyDescent="0.25">
      <c r="A22" s="727"/>
      <c r="B22" s="69">
        <v>20</v>
      </c>
      <c r="C22" s="69"/>
      <c r="D22" s="69"/>
      <c r="E22" s="69"/>
      <c r="F22" s="70"/>
      <c r="G22" s="71"/>
      <c r="H22" s="69"/>
      <c r="I22" s="69"/>
      <c r="J22" s="72"/>
      <c r="K22" s="73"/>
      <c r="L22" s="69"/>
      <c r="M22" s="69"/>
      <c r="N22" s="69"/>
    </row>
    <row r="23" spans="1:14" ht="14.25" customHeight="1" x14ac:dyDescent="0.25">
      <c r="A23" s="726" t="s">
        <v>157</v>
      </c>
      <c r="B23" s="74">
        <v>21</v>
      </c>
      <c r="C23" s="74"/>
      <c r="D23" s="74"/>
      <c r="E23" s="74"/>
      <c r="F23" s="75"/>
      <c r="G23" s="76"/>
      <c r="H23" s="74"/>
      <c r="I23" s="74"/>
      <c r="J23" s="77"/>
      <c r="K23" s="78"/>
      <c r="L23" s="74"/>
      <c r="M23" s="74"/>
      <c r="N23" s="74"/>
    </row>
    <row r="24" spans="1:14" ht="14.25" customHeight="1" x14ac:dyDescent="0.25">
      <c r="A24" s="727"/>
      <c r="B24" s="74">
        <v>22</v>
      </c>
      <c r="C24" s="74"/>
      <c r="D24" s="74"/>
      <c r="E24" s="74"/>
      <c r="F24" s="75"/>
      <c r="G24" s="76"/>
      <c r="H24" s="74"/>
      <c r="I24" s="74"/>
      <c r="J24" s="77"/>
      <c r="K24" s="78"/>
      <c r="L24" s="74"/>
      <c r="M24" s="74"/>
      <c r="N24" s="74"/>
    </row>
    <row r="25" spans="1:14" ht="14.25" customHeight="1" x14ac:dyDescent="0.25">
      <c r="A25" s="727"/>
      <c r="B25" s="74">
        <v>23</v>
      </c>
      <c r="C25" s="74"/>
      <c r="D25" s="74"/>
      <c r="E25" s="74"/>
      <c r="F25" s="75"/>
      <c r="G25" s="76"/>
      <c r="H25" s="74"/>
      <c r="I25" s="74"/>
      <c r="J25" s="77"/>
      <c r="K25" s="78"/>
      <c r="L25" s="74"/>
      <c r="M25" s="74"/>
      <c r="N25" s="74"/>
    </row>
    <row r="26" spans="1:14" ht="14.25" customHeight="1" x14ac:dyDescent="0.25">
      <c r="A26" s="727"/>
      <c r="B26" s="74">
        <v>24</v>
      </c>
      <c r="C26" s="74"/>
      <c r="D26" s="74"/>
      <c r="E26" s="74"/>
      <c r="F26" s="75"/>
      <c r="G26" s="76"/>
      <c r="H26" s="74"/>
      <c r="I26" s="74"/>
      <c r="J26" s="77"/>
      <c r="K26" s="78"/>
      <c r="L26" s="74"/>
      <c r="M26" s="74"/>
      <c r="N26" s="74"/>
    </row>
    <row r="27" spans="1:14" ht="14.25" customHeight="1" x14ac:dyDescent="0.25">
      <c r="A27" s="726" t="s">
        <v>158</v>
      </c>
      <c r="B27" s="51">
        <v>25</v>
      </c>
      <c r="C27" s="51"/>
      <c r="D27" s="51"/>
      <c r="E27" s="51"/>
      <c r="F27" s="51"/>
      <c r="G27" s="51"/>
      <c r="H27" s="51"/>
      <c r="I27" s="51"/>
      <c r="J27" s="51"/>
      <c r="K27" s="51"/>
      <c r="L27" s="51"/>
      <c r="M27" s="51"/>
      <c r="N27" s="51"/>
    </row>
    <row r="28" spans="1:14" ht="14.25" customHeight="1" x14ac:dyDescent="0.25">
      <c r="A28" s="727"/>
      <c r="B28" s="51">
        <v>26</v>
      </c>
      <c r="C28" s="51"/>
      <c r="D28" s="51"/>
      <c r="E28" s="51"/>
      <c r="F28" s="51"/>
      <c r="G28" s="51"/>
      <c r="H28" s="51"/>
      <c r="I28" s="51"/>
      <c r="J28" s="51"/>
      <c r="K28" s="51"/>
      <c r="L28" s="51"/>
      <c r="M28" s="51"/>
      <c r="N28" s="51"/>
    </row>
    <row r="29" spans="1:14" ht="14.25" customHeight="1" x14ac:dyDescent="0.25">
      <c r="A29" s="727"/>
      <c r="B29" s="51">
        <v>27</v>
      </c>
      <c r="C29" s="51"/>
      <c r="D29" s="51"/>
      <c r="E29" s="51"/>
      <c r="F29" s="51"/>
      <c r="G29" s="51"/>
      <c r="H29" s="51"/>
      <c r="I29" s="51"/>
      <c r="J29" s="51"/>
      <c r="K29" s="51"/>
      <c r="L29" s="51"/>
      <c r="M29" s="51"/>
      <c r="N29" s="51"/>
    </row>
    <row r="30" spans="1:14" ht="14.25" customHeight="1" x14ac:dyDescent="0.25">
      <c r="A30" s="727"/>
      <c r="B30" s="51">
        <v>28</v>
      </c>
      <c r="C30" s="51"/>
      <c r="D30" s="51"/>
      <c r="E30" s="51"/>
      <c r="F30" s="51"/>
      <c r="G30" s="51"/>
      <c r="H30" s="51"/>
      <c r="I30" s="51"/>
      <c r="J30" s="51"/>
      <c r="K30" s="51"/>
      <c r="L30" s="51"/>
      <c r="M30" s="51"/>
      <c r="N30" s="51"/>
    </row>
    <row r="31" spans="1:14" ht="14.25" customHeight="1" x14ac:dyDescent="0.25">
      <c r="A31" s="727"/>
      <c r="B31" s="51">
        <v>29</v>
      </c>
      <c r="C31" s="51"/>
      <c r="D31" s="51"/>
      <c r="E31" s="51"/>
      <c r="F31" s="51"/>
      <c r="G31" s="51"/>
      <c r="H31" s="51"/>
      <c r="I31" s="51"/>
      <c r="J31" s="51"/>
      <c r="K31" s="51"/>
      <c r="L31" s="51"/>
      <c r="M31" s="51"/>
      <c r="N31" s="51"/>
    </row>
    <row r="32" spans="1:14" ht="14.25" customHeight="1" x14ac:dyDescent="0.25">
      <c r="A32" s="726" t="s">
        <v>159</v>
      </c>
      <c r="B32" s="79">
        <v>30</v>
      </c>
      <c r="C32" s="79"/>
      <c r="D32" s="79"/>
      <c r="E32" s="79"/>
      <c r="F32" s="79"/>
      <c r="G32" s="79"/>
      <c r="H32" s="79"/>
      <c r="I32" s="79"/>
      <c r="J32" s="79"/>
      <c r="K32" s="79"/>
      <c r="L32" s="79"/>
      <c r="M32" s="79"/>
      <c r="N32" s="79"/>
    </row>
    <row r="33" spans="1:14" ht="14.25" customHeight="1" x14ac:dyDescent="0.25">
      <c r="A33" s="727"/>
      <c r="B33" s="79">
        <v>31</v>
      </c>
      <c r="C33" s="79"/>
      <c r="D33" s="79"/>
      <c r="E33" s="79"/>
      <c r="F33" s="79"/>
      <c r="G33" s="79"/>
      <c r="H33" s="79"/>
      <c r="I33" s="79"/>
      <c r="J33" s="79"/>
      <c r="K33" s="79"/>
      <c r="L33" s="79"/>
      <c r="M33" s="79"/>
      <c r="N33" s="79"/>
    </row>
    <row r="34" spans="1:14" ht="14.25" customHeight="1" x14ac:dyDescent="0.25">
      <c r="A34" s="727"/>
      <c r="B34" s="79">
        <v>32</v>
      </c>
      <c r="C34" s="79"/>
      <c r="D34" s="79"/>
      <c r="E34" s="79"/>
      <c r="F34" s="79"/>
      <c r="G34" s="79"/>
      <c r="H34" s="79"/>
      <c r="I34" s="79"/>
      <c r="J34" s="79"/>
      <c r="K34" s="79"/>
      <c r="L34" s="79"/>
      <c r="M34" s="79"/>
      <c r="N34" s="79"/>
    </row>
    <row r="35" spans="1:14" ht="14.25" customHeight="1" x14ac:dyDescent="0.25">
      <c r="A35" s="726" t="s">
        <v>160</v>
      </c>
      <c r="B35" s="80">
        <v>33</v>
      </c>
      <c r="C35" s="59"/>
      <c r="D35" s="59"/>
      <c r="E35" s="59"/>
      <c r="F35" s="59"/>
      <c r="G35" s="59"/>
      <c r="H35" s="59"/>
      <c r="I35" s="59"/>
      <c r="J35" s="59"/>
      <c r="K35" s="59"/>
      <c r="L35" s="59"/>
      <c r="M35" s="59"/>
      <c r="N35" s="59"/>
    </row>
    <row r="36" spans="1:14" ht="14.25" customHeight="1" x14ac:dyDescent="0.25">
      <c r="A36" s="727"/>
      <c r="B36" s="59">
        <v>34</v>
      </c>
      <c r="C36" s="59"/>
      <c r="D36" s="59"/>
      <c r="E36" s="59"/>
      <c r="F36" s="59"/>
      <c r="G36" s="59"/>
      <c r="H36" s="59"/>
      <c r="I36" s="59"/>
      <c r="J36" s="59"/>
      <c r="K36" s="59"/>
      <c r="L36" s="59"/>
      <c r="M36" s="59"/>
      <c r="N36" s="59"/>
    </row>
    <row r="37" spans="1:14" ht="14.25" customHeight="1" x14ac:dyDescent="0.25">
      <c r="A37" s="727"/>
      <c r="B37" s="81">
        <v>35</v>
      </c>
      <c r="C37" s="59"/>
      <c r="D37" s="59"/>
      <c r="E37" s="59"/>
      <c r="F37" s="59"/>
      <c r="G37" s="59"/>
      <c r="H37" s="59"/>
      <c r="I37" s="59"/>
      <c r="J37" s="59"/>
      <c r="K37" s="59"/>
      <c r="L37" s="59"/>
      <c r="M37" s="59"/>
      <c r="N37" s="59"/>
    </row>
    <row r="38" spans="1:14" ht="14.25" customHeight="1" x14ac:dyDescent="0.25">
      <c r="A38" s="726" t="s">
        <v>161</v>
      </c>
      <c r="B38" s="82">
        <v>36</v>
      </c>
      <c r="C38" s="82"/>
      <c r="D38" s="82"/>
      <c r="E38" s="82"/>
      <c r="F38" s="82"/>
      <c r="G38" s="82"/>
      <c r="H38" s="82"/>
      <c r="I38" s="82"/>
      <c r="J38" s="82"/>
      <c r="K38" s="82"/>
      <c r="L38" s="82"/>
      <c r="M38" s="82"/>
      <c r="N38" s="82"/>
    </row>
    <row r="39" spans="1:14" ht="14.25" customHeight="1" x14ac:dyDescent="0.25">
      <c r="A39" s="727"/>
      <c r="B39" s="82">
        <v>37</v>
      </c>
      <c r="C39" s="82"/>
      <c r="D39" s="82"/>
      <c r="E39" s="82"/>
      <c r="F39" s="82"/>
      <c r="G39" s="82"/>
      <c r="H39" s="82"/>
      <c r="I39" s="82"/>
      <c r="J39" s="82"/>
      <c r="K39" s="82"/>
      <c r="L39" s="82"/>
      <c r="M39" s="82"/>
      <c r="N39" s="82"/>
    </row>
    <row r="40" spans="1:14" ht="14.25" customHeight="1" x14ac:dyDescent="0.25">
      <c r="A40" s="727"/>
      <c r="B40" s="82">
        <v>38</v>
      </c>
      <c r="C40" s="82"/>
      <c r="D40" s="82"/>
      <c r="E40" s="82"/>
      <c r="F40" s="82"/>
      <c r="G40" s="82"/>
      <c r="H40" s="82"/>
      <c r="I40" s="82"/>
      <c r="J40" s="82"/>
      <c r="K40" s="82"/>
      <c r="L40" s="82"/>
      <c r="M40" s="82"/>
      <c r="N40" s="82"/>
    </row>
    <row r="41" spans="1:14" ht="14.25" customHeight="1" x14ac:dyDescent="0.25">
      <c r="A41" s="728" t="s">
        <v>162</v>
      </c>
      <c r="B41" s="83">
        <v>39</v>
      </c>
      <c r="C41" s="84"/>
      <c r="D41" s="84"/>
      <c r="E41" s="84"/>
      <c r="F41" s="84"/>
      <c r="G41" s="84"/>
      <c r="H41" s="84"/>
      <c r="I41" s="84"/>
      <c r="J41" s="84"/>
      <c r="K41" s="84"/>
      <c r="L41" s="84"/>
      <c r="M41" s="84"/>
      <c r="N41" s="84"/>
    </row>
    <row r="42" spans="1:14" ht="14.25" customHeight="1" x14ac:dyDescent="0.25">
      <c r="A42" s="727"/>
      <c r="B42" s="84">
        <v>40</v>
      </c>
      <c r="C42" s="84"/>
      <c r="D42" s="84"/>
      <c r="E42" s="84"/>
      <c r="F42" s="84"/>
      <c r="G42" s="84"/>
      <c r="H42" s="84"/>
      <c r="I42" s="84"/>
      <c r="J42" s="84"/>
      <c r="K42" s="84"/>
      <c r="L42" s="84"/>
      <c r="M42" s="84"/>
      <c r="N42" s="84"/>
    </row>
    <row r="43" spans="1:14" ht="14.25" customHeight="1" x14ac:dyDescent="0.25">
      <c r="A43" s="727"/>
      <c r="B43" s="84">
        <v>41</v>
      </c>
      <c r="C43" s="84"/>
      <c r="D43" s="84"/>
      <c r="E43" s="84"/>
      <c r="F43" s="84"/>
      <c r="G43" s="84"/>
      <c r="H43" s="84"/>
      <c r="I43" s="84"/>
      <c r="J43" s="84"/>
      <c r="K43" s="84"/>
      <c r="L43" s="84"/>
      <c r="M43" s="84"/>
      <c r="N43" s="84"/>
    </row>
    <row r="44" spans="1:14" ht="14.25" customHeight="1" x14ac:dyDescent="0.25">
      <c r="A44" s="727"/>
      <c r="B44" s="85">
        <v>42</v>
      </c>
      <c r="C44" s="84"/>
      <c r="D44" s="84"/>
      <c r="E44" s="84"/>
      <c r="F44" s="84"/>
      <c r="G44" s="84"/>
      <c r="H44" s="84"/>
      <c r="I44" s="84"/>
      <c r="J44" s="84"/>
      <c r="K44" s="84"/>
      <c r="L44" s="84"/>
      <c r="M44" s="84"/>
      <c r="N44" s="84"/>
    </row>
    <row r="45" spans="1:14" ht="14.25" customHeight="1" x14ac:dyDescent="0.25">
      <c r="A45" s="729" t="s">
        <v>163</v>
      </c>
      <c r="B45" s="86">
        <v>43</v>
      </c>
      <c r="C45" s="86"/>
      <c r="D45" s="86"/>
      <c r="E45" s="86"/>
      <c r="F45" s="86"/>
      <c r="G45" s="86"/>
      <c r="H45" s="86"/>
      <c r="I45" s="86"/>
      <c r="J45" s="86"/>
      <c r="K45" s="86"/>
      <c r="L45" s="86"/>
      <c r="M45" s="86"/>
      <c r="N45" s="86"/>
    </row>
    <row r="46" spans="1:14" ht="14.25" customHeight="1" x14ac:dyDescent="0.25">
      <c r="A46" s="730"/>
      <c r="B46" s="86">
        <v>44</v>
      </c>
      <c r="C46" s="86"/>
      <c r="D46" s="86"/>
      <c r="E46" s="86"/>
      <c r="F46" s="86"/>
      <c r="G46" s="86"/>
      <c r="H46" s="86"/>
      <c r="I46" s="86"/>
      <c r="J46" s="86"/>
      <c r="K46" s="86"/>
      <c r="L46" s="86"/>
      <c r="M46" s="86"/>
      <c r="N46" s="86"/>
    </row>
    <row r="47" spans="1:14" ht="14.25" customHeight="1" x14ac:dyDescent="0.25">
      <c r="A47" s="142"/>
      <c r="B47" s="142"/>
      <c r="C47" s="142"/>
      <c r="D47" s="142"/>
      <c r="E47" s="142"/>
      <c r="F47" s="142"/>
      <c r="G47" s="142"/>
      <c r="H47" s="142"/>
      <c r="I47" s="142"/>
      <c r="J47" s="142"/>
      <c r="K47" s="142"/>
      <c r="L47" s="142"/>
      <c r="M47" s="142"/>
      <c r="N47" s="142"/>
    </row>
    <row r="48" spans="1:14" ht="14.25" customHeight="1" x14ac:dyDescent="0.25">
      <c r="A48" s="142"/>
      <c r="B48" s="142"/>
      <c r="C48" s="142"/>
      <c r="D48" s="142"/>
      <c r="E48" s="142"/>
      <c r="F48" s="142"/>
      <c r="G48" s="142"/>
      <c r="H48" s="142"/>
      <c r="I48" s="142"/>
      <c r="J48" s="142"/>
      <c r="K48" s="142"/>
      <c r="L48" s="142"/>
      <c r="M48" s="142"/>
      <c r="N48" s="142"/>
    </row>
    <row r="49" spans="1:14" ht="14.25" customHeight="1" x14ac:dyDescent="0.25">
      <c r="A49" s="142"/>
      <c r="B49" s="142"/>
      <c r="C49" s="142"/>
      <c r="D49" s="142"/>
      <c r="E49" s="142"/>
      <c r="F49" s="142"/>
      <c r="G49" s="142"/>
      <c r="H49" s="142"/>
      <c r="I49" s="142"/>
      <c r="J49" s="142"/>
      <c r="K49" s="142"/>
      <c r="L49" s="142"/>
      <c r="M49" s="142"/>
      <c r="N49" s="142"/>
    </row>
    <row r="50" spans="1:14" ht="14.25" customHeight="1" x14ac:dyDescent="0.25">
      <c r="A50" s="142"/>
      <c r="B50" s="142"/>
      <c r="C50" s="142"/>
      <c r="D50" s="142"/>
      <c r="E50" s="142"/>
      <c r="F50" s="142"/>
      <c r="G50" s="142"/>
      <c r="H50" s="142"/>
      <c r="I50" s="142"/>
      <c r="J50" s="142"/>
      <c r="K50" s="142"/>
      <c r="L50" s="142"/>
      <c r="M50" s="142"/>
      <c r="N50" s="142"/>
    </row>
    <row r="51" spans="1:14" ht="14.25" customHeight="1" x14ac:dyDescent="0.25">
      <c r="A51" s="142"/>
      <c r="B51" s="142"/>
      <c r="C51" s="142"/>
      <c r="D51" s="142"/>
      <c r="E51" s="142"/>
      <c r="F51" s="142"/>
      <c r="G51" s="142"/>
      <c r="H51" s="142"/>
      <c r="I51" s="142"/>
      <c r="J51" s="142"/>
      <c r="K51" s="142"/>
      <c r="L51" s="142"/>
      <c r="M51" s="142"/>
      <c r="N51" s="142"/>
    </row>
    <row r="52" spans="1:14" ht="14.25" customHeight="1" x14ac:dyDescent="0.25">
      <c r="A52" s="142"/>
      <c r="B52" s="142"/>
      <c r="C52" s="142"/>
      <c r="D52" s="142"/>
      <c r="E52" s="142"/>
      <c r="F52" s="142"/>
      <c r="G52" s="142"/>
      <c r="H52" s="142"/>
      <c r="I52" s="142"/>
      <c r="J52" s="142"/>
      <c r="K52" s="142"/>
      <c r="L52" s="142"/>
      <c r="M52" s="142"/>
      <c r="N52" s="142"/>
    </row>
    <row r="53" spans="1:14" ht="14.25" customHeight="1" x14ac:dyDescent="0.25">
      <c r="A53" s="142"/>
      <c r="B53" s="142"/>
      <c r="C53" s="142"/>
      <c r="D53" s="142"/>
      <c r="E53" s="142"/>
      <c r="F53" s="142"/>
      <c r="G53" s="142"/>
      <c r="H53" s="142"/>
      <c r="I53" s="142"/>
      <c r="J53" s="142"/>
      <c r="K53" s="142"/>
      <c r="L53" s="142"/>
      <c r="M53" s="142"/>
      <c r="N53" s="142"/>
    </row>
    <row r="54" spans="1:14" ht="14.25" customHeight="1" x14ac:dyDescent="0.25">
      <c r="A54" s="142"/>
      <c r="B54" s="142"/>
      <c r="C54" s="142"/>
      <c r="D54" s="142"/>
      <c r="E54" s="142"/>
      <c r="F54" s="142"/>
      <c r="G54" s="142"/>
      <c r="H54" s="142"/>
      <c r="I54" s="142"/>
      <c r="J54" s="142"/>
      <c r="K54" s="142"/>
      <c r="L54" s="142"/>
      <c r="M54" s="142"/>
      <c r="N54" s="142"/>
    </row>
    <row r="55" spans="1:14" ht="14.25" customHeight="1" x14ac:dyDescent="0.25">
      <c r="A55" s="142"/>
      <c r="B55" s="142"/>
      <c r="C55" s="142"/>
      <c r="D55" s="142"/>
      <c r="E55" s="142"/>
      <c r="F55" s="142"/>
      <c r="G55" s="142"/>
      <c r="H55" s="142"/>
      <c r="I55" s="142"/>
      <c r="J55" s="142"/>
      <c r="K55" s="142"/>
      <c r="L55" s="142"/>
      <c r="M55" s="142"/>
      <c r="N55" s="142"/>
    </row>
    <row r="56" spans="1:14" ht="14.25" customHeight="1" x14ac:dyDescent="0.25">
      <c r="A56" s="142"/>
      <c r="B56" s="142"/>
      <c r="C56" s="142"/>
      <c r="D56" s="142"/>
      <c r="E56" s="142"/>
      <c r="F56" s="142"/>
      <c r="G56" s="142"/>
      <c r="H56" s="142"/>
      <c r="I56" s="142"/>
      <c r="J56" s="142"/>
      <c r="K56" s="142"/>
      <c r="L56" s="142"/>
      <c r="M56" s="142"/>
      <c r="N56" s="142"/>
    </row>
    <row r="57" spans="1:14" ht="14.25" customHeight="1" x14ac:dyDescent="0.25">
      <c r="A57" s="142"/>
      <c r="B57" s="142"/>
      <c r="C57" s="142"/>
      <c r="D57" s="142"/>
      <c r="E57" s="142"/>
      <c r="F57" s="142"/>
      <c r="G57" s="142"/>
      <c r="H57" s="142"/>
      <c r="I57" s="142"/>
      <c r="J57" s="142"/>
      <c r="K57" s="142"/>
      <c r="L57" s="142"/>
      <c r="M57" s="142"/>
      <c r="N57" s="142"/>
    </row>
    <row r="58" spans="1:14" ht="14.25" customHeight="1" x14ac:dyDescent="0.25">
      <c r="A58" s="142"/>
      <c r="B58" s="142"/>
      <c r="C58" s="142"/>
      <c r="D58" s="142"/>
      <c r="E58" s="142"/>
      <c r="F58" s="142"/>
      <c r="G58" s="142"/>
      <c r="H58" s="142"/>
      <c r="I58" s="142"/>
      <c r="J58" s="142"/>
      <c r="K58" s="142"/>
      <c r="L58" s="142"/>
      <c r="M58" s="142"/>
      <c r="N58" s="142"/>
    </row>
    <row r="59" spans="1:14" ht="14.25" customHeight="1" x14ac:dyDescent="0.25">
      <c r="A59" s="142"/>
      <c r="B59" s="142"/>
      <c r="C59" s="142"/>
      <c r="D59" s="142"/>
      <c r="E59" s="142"/>
      <c r="F59" s="142"/>
      <c r="G59" s="142"/>
      <c r="H59" s="142"/>
      <c r="I59" s="142"/>
      <c r="J59" s="142"/>
      <c r="K59" s="142"/>
      <c r="L59" s="142"/>
      <c r="M59" s="142"/>
      <c r="N59" s="142"/>
    </row>
    <row r="60" spans="1:14" ht="14.25" customHeight="1" x14ac:dyDescent="0.25">
      <c r="A60" s="142"/>
      <c r="B60" s="142"/>
      <c r="C60" s="142"/>
      <c r="D60" s="142"/>
      <c r="E60" s="142"/>
      <c r="F60" s="142"/>
      <c r="G60" s="142"/>
      <c r="H60" s="142"/>
      <c r="I60" s="142"/>
      <c r="J60" s="142"/>
      <c r="K60" s="142"/>
      <c r="L60" s="142"/>
      <c r="M60" s="142"/>
      <c r="N60" s="142"/>
    </row>
    <row r="61" spans="1:14" ht="14.25" customHeight="1" x14ac:dyDescent="0.25">
      <c r="A61" s="142"/>
      <c r="B61" s="142"/>
      <c r="C61" s="142"/>
      <c r="D61" s="142"/>
      <c r="E61" s="142"/>
      <c r="F61" s="142"/>
      <c r="G61" s="142"/>
      <c r="H61" s="142"/>
      <c r="I61" s="142"/>
      <c r="J61" s="142"/>
      <c r="K61" s="142"/>
      <c r="L61" s="142"/>
      <c r="M61" s="142"/>
      <c r="N61" s="142"/>
    </row>
    <row r="62" spans="1:14" ht="14.25" customHeight="1" x14ac:dyDescent="0.25">
      <c r="A62" s="142"/>
      <c r="B62" s="142"/>
      <c r="C62" s="142"/>
      <c r="D62" s="142"/>
      <c r="E62" s="142"/>
      <c r="F62" s="142"/>
      <c r="G62" s="142"/>
      <c r="H62" s="142"/>
      <c r="I62" s="142"/>
      <c r="J62" s="142"/>
      <c r="K62" s="142"/>
      <c r="L62" s="142"/>
      <c r="M62" s="142"/>
      <c r="N62" s="142"/>
    </row>
    <row r="63" spans="1:14" ht="14.25" customHeight="1" x14ac:dyDescent="0.25">
      <c r="A63" s="142"/>
      <c r="B63" s="142"/>
      <c r="C63" s="142"/>
      <c r="D63" s="142"/>
      <c r="E63" s="142"/>
      <c r="F63" s="142"/>
      <c r="G63" s="142"/>
      <c r="H63" s="142"/>
      <c r="I63" s="142"/>
      <c r="J63" s="142"/>
      <c r="K63" s="142"/>
      <c r="L63" s="142"/>
      <c r="M63" s="142"/>
      <c r="N63" s="142"/>
    </row>
    <row r="64" spans="1:14" ht="14.25" customHeight="1" x14ac:dyDescent="0.25">
      <c r="A64" s="142"/>
      <c r="B64" s="142"/>
      <c r="C64" s="142"/>
      <c r="D64" s="142"/>
      <c r="E64" s="142"/>
      <c r="F64" s="142"/>
      <c r="G64" s="142"/>
      <c r="H64" s="142"/>
      <c r="I64" s="142"/>
      <c r="J64" s="142"/>
      <c r="K64" s="142"/>
      <c r="L64" s="142"/>
      <c r="M64" s="142"/>
      <c r="N64" s="142"/>
    </row>
    <row r="65" spans="1:14" ht="14.25" customHeight="1" x14ac:dyDescent="0.25">
      <c r="A65" s="142"/>
      <c r="B65" s="142"/>
      <c r="C65" s="142"/>
      <c r="D65" s="142"/>
      <c r="E65" s="142"/>
      <c r="F65" s="142"/>
      <c r="G65" s="142"/>
      <c r="H65" s="142"/>
      <c r="I65" s="142"/>
      <c r="J65" s="142"/>
      <c r="K65" s="142"/>
      <c r="L65" s="142"/>
      <c r="M65" s="142"/>
      <c r="N65" s="142"/>
    </row>
    <row r="66" spans="1:14" ht="14.25" customHeight="1" x14ac:dyDescent="0.25">
      <c r="A66" s="142"/>
      <c r="B66" s="142"/>
      <c r="C66" s="142"/>
      <c r="D66" s="142"/>
      <c r="E66" s="142"/>
      <c r="F66" s="142"/>
      <c r="G66" s="142"/>
      <c r="H66" s="142"/>
      <c r="I66" s="142"/>
      <c r="J66" s="142"/>
      <c r="K66" s="142"/>
      <c r="L66" s="142"/>
      <c r="M66" s="142"/>
      <c r="N66" s="142"/>
    </row>
    <row r="67" spans="1:14" ht="14.25" customHeight="1" x14ac:dyDescent="0.25">
      <c r="A67" s="142"/>
      <c r="B67" s="142"/>
      <c r="C67" s="142"/>
      <c r="D67" s="142"/>
      <c r="E67" s="142"/>
      <c r="F67" s="142"/>
      <c r="G67" s="142"/>
      <c r="H67" s="142"/>
      <c r="I67" s="142"/>
      <c r="J67" s="142"/>
      <c r="K67" s="142"/>
      <c r="L67" s="142"/>
      <c r="M67" s="142"/>
      <c r="N67" s="142"/>
    </row>
    <row r="68" spans="1:14" ht="14.25" customHeight="1" x14ac:dyDescent="0.25">
      <c r="A68" s="142"/>
      <c r="B68" s="142"/>
      <c r="C68" s="142"/>
      <c r="D68" s="142"/>
      <c r="E68" s="142"/>
      <c r="F68" s="142"/>
      <c r="G68" s="142"/>
      <c r="H68" s="142"/>
      <c r="I68" s="142"/>
      <c r="J68" s="142"/>
      <c r="K68" s="142"/>
      <c r="L68" s="142"/>
      <c r="M68" s="142"/>
      <c r="N68" s="142"/>
    </row>
    <row r="69" spans="1:14" ht="14.25" customHeight="1" x14ac:dyDescent="0.25">
      <c r="A69" s="142"/>
      <c r="B69" s="142"/>
      <c r="C69" s="142"/>
      <c r="D69" s="142"/>
      <c r="E69" s="142"/>
      <c r="F69" s="142"/>
      <c r="G69" s="142"/>
      <c r="H69" s="142"/>
      <c r="I69" s="142"/>
      <c r="J69" s="142"/>
      <c r="K69" s="142"/>
      <c r="L69" s="142"/>
      <c r="M69" s="142"/>
      <c r="N69" s="142"/>
    </row>
    <row r="70" spans="1:14" ht="14.25" customHeight="1" x14ac:dyDescent="0.25">
      <c r="A70" s="142"/>
      <c r="B70" s="142"/>
      <c r="C70" s="142"/>
      <c r="D70" s="142"/>
      <c r="E70" s="142"/>
      <c r="F70" s="142"/>
      <c r="G70" s="142"/>
      <c r="H70" s="142"/>
      <c r="I70" s="142"/>
      <c r="J70" s="142"/>
      <c r="K70" s="142"/>
      <c r="L70" s="142"/>
      <c r="M70" s="142"/>
      <c r="N70" s="142"/>
    </row>
    <row r="71" spans="1:14" ht="14.25" customHeight="1" x14ac:dyDescent="0.25">
      <c r="A71" s="142"/>
      <c r="B71" s="142"/>
      <c r="C71" s="142"/>
      <c r="D71" s="142"/>
      <c r="E71" s="142"/>
      <c r="F71" s="142"/>
      <c r="G71" s="142"/>
      <c r="H71" s="142"/>
      <c r="I71" s="142"/>
      <c r="J71" s="142"/>
      <c r="K71" s="142"/>
      <c r="L71" s="142"/>
      <c r="M71" s="142"/>
      <c r="N71" s="142"/>
    </row>
    <row r="72" spans="1:14" ht="14.25" customHeight="1" x14ac:dyDescent="0.25">
      <c r="A72" s="142"/>
      <c r="B72" s="142"/>
      <c r="C72" s="142"/>
      <c r="D72" s="142"/>
      <c r="E72" s="142"/>
      <c r="F72" s="142"/>
      <c r="G72" s="142"/>
      <c r="H72" s="142"/>
      <c r="I72" s="142"/>
      <c r="J72" s="142"/>
      <c r="K72" s="142"/>
      <c r="L72" s="142"/>
      <c r="M72" s="142"/>
      <c r="N72" s="142"/>
    </row>
    <row r="73" spans="1:14" ht="14.25" customHeight="1" x14ac:dyDescent="0.25">
      <c r="A73" s="142"/>
      <c r="B73" s="142"/>
      <c r="C73" s="142"/>
      <c r="D73" s="142"/>
      <c r="E73" s="142"/>
      <c r="F73" s="142"/>
      <c r="G73" s="142"/>
      <c r="H73" s="142"/>
      <c r="I73" s="142"/>
      <c r="J73" s="142"/>
      <c r="K73" s="142"/>
      <c r="L73" s="142"/>
      <c r="M73" s="142"/>
      <c r="N73" s="142"/>
    </row>
    <row r="74" spans="1:14" ht="14.25" customHeight="1" x14ac:dyDescent="0.25">
      <c r="A74" s="142"/>
      <c r="B74" s="142"/>
      <c r="C74" s="142"/>
      <c r="D74" s="142"/>
      <c r="E74" s="142"/>
      <c r="F74" s="142"/>
      <c r="G74" s="142"/>
      <c r="H74" s="142"/>
      <c r="I74" s="142"/>
      <c r="J74" s="142"/>
      <c r="K74" s="142"/>
      <c r="L74" s="142"/>
      <c r="M74" s="142"/>
      <c r="N74" s="142"/>
    </row>
    <row r="75" spans="1:14" ht="14.25" customHeight="1" x14ac:dyDescent="0.25">
      <c r="A75" s="142"/>
      <c r="B75" s="142"/>
      <c r="C75" s="142"/>
      <c r="D75" s="142"/>
      <c r="E75" s="142"/>
      <c r="F75" s="142"/>
      <c r="G75" s="142"/>
      <c r="H75" s="142"/>
      <c r="I75" s="142"/>
      <c r="J75" s="142"/>
      <c r="K75" s="142"/>
      <c r="L75" s="142"/>
      <c r="M75" s="142"/>
      <c r="N75" s="142"/>
    </row>
    <row r="76" spans="1:14" ht="14.25" customHeight="1" x14ac:dyDescent="0.25">
      <c r="A76" s="142"/>
      <c r="B76" s="142"/>
      <c r="C76" s="142"/>
      <c r="D76" s="142"/>
      <c r="E76" s="142"/>
      <c r="F76" s="142"/>
      <c r="G76" s="142"/>
      <c r="H76" s="142"/>
      <c r="I76" s="142"/>
      <c r="J76" s="142"/>
      <c r="K76" s="142"/>
      <c r="L76" s="142"/>
      <c r="M76" s="142"/>
      <c r="N76" s="142"/>
    </row>
    <row r="77" spans="1:14" ht="14.25" customHeight="1" x14ac:dyDescent="0.25">
      <c r="A77" s="142"/>
      <c r="B77" s="142"/>
      <c r="C77" s="142"/>
      <c r="D77" s="142"/>
      <c r="E77" s="142"/>
      <c r="F77" s="142"/>
      <c r="G77" s="142"/>
      <c r="H77" s="142"/>
      <c r="I77" s="142"/>
      <c r="J77" s="142"/>
      <c r="K77" s="142"/>
      <c r="L77" s="142"/>
      <c r="M77" s="142"/>
      <c r="N77" s="142"/>
    </row>
    <row r="78" spans="1:14" ht="14.25" customHeight="1" x14ac:dyDescent="0.25">
      <c r="A78" s="142"/>
      <c r="B78" s="142"/>
      <c r="C78" s="142"/>
      <c r="D78" s="142"/>
      <c r="E78" s="142"/>
      <c r="F78" s="142"/>
      <c r="G78" s="142"/>
      <c r="H78" s="142"/>
      <c r="I78" s="142"/>
      <c r="J78" s="142"/>
      <c r="K78" s="142"/>
      <c r="L78" s="142"/>
      <c r="M78" s="142"/>
      <c r="N78" s="142"/>
    </row>
    <row r="79" spans="1:14" ht="14.25" customHeight="1" x14ac:dyDescent="0.25">
      <c r="A79" s="142"/>
      <c r="B79" s="142"/>
      <c r="C79" s="142"/>
      <c r="D79" s="142"/>
      <c r="E79" s="142"/>
      <c r="F79" s="142"/>
      <c r="G79" s="142"/>
      <c r="H79" s="142"/>
      <c r="I79" s="142"/>
      <c r="J79" s="142"/>
      <c r="K79" s="142"/>
      <c r="L79" s="142"/>
      <c r="M79" s="142"/>
      <c r="N79" s="142"/>
    </row>
    <row r="80" spans="1:14" ht="14.25" customHeight="1" x14ac:dyDescent="0.25">
      <c r="A80" s="142"/>
      <c r="B80" s="142"/>
      <c r="C80" s="142"/>
      <c r="D80" s="142"/>
      <c r="E80" s="142"/>
      <c r="F80" s="142"/>
      <c r="G80" s="142"/>
      <c r="H80" s="142"/>
      <c r="I80" s="142"/>
      <c r="J80" s="142"/>
      <c r="K80" s="142"/>
      <c r="L80" s="142"/>
      <c r="M80" s="142"/>
      <c r="N80" s="142"/>
    </row>
    <row r="81" spans="1:14" ht="14.25" customHeight="1" x14ac:dyDescent="0.25">
      <c r="A81" s="142"/>
      <c r="B81" s="142"/>
      <c r="C81" s="142"/>
      <c r="D81" s="142"/>
      <c r="E81" s="142"/>
      <c r="F81" s="142"/>
      <c r="G81" s="142"/>
      <c r="H81" s="142"/>
      <c r="I81" s="142"/>
      <c r="J81" s="142"/>
      <c r="K81" s="142"/>
      <c r="L81" s="142"/>
      <c r="M81" s="142"/>
      <c r="N81" s="142"/>
    </row>
    <row r="82" spans="1:14" ht="14.25" customHeight="1" x14ac:dyDescent="0.25">
      <c r="A82" s="142"/>
      <c r="B82" s="142"/>
      <c r="C82" s="142"/>
      <c r="D82" s="142"/>
      <c r="E82" s="142"/>
      <c r="F82" s="142"/>
      <c r="G82" s="142"/>
      <c r="H82" s="142"/>
      <c r="I82" s="142"/>
      <c r="J82" s="142"/>
      <c r="K82" s="142"/>
      <c r="L82" s="142"/>
      <c r="M82" s="142"/>
      <c r="N82" s="142"/>
    </row>
    <row r="83" spans="1:14" ht="14.25" customHeight="1" x14ac:dyDescent="0.25">
      <c r="A83" s="142"/>
      <c r="B83" s="142"/>
      <c r="C83" s="142"/>
      <c r="D83" s="142"/>
      <c r="E83" s="142"/>
      <c r="F83" s="142"/>
      <c r="G83" s="142"/>
      <c r="H83" s="142"/>
      <c r="I83" s="142"/>
      <c r="J83" s="142"/>
      <c r="K83" s="142"/>
      <c r="L83" s="142"/>
      <c r="M83" s="142"/>
      <c r="N83" s="142"/>
    </row>
    <row r="84" spans="1:14" ht="14.25" customHeight="1" x14ac:dyDescent="0.25">
      <c r="A84" s="142"/>
      <c r="B84" s="142"/>
      <c r="C84" s="142"/>
      <c r="D84" s="142"/>
      <c r="E84" s="142"/>
      <c r="F84" s="142"/>
      <c r="G84" s="142"/>
      <c r="H84" s="142"/>
      <c r="I84" s="142"/>
      <c r="J84" s="142"/>
      <c r="K84" s="142"/>
      <c r="L84" s="142"/>
      <c r="M84" s="142"/>
      <c r="N84" s="142"/>
    </row>
    <row r="85" spans="1:14" ht="14.25" customHeight="1" x14ac:dyDescent="0.25">
      <c r="A85" s="142"/>
      <c r="B85" s="142"/>
      <c r="C85" s="142"/>
      <c r="D85" s="142"/>
      <c r="E85" s="142"/>
      <c r="F85" s="142"/>
      <c r="G85" s="142"/>
      <c r="H85" s="142"/>
      <c r="I85" s="142"/>
      <c r="J85" s="142"/>
      <c r="K85" s="142"/>
      <c r="L85" s="142"/>
      <c r="M85" s="142"/>
      <c r="N85" s="142"/>
    </row>
    <row r="86" spans="1:14" ht="14.25" customHeight="1" x14ac:dyDescent="0.25">
      <c r="A86" s="142"/>
      <c r="B86" s="142"/>
      <c r="C86" s="142"/>
      <c r="D86" s="142"/>
      <c r="E86" s="142"/>
      <c r="F86" s="142"/>
      <c r="G86" s="142"/>
      <c r="H86" s="142"/>
      <c r="I86" s="142"/>
      <c r="J86" s="142"/>
      <c r="K86" s="142"/>
      <c r="L86" s="142"/>
      <c r="M86" s="142"/>
      <c r="N86" s="142"/>
    </row>
    <row r="87" spans="1:14" ht="14.25" customHeight="1" x14ac:dyDescent="0.25">
      <c r="A87" s="142"/>
      <c r="B87" s="142"/>
      <c r="C87" s="142"/>
      <c r="D87" s="142"/>
      <c r="E87" s="142"/>
      <c r="F87" s="142"/>
      <c r="G87" s="142"/>
      <c r="H87" s="142"/>
      <c r="I87" s="142"/>
      <c r="J87" s="142"/>
      <c r="K87" s="142"/>
      <c r="L87" s="142"/>
      <c r="M87" s="142"/>
      <c r="N87" s="142"/>
    </row>
    <row r="88" spans="1:14" ht="14.25" customHeight="1" x14ac:dyDescent="0.25">
      <c r="A88" s="142"/>
      <c r="B88" s="142"/>
      <c r="C88" s="142"/>
      <c r="D88" s="142"/>
      <c r="E88" s="142"/>
      <c r="F88" s="142"/>
      <c r="G88" s="142"/>
      <c r="H88" s="142"/>
      <c r="I88" s="142"/>
      <c r="J88" s="142"/>
      <c r="K88" s="142"/>
      <c r="L88" s="142"/>
      <c r="M88" s="142"/>
      <c r="N88" s="142"/>
    </row>
    <row r="89" spans="1:14" ht="14.25" customHeight="1" x14ac:dyDescent="0.25">
      <c r="A89" s="142"/>
      <c r="B89" s="142"/>
      <c r="C89" s="142"/>
      <c r="D89" s="142"/>
      <c r="E89" s="142"/>
      <c r="F89" s="142"/>
      <c r="G89" s="142"/>
      <c r="H89" s="142"/>
      <c r="I89" s="142"/>
      <c r="J89" s="142"/>
      <c r="K89" s="142"/>
      <c r="L89" s="142"/>
      <c r="M89" s="142"/>
      <c r="N89" s="142"/>
    </row>
    <row r="90" spans="1:14" ht="14.25" customHeight="1" x14ac:dyDescent="0.25">
      <c r="A90" s="142"/>
      <c r="B90" s="142"/>
      <c r="C90" s="142"/>
      <c r="D90" s="142"/>
      <c r="E90" s="142"/>
      <c r="F90" s="142"/>
      <c r="G90" s="142"/>
      <c r="H90" s="142"/>
      <c r="I90" s="142"/>
      <c r="J90" s="142"/>
      <c r="K90" s="142"/>
      <c r="L90" s="142"/>
      <c r="M90" s="142"/>
      <c r="N90" s="142"/>
    </row>
    <row r="91" spans="1:14" ht="14.25" customHeight="1" x14ac:dyDescent="0.25">
      <c r="A91" s="142"/>
      <c r="B91" s="142"/>
      <c r="C91" s="142"/>
      <c r="D91" s="142"/>
      <c r="E91" s="142"/>
      <c r="F91" s="142"/>
      <c r="G91" s="142"/>
      <c r="H91" s="142"/>
      <c r="I91" s="142"/>
      <c r="J91" s="142"/>
      <c r="K91" s="142"/>
      <c r="L91" s="142"/>
      <c r="M91" s="142"/>
      <c r="N91" s="142"/>
    </row>
    <row r="92" spans="1:14" ht="14.25" customHeight="1" x14ac:dyDescent="0.25">
      <c r="A92" s="142"/>
      <c r="B92" s="142"/>
      <c r="C92" s="142"/>
      <c r="D92" s="142"/>
      <c r="E92" s="142"/>
      <c r="F92" s="142"/>
      <c r="G92" s="142"/>
      <c r="H92" s="142"/>
      <c r="I92" s="142"/>
      <c r="J92" s="142"/>
      <c r="K92" s="142"/>
      <c r="L92" s="142"/>
      <c r="M92" s="142"/>
      <c r="N92" s="142"/>
    </row>
    <row r="93" spans="1:14" ht="14.25" customHeight="1" x14ac:dyDescent="0.25">
      <c r="A93" s="142"/>
      <c r="B93" s="142"/>
      <c r="C93" s="142"/>
      <c r="D93" s="142"/>
      <c r="E93" s="142"/>
      <c r="F93" s="142"/>
      <c r="G93" s="142"/>
      <c r="H93" s="142"/>
      <c r="I93" s="142"/>
      <c r="J93" s="142"/>
      <c r="K93" s="142"/>
      <c r="L93" s="142"/>
      <c r="M93" s="142"/>
      <c r="N93" s="142"/>
    </row>
    <row r="94" spans="1:14" ht="14.25" customHeight="1" x14ac:dyDescent="0.25">
      <c r="A94" s="142"/>
      <c r="B94" s="142"/>
      <c r="C94" s="142"/>
      <c r="D94" s="142"/>
      <c r="E94" s="142"/>
      <c r="F94" s="142"/>
      <c r="G94" s="142"/>
      <c r="H94" s="142"/>
      <c r="I94" s="142"/>
      <c r="J94" s="142"/>
      <c r="K94" s="142"/>
      <c r="L94" s="142"/>
      <c r="M94" s="142"/>
      <c r="N94" s="142"/>
    </row>
    <row r="95" spans="1:14" ht="14.25" customHeight="1" x14ac:dyDescent="0.25">
      <c r="A95" s="142"/>
      <c r="B95" s="142"/>
      <c r="C95" s="142"/>
      <c r="D95" s="142"/>
      <c r="E95" s="142"/>
      <c r="F95" s="142"/>
      <c r="G95" s="142"/>
      <c r="H95" s="142"/>
      <c r="I95" s="142"/>
      <c r="J95" s="142"/>
      <c r="K95" s="142"/>
      <c r="L95" s="142"/>
      <c r="M95" s="142"/>
      <c r="N95" s="142"/>
    </row>
    <row r="96" spans="1:14" ht="14.25" customHeight="1" x14ac:dyDescent="0.25">
      <c r="A96" s="142"/>
      <c r="B96" s="142"/>
      <c r="C96" s="142"/>
      <c r="D96" s="142"/>
      <c r="E96" s="142"/>
      <c r="F96" s="142"/>
      <c r="G96" s="142"/>
      <c r="H96" s="142"/>
      <c r="I96" s="142"/>
      <c r="J96" s="142"/>
      <c r="K96" s="142"/>
      <c r="L96" s="142"/>
      <c r="M96" s="142"/>
      <c r="N96" s="142"/>
    </row>
    <row r="97" spans="1:14" ht="14.25" customHeight="1" x14ac:dyDescent="0.25">
      <c r="A97" s="142"/>
      <c r="B97" s="142"/>
      <c r="C97" s="142"/>
      <c r="D97" s="142"/>
      <c r="E97" s="142"/>
      <c r="F97" s="142"/>
      <c r="G97" s="142"/>
      <c r="H97" s="142"/>
      <c r="I97" s="142"/>
      <c r="J97" s="142"/>
      <c r="K97" s="142"/>
      <c r="L97" s="142"/>
      <c r="M97" s="142"/>
      <c r="N97" s="142"/>
    </row>
    <row r="98" spans="1:14" ht="14.25" customHeight="1" x14ac:dyDescent="0.25">
      <c r="A98" s="142"/>
      <c r="B98" s="142"/>
      <c r="C98" s="142"/>
      <c r="D98" s="142"/>
      <c r="E98" s="142"/>
      <c r="F98" s="142"/>
      <c r="G98" s="142"/>
      <c r="H98" s="142"/>
      <c r="I98" s="142"/>
      <c r="J98" s="142"/>
      <c r="K98" s="142"/>
      <c r="L98" s="142"/>
      <c r="M98" s="142"/>
      <c r="N98" s="142"/>
    </row>
    <row r="99" spans="1:14" ht="14.25" customHeight="1" x14ac:dyDescent="0.25">
      <c r="A99" s="142"/>
      <c r="B99" s="142"/>
      <c r="C99" s="142"/>
      <c r="D99" s="142"/>
      <c r="E99" s="142"/>
      <c r="F99" s="142"/>
      <c r="G99" s="142"/>
      <c r="H99" s="142"/>
      <c r="I99" s="142"/>
      <c r="J99" s="142"/>
      <c r="K99" s="142"/>
      <c r="L99" s="142"/>
      <c r="M99" s="142"/>
      <c r="N99" s="142"/>
    </row>
    <row r="100" spans="1:14" ht="14.25" customHeight="1" x14ac:dyDescent="0.25">
      <c r="A100" s="142"/>
      <c r="B100" s="142"/>
      <c r="C100" s="142"/>
      <c r="D100" s="142"/>
      <c r="E100" s="142"/>
      <c r="F100" s="142"/>
      <c r="G100" s="142"/>
      <c r="H100" s="142"/>
      <c r="I100" s="142"/>
      <c r="J100" s="142"/>
      <c r="K100" s="142"/>
      <c r="L100" s="142"/>
      <c r="M100" s="142"/>
      <c r="N100" s="142"/>
    </row>
    <row r="101" spans="1:14" ht="14.25" customHeight="1" x14ac:dyDescent="0.25">
      <c r="A101" s="142"/>
      <c r="B101" s="142"/>
      <c r="C101" s="142"/>
      <c r="D101" s="142"/>
      <c r="E101" s="142"/>
      <c r="F101" s="142"/>
      <c r="G101" s="142"/>
      <c r="H101" s="142"/>
      <c r="I101" s="142"/>
      <c r="J101" s="142"/>
      <c r="K101" s="142"/>
      <c r="L101" s="142"/>
      <c r="M101" s="142"/>
      <c r="N101" s="142"/>
    </row>
    <row r="102" spans="1:14" ht="14.25" customHeight="1" x14ac:dyDescent="0.25">
      <c r="A102" s="142"/>
      <c r="B102" s="142"/>
      <c r="C102" s="142"/>
      <c r="D102" s="142"/>
      <c r="E102" s="142"/>
      <c r="F102" s="142"/>
      <c r="G102" s="142"/>
      <c r="H102" s="142"/>
      <c r="I102" s="142"/>
      <c r="J102" s="142"/>
      <c r="K102" s="142"/>
      <c r="L102" s="142"/>
      <c r="M102" s="142"/>
      <c r="N102" s="142"/>
    </row>
    <row r="103" spans="1:14" ht="14.25" customHeight="1" x14ac:dyDescent="0.25">
      <c r="A103" s="142"/>
      <c r="B103" s="142"/>
      <c r="C103" s="142"/>
      <c r="D103" s="142"/>
      <c r="E103" s="142"/>
      <c r="F103" s="142"/>
      <c r="G103" s="142"/>
      <c r="H103" s="142"/>
      <c r="I103" s="142"/>
      <c r="J103" s="142"/>
      <c r="K103" s="142"/>
      <c r="L103" s="142"/>
      <c r="M103" s="142"/>
      <c r="N103" s="142"/>
    </row>
    <row r="104" spans="1:14" ht="14.25" customHeight="1" x14ac:dyDescent="0.25">
      <c r="A104" s="142"/>
      <c r="B104" s="142"/>
      <c r="C104" s="142"/>
      <c r="D104" s="142"/>
      <c r="E104" s="142"/>
      <c r="F104" s="142"/>
      <c r="G104" s="142"/>
      <c r="H104" s="142"/>
      <c r="I104" s="142"/>
      <c r="J104" s="142"/>
      <c r="K104" s="142"/>
      <c r="L104" s="142"/>
      <c r="M104" s="142"/>
      <c r="N104" s="142"/>
    </row>
    <row r="105" spans="1:14" ht="14.25" customHeight="1" x14ac:dyDescent="0.25">
      <c r="A105" s="142"/>
      <c r="B105" s="142"/>
      <c r="C105" s="142"/>
      <c r="D105" s="142"/>
      <c r="E105" s="142"/>
      <c r="F105" s="142"/>
      <c r="G105" s="142"/>
      <c r="H105" s="142"/>
      <c r="I105" s="142"/>
      <c r="J105" s="142"/>
      <c r="K105" s="142"/>
      <c r="L105" s="142"/>
      <c r="M105" s="142"/>
      <c r="N105" s="142"/>
    </row>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AN121"/>
  <sheetViews>
    <sheetView view="pageBreakPreview" topLeftCell="D47" zoomScale="80" zoomScaleNormal="125" zoomScaleSheetLayoutView="80" zoomScalePageLayoutView="125" workbookViewId="0">
      <selection activeCell="H44" sqref="H44:M46"/>
    </sheetView>
  </sheetViews>
  <sheetFormatPr baseColWidth="10" defaultColWidth="14.42578125" defaultRowHeight="15" customHeight="1" x14ac:dyDescent="0.2"/>
  <cols>
    <col min="1" max="1" width="33.7109375" style="148" customWidth="1"/>
    <col min="2" max="3" width="15.42578125" style="148" customWidth="1"/>
    <col min="4" max="4" width="7.42578125" style="148" bestFit="1" customWidth="1"/>
    <col min="5" max="12" width="7.7109375" style="148" bestFit="1" customWidth="1"/>
    <col min="13" max="13" width="8.7109375" style="148" bestFit="1" customWidth="1"/>
    <col min="14" max="14" width="8.42578125" style="148" bestFit="1" customWidth="1"/>
    <col min="15" max="15" width="8.7109375" style="148" customWidth="1"/>
    <col min="16" max="16" width="15.140625" style="148" bestFit="1" customWidth="1"/>
    <col min="17" max="28" width="9.7109375" style="148" customWidth="1"/>
    <col min="29" max="29" width="6.85546875" style="294" customWidth="1"/>
    <col min="30" max="30" width="22.7109375" style="148" customWidth="1"/>
    <col min="31" max="31" width="18.42578125" style="148" customWidth="1"/>
    <col min="32" max="32" width="8.42578125" style="148" customWidth="1"/>
    <col min="33" max="33" width="18.42578125" style="148" customWidth="1"/>
    <col min="34" max="34" width="5.7109375" style="148" customWidth="1"/>
    <col min="35" max="35" width="18.42578125" style="148" customWidth="1"/>
    <col min="36" max="36" width="4.7109375" style="148" customWidth="1"/>
    <col min="37" max="37" width="23" style="148" customWidth="1"/>
    <col min="38" max="38" width="11.42578125" style="148" customWidth="1"/>
    <col min="39" max="39" width="18.42578125" style="148" customWidth="1"/>
    <col min="40" max="40" width="16.140625" style="148" customWidth="1"/>
    <col min="41" max="16384" width="14.42578125" style="148"/>
  </cols>
  <sheetData>
    <row r="1" spans="1:40" ht="32.25" customHeight="1" x14ac:dyDescent="0.2">
      <c r="A1" s="377"/>
      <c r="B1" s="390" t="s">
        <v>0</v>
      </c>
      <c r="C1" s="452"/>
      <c r="D1" s="452"/>
      <c r="E1" s="452"/>
      <c r="F1" s="452"/>
      <c r="G1" s="452"/>
      <c r="H1" s="452"/>
      <c r="I1" s="452"/>
      <c r="J1" s="452"/>
      <c r="K1" s="452"/>
      <c r="L1" s="452"/>
      <c r="M1" s="452"/>
      <c r="N1" s="452"/>
      <c r="O1" s="452"/>
      <c r="P1" s="452"/>
      <c r="Q1" s="452"/>
      <c r="R1" s="452"/>
      <c r="S1" s="452"/>
      <c r="T1" s="452"/>
      <c r="U1" s="452"/>
      <c r="V1" s="452"/>
      <c r="W1" s="452"/>
      <c r="X1" s="452"/>
      <c r="Y1" s="450"/>
      <c r="Z1" s="391" t="s">
        <v>1</v>
      </c>
      <c r="AA1" s="466"/>
      <c r="AB1" s="459"/>
      <c r="AC1" s="212"/>
      <c r="AD1" s="94"/>
      <c r="AE1" s="94"/>
      <c r="AF1" s="94"/>
      <c r="AG1" s="94"/>
      <c r="AH1" s="94"/>
      <c r="AI1" s="94"/>
      <c r="AJ1" s="94"/>
      <c r="AK1" s="94"/>
      <c r="AL1" s="94"/>
      <c r="AM1" s="94"/>
      <c r="AN1" s="94"/>
    </row>
    <row r="2" spans="1:40" ht="30.75" customHeight="1" x14ac:dyDescent="0.2">
      <c r="A2" s="463"/>
      <c r="B2" s="383" t="s">
        <v>2</v>
      </c>
      <c r="C2" s="445"/>
      <c r="D2" s="445"/>
      <c r="E2" s="445"/>
      <c r="F2" s="445"/>
      <c r="G2" s="445"/>
      <c r="H2" s="445"/>
      <c r="I2" s="445"/>
      <c r="J2" s="445"/>
      <c r="K2" s="445"/>
      <c r="L2" s="445"/>
      <c r="M2" s="445"/>
      <c r="N2" s="445"/>
      <c r="O2" s="445"/>
      <c r="P2" s="445"/>
      <c r="Q2" s="445"/>
      <c r="R2" s="445"/>
      <c r="S2" s="445"/>
      <c r="T2" s="445"/>
      <c r="U2" s="445"/>
      <c r="V2" s="445"/>
      <c r="W2" s="445"/>
      <c r="X2" s="445"/>
      <c r="Y2" s="446"/>
      <c r="Z2" s="380" t="s">
        <v>3</v>
      </c>
      <c r="AA2" s="461"/>
      <c r="AB2" s="460"/>
      <c r="AC2" s="212"/>
      <c r="AD2" s="94"/>
      <c r="AE2" s="94"/>
      <c r="AF2" s="94"/>
      <c r="AG2" s="94"/>
      <c r="AH2" s="94"/>
      <c r="AI2" s="94"/>
      <c r="AJ2" s="94"/>
      <c r="AK2" s="94"/>
      <c r="AL2" s="94"/>
      <c r="AM2" s="94"/>
      <c r="AN2" s="94"/>
    </row>
    <row r="3" spans="1:40" ht="24" customHeight="1" x14ac:dyDescent="0.2">
      <c r="A3" s="463"/>
      <c r="B3" s="384" t="s">
        <v>4</v>
      </c>
      <c r="C3" s="445"/>
      <c r="D3" s="445"/>
      <c r="E3" s="445"/>
      <c r="F3" s="445"/>
      <c r="G3" s="445"/>
      <c r="H3" s="445"/>
      <c r="I3" s="445"/>
      <c r="J3" s="445"/>
      <c r="K3" s="445"/>
      <c r="L3" s="445"/>
      <c r="M3" s="445"/>
      <c r="N3" s="445"/>
      <c r="O3" s="445"/>
      <c r="P3" s="445"/>
      <c r="Q3" s="445"/>
      <c r="R3" s="445"/>
      <c r="S3" s="445"/>
      <c r="T3" s="445"/>
      <c r="U3" s="445"/>
      <c r="V3" s="445"/>
      <c r="W3" s="445"/>
      <c r="X3" s="445"/>
      <c r="Y3" s="446"/>
      <c r="Z3" s="380" t="s">
        <v>5</v>
      </c>
      <c r="AA3" s="461"/>
      <c r="AB3" s="460"/>
      <c r="AC3" s="212"/>
      <c r="AD3" s="94"/>
      <c r="AE3" s="94"/>
      <c r="AF3" s="94"/>
      <c r="AG3" s="94"/>
      <c r="AH3" s="94"/>
      <c r="AI3" s="94"/>
      <c r="AJ3" s="94"/>
      <c r="AK3" s="94"/>
      <c r="AL3" s="94"/>
      <c r="AM3" s="94"/>
      <c r="AN3" s="94"/>
    </row>
    <row r="4" spans="1:40" ht="15.75" customHeight="1" x14ac:dyDescent="0.2">
      <c r="A4" s="464"/>
      <c r="B4" s="447"/>
      <c r="C4" s="448"/>
      <c r="D4" s="448"/>
      <c r="E4" s="448"/>
      <c r="F4" s="448"/>
      <c r="G4" s="448"/>
      <c r="H4" s="448"/>
      <c r="I4" s="448"/>
      <c r="J4" s="448"/>
      <c r="K4" s="448"/>
      <c r="L4" s="448"/>
      <c r="M4" s="448"/>
      <c r="N4" s="448"/>
      <c r="O4" s="448"/>
      <c r="P4" s="448"/>
      <c r="Q4" s="448"/>
      <c r="R4" s="448"/>
      <c r="S4" s="448"/>
      <c r="T4" s="448"/>
      <c r="U4" s="448"/>
      <c r="V4" s="448"/>
      <c r="W4" s="448"/>
      <c r="X4" s="448"/>
      <c r="Y4" s="449"/>
      <c r="Z4" s="382" t="s">
        <v>6</v>
      </c>
      <c r="AA4" s="465"/>
      <c r="AB4" s="453"/>
      <c r="AC4" s="212"/>
      <c r="AD4" s="94"/>
      <c r="AE4" s="94"/>
      <c r="AF4" s="94"/>
      <c r="AG4" s="94"/>
      <c r="AH4" s="94"/>
      <c r="AI4" s="94"/>
      <c r="AJ4" s="94"/>
      <c r="AK4" s="94"/>
      <c r="AL4" s="94"/>
      <c r="AM4" s="94"/>
      <c r="AN4" s="94"/>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94"/>
      <c r="AE5" s="94"/>
      <c r="AF5" s="94"/>
      <c r="AG5" s="94"/>
      <c r="AH5" s="94"/>
      <c r="AI5" s="94"/>
      <c r="AJ5" s="94"/>
      <c r="AK5" s="94"/>
      <c r="AL5" s="94"/>
      <c r="AM5" s="94"/>
      <c r="AN5" s="94"/>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94"/>
      <c r="AE6" s="94"/>
      <c r="AF6" s="94"/>
      <c r="AG6" s="94"/>
      <c r="AH6" s="94"/>
      <c r="AI6" s="94"/>
      <c r="AJ6" s="94"/>
      <c r="AK6" s="94"/>
      <c r="AL6" s="94"/>
      <c r="AM6" s="94"/>
      <c r="AN6" s="94"/>
    </row>
    <row r="7" spans="1:40" ht="12.75" x14ac:dyDescent="0.2">
      <c r="A7" s="386" t="s">
        <v>7</v>
      </c>
      <c r="B7" s="450"/>
      <c r="C7" s="387" t="s">
        <v>8</v>
      </c>
      <c r="D7" s="452"/>
      <c r="E7" s="452"/>
      <c r="F7" s="452"/>
      <c r="G7" s="452"/>
      <c r="H7" s="452"/>
      <c r="I7" s="452"/>
      <c r="J7" s="452"/>
      <c r="K7" s="450"/>
      <c r="L7" s="97"/>
      <c r="M7" s="98"/>
      <c r="N7" s="98"/>
      <c r="O7" s="98"/>
      <c r="P7" s="98"/>
      <c r="Q7" s="99"/>
      <c r="R7" s="370" t="s">
        <v>9</v>
      </c>
      <c r="S7" s="452"/>
      <c r="T7" s="450"/>
      <c r="U7" s="389">
        <v>44169</v>
      </c>
      <c r="V7" s="450"/>
      <c r="W7" s="370" t="s">
        <v>10</v>
      </c>
      <c r="X7" s="450"/>
      <c r="Y7" s="397" t="s">
        <v>11</v>
      </c>
      <c r="Z7" s="459"/>
      <c r="AA7" s="394" t="s">
        <v>12</v>
      </c>
      <c r="AB7" s="459"/>
      <c r="AC7" s="212"/>
      <c r="AD7" s="94"/>
      <c r="AE7" s="94"/>
      <c r="AF7" s="94"/>
      <c r="AG7" s="94"/>
      <c r="AH7" s="94"/>
      <c r="AI7" s="94"/>
      <c r="AJ7" s="94"/>
      <c r="AK7" s="94"/>
      <c r="AL7" s="94"/>
      <c r="AM7" s="94"/>
      <c r="AN7" s="94"/>
    </row>
    <row r="8" spans="1:40" ht="12.75" x14ac:dyDescent="0.2">
      <c r="A8" s="451"/>
      <c r="B8" s="446"/>
      <c r="C8" s="451"/>
      <c r="D8" s="445"/>
      <c r="E8" s="445"/>
      <c r="F8" s="445"/>
      <c r="G8" s="445"/>
      <c r="H8" s="445"/>
      <c r="I8" s="445"/>
      <c r="J8" s="445"/>
      <c r="K8" s="446"/>
      <c r="L8" s="97"/>
      <c r="M8" s="98"/>
      <c r="N8" s="98"/>
      <c r="O8" s="98"/>
      <c r="P8" s="98"/>
      <c r="Q8" s="99"/>
      <c r="R8" s="451"/>
      <c r="S8" s="445"/>
      <c r="T8" s="446"/>
      <c r="U8" s="451"/>
      <c r="V8" s="446"/>
      <c r="W8" s="451"/>
      <c r="X8" s="446"/>
      <c r="Y8" s="395" t="s">
        <v>13</v>
      </c>
      <c r="Z8" s="460"/>
      <c r="AA8" s="396"/>
      <c r="AB8" s="460"/>
      <c r="AC8" s="212"/>
      <c r="AD8" s="94"/>
      <c r="AE8" s="94"/>
      <c r="AF8" s="94"/>
      <c r="AG8" s="94"/>
      <c r="AH8" s="94"/>
      <c r="AI8" s="94"/>
      <c r="AJ8" s="94"/>
      <c r="AK8" s="94"/>
      <c r="AL8" s="94"/>
      <c r="AM8" s="94"/>
      <c r="AN8" s="94"/>
    </row>
    <row r="9" spans="1:40" ht="12.75" x14ac:dyDescent="0.2">
      <c r="A9" s="447"/>
      <c r="B9" s="449"/>
      <c r="C9" s="447"/>
      <c r="D9" s="448"/>
      <c r="E9" s="448"/>
      <c r="F9" s="448"/>
      <c r="G9" s="448"/>
      <c r="H9" s="448"/>
      <c r="I9" s="448"/>
      <c r="J9" s="448"/>
      <c r="K9" s="449"/>
      <c r="L9" s="97"/>
      <c r="M9" s="98"/>
      <c r="N9" s="98"/>
      <c r="O9" s="98"/>
      <c r="P9" s="98"/>
      <c r="Q9" s="99"/>
      <c r="R9" s="447"/>
      <c r="S9" s="448"/>
      <c r="T9" s="449"/>
      <c r="U9" s="447"/>
      <c r="V9" s="449"/>
      <c r="W9" s="447"/>
      <c r="X9" s="449"/>
      <c r="Y9" s="392" t="s">
        <v>14</v>
      </c>
      <c r="Z9" s="453"/>
      <c r="AA9" s="393"/>
      <c r="AB9" s="453"/>
      <c r="AC9" s="212"/>
      <c r="AD9" s="94"/>
      <c r="AE9" s="94"/>
      <c r="AF9" s="94"/>
      <c r="AG9" s="94"/>
      <c r="AH9" s="94"/>
      <c r="AI9" s="94"/>
      <c r="AJ9" s="94"/>
      <c r="AK9" s="94"/>
      <c r="AL9" s="94"/>
      <c r="AM9" s="94"/>
      <c r="AN9" s="94"/>
    </row>
    <row r="10" spans="1:40" ht="9" customHeight="1" x14ac:dyDescent="0.2">
      <c r="A10" s="146"/>
      <c r="B10" s="8"/>
      <c r="C10" s="124"/>
      <c r="D10" s="124"/>
      <c r="E10" s="124"/>
      <c r="F10" s="124"/>
      <c r="G10" s="124"/>
      <c r="H10" s="124"/>
      <c r="I10" s="124"/>
      <c r="J10" s="124"/>
      <c r="K10" s="124"/>
      <c r="L10" s="124"/>
      <c r="M10" s="145"/>
      <c r="N10" s="145"/>
      <c r="O10" s="145"/>
      <c r="P10" s="145"/>
      <c r="Q10" s="145"/>
      <c r="R10" s="9"/>
      <c r="S10" s="9"/>
      <c r="T10" s="9"/>
      <c r="U10" s="9"/>
      <c r="V10" s="9"/>
      <c r="W10" s="10"/>
      <c r="X10" s="10"/>
      <c r="Y10" s="10"/>
      <c r="Z10" s="10"/>
      <c r="AA10" s="10"/>
      <c r="AB10" s="125"/>
      <c r="AC10" s="212"/>
      <c r="AD10" s="94"/>
      <c r="AE10" s="94"/>
      <c r="AF10" s="94"/>
      <c r="AG10" s="94"/>
      <c r="AH10" s="94"/>
      <c r="AI10" s="94"/>
      <c r="AJ10" s="94"/>
      <c r="AK10" s="94"/>
      <c r="AL10" s="94"/>
      <c r="AM10" s="94"/>
      <c r="AN10" s="94"/>
    </row>
    <row r="11" spans="1:40" ht="39" customHeight="1" x14ac:dyDescent="0.2">
      <c r="A11" s="334" t="s">
        <v>15</v>
      </c>
      <c r="B11" s="454"/>
      <c r="C11" s="376" t="s">
        <v>16</v>
      </c>
      <c r="D11" s="455"/>
      <c r="E11" s="455"/>
      <c r="F11" s="455"/>
      <c r="G11" s="455"/>
      <c r="H11" s="455"/>
      <c r="I11" s="455"/>
      <c r="J11" s="455"/>
      <c r="K11" s="454"/>
      <c r="L11" s="100"/>
      <c r="M11" s="398" t="s">
        <v>17</v>
      </c>
      <c r="N11" s="455"/>
      <c r="O11" s="455"/>
      <c r="P11" s="455"/>
      <c r="Q11" s="454"/>
      <c r="R11" s="468" t="s">
        <v>93</v>
      </c>
      <c r="S11" s="455"/>
      <c r="T11" s="455"/>
      <c r="U11" s="455"/>
      <c r="V11" s="454"/>
      <c r="W11" s="398" t="s">
        <v>19</v>
      </c>
      <c r="X11" s="454"/>
      <c r="Y11" s="326" t="s">
        <v>94</v>
      </c>
      <c r="Z11" s="455"/>
      <c r="AA11" s="455"/>
      <c r="AB11" s="454"/>
      <c r="AC11" s="212"/>
      <c r="AD11" s="94"/>
      <c r="AE11" s="94"/>
      <c r="AF11" s="94"/>
      <c r="AG11" s="94"/>
      <c r="AH11" s="94"/>
      <c r="AI11" s="94"/>
      <c r="AJ11" s="94"/>
      <c r="AK11" s="94"/>
      <c r="AL11" s="94"/>
      <c r="AM11" s="94"/>
      <c r="AN11" s="94"/>
    </row>
    <row r="12" spans="1:40" ht="9" customHeight="1" x14ac:dyDescent="0.2">
      <c r="A12" s="126"/>
      <c r="B12" s="11"/>
      <c r="C12" s="405"/>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12"/>
      <c r="AB12" s="127"/>
      <c r="AC12" s="212"/>
      <c r="AD12" s="94"/>
      <c r="AE12" s="94"/>
      <c r="AF12" s="94"/>
      <c r="AG12" s="94"/>
      <c r="AH12" s="94"/>
      <c r="AI12" s="94"/>
      <c r="AJ12" s="94"/>
      <c r="AK12" s="94"/>
      <c r="AL12" s="94"/>
      <c r="AM12" s="94"/>
      <c r="AN12" s="94"/>
    </row>
    <row r="13" spans="1:40" ht="37.5" customHeight="1" x14ac:dyDescent="0.2">
      <c r="A13" s="334" t="s">
        <v>20</v>
      </c>
      <c r="B13" s="454"/>
      <c r="C13" s="335" t="str">
        <f>+'Ponderación '!B4</f>
        <v>Implementar 3 estrategias con enfoque diferencial para mujeres en su diversidad</v>
      </c>
      <c r="D13" s="455"/>
      <c r="E13" s="455"/>
      <c r="F13" s="455"/>
      <c r="G13" s="455"/>
      <c r="H13" s="455"/>
      <c r="I13" s="455"/>
      <c r="J13" s="455"/>
      <c r="K13" s="455"/>
      <c r="L13" s="455"/>
      <c r="M13" s="455"/>
      <c r="N13" s="455"/>
      <c r="O13" s="455"/>
      <c r="P13" s="455"/>
      <c r="Q13" s="454"/>
      <c r="R13" s="120"/>
      <c r="S13" s="336" t="s">
        <v>21</v>
      </c>
      <c r="T13" s="456"/>
      <c r="U13" s="13">
        <f>+'Ponderación '!E4</f>
        <v>0.2</v>
      </c>
      <c r="V13" s="338" t="s">
        <v>22</v>
      </c>
      <c r="W13" s="456"/>
      <c r="X13" s="456"/>
      <c r="Y13" s="456"/>
      <c r="Z13" s="120"/>
      <c r="AA13" s="343">
        <f>+'Ponderación '!D4</f>
        <v>8.0548873409070618E-2</v>
      </c>
      <c r="AB13" s="454"/>
      <c r="AC13" s="269"/>
      <c r="AD13" s="120"/>
      <c r="AE13" s="120"/>
      <c r="AF13" s="120"/>
      <c r="AG13" s="120"/>
      <c r="AH13" s="120"/>
      <c r="AI13" s="120"/>
      <c r="AJ13" s="120"/>
      <c r="AK13" s="120"/>
      <c r="AL13" s="120"/>
      <c r="AM13" s="120"/>
      <c r="AN13" s="120"/>
    </row>
    <row r="14" spans="1:40" ht="16.5" customHeight="1" x14ac:dyDescent="0.2">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94"/>
      <c r="AE14" s="94"/>
      <c r="AF14" s="94"/>
      <c r="AG14" s="94"/>
      <c r="AH14" s="94"/>
      <c r="AI14" s="94"/>
      <c r="AJ14" s="94"/>
      <c r="AK14" s="94"/>
      <c r="AL14" s="94"/>
      <c r="AM14" s="94"/>
      <c r="AN14" s="94"/>
    </row>
    <row r="15" spans="1:40" ht="24" customHeight="1" x14ac:dyDescent="0.2">
      <c r="A15" s="386" t="s">
        <v>23</v>
      </c>
      <c r="B15" s="450"/>
      <c r="C15" s="15" t="s">
        <v>24</v>
      </c>
      <c r="D15" s="406" t="s">
        <v>25</v>
      </c>
      <c r="E15" s="469"/>
      <c r="F15" s="406" t="s">
        <v>26</v>
      </c>
      <c r="G15" s="469"/>
      <c r="H15" s="406" t="s">
        <v>27</v>
      </c>
      <c r="I15" s="454"/>
      <c r="J15" s="145"/>
      <c r="K15" s="129"/>
      <c r="L15" s="145"/>
      <c r="M15" s="123"/>
      <c r="N15" s="123"/>
      <c r="O15" s="123"/>
      <c r="P15" s="123"/>
      <c r="Q15" s="398" t="s">
        <v>28</v>
      </c>
      <c r="R15" s="455"/>
      <c r="S15" s="455"/>
      <c r="T15" s="455"/>
      <c r="U15" s="455"/>
      <c r="V15" s="455"/>
      <c r="W15" s="455"/>
      <c r="X15" s="455"/>
      <c r="Y15" s="455"/>
      <c r="Z15" s="455"/>
      <c r="AA15" s="455"/>
      <c r="AB15" s="454"/>
      <c r="AC15" s="212"/>
      <c r="AD15" s="94"/>
      <c r="AE15" s="94"/>
      <c r="AF15" s="94"/>
      <c r="AG15" s="94"/>
      <c r="AH15" s="94"/>
      <c r="AI15" s="94"/>
      <c r="AJ15" s="94"/>
      <c r="AK15" s="94"/>
      <c r="AL15" s="94"/>
      <c r="AM15" s="94"/>
      <c r="AN15" s="94"/>
    </row>
    <row r="16" spans="1:40" ht="35.25" customHeight="1" x14ac:dyDescent="0.2">
      <c r="A16" s="447"/>
      <c r="B16" s="449"/>
      <c r="C16" s="130"/>
      <c r="D16" s="368"/>
      <c r="E16" s="473"/>
      <c r="F16" s="368"/>
      <c r="G16" s="473"/>
      <c r="H16" s="368"/>
      <c r="I16" s="449"/>
      <c r="J16" s="145"/>
      <c r="K16" s="145"/>
      <c r="L16" s="145"/>
      <c r="M16" s="123"/>
      <c r="N16" s="123"/>
      <c r="O16" s="123"/>
      <c r="P16" s="123"/>
      <c r="Q16" s="411" t="s">
        <v>29</v>
      </c>
      <c r="R16" s="470"/>
      <c r="S16" s="470"/>
      <c r="T16" s="470"/>
      <c r="U16" s="470"/>
      <c r="V16" s="472"/>
      <c r="W16" s="410" t="s">
        <v>30</v>
      </c>
      <c r="X16" s="470"/>
      <c r="Y16" s="470"/>
      <c r="Z16" s="470"/>
      <c r="AA16" s="470"/>
      <c r="AB16" s="471"/>
      <c r="AC16" s="212"/>
      <c r="AD16" s="94"/>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461"/>
      <c r="S17" s="462"/>
      <c r="T17" s="409" t="s">
        <v>32</v>
      </c>
      <c r="U17" s="461"/>
      <c r="V17" s="462"/>
      <c r="W17" s="409" t="s">
        <v>31</v>
      </c>
      <c r="X17" s="461"/>
      <c r="Y17" s="462"/>
      <c r="Z17" s="409" t="s">
        <v>32</v>
      </c>
      <c r="AA17" s="461"/>
      <c r="AB17" s="460"/>
      <c r="AC17" s="213"/>
      <c r="AD17" s="101"/>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465"/>
      <c r="S18" s="467"/>
      <c r="T18" s="339"/>
      <c r="U18" s="465"/>
      <c r="V18" s="467"/>
      <c r="W18" s="339">
        <v>175263378</v>
      </c>
      <c r="X18" s="474"/>
      <c r="Y18" s="475"/>
      <c r="Z18" s="339">
        <v>151921558</v>
      </c>
      <c r="AA18" s="474"/>
      <c r="AB18" s="476"/>
      <c r="AC18" s="286">
        <f>+Z18/W18</f>
        <v>0.86681861170107088</v>
      </c>
      <c r="AD18" s="101"/>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94"/>
      <c r="AE19" s="94"/>
      <c r="AF19" s="94"/>
      <c r="AG19" s="94"/>
      <c r="AH19" s="94"/>
      <c r="AI19" s="94"/>
      <c r="AJ19" s="94"/>
      <c r="AK19" s="94"/>
      <c r="AL19" s="94"/>
      <c r="AM19" s="94"/>
      <c r="AN19" s="94"/>
    </row>
    <row r="20" spans="1:40" ht="17.25" customHeight="1" x14ac:dyDescent="0.2">
      <c r="A20" s="359" t="s">
        <v>33</v>
      </c>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59"/>
      <c r="AC20" s="212"/>
      <c r="AD20" s="94"/>
      <c r="AE20" s="94"/>
      <c r="AF20" s="94"/>
      <c r="AG20" s="94"/>
      <c r="AH20" s="94"/>
      <c r="AI20" s="94"/>
      <c r="AJ20" s="94"/>
      <c r="AK20" s="94"/>
      <c r="AL20" s="94"/>
      <c r="AM20" s="94"/>
      <c r="AN20" s="94"/>
    </row>
    <row r="21" spans="1:40" ht="12.75" x14ac:dyDescent="0.2">
      <c r="A21" s="345" t="s">
        <v>34</v>
      </c>
      <c r="B21" s="347" t="s">
        <v>35</v>
      </c>
      <c r="C21" s="478"/>
      <c r="D21" s="362" t="s">
        <v>36</v>
      </c>
      <c r="E21" s="461"/>
      <c r="F21" s="461"/>
      <c r="G21" s="461"/>
      <c r="H21" s="461"/>
      <c r="I21" s="461"/>
      <c r="J21" s="461"/>
      <c r="K21" s="461"/>
      <c r="L21" s="461"/>
      <c r="M21" s="461"/>
      <c r="N21" s="461"/>
      <c r="O21" s="462"/>
      <c r="P21" s="400" t="s">
        <v>37</v>
      </c>
      <c r="Q21" s="347" t="s">
        <v>38</v>
      </c>
      <c r="R21" s="483"/>
      <c r="S21" s="483"/>
      <c r="T21" s="483"/>
      <c r="U21" s="483"/>
      <c r="V21" s="483"/>
      <c r="W21" s="483"/>
      <c r="X21" s="483"/>
      <c r="Y21" s="483"/>
      <c r="Z21" s="483"/>
      <c r="AA21" s="483"/>
      <c r="AB21" s="484"/>
      <c r="AC21" s="212"/>
      <c r="AD21" s="94"/>
      <c r="AE21" s="94"/>
      <c r="AF21" s="94"/>
      <c r="AG21" s="94"/>
      <c r="AH21" s="94"/>
      <c r="AI21" s="94"/>
      <c r="AJ21" s="94"/>
      <c r="AK21" s="94"/>
      <c r="AL21" s="94"/>
      <c r="AM21" s="94"/>
      <c r="AN21" s="94"/>
    </row>
    <row r="22" spans="1:40" ht="27" customHeight="1" x14ac:dyDescent="0.2">
      <c r="A22" s="477"/>
      <c r="B22" s="479"/>
      <c r="C22" s="472"/>
      <c r="D22" s="362" t="s">
        <v>24</v>
      </c>
      <c r="E22" s="461"/>
      <c r="F22" s="462"/>
      <c r="G22" s="362" t="s">
        <v>25</v>
      </c>
      <c r="H22" s="461"/>
      <c r="I22" s="462"/>
      <c r="J22" s="362" t="s">
        <v>26</v>
      </c>
      <c r="K22" s="461"/>
      <c r="L22" s="462"/>
      <c r="M22" s="362" t="s">
        <v>27</v>
      </c>
      <c r="N22" s="461"/>
      <c r="O22" s="462"/>
      <c r="P22" s="485"/>
      <c r="Q22" s="479"/>
      <c r="R22" s="470"/>
      <c r="S22" s="470"/>
      <c r="T22" s="470"/>
      <c r="U22" s="470"/>
      <c r="V22" s="470"/>
      <c r="W22" s="470"/>
      <c r="X22" s="470"/>
      <c r="Y22" s="470"/>
      <c r="Z22" s="470"/>
      <c r="AA22" s="470"/>
      <c r="AB22" s="471"/>
      <c r="AC22" s="212"/>
      <c r="AD22" s="94"/>
      <c r="AE22" s="94"/>
      <c r="AF22" s="94"/>
      <c r="AG22" s="94"/>
      <c r="AH22" s="94"/>
      <c r="AI22" s="94"/>
      <c r="AJ22" s="94"/>
      <c r="AK22" s="94"/>
      <c r="AL22" s="94"/>
      <c r="AM22" s="94"/>
      <c r="AN22" s="94"/>
    </row>
    <row r="23" spans="1:40" ht="13.5" customHeight="1" x14ac:dyDescent="0.2">
      <c r="A23" s="351" t="str">
        <f>+C13</f>
        <v>Implementar 3 estrategias con enfoque diferencial para mujeres en su diversidad</v>
      </c>
      <c r="B23" s="353" t="s">
        <v>39</v>
      </c>
      <c r="C23" s="478"/>
      <c r="D23" s="356"/>
      <c r="E23" s="483"/>
      <c r="F23" s="478"/>
      <c r="G23" s="356"/>
      <c r="H23" s="483"/>
      <c r="I23" s="478"/>
      <c r="J23" s="356"/>
      <c r="K23" s="483"/>
      <c r="L23" s="478"/>
      <c r="M23" s="356"/>
      <c r="N23" s="483"/>
      <c r="O23" s="478"/>
      <c r="P23" s="402"/>
      <c r="Q23" s="404"/>
      <c r="R23" s="483"/>
      <c r="S23" s="483"/>
      <c r="T23" s="483"/>
      <c r="U23" s="483"/>
      <c r="V23" s="483"/>
      <c r="W23" s="483"/>
      <c r="X23" s="483"/>
      <c r="Y23" s="483"/>
      <c r="Z23" s="483"/>
      <c r="AA23" s="483"/>
      <c r="AB23" s="484"/>
      <c r="AC23" s="212"/>
      <c r="AD23" s="94"/>
      <c r="AE23" s="94"/>
      <c r="AF23" s="94"/>
      <c r="AG23" s="94"/>
      <c r="AH23" s="94"/>
      <c r="AI23" s="94"/>
      <c r="AJ23" s="94"/>
      <c r="AK23" s="94"/>
      <c r="AL23" s="94"/>
      <c r="AM23" s="94"/>
      <c r="AN23" s="94"/>
    </row>
    <row r="24" spans="1:40" ht="13.5" customHeight="1" x14ac:dyDescent="0.2">
      <c r="A24" s="480"/>
      <c r="B24" s="481"/>
      <c r="C24" s="482"/>
      <c r="D24" s="481"/>
      <c r="E24" s="445"/>
      <c r="F24" s="482"/>
      <c r="G24" s="481"/>
      <c r="H24" s="445"/>
      <c r="I24" s="482"/>
      <c r="J24" s="481"/>
      <c r="K24" s="445"/>
      <c r="L24" s="482"/>
      <c r="M24" s="481"/>
      <c r="N24" s="445"/>
      <c r="O24" s="482"/>
      <c r="P24" s="486"/>
      <c r="Q24" s="481"/>
      <c r="R24" s="445"/>
      <c r="S24" s="445"/>
      <c r="T24" s="445"/>
      <c r="U24" s="445"/>
      <c r="V24" s="445"/>
      <c r="W24" s="445"/>
      <c r="X24" s="445"/>
      <c r="Y24" s="445"/>
      <c r="Z24" s="445"/>
      <c r="AA24" s="445"/>
      <c r="AB24" s="446"/>
      <c r="AC24" s="212"/>
      <c r="AD24" s="94"/>
      <c r="AE24" s="94"/>
      <c r="AF24" s="94"/>
      <c r="AG24" s="94"/>
      <c r="AH24" s="94"/>
      <c r="AI24" s="94"/>
      <c r="AJ24" s="94"/>
      <c r="AK24" s="94"/>
      <c r="AL24" s="94"/>
      <c r="AM24" s="94"/>
      <c r="AN24" s="94"/>
    </row>
    <row r="25" spans="1:40" ht="13.5" customHeight="1" x14ac:dyDescent="0.2">
      <c r="A25" s="480"/>
      <c r="B25" s="481"/>
      <c r="C25" s="482"/>
      <c r="D25" s="481"/>
      <c r="E25" s="445"/>
      <c r="F25" s="482"/>
      <c r="G25" s="481"/>
      <c r="H25" s="445"/>
      <c r="I25" s="482"/>
      <c r="J25" s="481"/>
      <c r="K25" s="445"/>
      <c r="L25" s="482"/>
      <c r="M25" s="481"/>
      <c r="N25" s="445"/>
      <c r="O25" s="482"/>
      <c r="P25" s="486"/>
      <c r="Q25" s="481"/>
      <c r="R25" s="445"/>
      <c r="S25" s="445"/>
      <c r="T25" s="445"/>
      <c r="U25" s="445"/>
      <c r="V25" s="445"/>
      <c r="W25" s="445"/>
      <c r="X25" s="445"/>
      <c r="Y25" s="445"/>
      <c r="Z25" s="445"/>
      <c r="AA25" s="445"/>
      <c r="AB25" s="446"/>
      <c r="AC25" s="212"/>
      <c r="AD25" s="94"/>
      <c r="AE25" s="94"/>
      <c r="AF25" s="94"/>
      <c r="AG25" s="94"/>
      <c r="AH25" s="94"/>
      <c r="AI25" s="94"/>
      <c r="AJ25" s="94"/>
      <c r="AK25" s="94"/>
      <c r="AL25" s="94"/>
      <c r="AM25" s="94"/>
      <c r="AN25" s="94"/>
    </row>
    <row r="26" spans="1:40" ht="30.75" customHeight="1" x14ac:dyDescent="0.2">
      <c r="A26" s="477"/>
      <c r="B26" s="481"/>
      <c r="C26" s="482"/>
      <c r="D26" s="481"/>
      <c r="E26" s="456"/>
      <c r="F26" s="482"/>
      <c r="G26" s="481"/>
      <c r="H26" s="456"/>
      <c r="I26" s="482"/>
      <c r="J26" s="481"/>
      <c r="K26" s="456"/>
      <c r="L26" s="482"/>
      <c r="M26" s="481"/>
      <c r="N26" s="456"/>
      <c r="O26" s="482"/>
      <c r="P26" s="486"/>
      <c r="Q26" s="479"/>
      <c r="R26" s="470"/>
      <c r="S26" s="470"/>
      <c r="T26" s="470"/>
      <c r="U26" s="470"/>
      <c r="V26" s="470"/>
      <c r="W26" s="470"/>
      <c r="X26" s="470"/>
      <c r="Y26" s="470"/>
      <c r="Z26" s="470"/>
      <c r="AA26" s="470"/>
      <c r="AB26" s="471"/>
      <c r="AC26" s="212"/>
      <c r="AD26" s="94"/>
      <c r="AE26" s="94"/>
      <c r="AF26" s="94"/>
      <c r="AG26" s="94"/>
      <c r="AH26" s="94"/>
      <c r="AI26" s="94"/>
      <c r="AJ26" s="94"/>
      <c r="AK26" s="94"/>
      <c r="AL26" s="94"/>
      <c r="AM26" s="94"/>
      <c r="AN26" s="94"/>
    </row>
    <row r="27" spans="1:40" ht="51.75" customHeight="1" x14ac:dyDescent="0.2">
      <c r="A27" s="412"/>
      <c r="B27" s="466"/>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59"/>
      <c r="AC27" s="212"/>
      <c r="AD27" s="94"/>
      <c r="AE27" s="94"/>
      <c r="AF27" s="94"/>
      <c r="AG27" s="94"/>
      <c r="AH27" s="94"/>
      <c r="AI27" s="94"/>
      <c r="AJ27" s="94"/>
      <c r="AK27" s="94"/>
      <c r="AL27" s="94"/>
      <c r="AM27" s="94"/>
      <c r="AN27" s="94"/>
    </row>
    <row r="28" spans="1:40" ht="36.75" customHeight="1" x14ac:dyDescent="0.2">
      <c r="A28" s="345" t="s">
        <v>34</v>
      </c>
      <c r="B28" s="400" t="s">
        <v>41</v>
      </c>
      <c r="C28" s="400" t="s">
        <v>35</v>
      </c>
      <c r="D28" s="362" t="s">
        <v>42</v>
      </c>
      <c r="E28" s="461"/>
      <c r="F28" s="461"/>
      <c r="G28" s="461"/>
      <c r="H28" s="461"/>
      <c r="I28" s="461"/>
      <c r="J28" s="461"/>
      <c r="K28" s="461"/>
      <c r="L28" s="461"/>
      <c r="M28" s="461"/>
      <c r="N28" s="461"/>
      <c r="O28" s="461"/>
      <c r="P28" s="462"/>
      <c r="Q28" s="362" t="s">
        <v>43</v>
      </c>
      <c r="R28" s="461"/>
      <c r="S28" s="461"/>
      <c r="T28" s="461"/>
      <c r="U28" s="461"/>
      <c r="V28" s="461"/>
      <c r="W28" s="461"/>
      <c r="X28" s="461"/>
      <c r="Y28" s="461"/>
      <c r="Z28" s="461"/>
      <c r="AA28" s="461"/>
      <c r="AB28" s="462"/>
      <c r="AC28" s="212"/>
      <c r="AD28" s="94"/>
      <c r="AE28" s="102"/>
      <c r="AF28" s="102"/>
      <c r="AG28" s="102"/>
      <c r="AH28" s="102"/>
      <c r="AI28" s="102"/>
      <c r="AJ28" s="102"/>
      <c r="AK28" s="102"/>
      <c r="AL28" s="102"/>
      <c r="AM28" s="102"/>
      <c r="AN28" s="94"/>
    </row>
    <row r="29" spans="1:40" ht="25.5" customHeight="1" x14ac:dyDescent="0.2">
      <c r="A29" s="477"/>
      <c r="B29" s="485"/>
      <c r="C29" s="485"/>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470"/>
      <c r="S29" s="470"/>
      <c r="T29" s="472"/>
      <c r="U29" s="510" t="s">
        <v>57</v>
      </c>
      <c r="V29" s="470"/>
      <c r="W29" s="470"/>
      <c r="X29" s="472"/>
      <c r="Y29" s="510" t="s">
        <v>58</v>
      </c>
      <c r="Z29" s="470"/>
      <c r="AA29" s="470"/>
      <c r="AB29" s="471"/>
      <c r="AC29" s="212"/>
      <c r="AD29" s="94"/>
      <c r="AE29" s="102"/>
      <c r="AF29" s="102"/>
      <c r="AG29" s="102"/>
      <c r="AH29" s="102"/>
      <c r="AI29" s="102"/>
      <c r="AJ29" s="102"/>
      <c r="AK29" s="102"/>
      <c r="AL29" s="102"/>
      <c r="AM29" s="102"/>
      <c r="AN29" s="94"/>
    </row>
    <row r="30" spans="1:40" ht="274.14999999999998" customHeight="1" thickBot="1" x14ac:dyDescent="0.25">
      <c r="A30" s="17" t="str">
        <f>+C13</f>
        <v>Implementar 3 estrategias con enfoque diferencial para mujeres en su diversidad</v>
      </c>
      <c r="B30" s="18">
        <f>+AA13</f>
        <v>8.0548873409070618E-2</v>
      </c>
      <c r="C30" s="197">
        <f>+U13</f>
        <v>0.2</v>
      </c>
      <c r="D30" s="197">
        <f>+D75</f>
        <v>0</v>
      </c>
      <c r="E30" s="197">
        <f t="shared" ref="E30:O30" si="0">+E75</f>
        <v>0</v>
      </c>
      <c r="F30" s="197">
        <f t="shared" si="0"/>
        <v>0</v>
      </c>
      <c r="G30" s="197">
        <f t="shared" si="0"/>
        <v>0</v>
      </c>
      <c r="H30" s="197">
        <f t="shared" si="0"/>
        <v>0</v>
      </c>
      <c r="I30" s="197">
        <f t="shared" si="0"/>
        <v>0</v>
      </c>
      <c r="J30" s="197">
        <f t="shared" si="0"/>
        <v>3.6002986475952757E-2</v>
      </c>
      <c r="K30" s="197">
        <f t="shared" si="0"/>
        <v>1.7380752091839265E-2</v>
      </c>
      <c r="L30" s="197">
        <f t="shared" si="0"/>
        <v>2.7312610430033128E-2</v>
      </c>
      <c r="M30" s="197">
        <f>+M75</f>
        <v>4.2210397937323924E-2</v>
      </c>
      <c r="N30" s="197">
        <f>+N75</f>
        <v>3.3520021891404295E-2</v>
      </c>
      <c r="O30" s="197">
        <f t="shared" si="0"/>
        <v>3.7244468768226992E-2</v>
      </c>
      <c r="P30" s="197">
        <f>SUM(D30:O30)</f>
        <v>0.19367123759478036</v>
      </c>
      <c r="Q30" s="511" t="s">
        <v>219</v>
      </c>
      <c r="R30" s="512"/>
      <c r="S30" s="512"/>
      <c r="T30" s="513"/>
      <c r="U30" s="514" t="s">
        <v>220</v>
      </c>
      <c r="V30" s="512"/>
      <c r="W30" s="512"/>
      <c r="X30" s="513"/>
      <c r="Y30" s="514" t="s">
        <v>221</v>
      </c>
      <c r="Z30" s="512"/>
      <c r="AA30" s="512"/>
      <c r="AB30" s="516"/>
      <c r="AC30" s="214">
        <f>LEN(Q30)</f>
        <v>913</v>
      </c>
      <c r="AD30" s="195">
        <f>LEN(U30)</f>
        <v>659</v>
      </c>
      <c r="AE30" s="102"/>
      <c r="AF30" s="102"/>
      <c r="AG30" s="102"/>
      <c r="AH30" s="102"/>
      <c r="AI30" s="102"/>
      <c r="AJ30" s="102"/>
      <c r="AK30" s="102"/>
      <c r="AL30" s="102"/>
      <c r="AM30" s="102"/>
      <c r="AN30" s="94"/>
    </row>
    <row r="31" spans="1:40" ht="18" customHeight="1" x14ac:dyDescent="0.2">
      <c r="A31" s="515"/>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1"/>
      <c r="AC31" s="286">
        <f>+P30/C30</f>
        <v>0.96835618797390177</v>
      </c>
      <c r="AD31" s="104"/>
      <c r="AE31" s="102"/>
      <c r="AF31" s="102"/>
      <c r="AG31" s="102"/>
      <c r="AH31" s="102"/>
      <c r="AI31" s="102"/>
      <c r="AJ31" s="102"/>
      <c r="AK31" s="102"/>
      <c r="AL31" s="102"/>
      <c r="AM31" s="102"/>
      <c r="AN31" s="94"/>
    </row>
    <row r="32" spans="1:40" ht="12.75" x14ac:dyDescent="0.2">
      <c r="A32" s="345" t="s">
        <v>59</v>
      </c>
      <c r="B32" s="400" t="s">
        <v>60</v>
      </c>
      <c r="C32" s="362" t="s">
        <v>61</v>
      </c>
      <c r="D32" s="461"/>
      <c r="E32" s="461"/>
      <c r="F32" s="461"/>
      <c r="G32" s="461"/>
      <c r="H32" s="461"/>
      <c r="I32" s="461"/>
      <c r="J32" s="461"/>
      <c r="K32" s="461"/>
      <c r="L32" s="461"/>
      <c r="M32" s="461"/>
      <c r="N32" s="461"/>
      <c r="O32" s="461"/>
      <c r="P32" s="462"/>
      <c r="Q32" s="362" t="s">
        <v>62</v>
      </c>
      <c r="R32" s="461"/>
      <c r="S32" s="461"/>
      <c r="T32" s="461"/>
      <c r="U32" s="461"/>
      <c r="V32" s="461"/>
      <c r="W32" s="461"/>
      <c r="X32" s="461"/>
      <c r="Y32" s="461"/>
      <c r="Z32" s="461"/>
      <c r="AA32" s="461"/>
      <c r="AB32" s="460"/>
      <c r="AC32" s="212"/>
      <c r="AD32" s="94"/>
      <c r="AE32" s="102"/>
      <c r="AF32" s="102"/>
      <c r="AG32" s="102"/>
      <c r="AH32" s="102"/>
      <c r="AI32" s="102"/>
      <c r="AJ32" s="102"/>
      <c r="AK32" s="102"/>
      <c r="AL32" s="102"/>
      <c r="AM32" s="102"/>
      <c r="AN32" s="94"/>
    </row>
    <row r="33" spans="1:40" ht="25.5" customHeight="1" x14ac:dyDescent="0.2">
      <c r="A33" s="480"/>
      <c r="B33" s="486"/>
      <c r="C33" s="147" t="s">
        <v>63</v>
      </c>
      <c r="D33" s="16" t="s">
        <v>44</v>
      </c>
      <c r="E33" s="16" t="s">
        <v>45</v>
      </c>
      <c r="F33" s="16" t="s">
        <v>46</v>
      </c>
      <c r="G33" s="16" t="s">
        <v>47</v>
      </c>
      <c r="H33" s="16" t="s">
        <v>48</v>
      </c>
      <c r="I33" s="16" t="s">
        <v>49</v>
      </c>
      <c r="J33" s="16" t="s">
        <v>50</v>
      </c>
      <c r="K33" s="16" t="s">
        <v>51</v>
      </c>
      <c r="L33" s="16" t="s">
        <v>52</v>
      </c>
      <c r="M33" s="16" t="s">
        <v>53</v>
      </c>
      <c r="N33" s="16" t="s">
        <v>54</v>
      </c>
      <c r="O33" s="16" t="s">
        <v>55</v>
      </c>
      <c r="P33" s="147" t="s">
        <v>76</v>
      </c>
      <c r="Q33" s="347" t="s">
        <v>77</v>
      </c>
      <c r="R33" s="483"/>
      <c r="S33" s="483"/>
      <c r="T33" s="483"/>
      <c r="U33" s="483"/>
      <c r="V33" s="483"/>
      <c r="W33" s="483"/>
      <c r="X33" s="483"/>
      <c r="Y33" s="483"/>
      <c r="Z33" s="483"/>
      <c r="AA33" s="483"/>
      <c r="AB33" s="484"/>
      <c r="AC33" s="212"/>
      <c r="AD33" s="94"/>
      <c r="AE33" s="105"/>
      <c r="AF33" s="105"/>
      <c r="AG33" s="105"/>
      <c r="AH33" s="105"/>
      <c r="AI33" s="105"/>
      <c r="AJ33" s="105"/>
      <c r="AK33" s="105"/>
      <c r="AL33" s="105"/>
      <c r="AM33" s="105"/>
      <c r="AN33" s="94"/>
    </row>
    <row r="34" spans="1:40" ht="23.45" customHeight="1" x14ac:dyDescent="0.2">
      <c r="A34" s="329" t="s">
        <v>95</v>
      </c>
      <c r="B34" s="487">
        <v>0.01</v>
      </c>
      <c r="C34" s="93" t="s">
        <v>79</v>
      </c>
      <c r="D34" s="179"/>
      <c r="E34" s="179"/>
      <c r="F34" s="179"/>
      <c r="G34" s="179"/>
      <c r="H34" s="179"/>
      <c r="I34" s="179"/>
      <c r="J34" s="26">
        <v>1</v>
      </c>
      <c r="K34" s="26">
        <v>0</v>
      </c>
      <c r="L34" s="26">
        <v>0</v>
      </c>
      <c r="M34" s="26">
        <v>0</v>
      </c>
      <c r="N34" s="26">
        <v>0</v>
      </c>
      <c r="O34" s="26">
        <v>0</v>
      </c>
      <c r="P34" s="115">
        <f>SUM(D34:O34)</f>
        <v>1</v>
      </c>
      <c r="Q34" s="457" t="s">
        <v>194</v>
      </c>
      <c r="R34" s="457"/>
      <c r="S34" s="457"/>
      <c r="T34" s="457"/>
      <c r="U34" s="457"/>
      <c r="V34" s="457"/>
      <c r="W34" s="457"/>
      <c r="X34" s="457"/>
      <c r="Y34" s="457"/>
      <c r="Z34" s="457"/>
      <c r="AA34" s="457"/>
      <c r="AB34" s="457"/>
      <c r="AC34" s="216"/>
      <c r="AD34" s="94"/>
      <c r="AE34" s="106"/>
      <c r="AF34" s="106"/>
      <c r="AG34" s="106"/>
      <c r="AH34" s="106"/>
      <c r="AI34" s="106"/>
      <c r="AJ34" s="106"/>
      <c r="AK34" s="106"/>
      <c r="AL34" s="106"/>
      <c r="AM34" s="106"/>
      <c r="AN34" s="94"/>
    </row>
    <row r="35" spans="1:40" ht="23.45" customHeight="1" x14ac:dyDescent="0.2">
      <c r="A35" s="458"/>
      <c r="B35" s="501"/>
      <c r="C35" s="91" t="s">
        <v>80</v>
      </c>
      <c r="D35" s="180"/>
      <c r="E35" s="180"/>
      <c r="F35" s="180"/>
      <c r="G35" s="180"/>
      <c r="H35" s="180"/>
      <c r="I35" s="180"/>
      <c r="J35" s="22">
        <v>1</v>
      </c>
      <c r="K35" s="22">
        <v>0</v>
      </c>
      <c r="L35" s="224">
        <v>0</v>
      </c>
      <c r="M35" s="224">
        <v>0</v>
      </c>
      <c r="N35" s="180">
        <v>0</v>
      </c>
      <c r="O35" s="180"/>
      <c r="P35" s="115">
        <f>SUM(D35:O35)</f>
        <v>1</v>
      </c>
      <c r="Q35" s="457"/>
      <c r="R35" s="457"/>
      <c r="S35" s="457"/>
      <c r="T35" s="457"/>
      <c r="U35" s="457"/>
      <c r="V35" s="457"/>
      <c r="W35" s="457"/>
      <c r="X35" s="457"/>
      <c r="Y35" s="457"/>
      <c r="Z35" s="457"/>
      <c r="AA35" s="457"/>
      <c r="AB35" s="457"/>
      <c r="AC35" s="216"/>
      <c r="AD35" s="94"/>
      <c r="AE35" s="94"/>
      <c r="AF35" s="94"/>
      <c r="AG35" s="94"/>
      <c r="AH35" s="94"/>
      <c r="AI35" s="94"/>
      <c r="AJ35" s="94"/>
      <c r="AK35" s="94"/>
      <c r="AL35" s="94"/>
      <c r="AM35" s="94"/>
      <c r="AN35" s="94"/>
    </row>
    <row r="36" spans="1:40" ht="19.149999999999999" customHeight="1" x14ac:dyDescent="0.2">
      <c r="A36" s="333"/>
      <c r="B36" s="458"/>
      <c r="C36" s="91"/>
      <c r="D36" s="181"/>
      <c r="E36" s="181"/>
      <c r="F36" s="181"/>
      <c r="G36" s="181"/>
      <c r="H36" s="181"/>
      <c r="I36" s="181"/>
      <c r="J36" s="190"/>
      <c r="K36" s="190"/>
      <c r="L36" s="190"/>
      <c r="M36" s="190"/>
      <c r="N36" s="190"/>
      <c r="O36" s="190"/>
      <c r="P36" s="115"/>
      <c r="Q36" s="457"/>
      <c r="R36" s="457"/>
      <c r="S36" s="457"/>
      <c r="T36" s="457"/>
      <c r="U36" s="457"/>
      <c r="V36" s="457"/>
      <c r="W36" s="457"/>
      <c r="X36" s="457"/>
      <c r="Y36" s="457"/>
      <c r="Z36" s="457"/>
      <c r="AA36" s="457"/>
      <c r="AB36" s="457"/>
      <c r="AC36" s="214">
        <f>LEN(Q34)</f>
        <v>170</v>
      </c>
      <c r="AD36" s="94"/>
      <c r="AE36" s="94"/>
      <c r="AF36" s="94"/>
      <c r="AG36" s="94"/>
      <c r="AH36" s="94"/>
      <c r="AI36" s="94"/>
      <c r="AJ36" s="94"/>
      <c r="AK36" s="94"/>
      <c r="AL36" s="94"/>
      <c r="AM36" s="94"/>
      <c r="AN36" s="94"/>
    </row>
    <row r="37" spans="1:40" ht="22.9" customHeight="1" x14ac:dyDescent="0.2">
      <c r="A37" s="504" t="s">
        <v>96</v>
      </c>
      <c r="B37" s="501">
        <v>0.01</v>
      </c>
      <c r="C37" s="93" t="s">
        <v>79</v>
      </c>
      <c r="D37" s="182"/>
      <c r="E37" s="182"/>
      <c r="F37" s="182"/>
      <c r="G37" s="182"/>
      <c r="H37" s="182"/>
      <c r="I37" s="183"/>
      <c r="J37" s="191">
        <v>0.2</v>
      </c>
      <c r="K37" s="191">
        <v>0.3</v>
      </c>
      <c r="L37" s="191">
        <v>0.3</v>
      </c>
      <c r="M37" s="191">
        <v>0.2</v>
      </c>
      <c r="N37" s="192">
        <v>0</v>
      </c>
      <c r="O37" s="192"/>
      <c r="P37" s="115">
        <f>SUM(D37:O37)</f>
        <v>1</v>
      </c>
      <c r="Q37" s="457" t="s">
        <v>195</v>
      </c>
      <c r="R37" s="457"/>
      <c r="S37" s="457"/>
      <c r="T37" s="457"/>
      <c r="U37" s="457"/>
      <c r="V37" s="457"/>
      <c r="W37" s="457"/>
      <c r="X37" s="457"/>
      <c r="Y37" s="457"/>
      <c r="Z37" s="457"/>
      <c r="AA37" s="457"/>
      <c r="AB37" s="457"/>
      <c r="AC37" s="216"/>
      <c r="AD37" s="94"/>
      <c r="AE37" s="94"/>
      <c r="AF37" s="94"/>
      <c r="AG37" s="94"/>
      <c r="AH37" s="94"/>
      <c r="AI37" s="94"/>
      <c r="AJ37" s="94"/>
      <c r="AK37" s="94"/>
      <c r="AL37" s="94"/>
      <c r="AM37" s="94"/>
      <c r="AN37" s="94"/>
    </row>
    <row r="38" spans="1:40" ht="22.9" customHeight="1" x14ac:dyDescent="0.2">
      <c r="A38" s="504"/>
      <c r="B38" s="505"/>
      <c r="C38" s="91" t="s">
        <v>80</v>
      </c>
      <c r="D38" s="180"/>
      <c r="E38" s="180"/>
      <c r="F38" s="180"/>
      <c r="G38" s="180"/>
      <c r="H38" s="180"/>
      <c r="I38" s="180"/>
      <c r="J38" s="22">
        <v>0.2</v>
      </c>
      <c r="K38" s="22">
        <v>0.3</v>
      </c>
      <c r="L38" s="22">
        <v>0.3</v>
      </c>
      <c r="M38" s="224">
        <v>0.1</v>
      </c>
      <c r="N38" s="22">
        <v>0.1</v>
      </c>
      <c r="O38" s="22"/>
      <c r="P38" s="115">
        <f>SUM(D38:O38)</f>
        <v>1</v>
      </c>
      <c r="Q38" s="457"/>
      <c r="R38" s="457"/>
      <c r="S38" s="457"/>
      <c r="T38" s="457"/>
      <c r="U38" s="457"/>
      <c r="V38" s="457"/>
      <c r="W38" s="457"/>
      <c r="X38" s="457"/>
      <c r="Y38" s="457"/>
      <c r="Z38" s="457"/>
      <c r="AA38" s="457"/>
      <c r="AB38" s="457"/>
      <c r="AC38" s="216"/>
      <c r="AD38" s="94"/>
      <c r="AE38" s="94"/>
      <c r="AF38" s="94"/>
      <c r="AG38" s="94"/>
      <c r="AH38" s="94"/>
      <c r="AI38" s="94"/>
      <c r="AJ38" s="94"/>
      <c r="AK38" s="94"/>
      <c r="AL38" s="94"/>
      <c r="AM38" s="94"/>
      <c r="AN38" s="94"/>
    </row>
    <row r="39" spans="1:40" ht="19.149999999999999" customHeight="1" x14ac:dyDescent="0.2">
      <c r="A39" s="149"/>
      <c r="B39" s="149"/>
      <c r="C39" s="91"/>
      <c r="D39" s="181"/>
      <c r="E39" s="181"/>
      <c r="F39" s="181"/>
      <c r="G39" s="181"/>
      <c r="H39" s="181"/>
      <c r="I39" s="181"/>
      <c r="J39" s="190"/>
      <c r="K39" s="190"/>
      <c r="L39" s="190"/>
      <c r="M39" s="190"/>
      <c r="N39" s="190"/>
      <c r="O39" s="190"/>
      <c r="P39" s="178"/>
      <c r="Q39" s="457"/>
      <c r="R39" s="457"/>
      <c r="S39" s="457"/>
      <c r="T39" s="457"/>
      <c r="U39" s="457"/>
      <c r="V39" s="457"/>
      <c r="W39" s="457"/>
      <c r="X39" s="457"/>
      <c r="Y39" s="457"/>
      <c r="Z39" s="457"/>
      <c r="AA39" s="457"/>
      <c r="AB39" s="457"/>
      <c r="AC39" s="214">
        <f>LEN(Q37)</f>
        <v>390</v>
      </c>
      <c r="AD39" s="94"/>
      <c r="AE39" s="94"/>
      <c r="AF39" s="94"/>
      <c r="AG39" s="94"/>
      <c r="AH39" s="94"/>
      <c r="AI39" s="94"/>
      <c r="AJ39" s="94"/>
      <c r="AK39" s="94"/>
      <c r="AL39" s="94"/>
      <c r="AM39" s="94"/>
      <c r="AN39" s="94"/>
    </row>
    <row r="40" spans="1:40" ht="58.15" customHeight="1" x14ac:dyDescent="0.2">
      <c r="A40" s="329" t="s">
        <v>97</v>
      </c>
      <c r="B40" s="487">
        <v>0.01</v>
      </c>
      <c r="C40" s="93" t="s">
        <v>79</v>
      </c>
      <c r="D40" s="179"/>
      <c r="E40" s="179"/>
      <c r="F40" s="179"/>
      <c r="G40" s="179"/>
      <c r="H40" s="179"/>
      <c r="I40" s="179"/>
      <c r="J40" s="26">
        <v>0</v>
      </c>
      <c r="K40" s="26">
        <v>0</v>
      </c>
      <c r="L40" s="26">
        <v>0.4</v>
      </c>
      <c r="M40" s="26">
        <v>0.5</v>
      </c>
      <c r="N40" s="26">
        <v>0.1</v>
      </c>
      <c r="O40" s="26">
        <v>0</v>
      </c>
      <c r="P40" s="115">
        <f>SUM(D40:O40)</f>
        <v>1</v>
      </c>
      <c r="Q40" s="457" t="s">
        <v>196</v>
      </c>
      <c r="R40" s="457"/>
      <c r="S40" s="457"/>
      <c r="T40" s="457"/>
      <c r="U40" s="457"/>
      <c r="V40" s="457"/>
      <c r="W40" s="457"/>
      <c r="X40" s="457"/>
      <c r="Y40" s="457"/>
      <c r="Z40" s="457"/>
      <c r="AA40" s="457"/>
      <c r="AB40" s="457"/>
      <c r="AC40" s="216"/>
      <c r="AD40" s="94"/>
      <c r="AE40" s="94"/>
      <c r="AF40" s="94"/>
      <c r="AG40" s="94"/>
      <c r="AH40" s="94"/>
      <c r="AI40" s="94"/>
      <c r="AJ40" s="94"/>
      <c r="AK40" s="94"/>
      <c r="AL40" s="94"/>
      <c r="AM40" s="94"/>
      <c r="AN40" s="94"/>
    </row>
    <row r="41" spans="1:40" ht="58.15" customHeight="1" x14ac:dyDescent="0.2">
      <c r="A41" s="329"/>
      <c r="B41" s="487"/>
      <c r="C41" s="91" t="s">
        <v>80</v>
      </c>
      <c r="D41" s="180"/>
      <c r="E41" s="180"/>
      <c r="F41" s="180"/>
      <c r="G41" s="180"/>
      <c r="H41" s="180"/>
      <c r="I41" s="180"/>
      <c r="J41" s="22">
        <v>0.05</v>
      </c>
      <c r="K41" s="22">
        <v>0</v>
      </c>
      <c r="L41" s="22">
        <v>0.2</v>
      </c>
      <c r="M41" s="224">
        <v>0.5</v>
      </c>
      <c r="N41" s="224">
        <v>0.05</v>
      </c>
      <c r="O41" s="22">
        <v>0</v>
      </c>
      <c r="P41" s="115">
        <f>SUM(D41:O41)</f>
        <v>0.8</v>
      </c>
      <c r="Q41" s="457"/>
      <c r="R41" s="457"/>
      <c r="S41" s="457"/>
      <c r="T41" s="457"/>
      <c r="U41" s="457"/>
      <c r="V41" s="457"/>
      <c r="W41" s="457"/>
      <c r="X41" s="457"/>
      <c r="Y41" s="457"/>
      <c r="Z41" s="457"/>
      <c r="AA41" s="457"/>
      <c r="AB41" s="457"/>
      <c r="AC41" s="216"/>
      <c r="AD41" s="94"/>
      <c r="AE41" s="94"/>
      <c r="AF41" s="94"/>
      <c r="AG41" s="94"/>
      <c r="AH41" s="94"/>
      <c r="AI41" s="94"/>
      <c r="AJ41" s="94"/>
      <c r="AK41" s="94"/>
      <c r="AL41" s="94"/>
      <c r="AM41" s="94"/>
      <c r="AN41" s="94"/>
    </row>
    <row r="42" spans="1:40" ht="19.149999999999999" customHeight="1" x14ac:dyDescent="0.2">
      <c r="A42" s="333"/>
      <c r="B42" s="333"/>
      <c r="C42" s="91"/>
      <c r="D42" s="181"/>
      <c r="E42" s="181"/>
      <c r="F42" s="181"/>
      <c r="G42" s="181"/>
      <c r="H42" s="181"/>
      <c r="I42" s="181"/>
      <c r="J42" s="190"/>
      <c r="K42" s="190"/>
      <c r="L42" s="190"/>
      <c r="M42" s="190"/>
      <c r="N42" s="190"/>
      <c r="O42" s="190"/>
      <c r="P42" s="112">
        <f t="shared" ref="P42:P48" si="1">SUM(D42:O42)</f>
        <v>0</v>
      </c>
      <c r="Q42" s="457"/>
      <c r="R42" s="457"/>
      <c r="S42" s="457"/>
      <c r="T42" s="457"/>
      <c r="U42" s="457"/>
      <c r="V42" s="457"/>
      <c r="W42" s="457"/>
      <c r="X42" s="457"/>
      <c r="Y42" s="457"/>
      <c r="Z42" s="457"/>
      <c r="AA42" s="457"/>
      <c r="AB42" s="457"/>
      <c r="AC42" s="214">
        <f>LEN(Q40)</f>
        <v>1431</v>
      </c>
      <c r="AD42" s="94"/>
      <c r="AE42" s="94"/>
      <c r="AF42" s="94"/>
      <c r="AG42" s="94"/>
      <c r="AH42" s="94"/>
      <c r="AI42" s="94"/>
      <c r="AJ42" s="94"/>
      <c r="AK42" s="94"/>
      <c r="AL42" s="94"/>
      <c r="AM42" s="94"/>
      <c r="AN42" s="94"/>
    </row>
    <row r="43" spans="1:40" ht="49.9" customHeight="1" x14ac:dyDescent="0.2">
      <c r="A43" s="503" t="s">
        <v>98</v>
      </c>
      <c r="B43" s="502">
        <v>0.01</v>
      </c>
      <c r="C43" s="88" t="s">
        <v>99</v>
      </c>
      <c r="D43" s="183"/>
      <c r="E43" s="183"/>
      <c r="F43" s="183"/>
      <c r="G43" s="183"/>
      <c r="H43" s="183"/>
      <c r="I43" s="183"/>
      <c r="J43" s="26">
        <v>0</v>
      </c>
      <c r="K43" s="26">
        <v>0</v>
      </c>
      <c r="L43" s="26">
        <v>0</v>
      </c>
      <c r="M43" s="26">
        <v>0.4</v>
      </c>
      <c r="N43" s="26">
        <v>0.5</v>
      </c>
      <c r="O43" s="26">
        <v>0.1</v>
      </c>
      <c r="P43" s="115">
        <f>SUM(D43:O43)</f>
        <v>1</v>
      </c>
      <c r="Q43" s="457" t="s">
        <v>197</v>
      </c>
      <c r="R43" s="457"/>
      <c r="S43" s="457"/>
      <c r="T43" s="457"/>
      <c r="U43" s="457"/>
      <c r="V43" s="457"/>
      <c r="W43" s="457"/>
      <c r="X43" s="457"/>
      <c r="Y43" s="457"/>
      <c r="Z43" s="457"/>
      <c r="AA43" s="457"/>
      <c r="AB43" s="457"/>
      <c r="AC43" s="216"/>
      <c r="AD43" s="94"/>
      <c r="AE43" s="94"/>
      <c r="AF43" s="94"/>
      <c r="AG43" s="94"/>
      <c r="AH43" s="94"/>
      <c r="AI43" s="94"/>
      <c r="AJ43" s="94"/>
      <c r="AK43" s="94"/>
      <c r="AL43" s="94"/>
      <c r="AM43" s="94"/>
      <c r="AN43" s="94"/>
    </row>
    <row r="44" spans="1:40" ht="49.9" customHeight="1" x14ac:dyDescent="0.2">
      <c r="A44" s="503"/>
      <c r="B44" s="502"/>
      <c r="C44" s="116" t="s">
        <v>100</v>
      </c>
      <c r="D44" s="184"/>
      <c r="E44" s="184"/>
      <c r="F44" s="184"/>
      <c r="G44" s="184"/>
      <c r="H44" s="184"/>
      <c r="I44" s="184"/>
      <c r="J44" s="194">
        <v>0</v>
      </c>
      <c r="K44" s="194">
        <v>0</v>
      </c>
      <c r="L44" s="194">
        <v>0.2</v>
      </c>
      <c r="M44" s="225">
        <v>0.3</v>
      </c>
      <c r="N44" s="194">
        <v>0.4</v>
      </c>
      <c r="O44" s="194">
        <v>0.1</v>
      </c>
      <c r="P44" s="115">
        <f>SUM(D44:O44)</f>
        <v>1</v>
      </c>
      <c r="Q44" s="457"/>
      <c r="R44" s="457"/>
      <c r="S44" s="457"/>
      <c r="T44" s="457"/>
      <c r="U44" s="457"/>
      <c r="V44" s="457"/>
      <c r="W44" s="457"/>
      <c r="X44" s="457"/>
      <c r="Y44" s="457"/>
      <c r="Z44" s="457"/>
      <c r="AA44" s="457"/>
      <c r="AB44" s="457"/>
      <c r="AC44" s="216"/>
      <c r="AD44" s="94"/>
      <c r="AE44" s="94"/>
      <c r="AF44" s="94"/>
      <c r="AG44" s="94"/>
      <c r="AH44" s="94"/>
      <c r="AI44" s="94"/>
      <c r="AJ44" s="94"/>
      <c r="AK44" s="94"/>
      <c r="AL44" s="94"/>
      <c r="AM44" s="94"/>
      <c r="AN44" s="94"/>
    </row>
    <row r="45" spans="1:40" ht="19.149999999999999" customHeight="1" x14ac:dyDescent="0.2">
      <c r="A45" s="113"/>
      <c r="B45" s="113"/>
      <c r="C45" s="114"/>
      <c r="D45" s="185"/>
      <c r="E45" s="185"/>
      <c r="F45" s="185"/>
      <c r="G45" s="185"/>
      <c r="H45" s="185"/>
      <c r="I45" s="185"/>
      <c r="J45" s="193"/>
      <c r="K45" s="193"/>
      <c r="L45" s="193"/>
      <c r="M45" s="193"/>
      <c r="N45" s="193"/>
      <c r="O45" s="193"/>
      <c r="P45" s="177"/>
      <c r="Q45" s="457"/>
      <c r="R45" s="457"/>
      <c r="S45" s="457"/>
      <c r="T45" s="457"/>
      <c r="U45" s="457"/>
      <c r="V45" s="457"/>
      <c r="W45" s="457"/>
      <c r="X45" s="457"/>
      <c r="Y45" s="457"/>
      <c r="Z45" s="457"/>
      <c r="AA45" s="457"/>
      <c r="AB45" s="457"/>
      <c r="AC45" s="214">
        <f>LEN(Q43)</f>
        <v>416</v>
      </c>
      <c r="AD45" s="94"/>
      <c r="AE45" s="94"/>
      <c r="AF45" s="94"/>
      <c r="AG45" s="94"/>
      <c r="AH45" s="94"/>
      <c r="AI45" s="94"/>
      <c r="AJ45" s="94"/>
      <c r="AK45" s="94"/>
      <c r="AL45" s="94"/>
      <c r="AM45" s="94"/>
      <c r="AN45" s="94"/>
    </row>
    <row r="46" spans="1:40" ht="30.6" customHeight="1" x14ac:dyDescent="0.2">
      <c r="A46" s="488" t="s">
        <v>101</v>
      </c>
      <c r="B46" s="490">
        <v>0.02</v>
      </c>
      <c r="C46" s="93" t="s">
        <v>79</v>
      </c>
      <c r="D46" s="179"/>
      <c r="E46" s="179"/>
      <c r="F46" s="179"/>
      <c r="G46" s="179"/>
      <c r="H46" s="179"/>
      <c r="I46" s="179"/>
      <c r="J46" s="179"/>
      <c r="K46" s="179"/>
      <c r="L46" s="26">
        <v>0.3</v>
      </c>
      <c r="M46" s="26">
        <v>0.3</v>
      </c>
      <c r="N46" s="26">
        <v>0.3</v>
      </c>
      <c r="O46" s="26">
        <v>0.1</v>
      </c>
      <c r="P46" s="115">
        <f>SUM(D46:O46)</f>
        <v>0.99999999999999989</v>
      </c>
      <c r="Q46" s="492" t="s">
        <v>198</v>
      </c>
      <c r="R46" s="493"/>
      <c r="S46" s="493"/>
      <c r="T46" s="493"/>
      <c r="U46" s="493"/>
      <c r="V46" s="493"/>
      <c r="W46" s="493"/>
      <c r="X46" s="493"/>
      <c r="Y46" s="493"/>
      <c r="Z46" s="493"/>
      <c r="AA46" s="493"/>
      <c r="AB46" s="494"/>
      <c r="AC46" s="216"/>
      <c r="AD46" s="226"/>
      <c r="AE46" s="94"/>
      <c r="AF46" s="94"/>
      <c r="AG46" s="94"/>
      <c r="AH46" s="94"/>
      <c r="AI46" s="94"/>
      <c r="AJ46" s="94"/>
      <c r="AK46" s="94"/>
      <c r="AL46" s="94"/>
      <c r="AM46" s="94"/>
      <c r="AN46" s="94"/>
    </row>
    <row r="47" spans="1:40" ht="30.6" customHeight="1" x14ac:dyDescent="0.2">
      <c r="A47" s="489"/>
      <c r="B47" s="491"/>
      <c r="C47" s="91" t="s">
        <v>80</v>
      </c>
      <c r="D47" s="180"/>
      <c r="E47" s="180"/>
      <c r="F47" s="180"/>
      <c r="G47" s="180"/>
      <c r="H47" s="180"/>
      <c r="I47" s="180"/>
      <c r="J47" s="180"/>
      <c r="K47" s="180"/>
      <c r="L47" s="22">
        <v>0</v>
      </c>
      <c r="M47" s="224">
        <v>0.2</v>
      </c>
      <c r="N47" s="224">
        <v>0.2</v>
      </c>
      <c r="O47" s="224">
        <v>0.6</v>
      </c>
      <c r="P47" s="115">
        <f>SUM(D47:O47)</f>
        <v>1</v>
      </c>
      <c r="Q47" s="495"/>
      <c r="R47" s="496"/>
      <c r="S47" s="496"/>
      <c r="T47" s="496"/>
      <c r="U47" s="496"/>
      <c r="V47" s="496"/>
      <c r="W47" s="496"/>
      <c r="X47" s="496"/>
      <c r="Y47" s="496"/>
      <c r="Z47" s="496"/>
      <c r="AA47" s="496"/>
      <c r="AB47" s="497"/>
      <c r="AC47" s="216"/>
      <c r="AD47" s="226"/>
      <c r="AE47" s="94"/>
      <c r="AF47" s="94"/>
      <c r="AG47" s="94"/>
      <c r="AH47" s="94"/>
      <c r="AI47" s="94"/>
      <c r="AJ47" s="94"/>
      <c r="AK47" s="94"/>
      <c r="AL47" s="94"/>
      <c r="AM47" s="94"/>
      <c r="AN47" s="94"/>
    </row>
    <row r="48" spans="1:40" ht="19.149999999999999" customHeight="1" x14ac:dyDescent="0.2">
      <c r="A48" s="333"/>
      <c r="B48" s="458"/>
      <c r="C48" s="91"/>
      <c r="D48" s="181"/>
      <c r="E48" s="181"/>
      <c r="F48" s="181"/>
      <c r="G48" s="181"/>
      <c r="H48" s="181"/>
      <c r="I48" s="181"/>
      <c r="J48" s="190"/>
      <c r="K48" s="190"/>
      <c r="L48" s="190"/>
      <c r="M48" s="190"/>
      <c r="N48" s="190"/>
      <c r="O48" s="190"/>
      <c r="P48" s="112">
        <f t="shared" si="1"/>
        <v>0</v>
      </c>
      <c r="Q48" s="498"/>
      <c r="R48" s="499"/>
      <c r="S48" s="499"/>
      <c r="T48" s="499"/>
      <c r="U48" s="499"/>
      <c r="V48" s="499"/>
      <c r="W48" s="499"/>
      <c r="X48" s="499"/>
      <c r="Y48" s="499"/>
      <c r="Z48" s="499"/>
      <c r="AA48" s="499"/>
      <c r="AB48" s="500"/>
      <c r="AC48" s="214">
        <f>LEN(Q46)</f>
        <v>637</v>
      </c>
      <c r="AD48" s="94"/>
      <c r="AE48" s="94"/>
      <c r="AF48" s="94"/>
      <c r="AG48" s="94"/>
      <c r="AH48" s="94"/>
      <c r="AI48" s="94"/>
      <c r="AJ48" s="94"/>
      <c r="AK48" s="94"/>
      <c r="AL48" s="94"/>
      <c r="AM48" s="94"/>
      <c r="AN48" s="94"/>
    </row>
    <row r="49" spans="1:40" ht="104.45" customHeight="1" x14ac:dyDescent="0.2">
      <c r="A49" s="441" t="s">
        <v>102</v>
      </c>
      <c r="B49" s="443">
        <v>0.02</v>
      </c>
      <c r="C49" s="93" t="s">
        <v>79</v>
      </c>
      <c r="D49" s="179"/>
      <c r="E49" s="179"/>
      <c r="F49" s="179"/>
      <c r="G49" s="179"/>
      <c r="H49" s="179"/>
      <c r="I49" s="179"/>
      <c r="J49" s="26">
        <v>0.1</v>
      </c>
      <c r="K49" s="26">
        <v>0.2</v>
      </c>
      <c r="L49" s="26">
        <v>0.2</v>
      </c>
      <c r="M49" s="26">
        <v>0.2</v>
      </c>
      <c r="N49" s="26">
        <v>0.2</v>
      </c>
      <c r="O49" s="26">
        <v>0.1</v>
      </c>
      <c r="P49" s="115">
        <f>SUM(D49:O49)</f>
        <v>0.99999999999999989</v>
      </c>
      <c r="Q49" s="457" t="s">
        <v>199</v>
      </c>
      <c r="R49" s="457"/>
      <c r="S49" s="457"/>
      <c r="T49" s="457"/>
      <c r="U49" s="457"/>
      <c r="V49" s="457"/>
      <c r="W49" s="457"/>
      <c r="X49" s="457"/>
      <c r="Y49" s="457"/>
      <c r="Z49" s="457"/>
      <c r="AA49" s="457"/>
      <c r="AB49" s="457"/>
      <c r="AC49" s="216"/>
      <c r="AD49" s="94"/>
      <c r="AE49" s="94"/>
      <c r="AF49" s="94"/>
      <c r="AG49" s="94"/>
      <c r="AH49" s="94"/>
      <c r="AI49" s="94"/>
      <c r="AJ49" s="94"/>
      <c r="AK49" s="94"/>
      <c r="AL49" s="94"/>
      <c r="AM49" s="94"/>
      <c r="AN49" s="94"/>
    </row>
    <row r="50" spans="1:40" ht="104.45" customHeight="1" x14ac:dyDescent="0.2">
      <c r="A50" s="442"/>
      <c r="B50" s="444"/>
      <c r="C50" s="91" t="s">
        <v>80</v>
      </c>
      <c r="D50" s="180"/>
      <c r="E50" s="180"/>
      <c r="F50" s="180"/>
      <c r="G50" s="180"/>
      <c r="H50" s="180"/>
      <c r="I50" s="180"/>
      <c r="J50" s="22">
        <v>0.1</v>
      </c>
      <c r="K50" s="22">
        <v>0.2</v>
      </c>
      <c r="L50" s="22">
        <v>0.2</v>
      </c>
      <c r="M50" s="224">
        <v>0.2</v>
      </c>
      <c r="N50" s="22">
        <v>0.2</v>
      </c>
      <c r="O50" s="22">
        <v>0.1</v>
      </c>
      <c r="P50" s="115">
        <f>SUM(D50:O50)</f>
        <v>0.99999999999999989</v>
      </c>
      <c r="Q50" s="457"/>
      <c r="R50" s="457"/>
      <c r="S50" s="457"/>
      <c r="T50" s="457"/>
      <c r="U50" s="457"/>
      <c r="V50" s="457"/>
      <c r="W50" s="457"/>
      <c r="X50" s="457"/>
      <c r="Y50" s="457"/>
      <c r="Z50" s="457"/>
      <c r="AA50" s="457"/>
      <c r="AB50" s="457"/>
      <c r="AC50" s="216"/>
      <c r="AD50" s="94"/>
      <c r="AE50" s="94"/>
      <c r="AF50" s="94"/>
      <c r="AG50" s="94"/>
      <c r="AH50" s="94"/>
      <c r="AI50" s="94"/>
      <c r="AJ50" s="94"/>
      <c r="AK50" s="94"/>
      <c r="AL50" s="94"/>
      <c r="AM50" s="94"/>
      <c r="AN50" s="94"/>
    </row>
    <row r="51" spans="1:40" ht="19.149999999999999" customHeight="1" x14ac:dyDescent="0.2">
      <c r="A51" s="333"/>
      <c r="B51" s="458"/>
      <c r="C51" s="91"/>
      <c r="D51" s="181"/>
      <c r="E51" s="181"/>
      <c r="F51" s="181"/>
      <c r="G51" s="181"/>
      <c r="H51" s="181"/>
      <c r="I51" s="181"/>
      <c r="J51" s="190"/>
      <c r="K51" s="190"/>
      <c r="L51" s="190"/>
      <c r="M51" s="190"/>
      <c r="N51" s="190"/>
      <c r="O51" s="190"/>
      <c r="P51" s="112"/>
      <c r="Q51" s="457"/>
      <c r="R51" s="457"/>
      <c r="S51" s="457"/>
      <c r="T51" s="457"/>
      <c r="U51" s="457"/>
      <c r="V51" s="457"/>
      <c r="W51" s="457"/>
      <c r="X51" s="457"/>
      <c r="Y51" s="457"/>
      <c r="Z51" s="457"/>
      <c r="AA51" s="457"/>
      <c r="AB51" s="457"/>
      <c r="AC51" s="214">
        <f>LEN(Q49)</f>
        <v>2215</v>
      </c>
      <c r="AD51" s="94"/>
      <c r="AE51" s="94"/>
      <c r="AF51" s="94"/>
      <c r="AG51" s="94"/>
      <c r="AH51" s="94"/>
      <c r="AI51" s="94"/>
      <c r="AJ51" s="94"/>
      <c r="AK51" s="94"/>
      <c r="AL51" s="94"/>
      <c r="AM51" s="94"/>
      <c r="AN51" s="94"/>
    </row>
    <row r="52" spans="1:40" ht="17.25" customHeight="1" thickBot="1" x14ac:dyDescent="0.25">
      <c r="A52" s="131"/>
      <c r="B52" s="123"/>
      <c r="C52" s="123"/>
      <c r="D52" s="123"/>
      <c r="E52" s="123"/>
      <c r="F52" s="123"/>
      <c r="G52" s="123"/>
      <c r="H52" s="123"/>
      <c r="I52" s="123"/>
      <c r="J52" s="123"/>
      <c r="K52" s="123"/>
      <c r="L52" s="123"/>
      <c r="M52" s="123"/>
      <c r="N52" s="123"/>
      <c r="O52" s="123"/>
      <c r="P52" s="123"/>
      <c r="Q52" s="123"/>
      <c r="R52" s="123"/>
      <c r="S52" s="123"/>
      <c r="T52" s="123"/>
      <c r="U52" s="123"/>
      <c r="V52" s="123"/>
      <c r="W52" s="123"/>
      <c r="X52" s="134"/>
      <c r="Y52" s="123"/>
      <c r="Z52" s="123"/>
      <c r="AA52" s="123"/>
      <c r="AB52" s="7"/>
      <c r="AC52" s="212"/>
      <c r="AD52" s="94"/>
      <c r="AE52" s="94"/>
      <c r="AF52" s="94"/>
      <c r="AG52" s="94"/>
      <c r="AH52" s="94"/>
      <c r="AI52" s="94"/>
      <c r="AJ52" s="94"/>
      <c r="AK52" s="94"/>
      <c r="AL52" s="94"/>
      <c r="AM52" s="94"/>
      <c r="AN52" s="94"/>
    </row>
    <row r="53" spans="1:40" ht="27" customHeight="1" x14ac:dyDescent="0.2">
      <c r="A53" s="427" t="s">
        <v>83</v>
      </c>
      <c r="B53" s="431" t="s">
        <v>84</v>
      </c>
      <c r="C53" s="466"/>
      <c r="D53" s="466"/>
      <c r="E53" s="466"/>
      <c r="F53" s="466"/>
      <c r="G53" s="508"/>
      <c r="H53" s="429" t="s">
        <v>85</v>
      </c>
      <c r="I53" s="452"/>
      <c r="J53" s="452"/>
      <c r="K53" s="452"/>
      <c r="L53" s="452"/>
      <c r="M53" s="452"/>
      <c r="N53" s="431" t="s">
        <v>84</v>
      </c>
      <c r="O53" s="466"/>
      <c r="P53" s="466"/>
      <c r="Q53" s="466"/>
      <c r="R53" s="466"/>
      <c r="S53" s="508"/>
      <c r="T53" s="433" t="s">
        <v>86</v>
      </c>
      <c r="U53" s="452"/>
      <c r="V53" s="452"/>
      <c r="W53" s="509"/>
      <c r="X53" s="431" t="s">
        <v>87</v>
      </c>
      <c r="Y53" s="466"/>
      <c r="Z53" s="466"/>
      <c r="AA53" s="466"/>
      <c r="AB53" s="459"/>
      <c r="AC53" s="212"/>
      <c r="AD53" s="94"/>
      <c r="AE53" s="94"/>
      <c r="AF53" s="94"/>
      <c r="AG53" s="94"/>
      <c r="AH53" s="94"/>
      <c r="AI53" s="94"/>
      <c r="AJ53" s="94"/>
      <c r="AK53" s="94"/>
      <c r="AL53" s="94"/>
      <c r="AM53" s="94"/>
      <c r="AN53" s="94"/>
    </row>
    <row r="54" spans="1:40" ht="27" customHeight="1" x14ac:dyDescent="0.2">
      <c r="A54" s="480"/>
      <c r="B54" s="435" t="s">
        <v>168</v>
      </c>
      <c r="C54" s="363"/>
      <c r="D54" s="363"/>
      <c r="E54" s="363"/>
      <c r="F54" s="363"/>
      <c r="G54" s="364"/>
      <c r="H54" s="481"/>
      <c r="I54" s="445"/>
      <c r="J54" s="445"/>
      <c r="K54" s="445"/>
      <c r="L54" s="445"/>
      <c r="M54" s="445"/>
      <c r="N54" s="435" t="s">
        <v>88</v>
      </c>
      <c r="O54" s="461"/>
      <c r="P54" s="461"/>
      <c r="Q54" s="461"/>
      <c r="R54" s="461"/>
      <c r="S54" s="462"/>
      <c r="T54" s="481"/>
      <c r="U54" s="445"/>
      <c r="V54" s="445"/>
      <c r="W54" s="482"/>
      <c r="X54" s="435" t="s">
        <v>166</v>
      </c>
      <c r="Y54" s="461"/>
      <c r="Z54" s="461"/>
      <c r="AA54" s="461"/>
      <c r="AB54" s="460"/>
      <c r="AC54" s="212"/>
      <c r="AD54" s="94"/>
      <c r="AE54" s="94"/>
      <c r="AF54" s="94"/>
      <c r="AG54" s="94"/>
      <c r="AH54" s="94"/>
      <c r="AI54" s="94"/>
      <c r="AJ54" s="94"/>
      <c r="AK54" s="94"/>
      <c r="AL54" s="94"/>
      <c r="AM54" s="94"/>
      <c r="AN54" s="94"/>
    </row>
    <row r="55" spans="1:40" ht="27" customHeight="1" thickBot="1" x14ac:dyDescent="0.25">
      <c r="A55" s="506"/>
      <c r="B55" s="426" t="s">
        <v>90</v>
      </c>
      <c r="C55" s="465"/>
      <c r="D55" s="465"/>
      <c r="E55" s="465"/>
      <c r="F55" s="465"/>
      <c r="G55" s="467"/>
      <c r="H55" s="507"/>
      <c r="I55" s="448"/>
      <c r="J55" s="448"/>
      <c r="K55" s="448"/>
      <c r="L55" s="448"/>
      <c r="M55" s="448"/>
      <c r="N55" s="426" t="s">
        <v>91</v>
      </c>
      <c r="O55" s="465"/>
      <c r="P55" s="465"/>
      <c r="Q55" s="465"/>
      <c r="R55" s="465"/>
      <c r="S55" s="467"/>
      <c r="T55" s="507"/>
      <c r="U55" s="448"/>
      <c r="V55" s="448"/>
      <c r="W55" s="473"/>
      <c r="X55" s="426" t="s">
        <v>92</v>
      </c>
      <c r="Y55" s="465"/>
      <c r="Z55" s="465"/>
      <c r="AA55" s="465"/>
      <c r="AB55" s="453"/>
      <c r="AC55" s="212"/>
      <c r="AD55" s="94"/>
      <c r="AE55" s="94"/>
      <c r="AF55" s="94"/>
      <c r="AG55" s="94"/>
      <c r="AH55" s="94"/>
      <c r="AI55" s="94"/>
      <c r="AJ55" s="94"/>
      <c r="AK55" s="94"/>
      <c r="AL55" s="94"/>
      <c r="AM55" s="94"/>
      <c r="AN55" s="94"/>
    </row>
    <row r="56" spans="1:40" ht="13.5" customHeight="1" x14ac:dyDescent="0.2">
      <c r="A56" s="94"/>
      <c r="B56" s="94"/>
      <c r="C56" s="94"/>
      <c r="D56" s="94"/>
      <c r="E56" s="94"/>
      <c r="F56" s="94"/>
      <c r="G56" s="104"/>
      <c r="H56" s="94"/>
      <c r="I56" s="94"/>
      <c r="J56" s="94"/>
      <c r="K56" s="94"/>
      <c r="L56" s="94"/>
      <c r="M56" s="94"/>
      <c r="N56" s="94"/>
      <c r="O56" s="94"/>
      <c r="P56" s="94"/>
      <c r="Q56" s="94"/>
      <c r="R56" s="94"/>
      <c r="S56" s="94"/>
      <c r="T56" s="94"/>
      <c r="U56" s="94"/>
      <c r="V56" s="94"/>
      <c r="W56" s="94"/>
      <c r="X56" s="94"/>
      <c r="Y56" s="94"/>
      <c r="Z56" s="94"/>
      <c r="AA56" s="94"/>
      <c r="AB56" s="94"/>
      <c r="AC56" s="212"/>
      <c r="AD56" s="94"/>
      <c r="AE56" s="94"/>
      <c r="AF56" s="94"/>
      <c r="AG56" s="94"/>
      <c r="AH56" s="94"/>
      <c r="AI56" s="94"/>
      <c r="AJ56" s="94"/>
      <c r="AK56" s="94"/>
      <c r="AL56" s="94"/>
      <c r="AM56" s="94"/>
      <c r="AN56" s="94"/>
    </row>
    <row r="57" spans="1:40" ht="13.5" customHeight="1" x14ac:dyDescent="0.2">
      <c r="A57" s="94"/>
      <c r="B57" s="94"/>
      <c r="C57" s="94"/>
      <c r="D57" s="94"/>
      <c r="E57" s="94"/>
      <c r="F57" s="108"/>
      <c r="G57" s="109"/>
      <c r="H57" s="94"/>
      <c r="I57" s="94"/>
      <c r="J57" s="94"/>
      <c r="K57" s="94"/>
      <c r="L57" s="94"/>
      <c r="M57" s="94"/>
      <c r="N57" s="94"/>
      <c r="O57" s="94"/>
      <c r="P57" s="94"/>
      <c r="Q57" s="94"/>
      <c r="R57" s="94"/>
      <c r="S57" s="94"/>
      <c r="T57" s="94"/>
      <c r="U57" s="94"/>
      <c r="V57" s="94"/>
      <c r="W57" s="94"/>
      <c r="X57" s="94"/>
      <c r="Y57" s="94"/>
      <c r="Z57" s="94"/>
      <c r="AA57" s="94"/>
      <c r="AB57" s="94"/>
      <c r="AC57" s="212"/>
      <c r="AD57" s="94"/>
      <c r="AE57" s="94"/>
      <c r="AF57" s="94"/>
      <c r="AG57" s="94"/>
      <c r="AH57" s="94"/>
      <c r="AI57" s="94"/>
      <c r="AJ57" s="94"/>
      <c r="AK57" s="94"/>
      <c r="AL57" s="94"/>
      <c r="AM57" s="94"/>
      <c r="AN57" s="94"/>
    </row>
    <row r="58" spans="1:40" ht="13.5" customHeight="1" x14ac:dyDescent="0.2">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212"/>
      <c r="AD58" s="94"/>
      <c r="AE58" s="94"/>
      <c r="AF58" s="94"/>
      <c r="AG58" s="94"/>
      <c r="AH58" s="94"/>
      <c r="AI58" s="94"/>
      <c r="AJ58" s="94"/>
      <c r="AK58" s="94"/>
      <c r="AL58" s="94"/>
      <c r="AM58" s="94"/>
      <c r="AN58" s="94"/>
    </row>
    <row r="59" spans="1:40" ht="13.5" customHeight="1" x14ac:dyDescent="0.2">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212"/>
      <c r="AD59" s="94"/>
      <c r="AE59" s="94"/>
      <c r="AF59" s="94"/>
      <c r="AG59" s="94"/>
      <c r="AH59" s="94"/>
      <c r="AI59" s="94"/>
      <c r="AJ59" s="94"/>
      <c r="AK59" s="94"/>
      <c r="AL59" s="94"/>
      <c r="AM59" s="94"/>
      <c r="AN59" s="94"/>
    </row>
    <row r="60" spans="1:40" s="167" customFormat="1" ht="22.15" customHeight="1" x14ac:dyDescent="0.2">
      <c r="A60" s="440" t="s">
        <v>59</v>
      </c>
      <c r="B60" s="440" t="s">
        <v>60</v>
      </c>
      <c r="C60" s="440" t="s">
        <v>61</v>
      </c>
      <c r="D60" s="440"/>
      <c r="E60" s="440"/>
      <c r="F60" s="440"/>
      <c r="G60" s="440"/>
      <c r="H60" s="440"/>
      <c r="I60" s="440"/>
      <c r="J60" s="440"/>
      <c r="K60" s="440"/>
      <c r="L60" s="440"/>
      <c r="M60" s="440"/>
      <c r="N60" s="440"/>
      <c r="O60" s="440"/>
      <c r="P60" s="440"/>
      <c r="AC60" s="293"/>
    </row>
    <row r="61" spans="1:40" s="167" customFormat="1" ht="22.15" customHeight="1" x14ac:dyDescent="0.2">
      <c r="A61" s="440"/>
      <c r="B61" s="440"/>
      <c r="C61" s="168" t="s">
        <v>63</v>
      </c>
      <c r="D61" s="168" t="s">
        <v>64</v>
      </c>
      <c r="E61" s="168" t="s">
        <v>65</v>
      </c>
      <c r="F61" s="168" t="s">
        <v>66</v>
      </c>
      <c r="G61" s="168" t="s">
        <v>67</v>
      </c>
      <c r="H61" s="168" t="s">
        <v>68</v>
      </c>
      <c r="I61" s="168" t="s">
        <v>69</v>
      </c>
      <c r="J61" s="168" t="s">
        <v>70</v>
      </c>
      <c r="K61" s="168" t="s">
        <v>71</v>
      </c>
      <c r="L61" s="168" t="s">
        <v>72</v>
      </c>
      <c r="M61" s="168" t="s">
        <v>73</v>
      </c>
      <c r="N61" s="168" t="s">
        <v>74</v>
      </c>
      <c r="O61" s="168" t="s">
        <v>75</v>
      </c>
      <c r="P61" s="168" t="s">
        <v>76</v>
      </c>
      <c r="AC61" s="293"/>
    </row>
    <row r="62" spans="1:40" s="173" customFormat="1" ht="22.15" customHeight="1" x14ac:dyDescent="0.25">
      <c r="A62" s="436" t="str">
        <f>+A34</f>
        <v xml:space="preserve">Diseñar la estrategia de cuidado menstrual, con énfasis en mujeres y personas con experiencias menstruales habitantes de calle.  </v>
      </c>
      <c r="B62" s="438">
        <f>+B34</f>
        <v>0.01</v>
      </c>
      <c r="C62" s="169" t="s">
        <v>79</v>
      </c>
      <c r="D62" s="170">
        <f>+D34*$B$34/$P$34</f>
        <v>0</v>
      </c>
      <c r="E62" s="170">
        <f t="shared" ref="E62:O62" si="2">+E34*$B$34/$P$34</f>
        <v>0</v>
      </c>
      <c r="F62" s="170">
        <f t="shared" si="2"/>
        <v>0</v>
      </c>
      <c r="G62" s="170">
        <f t="shared" si="2"/>
        <v>0</v>
      </c>
      <c r="H62" s="170">
        <f t="shared" si="2"/>
        <v>0</v>
      </c>
      <c r="I62" s="170">
        <f t="shared" si="2"/>
        <v>0</v>
      </c>
      <c r="J62" s="170">
        <f t="shared" si="2"/>
        <v>0.01</v>
      </c>
      <c r="K62" s="170">
        <f t="shared" si="2"/>
        <v>0</v>
      </c>
      <c r="L62" s="170">
        <f t="shared" si="2"/>
        <v>0</v>
      </c>
      <c r="M62" s="170">
        <f t="shared" si="2"/>
        <v>0</v>
      </c>
      <c r="N62" s="170">
        <f t="shared" si="2"/>
        <v>0</v>
      </c>
      <c r="O62" s="170">
        <f t="shared" si="2"/>
        <v>0</v>
      </c>
      <c r="P62" s="171">
        <f>SUM(D62:O62)</f>
        <v>0.01</v>
      </c>
      <c r="Q62" s="173">
        <f>+B62/100</f>
        <v>1E-4</v>
      </c>
      <c r="AC62" s="172"/>
    </row>
    <row r="63" spans="1:40" s="173" customFormat="1" ht="22.15" customHeight="1" x14ac:dyDescent="0.25">
      <c r="A63" s="437"/>
      <c r="B63" s="439"/>
      <c r="C63" s="174" t="s">
        <v>80</v>
      </c>
      <c r="D63" s="175">
        <f>+D35*$B$34/$P$34</f>
        <v>0</v>
      </c>
      <c r="E63" s="175">
        <f t="shared" ref="E63:O63" si="3">+E35*$B$34/$P$34</f>
        <v>0</v>
      </c>
      <c r="F63" s="175">
        <f t="shared" si="3"/>
        <v>0</v>
      </c>
      <c r="G63" s="175">
        <f t="shared" si="3"/>
        <v>0</v>
      </c>
      <c r="H63" s="175">
        <f t="shared" si="3"/>
        <v>0</v>
      </c>
      <c r="I63" s="175">
        <f t="shared" si="3"/>
        <v>0</v>
      </c>
      <c r="J63" s="175">
        <f t="shared" si="3"/>
        <v>0.01</v>
      </c>
      <c r="K63" s="175">
        <f t="shared" si="3"/>
        <v>0</v>
      </c>
      <c r="L63" s="175">
        <f t="shared" si="3"/>
        <v>0</v>
      </c>
      <c r="M63" s="175">
        <f t="shared" si="3"/>
        <v>0</v>
      </c>
      <c r="N63" s="175">
        <f t="shared" si="3"/>
        <v>0</v>
      </c>
      <c r="O63" s="175">
        <f t="shared" si="3"/>
        <v>0</v>
      </c>
      <c r="P63" s="171">
        <f>SUM(D63:O63)</f>
        <v>0.01</v>
      </c>
      <c r="AC63" s="172"/>
    </row>
    <row r="64" spans="1:40" s="173" customFormat="1" ht="22.15" customHeight="1" x14ac:dyDescent="0.25">
      <c r="A64" s="436" t="str">
        <f>+A37</f>
        <v xml:space="preserve">Socializar la estrategia de cuidado menstrual en espacios internos y externos para su retroalimentación y ajuste. </v>
      </c>
      <c r="B64" s="438">
        <f>+B37</f>
        <v>0.01</v>
      </c>
      <c r="C64" s="169" t="s">
        <v>79</v>
      </c>
      <c r="D64" s="170">
        <f>+D37*$B$37/$P$37</f>
        <v>0</v>
      </c>
      <c r="E64" s="170">
        <f t="shared" ref="E64:O64" si="4">+E37*$B$37/$P$37</f>
        <v>0</v>
      </c>
      <c r="F64" s="170">
        <f t="shared" si="4"/>
        <v>0</v>
      </c>
      <c r="G64" s="170">
        <f t="shared" si="4"/>
        <v>0</v>
      </c>
      <c r="H64" s="170">
        <f t="shared" si="4"/>
        <v>0</v>
      </c>
      <c r="I64" s="170">
        <f t="shared" si="4"/>
        <v>0</v>
      </c>
      <c r="J64" s="170">
        <f t="shared" si="4"/>
        <v>2E-3</v>
      </c>
      <c r="K64" s="170">
        <f t="shared" si="4"/>
        <v>3.0000000000000001E-3</v>
      </c>
      <c r="L64" s="170">
        <f t="shared" si="4"/>
        <v>3.0000000000000001E-3</v>
      </c>
      <c r="M64" s="170">
        <f t="shared" si="4"/>
        <v>2E-3</v>
      </c>
      <c r="N64" s="170">
        <f t="shared" si="4"/>
        <v>0</v>
      </c>
      <c r="O64" s="170">
        <f t="shared" si="4"/>
        <v>0</v>
      </c>
      <c r="P64" s="171">
        <f t="shared" ref="P64:P73" si="5">SUM(D64:O64)</f>
        <v>0.01</v>
      </c>
      <c r="AC64" s="172"/>
    </row>
    <row r="65" spans="1:40" s="173" customFormat="1" ht="22.15" customHeight="1" x14ac:dyDescent="0.25">
      <c r="A65" s="437"/>
      <c r="B65" s="439"/>
      <c r="C65" s="174" t="s">
        <v>80</v>
      </c>
      <c r="D65" s="175">
        <f>+D38*$B$37/$P$37</f>
        <v>0</v>
      </c>
      <c r="E65" s="175">
        <f t="shared" ref="E65:O65" si="6">+E38*$B$37/$P$37</f>
        <v>0</v>
      </c>
      <c r="F65" s="175">
        <f t="shared" si="6"/>
        <v>0</v>
      </c>
      <c r="G65" s="175">
        <f t="shared" si="6"/>
        <v>0</v>
      </c>
      <c r="H65" s="175">
        <f t="shared" si="6"/>
        <v>0</v>
      </c>
      <c r="I65" s="175">
        <f t="shared" si="6"/>
        <v>0</v>
      </c>
      <c r="J65" s="175">
        <f t="shared" si="6"/>
        <v>2E-3</v>
      </c>
      <c r="K65" s="175">
        <f t="shared" si="6"/>
        <v>3.0000000000000001E-3</v>
      </c>
      <c r="L65" s="175">
        <f t="shared" si="6"/>
        <v>3.0000000000000001E-3</v>
      </c>
      <c r="M65" s="175">
        <f t="shared" si="6"/>
        <v>1E-3</v>
      </c>
      <c r="N65" s="175">
        <f t="shared" si="6"/>
        <v>1E-3</v>
      </c>
      <c r="O65" s="175">
        <f t="shared" si="6"/>
        <v>0</v>
      </c>
      <c r="P65" s="171">
        <f t="shared" si="5"/>
        <v>1.0000000000000002E-2</v>
      </c>
      <c r="AC65" s="172"/>
    </row>
    <row r="66" spans="1:40" s="173" customFormat="1" ht="22.15" customHeight="1" x14ac:dyDescent="0.25">
      <c r="A66" s="436" t="str">
        <f>+A40</f>
        <v>Formular de forma conjunta la estrategia de cuidado menstrual, destinada a diferentes poblaciones de mujeres  y personas con experiencias menstruales, en su diversidad.</v>
      </c>
      <c r="B66" s="438">
        <f>+B40</f>
        <v>0.01</v>
      </c>
      <c r="C66" s="169" t="s">
        <v>79</v>
      </c>
      <c r="D66" s="170">
        <f>+D40*$B$40/$P$40</f>
        <v>0</v>
      </c>
      <c r="E66" s="170">
        <f t="shared" ref="E66:O66" si="7">+E40*$B$40/$P$40</f>
        <v>0</v>
      </c>
      <c r="F66" s="170">
        <f t="shared" si="7"/>
        <v>0</v>
      </c>
      <c r="G66" s="170">
        <f t="shared" si="7"/>
        <v>0</v>
      </c>
      <c r="H66" s="170">
        <f t="shared" si="7"/>
        <v>0</v>
      </c>
      <c r="I66" s="170">
        <f t="shared" si="7"/>
        <v>0</v>
      </c>
      <c r="J66" s="170">
        <f t="shared" si="7"/>
        <v>0</v>
      </c>
      <c r="K66" s="170">
        <f t="shared" si="7"/>
        <v>0</v>
      </c>
      <c r="L66" s="170">
        <f t="shared" si="7"/>
        <v>4.0000000000000001E-3</v>
      </c>
      <c r="M66" s="170">
        <f t="shared" si="7"/>
        <v>5.0000000000000001E-3</v>
      </c>
      <c r="N66" s="170">
        <f t="shared" si="7"/>
        <v>1E-3</v>
      </c>
      <c r="O66" s="170">
        <f t="shared" si="7"/>
        <v>0</v>
      </c>
      <c r="P66" s="171">
        <f t="shared" si="5"/>
        <v>1.0000000000000002E-2</v>
      </c>
      <c r="AC66" s="172"/>
    </row>
    <row r="67" spans="1:40" s="173" customFormat="1" ht="22.15" customHeight="1" x14ac:dyDescent="0.25">
      <c r="A67" s="437"/>
      <c r="B67" s="439"/>
      <c r="C67" s="174" t="s">
        <v>80</v>
      </c>
      <c r="D67" s="175">
        <f>+D41*$B$40/$P$40</f>
        <v>0</v>
      </c>
      <c r="E67" s="175">
        <f t="shared" ref="E67:O67" si="8">+E41*$B$40/$P$40</f>
        <v>0</v>
      </c>
      <c r="F67" s="175">
        <f t="shared" si="8"/>
        <v>0</v>
      </c>
      <c r="G67" s="175">
        <f t="shared" si="8"/>
        <v>0</v>
      </c>
      <c r="H67" s="175">
        <f t="shared" si="8"/>
        <v>0</v>
      </c>
      <c r="I67" s="175">
        <f t="shared" si="8"/>
        <v>0</v>
      </c>
      <c r="J67" s="175">
        <f t="shared" si="8"/>
        <v>5.0000000000000001E-4</v>
      </c>
      <c r="K67" s="175">
        <f t="shared" si="8"/>
        <v>0</v>
      </c>
      <c r="L67" s="175">
        <f t="shared" si="8"/>
        <v>2E-3</v>
      </c>
      <c r="M67" s="175">
        <f t="shared" si="8"/>
        <v>5.0000000000000001E-3</v>
      </c>
      <c r="N67" s="175">
        <f t="shared" si="8"/>
        <v>5.0000000000000001E-4</v>
      </c>
      <c r="O67" s="175">
        <f t="shared" si="8"/>
        <v>0</v>
      </c>
      <c r="P67" s="171">
        <f t="shared" si="5"/>
        <v>8.0000000000000002E-3</v>
      </c>
      <c r="AC67" s="172"/>
    </row>
    <row r="68" spans="1:40" s="173" customFormat="1" ht="22.15" customHeight="1" x14ac:dyDescent="0.25">
      <c r="A68" s="436" t="str">
        <f>+A43</f>
        <v xml:space="preserve">Elaborar guías pedagógicas / metodológicas con enfoque diferencial para el fortalecimiento de equipos territoriales de las entidades coordinadoras de la estrategia de cuidado menstrual, para mujeres y personas con  experiencias menstruales habitantes de calle.  </v>
      </c>
      <c r="B68" s="438">
        <f>+B43</f>
        <v>0.01</v>
      </c>
      <c r="C68" s="169" t="s">
        <v>79</v>
      </c>
      <c r="D68" s="170">
        <f>+D43*$B$43/$P$43</f>
        <v>0</v>
      </c>
      <c r="E68" s="170">
        <f t="shared" ref="E68:O68" si="9">+E43*$B$43/$P$43</f>
        <v>0</v>
      </c>
      <c r="F68" s="170">
        <f t="shared" si="9"/>
        <v>0</v>
      </c>
      <c r="G68" s="170">
        <f t="shared" si="9"/>
        <v>0</v>
      </c>
      <c r="H68" s="170">
        <f t="shared" si="9"/>
        <v>0</v>
      </c>
      <c r="I68" s="170">
        <f t="shared" si="9"/>
        <v>0</v>
      </c>
      <c r="J68" s="170">
        <f t="shared" si="9"/>
        <v>0</v>
      </c>
      <c r="K68" s="170">
        <f t="shared" si="9"/>
        <v>0</v>
      </c>
      <c r="L68" s="170">
        <f t="shared" si="9"/>
        <v>0</v>
      </c>
      <c r="M68" s="170">
        <f t="shared" si="9"/>
        <v>4.0000000000000001E-3</v>
      </c>
      <c r="N68" s="170">
        <f t="shared" si="9"/>
        <v>5.0000000000000001E-3</v>
      </c>
      <c r="O68" s="170">
        <f t="shared" si="9"/>
        <v>1E-3</v>
      </c>
      <c r="P68" s="171">
        <f t="shared" si="5"/>
        <v>1.0000000000000002E-2</v>
      </c>
      <c r="AC68" s="172"/>
    </row>
    <row r="69" spans="1:40" s="173" customFormat="1" ht="22.15" customHeight="1" x14ac:dyDescent="0.25">
      <c r="A69" s="437"/>
      <c r="B69" s="439"/>
      <c r="C69" s="174" t="s">
        <v>80</v>
      </c>
      <c r="D69" s="175">
        <f>+D44*$B$43/$P$43</f>
        <v>0</v>
      </c>
      <c r="E69" s="175">
        <f t="shared" ref="E69:O69" si="10">+E44*$B$43/$P$43</f>
        <v>0</v>
      </c>
      <c r="F69" s="175">
        <f t="shared" si="10"/>
        <v>0</v>
      </c>
      <c r="G69" s="175">
        <f t="shared" si="10"/>
        <v>0</v>
      </c>
      <c r="H69" s="175">
        <f t="shared" si="10"/>
        <v>0</v>
      </c>
      <c r="I69" s="175">
        <f t="shared" si="10"/>
        <v>0</v>
      </c>
      <c r="J69" s="175">
        <f t="shared" si="10"/>
        <v>0</v>
      </c>
      <c r="K69" s="175">
        <f t="shared" si="10"/>
        <v>0</v>
      </c>
      <c r="L69" s="175">
        <f t="shared" si="10"/>
        <v>2E-3</v>
      </c>
      <c r="M69" s="175">
        <f t="shared" si="10"/>
        <v>3.0000000000000001E-3</v>
      </c>
      <c r="N69" s="175">
        <f t="shared" si="10"/>
        <v>4.0000000000000001E-3</v>
      </c>
      <c r="O69" s="175">
        <f t="shared" si="10"/>
        <v>1E-3</v>
      </c>
      <c r="P69" s="171">
        <f t="shared" si="5"/>
        <v>1.0000000000000002E-2</v>
      </c>
      <c r="AC69" s="172"/>
    </row>
    <row r="70" spans="1:40" s="173" customFormat="1" ht="22.15" customHeight="1" x14ac:dyDescent="0.25">
      <c r="A70" s="436" t="str">
        <f>+A46</f>
        <v>Documento de estructura de la estrategia de generación de capacidades psicosociales dirigida a mujeres en toda sus diversidades.</v>
      </c>
      <c r="B70" s="438">
        <f>+B46</f>
        <v>0.02</v>
      </c>
      <c r="C70" s="169" t="s">
        <v>79</v>
      </c>
      <c r="D70" s="170">
        <f>+D46*$B$46/$P$46</f>
        <v>0</v>
      </c>
      <c r="E70" s="170">
        <f t="shared" ref="E70:O70" si="11">+E46*$B$46/$P$46</f>
        <v>0</v>
      </c>
      <c r="F70" s="170">
        <f t="shared" si="11"/>
        <v>0</v>
      </c>
      <c r="G70" s="170">
        <f t="shared" si="11"/>
        <v>0</v>
      </c>
      <c r="H70" s="170">
        <f t="shared" si="11"/>
        <v>0</v>
      </c>
      <c r="I70" s="170">
        <f t="shared" si="11"/>
        <v>0</v>
      </c>
      <c r="J70" s="170">
        <f t="shared" si="11"/>
        <v>0</v>
      </c>
      <c r="K70" s="170">
        <f t="shared" si="11"/>
        <v>0</v>
      </c>
      <c r="L70" s="170">
        <f t="shared" si="11"/>
        <v>6.000000000000001E-3</v>
      </c>
      <c r="M70" s="170">
        <f t="shared" si="11"/>
        <v>6.000000000000001E-3</v>
      </c>
      <c r="N70" s="170">
        <f t="shared" si="11"/>
        <v>6.000000000000001E-3</v>
      </c>
      <c r="O70" s="170">
        <f t="shared" si="11"/>
        <v>2.0000000000000005E-3</v>
      </c>
      <c r="P70" s="171">
        <f t="shared" si="5"/>
        <v>2.0000000000000004E-2</v>
      </c>
      <c r="AC70" s="172"/>
    </row>
    <row r="71" spans="1:40" s="173" customFormat="1" ht="22.15" customHeight="1" x14ac:dyDescent="0.25">
      <c r="A71" s="437"/>
      <c r="B71" s="439"/>
      <c r="C71" s="174" t="s">
        <v>80</v>
      </c>
      <c r="D71" s="175">
        <f>+D47*$B$46/$P$46</f>
        <v>0</v>
      </c>
      <c r="E71" s="175">
        <f t="shared" ref="E71:O71" si="12">+E47*$B$46/$P$46</f>
        <v>0</v>
      </c>
      <c r="F71" s="175">
        <f t="shared" si="12"/>
        <v>0</v>
      </c>
      <c r="G71" s="175">
        <f t="shared" si="12"/>
        <v>0</v>
      </c>
      <c r="H71" s="175">
        <f t="shared" si="12"/>
        <v>0</v>
      </c>
      <c r="I71" s="175">
        <f t="shared" si="12"/>
        <v>0</v>
      </c>
      <c r="J71" s="175">
        <f t="shared" si="12"/>
        <v>0</v>
      </c>
      <c r="K71" s="175">
        <f t="shared" si="12"/>
        <v>0</v>
      </c>
      <c r="L71" s="175">
        <f t="shared" si="12"/>
        <v>0</v>
      </c>
      <c r="M71" s="175">
        <f t="shared" si="12"/>
        <v>4.000000000000001E-3</v>
      </c>
      <c r="N71" s="175">
        <f t="shared" si="12"/>
        <v>4.000000000000001E-3</v>
      </c>
      <c r="O71" s="175">
        <f t="shared" si="12"/>
        <v>1.2000000000000002E-2</v>
      </c>
      <c r="P71" s="171">
        <f t="shared" si="5"/>
        <v>2.0000000000000004E-2</v>
      </c>
      <c r="AC71" s="172"/>
    </row>
    <row r="72" spans="1:40" s="173" customFormat="1" ht="22.15" customHeight="1" x14ac:dyDescent="0.25">
      <c r="A72" s="436" t="str">
        <f>+A49</f>
        <v xml:space="preserve">Documento de estructura de la estrategia de empoderamiento a niñas, adolescentes y  jóvenes </v>
      </c>
      <c r="B72" s="438">
        <f>+B49</f>
        <v>0.02</v>
      </c>
      <c r="C72" s="169" t="s">
        <v>79</v>
      </c>
      <c r="D72" s="170">
        <f>+D49*$B$49/$P$49</f>
        <v>0</v>
      </c>
      <c r="E72" s="170">
        <f t="shared" ref="E72:O72" si="13">+E49*$B$49/$P$49</f>
        <v>0</v>
      </c>
      <c r="F72" s="170">
        <f t="shared" si="13"/>
        <v>0</v>
      </c>
      <c r="G72" s="170">
        <f t="shared" si="13"/>
        <v>0</v>
      </c>
      <c r="H72" s="170">
        <f t="shared" si="13"/>
        <v>0</v>
      </c>
      <c r="I72" s="170">
        <f t="shared" si="13"/>
        <v>0</v>
      </c>
      <c r="J72" s="170">
        <f t="shared" si="13"/>
        <v>2.0000000000000005E-3</v>
      </c>
      <c r="K72" s="170">
        <f t="shared" si="13"/>
        <v>4.000000000000001E-3</v>
      </c>
      <c r="L72" s="170">
        <f t="shared" si="13"/>
        <v>4.000000000000001E-3</v>
      </c>
      <c r="M72" s="170">
        <f t="shared" si="13"/>
        <v>4.000000000000001E-3</v>
      </c>
      <c r="N72" s="170">
        <f t="shared" si="13"/>
        <v>4.000000000000001E-3</v>
      </c>
      <c r="O72" s="170">
        <f t="shared" si="13"/>
        <v>2.0000000000000005E-3</v>
      </c>
      <c r="P72" s="171">
        <f t="shared" si="5"/>
        <v>2.0000000000000004E-2</v>
      </c>
      <c r="AC72" s="172"/>
    </row>
    <row r="73" spans="1:40" s="173" customFormat="1" ht="22.15" customHeight="1" x14ac:dyDescent="0.25">
      <c r="A73" s="437"/>
      <c r="B73" s="439"/>
      <c r="C73" s="174" t="s">
        <v>80</v>
      </c>
      <c r="D73" s="175">
        <f>+D50*$B$49/$P$49</f>
        <v>0</v>
      </c>
      <c r="E73" s="175">
        <f t="shared" ref="E73:O73" si="14">+E50*$B$49/$P$49</f>
        <v>0</v>
      </c>
      <c r="F73" s="175">
        <f t="shared" si="14"/>
        <v>0</v>
      </c>
      <c r="G73" s="175">
        <f t="shared" si="14"/>
        <v>0</v>
      </c>
      <c r="H73" s="175">
        <f t="shared" si="14"/>
        <v>0</v>
      </c>
      <c r="I73" s="175">
        <f t="shared" si="14"/>
        <v>0</v>
      </c>
      <c r="J73" s="175">
        <f t="shared" si="14"/>
        <v>2.0000000000000005E-3</v>
      </c>
      <c r="K73" s="175">
        <f t="shared" si="14"/>
        <v>4.000000000000001E-3</v>
      </c>
      <c r="L73" s="175">
        <f t="shared" si="14"/>
        <v>4.000000000000001E-3</v>
      </c>
      <c r="M73" s="175">
        <f t="shared" si="14"/>
        <v>4.000000000000001E-3</v>
      </c>
      <c r="N73" s="175">
        <f t="shared" si="14"/>
        <v>4.000000000000001E-3</v>
      </c>
      <c r="O73" s="175">
        <f t="shared" si="14"/>
        <v>2.0000000000000005E-3</v>
      </c>
      <c r="P73" s="171">
        <f t="shared" si="5"/>
        <v>2.0000000000000004E-2</v>
      </c>
      <c r="AC73" s="172"/>
    </row>
    <row r="74" spans="1:40" s="173" customFormat="1" ht="12.75" x14ac:dyDescent="0.25">
      <c r="D74" s="176">
        <f>+D63+D65+D67+D69+D71+D73</f>
        <v>0</v>
      </c>
      <c r="E74" s="176">
        <f t="shared" ref="E74:O74" si="15">+E63+E65+E67+E69+E71+E73</f>
        <v>0</v>
      </c>
      <c r="F74" s="176">
        <f t="shared" si="15"/>
        <v>0</v>
      </c>
      <c r="G74" s="176">
        <f t="shared" si="15"/>
        <v>0</v>
      </c>
      <c r="H74" s="176">
        <f t="shared" si="15"/>
        <v>0</v>
      </c>
      <c r="I74" s="176">
        <f t="shared" si="15"/>
        <v>0</v>
      </c>
      <c r="J74" s="176">
        <f t="shared" si="15"/>
        <v>1.4500000000000001E-2</v>
      </c>
      <c r="K74" s="176">
        <f t="shared" si="15"/>
        <v>7.000000000000001E-3</v>
      </c>
      <c r="L74" s="176">
        <f t="shared" si="15"/>
        <v>1.1000000000000001E-2</v>
      </c>
      <c r="M74" s="176">
        <f t="shared" si="15"/>
        <v>1.7000000000000001E-2</v>
      </c>
      <c r="N74" s="176">
        <f t="shared" si="15"/>
        <v>1.3500000000000002E-2</v>
      </c>
      <c r="O74" s="176">
        <f t="shared" si="15"/>
        <v>1.5000000000000001E-2</v>
      </c>
      <c r="P74" s="171">
        <f>SUM(D74:O74)</f>
        <v>7.8E-2</v>
      </c>
      <c r="AC74" s="172"/>
    </row>
    <row r="75" spans="1:40" ht="13.5" customHeight="1" x14ac:dyDescent="0.2">
      <c r="A75" s="94"/>
      <c r="B75" s="94"/>
      <c r="C75" s="198" t="s">
        <v>164</v>
      </c>
      <c r="D75" s="200">
        <f>+D74*$C$30/$B$30</f>
        <v>0</v>
      </c>
      <c r="E75" s="200">
        <f t="shared" ref="E75:O75" si="16">+E74*$C$30/$B$30</f>
        <v>0</v>
      </c>
      <c r="F75" s="200">
        <f t="shared" si="16"/>
        <v>0</v>
      </c>
      <c r="G75" s="200">
        <f t="shared" si="16"/>
        <v>0</v>
      </c>
      <c r="H75" s="200">
        <f t="shared" si="16"/>
        <v>0</v>
      </c>
      <c r="I75" s="200">
        <f t="shared" si="16"/>
        <v>0</v>
      </c>
      <c r="J75" s="200">
        <f t="shared" si="16"/>
        <v>3.6002986475952757E-2</v>
      </c>
      <c r="K75" s="200">
        <f t="shared" si="16"/>
        <v>1.7380752091839265E-2</v>
      </c>
      <c r="L75" s="200">
        <f t="shared" si="16"/>
        <v>2.7312610430033128E-2</v>
      </c>
      <c r="M75" s="200">
        <f t="shared" si="16"/>
        <v>4.2210397937323924E-2</v>
      </c>
      <c r="N75" s="200">
        <f t="shared" si="16"/>
        <v>3.3520021891404295E-2</v>
      </c>
      <c r="O75" s="200">
        <f t="shared" si="16"/>
        <v>3.7244468768226992E-2</v>
      </c>
      <c r="P75" s="200">
        <f>SUM(J75:O75)</f>
        <v>0.19367123759478036</v>
      </c>
      <c r="Q75" s="94"/>
      <c r="R75" s="94"/>
      <c r="S75" s="94"/>
      <c r="T75" s="94"/>
      <c r="U75" s="94"/>
      <c r="V75" s="94"/>
      <c r="W75" s="94"/>
      <c r="X75" s="94"/>
      <c r="Y75" s="94"/>
      <c r="Z75" s="94"/>
      <c r="AA75" s="94"/>
      <c r="AB75" s="94"/>
      <c r="AC75" s="212"/>
      <c r="AD75" s="94"/>
      <c r="AE75" s="94"/>
      <c r="AF75" s="94"/>
      <c r="AG75" s="94"/>
      <c r="AH75" s="94"/>
      <c r="AI75" s="94"/>
      <c r="AJ75" s="94"/>
      <c r="AK75" s="94"/>
      <c r="AL75" s="94"/>
      <c r="AM75" s="94"/>
    </row>
    <row r="76" spans="1:40" ht="13.5"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212"/>
      <c r="AD76" s="94"/>
      <c r="AE76" s="94"/>
      <c r="AF76" s="94"/>
      <c r="AG76" s="94"/>
      <c r="AH76" s="94"/>
      <c r="AI76" s="94"/>
      <c r="AJ76" s="94"/>
      <c r="AK76" s="94"/>
      <c r="AL76" s="94"/>
      <c r="AM76" s="94"/>
      <c r="AN76" s="94"/>
    </row>
    <row r="77" spans="1:40" ht="13.5"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212"/>
      <c r="AD77" s="94"/>
      <c r="AE77" s="94"/>
      <c r="AF77" s="94"/>
      <c r="AG77" s="94"/>
      <c r="AH77" s="94"/>
      <c r="AI77" s="94"/>
      <c r="AJ77" s="94"/>
      <c r="AK77" s="94"/>
      <c r="AL77" s="94"/>
      <c r="AM77" s="94"/>
      <c r="AN77" s="94"/>
    </row>
    <row r="78" spans="1:40" ht="13.5"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212"/>
      <c r="AD78" s="94"/>
      <c r="AE78" s="94"/>
      <c r="AF78" s="94"/>
      <c r="AG78" s="94"/>
      <c r="AH78" s="94"/>
      <c r="AI78" s="94"/>
      <c r="AJ78" s="94"/>
      <c r="AK78" s="94"/>
      <c r="AL78" s="94"/>
      <c r="AM78" s="94"/>
      <c r="AN78" s="94"/>
    </row>
    <row r="79" spans="1:40" ht="13.5"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212"/>
      <c r="AD79" s="94"/>
      <c r="AE79" s="94"/>
      <c r="AF79" s="94"/>
      <c r="AG79" s="94"/>
      <c r="AH79" s="94"/>
      <c r="AI79" s="94"/>
      <c r="AJ79" s="94"/>
      <c r="AK79" s="94"/>
      <c r="AL79" s="94"/>
      <c r="AM79" s="94"/>
      <c r="AN79" s="94"/>
    </row>
    <row r="80" spans="1:40" ht="13.5"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212"/>
      <c r="AD80" s="94"/>
      <c r="AE80" s="94"/>
      <c r="AF80" s="94"/>
      <c r="AG80" s="94"/>
      <c r="AH80" s="94"/>
      <c r="AI80" s="94"/>
      <c r="AJ80" s="94"/>
      <c r="AK80" s="94"/>
      <c r="AL80" s="94"/>
      <c r="AM80" s="94"/>
      <c r="AN80" s="94"/>
    </row>
    <row r="81" spans="1:40" ht="13.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212"/>
      <c r="AD81" s="94"/>
      <c r="AE81" s="94"/>
      <c r="AF81" s="94"/>
      <c r="AG81" s="94"/>
      <c r="AH81" s="94"/>
      <c r="AI81" s="94"/>
      <c r="AJ81" s="94"/>
      <c r="AK81" s="94"/>
      <c r="AL81" s="94"/>
      <c r="AM81" s="94"/>
      <c r="AN81" s="94"/>
    </row>
    <row r="82" spans="1:40" ht="13.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212"/>
      <c r="AD82" s="94"/>
      <c r="AE82" s="94"/>
      <c r="AF82" s="94"/>
      <c r="AG82" s="94"/>
      <c r="AH82" s="94"/>
      <c r="AI82" s="94"/>
      <c r="AJ82" s="94"/>
      <c r="AK82" s="94"/>
      <c r="AL82" s="94"/>
      <c r="AM82" s="94"/>
      <c r="AN82" s="94"/>
    </row>
    <row r="83" spans="1:40" ht="13.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212"/>
      <c r="AD83" s="94"/>
      <c r="AE83" s="94"/>
      <c r="AF83" s="94"/>
      <c r="AG83" s="94"/>
      <c r="AH83" s="94"/>
      <c r="AI83" s="94"/>
      <c r="AJ83" s="94"/>
      <c r="AK83" s="94"/>
      <c r="AL83" s="94"/>
      <c r="AM83" s="94"/>
      <c r="AN83" s="94"/>
    </row>
    <row r="84" spans="1:40" ht="13.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212"/>
      <c r="AD84" s="94"/>
      <c r="AE84" s="94"/>
      <c r="AF84" s="94"/>
      <c r="AG84" s="94"/>
      <c r="AH84" s="94"/>
      <c r="AI84" s="94"/>
      <c r="AJ84" s="94"/>
      <c r="AK84" s="94"/>
      <c r="AL84" s="94"/>
      <c r="AM84" s="94"/>
      <c r="AN84" s="94"/>
    </row>
    <row r="85" spans="1:40" ht="13.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212"/>
      <c r="AD85" s="94"/>
      <c r="AE85" s="94"/>
      <c r="AF85" s="94"/>
      <c r="AG85" s="94"/>
      <c r="AH85" s="94"/>
      <c r="AI85" s="94"/>
      <c r="AJ85" s="94"/>
      <c r="AK85" s="94"/>
      <c r="AL85" s="94"/>
      <c r="AM85" s="94"/>
      <c r="AN85" s="94"/>
    </row>
    <row r="86" spans="1:40" ht="13.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212"/>
      <c r="AD86" s="94"/>
      <c r="AE86" s="94"/>
      <c r="AF86" s="94"/>
      <c r="AG86" s="94"/>
      <c r="AH86" s="94"/>
      <c r="AI86" s="94"/>
      <c r="AJ86" s="94"/>
      <c r="AK86" s="94"/>
      <c r="AL86" s="94"/>
      <c r="AM86" s="94"/>
      <c r="AN86" s="94"/>
    </row>
    <row r="87" spans="1:40" ht="13.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212"/>
      <c r="AD87" s="94"/>
      <c r="AE87" s="94"/>
      <c r="AF87" s="94"/>
      <c r="AG87" s="94"/>
      <c r="AH87" s="94"/>
      <c r="AI87" s="94"/>
      <c r="AJ87" s="94"/>
      <c r="AK87" s="94"/>
      <c r="AL87" s="94"/>
      <c r="AM87" s="94"/>
      <c r="AN87" s="94"/>
    </row>
    <row r="88" spans="1:40" ht="13.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212"/>
      <c r="AD88" s="94"/>
      <c r="AE88" s="94"/>
      <c r="AF88" s="94"/>
      <c r="AG88" s="94"/>
      <c r="AH88" s="94"/>
      <c r="AI88" s="94"/>
      <c r="AJ88" s="94"/>
      <c r="AK88" s="94"/>
      <c r="AL88" s="94"/>
      <c r="AM88" s="94"/>
      <c r="AN88" s="94"/>
    </row>
    <row r="89" spans="1:40" ht="13.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212"/>
      <c r="AD89" s="94"/>
      <c r="AE89" s="94"/>
      <c r="AF89" s="94"/>
      <c r="AG89" s="94"/>
      <c r="AH89" s="94"/>
      <c r="AI89" s="94"/>
      <c r="AJ89" s="94"/>
      <c r="AK89" s="94"/>
      <c r="AL89" s="94"/>
      <c r="AM89" s="94"/>
      <c r="AN89" s="94"/>
    </row>
    <row r="90" spans="1:40" ht="13.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212"/>
      <c r="AD90" s="94"/>
      <c r="AE90" s="94"/>
      <c r="AF90" s="94"/>
      <c r="AG90" s="94"/>
      <c r="AH90" s="94"/>
      <c r="AI90" s="94"/>
      <c r="AJ90" s="94"/>
      <c r="AK90" s="94"/>
      <c r="AL90" s="94"/>
      <c r="AM90" s="94"/>
      <c r="AN90" s="94"/>
    </row>
    <row r="91" spans="1:40" ht="13.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212"/>
      <c r="AD91" s="94"/>
      <c r="AE91" s="94"/>
      <c r="AF91" s="94"/>
      <c r="AG91" s="94"/>
      <c r="AH91" s="94"/>
      <c r="AI91" s="94"/>
      <c r="AJ91" s="94"/>
      <c r="AK91" s="94"/>
      <c r="AL91" s="94"/>
      <c r="AM91" s="94"/>
      <c r="AN91" s="94"/>
    </row>
    <row r="92" spans="1:40" ht="13.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212"/>
      <c r="AD92" s="94"/>
      <c r="AE92" s="94"/>
      <c r="AF92" s="94"/>
      <c r="AG92" s="94"/>
      <c r="AH92" s="94"/>
      <c r="AI92" s="94"/>
      <c r="AJ92" s="94"/>
      <c r="AK92" s="94"/>
      <c r="AL92" s="94"/>
      <c r="AM92" s="94"/>
      <c r="AN92" s="94"/>
    </row>
    <row r="93" spans="1:40" ht="13.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212"/>
      <c r="AD93" s="94"/>
      <c r="AE93" s="94"/>
      <c r="AF93" s="94"/>
      <c r="AG93" s="94"/>
      <c r="AH93" s="94"/>
      <c r="AI93" s="94"/>
      <c r="AJ93" s="94"/>
      <c r="AK93" s="94"/>
      <c r="AL93" s="94"/>
      <c r="AM93" s="94"/>
      <c r="AN93" s="94"/>
    </row>
    <row r="94" spans="1:40" ht="13.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212"/>
      <c r="AD94" s="94"/>
      <c r="AE94" s="94"/>
      <c r="AF94" s="94"/>
      <c r="AG94" s="94"/>
      <c r="AH94" s="94"/>
      <c r="AI94" s="94"/>
      <c r="AJ94" s="94"/>
      <c r="AK94" s="94"/>
      <c r="AL94" s="94"/>
      <c r="AM94" s="94"/>
      <c r="AN94" s="94"/>
    </row>
    <row r="95" spans="1:40" ht="13.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212"/>
      <c r="AD95" s="94"/>
      <c r="AE95" s="94"/>
      <c r="AF95" s="94"/>
      <c r="AG95" s="94"/>
      <c r="AH95" s="94"/>
      <c r="AI95" s="94"/>
      <c r="AJ95" s="94"/>
      <c r="AK95" s="94"/>
      <c r="AL95" s="94"/>
      <c r="AM95" s="94"/>
      <c r="AN95" s="94"/>
    </row>
    <row r="96" spans="1:40" ht="13.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212"/>
      <c r="AD96" s="94"/>
      <c r="AE96" s="94"/>
      <c r="AF96" s="94"/>
      <c r="AG96" s="94"/>
      <c r="AH96" s="94"/>
      <c r="AI96" s="94"/>
      <c r="AJ96" s="94"/>
      <c r="AK96" s="94"/>
      <c r="AL96" s="94"/>
      <c r="AM96" s="94"/>
      <c r="AN96" s="94"/>
    </row>
    <row r="97" spans="1:40" ht="13.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212"/>
      <c r="AD97" s="94"/>
      <c r="AE97" s="94"/>
      <c r="AF97" s="94"/>
      <c r="AG97" s="94"/>
      <c r="AH97" s="94"/>
      <c r="AI97" s="94"/>
      <c r="AJ97" s="94"/>
      <c r="AK97" s="94"/>
      <c r="AL97" s="94"/>
      <c r="AM97" s="94"/>
      <c r="AN97" s="94"/>
    </row>
    <row r="98" spans="1:40" ht="13.5" customHeight="1" x14ac:dyDescent="0.2">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212"/>
      <c r="AD98" s="94"/>
      <c r="AE98" s="94"/>
      <c r="AF98" s="94"/>
      <c r="AG98" s="94"/>
      <c r="AH98" s="94"/>
      <c r="AI98" s="94"/>
      <c r="AJ98" s="94"/>
      <c r="AK98" s="94"/>
      <c r="AL98" s="94"/>
      <c r="AM98" s="94"/>
      <c r="AN98" s="94"/>
    </row>
    <row r="99" spans="1:40" ht="13.5" customHeight="1" x14ac:dyDescent="0.2">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212"/>
      <c r="AD99" s="94"/>
      <c r="AE99" s="94"/>
      <c r="AF99" s="94"/>
      <c r="AG99" s="94"/>
      <c r="AH99" s="94"/>
      <c r="AI99" s="94"/>
      <c r="AJ99" s="94"/>
      <c r="AK99" s="94"/>
      <c r="AL99" s="94"/>
      <c r="AM99" s="94"/>
      <c r="AN99" s="94"/>
    </row>
    <row r="100" spans="1:40" ht="13.5" customHeight="1" x14ac:dyDescent="0.2">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212"/>
      <c r="AD100" s="94"/>
      <c r="AE100" s="94"/>
      <c r="AF100" s="94"/>
      <c r="AG100" s="94"/>
      <c r="AH100" s="94"/>
      <c r="AI100" s="94"/>
      <c r="AJ100" s="94"/>
      <c r="AK100" s="94"/>
      <c r="AL100" s="94"/>
      <c r="AM100" s="94"/>
      <c r="AN100" s="94"/>
    </row>
    <row r="101" spans="1:40" ht="13.5" customHeight="1" x14ac:dyDescent="0.2">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212"/>
      <c r="AD101" s="94"/>
      <c r="AE101" s="94"/>
      <c r="AF101" s="94"/>
      <c r="AG101" s="94"/>
      <c r="AH101" s="94"/>
      <c r="AI101" s="94"/>
      <c r="AJ101" s="94"/>
      <c r="AK101" s="94"/>
      <c r="AL101" s="94"/>
      <c r="AM101" s="94"/>
      <c r="AN101" s="94"/>
    </row>
    <row r="102" spans="1:40" ht="13.5"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212"/>
      <c r="AD102" s="94"/>
      <c r="AE102" s="94"/>
      <c r="AF102" s="94"/>
      <c r="AG102" s="94"/>
      <c r="AH102" s="94"/>
      <c r="AI102" s="94"/>
      <c r="AJ102" s="94"/>
      <c r="AK102" s="94"/>
      <c r="AL102" s="94"/>
      <c r="AM102" s="94"/>
      <c r="AN102" s="94"/>
    </row>
    <row r="103" spans="1:40" ht="13.5" customHeight="1" x14ac:dyDescent="0.2">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212"/>
      <c r="AD103" s="94"/>
      <c r="AE103" s="94"/>
      <c r="AF103" s="94"/>
      <c r="AG103" s="94"/>
      <c r="AH103" s="94"/>
      <c r="AI103" s="94"/>
      <c r="AJ103" s="94"/>
      <c r="AK103" s="94"/>
      <c r="AL103" s="94"/>
      <c r="AM103" s="94"/>
      <c r="AN103" s="94"/>
    </row>
    <row r="104" spans="1:40" ht="13.5" customHeight="1" x14ac:dyDescent="0.2">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212"/>
      <c r="AD104" s="94"/>
      <c r="AE104" s="94"/>
      <c r="AF104" s="94"/>
      <c r="AG104" s="94"/>
      <c r="AH104" s="94"/>
      <c r="AI104" s="94"/>
      <c r="AJ104" s="94"/>
      <c r="AK104" s="94"/>
      <c r="AL104" s="94"/>
      <c r="AM104" s="94"/>
      <c r="AN104" s="94"/>
    </row>
    <row r="105" spans="1:40" ht="13.5" customHeight="1" x14ac:dyDescent="0.2">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212"/>
      <c r="AD105" s="94"/>
      <c r="AE105" s="94"/>
      <c r="AF105" s="94"/>
      <c r="AG105" s="94"/>
      <c r="AH105" s="94"/>
      <c r="AI105" s="94"/>
      <c r="AJ105" s="94"/>
      <c r="AK105" s="94"/>
      <c r="AL105" s="94"/>
      <c r="AM105" s="94"/>
      <c r="AN105" s="94"/>
    </row>
    <row r="106" spans="1:40" ht="13.5" customHeight="1" x14ac:dyDescent="0.2">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212"/>
      <c r="AD106" s="94"/>
      <c r="AE106" s="94"/>
      <c r="AF106" s="94"/>
      <c r="AG106" s="94"/>
      <c r="AH106" s="94"/>
      <c r="AI106" s="94"/>
      <c r="AJ106" s="94"/>
      <c r="AK106" s="94"/>
      <c r="AL106" s="94"/>
      <c r="AM106" s="94"/>
      <c r="AN106" s="94"/>
    </row>
    <row r="107" spans="1:40" ht="13.5" customHeight="1" x14ac:dyDescent="0.2">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212"/>
      <c r="AD107" s="94"/>
      <c r="AE107" s="94"/>
      <c r="AF107" s="94"/>
      <c r="AG107" s="94"/>
      <c r="AH107" s="94"/>
      <c r="AI107" s="94"/>
      <c r="AJ107" s="94"/>
      <c r="AK107" s="94"/>
      <c r="AL107" s="94"/>
      <c r="AM107" s="94"/>
      <c r="AN107" s="94"/>
    </row>
    <row r="108" spans="1:40" ht="13.5" customHeight="1" x14ac:dyDescent="0.2">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212"/>
      <c r="AD108" s="94"/>
      <c r="AE108" s="94"/>
      <c r="AF108" s="94"/>
      <c r="AG108" s="94"/>
      <c r="AH108" s="94"/>
      <c r="AI108" s="94"/>
      <c r="AJ108" s="94"/>
      <c r="AK108" s="94"/>
      <c r="AL108" s="94"/>
      <c r="AM108" s="94"/>
      <c r="AN108" s="94"/>
    </row>
    <row r="109" spans="1:40" ht="13.5" customHeight="1" x14ac:dyDescent="0.2">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212"/>
      <c r="AD109" s="94"/>
      <c r="AE109" s="94"/>
      <c r="AF109" s="94"/>
      <c r="AG109" s="94"/>
      <c r="AH109" s="94"/>
      <c r="AI109" s="94"/>
      <c r="AJ109" s="94"/>
      <c r="AK109" s="94"/>
      <c r="AL109" s="94"/>
      <c r="AM109" s="94"/>
      <c r="AN109" s="94"/>
    </row>
    <row r="110" spans="1:40" ht="13.5" customHeight="1" x14ac:dyDescent="0.2">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212"/>
      <c r="AD110" s="94"/>
      <c r="AE110" s="94"/>
      <c r="AF110" s="94"/>
      <c r="AG110" s="94"/>
      <c r="AH110" s="94"/>
      <c r="AI110" s="94"/>
      <c r="AJ110" s="94"/>
      <c r="AK110" s="94"/>
      <c r="AL110" s="94"/>
      <c r="AM110" s="94"/>
      <c r="AN110" s="94"/>
    </row>
    <row r="111" spans="1:40" ht="13.5" customHeight="1" x14ac:dyDescent="0.2">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212"/>
      <c r="AD111" s="94"/>
      <c r="AE111" s="94"/>
      <c r="AF111" s="94"/>
      <c r="AG111" s="94"/>
      <c r="AH111" s="94"/>
      <c r="AI111" s="94"/>
      <c r="AJ111" s="94"/>
      <c r="AK111" s="94"/>
      <c r="AL111" s="94"/>
      <c r="AM111" s="94"/>
      <c r="AN111" s="94"/>
    </row>
    <row r="112" spans="1:40" ht="13.5" customHeight="1" x14ac:dyDescent="0.2">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212"/>
      <c r="AD112" s="94"/>
      <c r="AE112" s="94"/>
      <c r="AF112" s="94"/>
      <c r="AG112" s="94"/>
      <c r="AH112" s="94"/>
      <c r="AI112" s="94"/>
      <c r="AJ112" s="94"/>
      <c r="AK112" s="94"/>
      <c r="AL112" s="94"/>
      <c r="AM112" s="94"/>
      <c r="AN112" s="94"/>
    </row>
    <row r="113" spans="1:40" ht="13.5" customHeight="1" x14ac:dyDescent="0.2">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212"/>
      <c r="AD113" s="94"/>
      <c r="AE113" s="94"/>
      <c r="AF113" s="94"/>
      <c r="AG113" s="94"/>
      <c r="AH113" s="94"/>
      <c r="AI113" s="94"/>
      <c r="AJ113" s="94"/>
      <c r="AK113" s="94"/>
      <c r="AL113" s="94"/>
      <c r="AM113" s="94"/>
      <c r="AN113" s="94"/>
    </row>
    <row r="114" spans="1:40" ht="13.5" customHeight="1" x14ac:dyDescent="0.2">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212"/>
      <c r="AD114" s="94"/>
      <c r="AE114" s="94"/>
      <c r="AF114" s="94"/>
      <c r="AG114" s="94"/>
      <c r="AH114" s="94"/>
      <c r="AI114" s="94"/>
      <c r="AJ114" s="94"/>
      <c r="AK114" s="94"/>
      <c r="AL114" s="94"/>
      <c r="AM114" s="94"/>
      <c r="AN114" s="94"/>
    </row>
    <row r="115" spans="1:40" ht="13.5" customHeight="1" x14ac:dyDescent="0.2">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212"/>
      <c r="AD115" s="94"/>
      <c r="AE115" s="94"/>
      <c r="AF115" s="94"/>
      <c r="AG115" s="94"/>
      <c r="AH115" s="94"/>
      <c r="AI115" s="94"/>
      <c r="AJ115" s="94"/>
      <c r="AK115" s="94"/>
      <c r="AL115" s="94"/>
      <c r="AM115" s="94"/>
      <c r="AN115" s="94"/>
    </row>
    <row r="116" spans="1:40" ht="13.5" customHeight="1" x14ac:dyDescent="0.2">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212"/>
      <c r="AD116" s="94"/>
      <c r="AE116" s="94"/>
      <c r="AF116" s="94"/>
      <c r="AG116" s="94"/>
      <c r="AH116" s="94"/>
      <c r="AI116" s="94"/>
      <c r="AJ116" s="94"/>
      <c r="AK116" s="94"/>
      <c r="AL116" s="94"/>
      <c r="AM116" s="94"/>
      <c r="AN116" s="94"/>
    </row>
    <row r="117" spans="1:40" ht="13.5" customHeight="1" x14ac:dyDescent="0.2">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212"/>
      <c r="AD117" s="94"/>
      <c r="AE117" s="94"/>
      <c r="AF117" s="94"/>
      <c r="AG117" s="94"/>
      <c r="AH117" s="94"/>
      <c r="AI117" s="94"/>
      <c r="AJ117" s="94"/>
      <c r="AK117" s="94"/>
      <c r="AL117" s="94"/>
      <c r="AM117" s="94"/>
      <c r="AN117" s="94"/>
    </row>
    <row r="118" spans="1:40" ht="13.5" customHeight="1" x14ac:dyDescent="0.2">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212"/>
      <c r="AD118" s="94"/>
      <c r="AE118" s="94"/>
      <c r="AF118" s="94"/>
      <c r="AG118" s="94"/>
      <c r="AH118" s="94"/>
      <c r="AI118" s="94"/>
      <c r="AJ118" s="94"/>
      <c r="AK118" s="94"/>
      <c r="AL118" s="94"/>
      <c r="AM118" s="94"/>
      <c r="AN118" s="94"/>
    </row>
    <row r="119" spans="1:40" ht="13.5" customHeight="1" x14ac:dyDescent="0.2">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212"/>
      <c r="AD119" s="94"/>
      <c r="AE119" s="94"/>
      <c r="AF119" s="94"/>
      <c r="AG119" s="94"/>
      <c r="AH119" s="94"/>
      <c r="AI119" s="94"/>
      <c r="AJ119" s="94"/>
      <c r="AK119" s="94"/>
      <c r="AL119" s="94"/>
      <c r="AM119" s="94"/>
      <c r="AN119" s="94"/>
    </row>
    <row r="120" spans="1:40" ht="13.5" customHeight="1" x14ac:dyDescent="0.2">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212"/>
      <c r="AD120" s="94"/>
      <c r="AE120" s="94"/>
      <c r="AF120" s="94"/>
      <c r="AG120" s="94"/>
      <c r="AH120" s="94"/>
      <c r="AI120" s="94"/>
      <c r="AJ120" s="94"/>
      <c r="AK120" s="94"/>
      <c r="AL120" s="94"/>
      <c r="AM120" s="94"/>
      <c r="AN120" s="94"/>
    </row>
    <row r="121" spans="1:40" ht="13.5" customHeight="1" x14ac:dyDescent="0.2">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212"/>
      <c r="AD121" s="94"/>
      <c r="AE121" s="94"/>
      <c r="AF121" s="94"/>
      <c r="AG121" s="94"/>
      <c r="AH121" s="94"/>
      <c r="AI121" s="94"/>
      <c r="AJ121" s="94"/>
      <c r="AK121" s="94"/>
      <c r="AL121" s="94"/>
      <c r="AM121" s="94"/>
      <c r="AN121" s="94"/>
    </row>
  </sheetData>
  <mergeCells count="134">
    <mergeCell ref="D28:P28"/>
    <mergeCell ref="Q28:AB28"/>
    <mergeCell ref="Q29:T29"/>
    <mergeCell ref="U29:X29"/>
    <mergeCell ref="Q30:T30"/>
    <mergeCell ref="U30:X30"/>
    <mergeCell ref="A31:AB31"/>
    <mergeCell ref="A27:AB27"/>
    <mergeCell ref="A28:A29"/>
    <mergeCell ref="B28:B29"/>
    <mergeCell ref="C28:C29"/>
    <mergeCell ref="Y29:AB29"/>
    <mergeCell ref="Y30:AB30"/>
    <mergeCell ref="N55:S55"/>
    <mergeCell ref="X55:AB55"/>
    <mergeCell ref="A53:A55"/>
    <mergeCell ref="H53:M55"/>
    <mergeCell ref="N53:S53"/>
    <mergeCell ref="T53:W55"/>
    <mergeCell ref="N54:S54"/>
    <mergeCell ref="B55:G55"/>
    <mergeCell ref="B53:G53"/>
    <mergeCell ref="B54:G54"/>
    <mergeCell ref="X53:AB53"/>
    <mergeCell ref="X54:AB54"/>
    <mergeCell ref="B40:B41"/>
    <mergeCell ref="A42:B42"/>
    <mergeCell ref="A46:A47"/>
    <mergeCell ref="B46:B47"/>
    <mergeCell ref="A48:B48"/>
    <mergeCell ref="A32:A33"/>
    <mergeCell ref="B32:B33"/>
    <mergeCell ref="C32:P32"/>
    <mergeCell ref="Q34:AB36"/>
    <mergeCell ref="Q32:AB32"/>
    <mergeCell ref="Q33:AB33"/>
    <mergeCell ref="Q40:AB42"/>
    <mergeCell ref="Q46:AB48"/>
    <mergeCell ref="A40:A41"/>
    <mergeCell ref="A34:A35"/>
    <mergeCell ref="B34:B35"/>
    <mergeCell ref="A36:B36"/>
    <mergeCell ref="B43:B44"/>
    <mergeCell ref="A43:A44"/>
    <mergeCell ref="Q43:AB45"/>
    <mergeCell ref="A37:A38"/>
    <mergeCell ref="B37:B38"/>
    <mergeCell ref="Q37:AB39"/>
    <mergeCell ref="W11:X11"/>
    <mergeCell ref="W18:Y18"/>
    <mergeCell ref="Z18:AB18"/>
    <mergeCell ref="Y11:AB11"/>
    <mergeCell ref="AA13:AB13"/>
    <mergeCell ref="A21:A22"/>
    <mergeCell ref="B21:C22"/>
    <mergeCell ref="A23:A26"/>
    <mergeCell ref="B23:C26"/>
    <mergeCell ref="G23:I26"/>
    <mergeCell ref="J23:L26"/>
    <mergeCell ref="A20:AB20"/>
    <mergeCell ref="D21:O21"/>
    <mergeCell ref="Q21:AB22"/>
    <mergeCell ref="M23:O26"/>
    <mergeCell ref="P21:P22"/>
    <mergeCell ref="M22:O22"/>
    <mergeCell ref="P23:P26"/>
    <mergeCell ref="Q23:AB26"/>
    <mergeCell ref="G22:I22"/>
    <mergeCell ref="J22:L22"/>
    <mergeCell ref="D23:F26"/>
    <mergeCell ref="D22:F22"/>
    <mergeCell ref="Z3:AB3"/>
    <mergeCell ref="Z4:AB4"/>
    <mergeCell ref="B1:Y1"/>
    <mergeCell ref="Z1:AB1"/>
    <mergeCell ref="Z2:AB2"/>
    <mergeCell ref="AA9:AB9"/>
    <mergeCell ref="Q18:S18"/>
    <mergeCell ref="T18:V18"/>
    <mergeCell ref="A11:B11"/>
    <mergeCell ref="C11:K11"/>
    <mergeCell ref="M11:Q11"/>
    <mergeCell ref="R11:V11"/>
    <mergeCell ref="A15:B16"/>
    <mergeCell ref="D15:E15"/>
    <mergeCell ref="F15:G15"/>
    <mergeCell ref="Q17:S17"/>
    <mergeCell ref="Q15:AB15"/>
    <mergeCell ref="W16:AB16"/>
    <mergeCell ref="T17:V17"/>
    <mergeCell ref="Q16:V16"/>
    <mergeCell ref="F16:G16"/>
    <mergeCell ref="H16:I16"/>
    <mergeCell ref="H15:I15"/>
    <mergeCell ref="D16:E16"/>
    <mergeCell ref="A49:A50"/>
    <mergeCell ref="B49:B50"/>
    <mergeCell ref="B2:Y2"/>
    <mergeCell ref="B3:Y4"/>
    <mergeCell ref="A7:B9"/>
    <mergeCell ref="C7:K9"/>
    <mergeCell ref="R7:T9"/>
    <mergeCell ref="U7:V9"/>
    <mergeCell ref="Y9:Z9"/>
    <mergeCell ref="C12:Z12"/>
    <mergeCell ref="A13:B13"/>
    <mergeCell ref="C13:Q13"/>
    <mergeCell ref="S13:T13"/>
    <mergeCell ref="V13:Y13"/>
    <mergeCell ref="W7:X9"/>
    <mergeCell ref="Q49:AB51"/>
    <mergeCell ref="A51:B51"/>
    <mergeCell ref="AA7:AB7"/>
    <mergeCell ref="Y8:Z8"/>
    <mergeCell ref="AA8:AB8"/>
    <mergeCell ref="Y7:Z7"/>
    <mergeCell ref="W17:Y17"/>
    <mergeCell ref="Z17:AB17"/>
    <mergeCell ref="A1:A4"/>
    <mergeCell ref="A68:A69"/>
    <mergeCell ref="B68:B69"/>
    <mergeCell ref="A70:A71"/>
    <mergeCell ref="B70:B71"/>
    <mergeCell ref="A72:A73"/>
    <mergeCell ref="B72:B73"/>
    <mergeCell ref="A60:A61"/>
    <mergeCell ref="B60:B61"/>
    <mergeCell ref="C60:P60"/>
    <mergeCell ref="A62:A63"/>
    <mergeCell ref="B62:B63"/>
    <mergeCell ref="A64:A65"/>
    <mergeCell ref="B64:B65"/>
    <mergeCell ref="A66:A67"/>
    <mergeCell ref="B66:B67"/>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34 Q46 Q40">
      <formula1>LTE(LEN(Q30),(2000))</formula1>
    </dataValidation>
  </dataValidations>
  <printOptions horizontalCentered="1"/>
  <pageMargins left="0.19685039370078741" right="0.19685039370078741" top="0.19685039370078741" bottom="0.19685039370078741" header="0" footer="0"/>
  <pageSetup scale="44" orientation="landscape" r:id="rId1"/>
  <rowBreaks count="1" manualBreakCount="1">
    <brk id="42" max="27" man="1"/>
  </rowBreaks>
  <colBreaks count="1" manualBreakCount="1">
    <brk id="2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AN101"/>
  <sheetViews>
    <sheetView view="pageBreakPreview" topLeftCell="I41" zoomScale="70" zoomScaleNormal="80" zoomScaleSheetLayoutView="70" zoomScalePageLayoutView="128" workbookViewId="0">
      <selection activeCell="H44" sqref="H44:M46"/>
    </sheetView>
  </sheetViews>
  <sheetFormatPr baseColWidth="10" defaultColWidth="14.42578125" defaultRowHeight="15" customHeight="1" x14ac:dyDescent="0.2"/>
  <cols>
    <col min="1" max="1" width="33.7109375" style="95" customWidth="1"/>
    <col min="2" max="3" width="15.42578125" style="95" customWidth="1"/>
    <col min="4" max="4" width="7.42578125" style="95" bestFit="1" customWidth="1"/>
    <col min="5" max="12" width="7.7109375" style="95" bestFit="1" customWidth="1"/>
    <col min="13" max="13" width="8.7109375" style="95" bestFit="1" customWidth="1"/>
    <col min="14" max="14" width="8.42578125" style="95" bestFit="1" customWidth="1"/>
    <col min="15" max="15" width="8.7109375" style="95" bestFit="1" customWidth="1"/>
    <col min="16" max="16" width="15.140625" style="95" bestFit="1" customWidth="1"/>
    <col min="17" max="20" width="7.7109375" style="95" customWidth="1"/>
    <col min="21" max="28" width="6.7109375" style="95" customWidth="1"/>
    <col min="29" max="29" width="6.85546875" style="217" customWidth="1"/>
    <col min="30" max="30" width="22.7109375" style="95" customWidth="1"/>
    <col min="31" max="31" width="18.42578125" style="95" customWidth="1"/>
    <col min="32" max="32" width="8.42578125" style="95" customWidth="1"/>
    <col min="33" max="33" width="18.42578125" style="95" customWidth="1"/>
    <col min="34" max="34" width="5.7109375" style="95" customWidth="1"/>
    <col min="35" max="35" width="18.42578125" style="95" customWidth="1"/>
    <col min="36" max="36" width="4.7109375" style="95" customWidth="1"/>
    <col min="37" max="37" width="23" style="95" customWidth="1"/>
    <col min="38" max="38" width="11.42578125" style="95" customWidth="1"/>
    <col min="39" max="39" width="18.42578125" style="95" customWidth="1"/>
    <col min="40" max="40" width="16.140625" style="95" customWidth="1"/>
    <col min="41" max="16384" width="14.42578125" style="95"/>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12"/>
      <c r="AD1" s="94"/>
      <c r="AE1" s="94"/>
      <c r="AF1" s="94"/>
      <c r="AG1" s="94"/>
      <c r="AH1" s="94"/>
      <c r="AI1" s="94"/>
      <c r="AJ1" s="94"/>
      <c r="AK1" s="94"/>
      <c r="AL1" s="94"/>
      <c r="AM1" s="94"/>
      <c r="AN1" s="94"/>
    </row>
    <row r="2" spans="1:40" ht="30.75" customHeight="1" x14ac:dyDescent="0.2">
      <c r="A2" s="378"/>
      <c r="B2" s="383" t="s">
        <v>2</v>
      </c>
      <c r="C2" s="358"/>
      <c r="D2" s="358"/>
      <c r="E2" s="358"/>
      <c r="F2" s="358"/>
      <c r="G2" s="358"/>
      <c r="H2" s="358"/>
      <c r="I2" s="358"/>
      <c r="J2" s="358"/>
      <c r="K2" s="358"/>
      <c r="L2" s="358"/>
      <c r="M2" s="358"/>
      <c r="N2" s="358"/>
      <c r="O2" s="358"/>
      <c r="P2" s="358"/>
      <c r="Q2" s="358"/>
      <c r="R2" s="358"/>
      <c r="S2" s="358"/>
      <c r="T2" s="358"/>
      <c r="U2" s="358"/>
      <c r="V2" s="358"/>
      <c r="W2" s="358"/>
      <c r="X2" s="358"/>
      <c r="Y2" s="373"/>
      <c r="Z2" s="380" t="s">
        <v>3</v>
      </c>
      <c r="AA2" s="363"/>
      <c r="AB2" s="381"/>
      <c r="AC2" s="212"/>
      <c r="AD2" s="94"/>
      <c r="AE2" s="94"/>
      <c r="AF2" s="94"/>
      <c r="AG2" s="94"/>
      <c r="AH2" s="94"/>
      <c r="AI2" s="94"/>
      <c r="AJ2" s="94"/>
      <c r="AK2" s="94"/>
      <c r="AL2" s="94"/>
      <c r="AM2" s="94"/>
      <c r="AN2" s="94"/>
    </row>
    <row r="3" spans="1:40" ht="24" customHeight="1" x14ac:dyDescent="0.2">
      <c r="A3" s="378"/>
      <c r="B3" s="384" t="s">
        <v>4</v>
      </c>
      <c r="C3" s="358"/>
      <c r="D3" s="358"/>
      <c r="E3" s="358"/>
      <c r="F3" s="358"/>
      <c r="G3" s="358"/>
      <c r="H3" s="358"/>
      <c r="I3" s="358"/>
      <c r="J3" s="358"/>
      <c r="K3" s="358"/>
      <c r="L3" s="358"/>
      <c r="M3" s="358"/>
      <c r="N3" s="358"/>
      <c r="O3" s="358"/>
      <c r="P3" s="358"/>
      <c r="Q3" s="358"/>
      <c r="R3" s="358"/>
      <c r="S3" s="358"/>
      <c r="T3" s="358"/>
      <c r="U3" s="358"/>
      <c r="V3" s="358"/>
      <c r="W3" s="358"/>
      <c r="X3" s="358"/>
      <c r="Y3" s="373"/>
      <c r="Z3" s="380" t="s">
        <v>5</v>
      </c>
      <c r="AA3" s="363"/>
      <c r="AB3" s="381"/>
      <c r="AC3" s="212"/>
      <c r="AD3" s="94"/>
      <c r="AE3" s="94"/>
      <c r="AF3" s="94"/>
      <c r="AG3" s="94"/>
      <c r="AH3" s="94"/>
      <c r="AI3" s="94"/>
      <c r="AJ3" s="94"/>
      <c r="AK3" s="94"/>
      <c r="AL3" s="94"/>
      <c r="AM3" s="94"/>
      <c r="AN3" s="94"/>
    </row>
    <row r="4" spans="1:40" ht="15.75" customHeight="1" x14ac:dyDescent="0.2">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382" t="s">
        <v>6</v>
      </c>
      <c r="AA4" s="340"/>
      <c r="AB4" s="342"/>
      <c r="AC4" s="212"/>
      <c r="AD4" s="94"/>
      <c r="AE4" s="94"/>
      <c r="AF4" s="94"/>
      <c r="AG4" s="94"/>
      <c r="AH4" s="94"/>
      <c r="AI4" s="94"/>
      <c r="AJ4" s="94"/>
      <c r="AK4" s="94"/>
      <c r="AL4" s="94"/>
      <c r="AM4" s="94"/>
      <c r="AN4" s="94"/>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94"/>
      <c r="AE5" s="94"/>
      <c r="AF5" s="94"/>
      <c r="AG5" s="94"/>
      <c r="AH5" s="94"/>
      <c r="AI5" s="94"/>
      <c r="AJ5" s="94"/>
      <c r="AK5" s="94"/>
      <c r="AL5" s="94"/>
      <c r="AM5" s="94"/>
      <c r="AN5" s="94"/>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94"/>
      <c r="AE6" s="94"/>
      <c r="AF6" s="94"/>
      <c r="AG6" s="94"/>
      <c r="AH6" s="94"/>
      <c r="AI6" s="94"/>
      <c r="AJ6" s="94"/>
      <c r="AK6" s="94"/>
      <c r="AL6" s="94"/>
      <c r="AM6" s="94"/>
      <c r="AN6" s="94"/>
    </row>
    <row r="7" spans="1:40" ht="12.75" x14ac:dyDescent="0.2">
      <c r="A7" s="386" t="s">
        <v>7</v>
      </c>
      <c r="B7" s="371"/>
      <c r="C7" s="387" t="s">
        <v>8</v>
      </c>
      <c r="D7" s="388"/>
      <c r="E7" s="388"/>
      <c r="F7" s="388"/>
      <c r="G7" s="388"/>
      <c r="H7" s="388"/>
      <c r="I7" s="388"/>
      <c r="J7" s="388"/>
      <c r="K7" s="371"/>
      <c r="L7" s="97"/>
      <c r="M7" s="98"/>
      <c r="N7" s="98"/>
      <c r="O7" s="98"/>
      <c r="P7" s="98"/>
      <c r="Q7" s="99"/>
      <c r="R7" s="370" t="s">
        <v>9</v>
      </c>
      <c r="S7" s="388"/>
      <c r="T7" s="371"/>
      <c r="U7" s="389">
        <v>44169</v>
      </c>
      <c r="V7" s="371"/>
      <c r="W7" s="370" t="s">
        <v>10</v>
      </c>
      <c r="X7" s="371"/>
      <c r="Y7" s="397" t="s">
        <v>11</v>
      </c>
      <c r="Z7" s="361"/>
      <c r="AA7" s="394" t="s">
        <v>12</v>
      </c>
      <c r="AB7" s="361"/>
      <c r="AC7" s="212"/>
      <c r="AD7" s="94"/>
      <c r="AE7" s="94"/>
      <c r="AF7" s="94"/>
      <c r="AG7" s="94"/>
      <c r="AH7" s="94"/>
      <c r="AI7" s="94"/>
      <c r="AJ7" s="94"/>
      <c r="AK7" s="94"/>
      <c r="AL7" s="94"/>
      <c r="AM7" s="94"/>
      <c r="AN7" s="94"/>
    </row>
    <row r="8" spans="1:40" ht="12.75" x14ac:dyDescent="0.2">
      <c r="A8" s="372"/>
      <c r="B8" s="373"/>
      <c r="C8" s="372"/>
      <c r="D8" s="358"/>
      <c r="E8" s="358"/>
      <c r="F8" s="358"/>
      <c r="G8" s="358"/>
      <c r="H8" s="358"/>
      <c r="I8" s="358"/>
      <c r="J8" s="358"/>
      <c r="K8" s="373"/>
      <c r="L8" s="97"/>
      <c r="M8" s="98"/>
      <c r="N8" s="98"/>
      <c r="O8" s="98"/>
      <c r="P8" s="98"/>
      <c r="Q8" s="99"/>
      <c r="R8" s="372"/>
      <c r="S8" s="358"/>
      <c r="T8" s="373"/>
      <c r="U8" s="372"/>
      <c r="V8" s="373"/>
      <c r="W8" s="372"/>
      <c r="X8" s="373"/>
      <c r="Y8" s="395" t="s">
        <v>13</v>
      </c>
      <c r="Z8" s="381"/>
      <c r="AA8" s="396"/>
      <c r="AB8" s="381"/>
      <c r="AC8" s="212"/>
      <c r="AD8" s="94"/>
      <c r="AE8" s="94"/>
      <c r="AF8" s="94"/>
      <c r="AG8" s="94"/>
      <c r="AH8" s="94"/>
      <c r="AI8" s="94"/>
      <c r="AJ8" s="94"/>
      <c r="AK8" s="94"/>
      <c r="AL8" s="94"/>
      <c r="AM8" s="94"/>
      <c r="AN8" s="94"/>
    </row>
    <row r="9" spans="1:40" ht="12.75" x14ac:dyDescent="0.2">
      <c r="A9" s="374"/>
      <c r="B9" s="375"/>
      <c r="C9" s="374"/>
      <c r="D9" s="385"/>
      <c r="E9" s="385"/>
      <c r="F9" s="385"/>
      <c r="G9" s="385"/>
      <c r="H9" s="385"/>
      <c r="I9" s="385"/>
      <c r="J9" s="385"/>
      <c r="K9" s="375"/>
      <c r="L9" s="97"/>
      <c r="M9" s="98"/>
      <c r="N9" s="98"/>
      <c r="O9" s="98"/>
      <c r="P9" s="98"/>
      <c r="Q9" s="99"/>
      <c r="R9" s="374"/>
      <c r="S9" s="385"/>
      <c r="T9" s="375"/>
      <c r="U9" s="374"/>
      <c r="V9" s="375"/>
      <c r="W9" s="374"/>
      <c r="X9" s="375"/>
      <c r="Y9" s="392" t="s">
        <v>14</v>
      </c>
      <c r="Z9" s="342"/>
      <c r="AA9" s="393"/>
      <c r="AB9" s="342"/>
      <c r="AC9" s="212"/>
      <c r="AD9" s="94"/>
      <c r="AE9" s="94"/>
      <c r="AF9" s="94"/>
      <c r="AG9" s="94"/>
      <c r="AH9" s="94"/>
      <c r="AI9" s="94"/>
      <c r="AJ9" s="94"/>
      <c r="AK9" s="94"/>
      <c r="AL9" s="94"/>
      <c r="AM9" s="94"/>
      <c r="AN9" s="94"/>
    </row>
    <row r="10" spans="1:40" ht="9" customHeight="1" x14ac:dyDescent="0.2">
      <c r="A10" s="141"/>
      <c r="B10" s="8"/>
      <c r="C10" s="124"/>
      <c r="D10" s="124"/>
      <c r="E10" s="124"/>
      <c r="F10" s="124"/>
      <c r="G10" s="124"/>
      <c r="H10" s="124"/>
      <c r="I10" s="124"/>
      <c r="J10" s="124"/>
      <c r="K10" s="124"/>
      <c r="L10" s="124"/>
      <c r="M10" s="140"/>
      <c r="N10" s="140"/>
      <c r="O10" s="140"/>
      <c r="P10" s="140"/>
      <c r="Q10" s="140"/>
      <c r="R10" s="9"/>
      <c r="S10" s="9"/>
      <c r="T10" s="9"/>
      <c r="U10" s="9"/>
      <c r="V10" s="9"/>
      <c r="W10" s="10"/>
      <c r="X10" s="10"/>
      <c r="Y10" s="10"/>
      <c r="Z10" s="10"/>
      <c r="AA10" s="10"/>
      <c r="AB10" s="125"/>
      <c r="AC10" s="212"/>
      <c r="AD10" s="94"/>
      <c r="AE10" s="94"/>
      <c r="AF10" s="94"/>
      <c r="AG10" s="94"/>
      <c r="AH10" s="94"/>
      <c r="AI10" s="94"/>
      <c r="AJ10" s="94"/>
      <c r="AK10" s="94"/>
      <c r="AL10" s="94"/>
      <c r="AM10" s="94"/>
      <c r="AN10" s="94"/>
    </row>
    <row r="11" spans="1:40" ht="39" customHeight="1" x14ac:dyDescent="0.2">
      <c r="A11" s="334" t="s">
        <v>15</v>
      </c>
      <c r="B11" s="328"/>
      <c r="C11" s="376" t="s">
        <v>16</v>
      </c>
      <c r="D11" s="327"/>
      <c r="E11" s="327"/>
      <c r="F11" s="327"/>
      <c r="G11" s="327"/>
      <c r="H11" s="327"/>
      <c r="I11" s="327"/>
      <c r="J11" s="327"/>
      <c r="K11" s="328"/>
      <c r="L11" s="100"/>
      <c r="M11" s="398" t="s">
        <v>17</v>
      </c>
      <c r="N11" s="327"/>
      <c r="O11" s="327"/>
      <c r="P11" s="327"/>
      <c r="Q11" s="328"/>
      <c r="R11" s="326" t="s">
        <v>93</v>
      </c>
      <c r="S11" s="327"/>
      <c r="T11" s="327"/>
      <c r="U11" s="327"/>
      <c r="V11" s="328"/>
      <c r="W11" s="398" t="s">
        <v>19</v>
      </c>
      <c r="X11" s="328"/>
      <c r="Y11" s="326" t="s">
        <v>94</v>
      </c>
      <c r="Z11" s="327"/>
      <c r="AA11" s="327"/>
      <c r="AB11" s="328"/>
      <c r="AC11" s="212"/>
      <c r="AD11" s="94"/>
      <c r="AE11" s="94"/>
      <c r="AF11" s="94"/>
      <c r="AG11" s="94"/>
      <c r="AH11" s="94"/>
      <c r="AI11" s="94"/>
      <c r="AJ11" s="94"/>
      <c r="AK11" s="94"/>
      <c r="AL11" s="94"/>
      <c r="AM11" s="94"/>
      <c r="AN11" s="94"/>
    </row>
    <row r="12" spans="1:40" ht="9" customHeight="1" x14ac:dyDescent="0.2">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12"/>
      <c r="AD12" s="94"/>
      <c r="AE12" s="94"/>
      <c r="AF12" s="94"/>
      <c r="AG12" s="94"/>
      <c r="AH12" s="94"/>
      <c r="AI12" s="94"/>
      <c r="AJ12" s="94"/>
      <c r="AK12" s="94"/>
      <c r="AL12" s="94"/>
      <c r="AM12" s="94"/>
      <c r="AN12" s="94"/>
    </row>
    <row r="13" spans="1:40" ht="37.5" customHeight="1" x14ac:dyDescent="0.2">
      <c r="A13" s="334" t="s">
        <v>20</v>
      </c>
      <c r="B13" s="328"/>
      <c r="C13" s="525" t="str">
        <f>+'Ponderación '!B5</f>
        <v xml:space="preserve">Implementar la Estrategia Casa de Todas </v>
      </c>
      <c r="D13" s="327"/>
      <c r="E13" s="327"/>
      <c r="F13" s="327"/>
      <c r="G13" s="327"/>
      <c r="H13" s="327"/>
      <c r="I13" s="327"/>
      <c r="J13" s="327"/>
      <c r="K13" s="327"/>
      <c r="L13" s="327"/>
      <c r="M13" s="327"/>
      <c r="N13" s="327"/>
      <c r="O13" s="327"/>
      <c r="P13" s="327"/>
      <c r="Q13" s="328"/>
      <c r="R13" s="120"/>
      <c r="S13" s="336" t="s">
        <v>21</v>
      </c>
      <c r="T13" s="337"/>
      <c r="U13" s="13">
        <f>+'Ponderación '!E5</f>
        <v>1</v>
      </c>
      <c r="V13" s="338" t="s">
        <v>22</v>
      </c>
      <c r="W13" s="337"/>
      <c r="X13" s="337"/>
      <c r="Y13" s="337"/>
      <c r="Z13" s="120"/>
      <c r="AA13" s="343">
        <f>+'Ponderación '!D5</f>
        <v>0.40863010389512877</v>
      </c>
      <c r="AB13" s="328"/>
      <c r="AC13" s="269"/>
      <c r="AD13" s="120"/>
      <c r="AE13" s="120"/>
      <c r="AF13" s="120"/>
      <c r="AG13" s="120"/>
      <c r="AH13" s="120"/>
      <c r="AI13" s="120"/>
      <c r="AJ13" s="120"/>
      <c r="AK13" s="120"/>
      <c r="AL13" s="120"/>
      <c r="AM13" s="120"/>
      <c r="AN13" s="120"/>
    </row>
    <row r="14" spans="1:40" ht="16.5" customHeight="1" x14ac:dyDescent="0.2">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94"/>
      <c r="AE14" s="94"/>
      <c r="AF14" s="94"/>
      <c r="AG14" s="94"/>
      <c r="AH14" s="94"/>
      <c r="AI14" s="94"/>
      <c r="AJ14" s="94"/>
      <c r="AK14" s="94"/>
      <c r="AL14" s="94"/>
      <c r="AM14" s="94"/>
      <c r="AN14" s="94"/>
    </row>
    <row r="15" spans="1:40" ht="24" customHeight="1" x14ac:dyDescent="0.2">
      <c r="A15" s="386" t="s">
        <v>23</v>
      </c>
      <c r="B15" s="371"/>
      <c r="C15" s="15" t="s">
        <v>24</v>
      </c>
      <c r="D15" s="406" t="s">
        <v>25</v>
      </c>
      <c r="E15" s="407"/>
      <c r="F15" s="406" t="s">
        <v>26</v>
      </c>
      <c r="G15" s="407"/>
      <c r="H15" s="406" t="s">
        <v>27</v>
      </c>
      <c r="I15" s="328"/>
      <c r="J15" s="140"/>
      <c r="K15" s="129"/>
      <c r="L15" s="140"/>
      <c r="M15" s="123"/>
      <c r="N15" s="123"/>
      <c r="O15" s="123"/>
      <c r="P15" s="123"/>
      <c r="Q15" s="398" t="s">
        <v>28</v>
      </c>
      <c r="R15" s="327"/>
      <c r="S15" s="327"/>
      <c r="T15" s="327"/>
      <c r="U15" s="327"/>
      <c r="V15" s="327"/>
      <c r="W15" s="327"/>
      <c r="X15" s="327"/>
      <c r="Y15" s="327"/>
      <c r="Z15" s="327"/>
      <c r="AA15" s="327"/>
      <c r="AB15" s="328"/>
      <c r="AC15" s="212"/>
      <c r="AD15" s="94"/>
      <c r="AE15" s="94"/>
      <c r="AF15" s="94"/>
      <c r="AG15" s="94"/>
      <c r="AH15" s="94"/>
      <c r="AI15" s="94"/>
      <c r="AJ15" s="94"/>
      <c r="AK15" s="94"/>
      <c r="AL15" s="94"/>
      <c r="AM15" s="94"/>
      <c r="AN15" s="94"/>
    </row>
    <row r="16" spans="1:40" ht="35.25" customHeight="1" x14ac:dyDescent="0.2">
      <c r="A16" s="374"/>
      <c r="B16" s="375"/>
      <c r="C16" s="130"/>
      <c r="D16" s="368"/>
      <c r="E16" s="369"/>
      <c r="F16" s="368"/>
      <c r="G16" s="369"/>
      <c r="H16" s="368"/>
      <c r="I16" s="375"/>
      <c r="J16" s="140"/>
      <c r="K16" s="140"/>
      <c r="L16" s="140"/>
      <c r="M16" s="123"/>
      <c r="N16" s="123"/>
      <c r="O16" s="123"/>
      <c r="P16" s="123"/>
      <c r="Q16" s="411" t="s">
        <v>29</v>
      </c>
      <c r="R16" s="366"/>
      <c r="S16" s="366"/>
      <c r="T16" s="366"/>
      <c r="U16" s="366"/>
      <c r="V16" s="350"/>
      <c r="W16" s="410" t="s">
        <v>30</v>
      </c>
      <c r="X16" s="366"/>
      <c r="Y16" s="366"/>
      <c r="Z16" s="366"/>
      <c r="AA16" s="366"/>
      <c r="AB16" s="367"/>
      <c r="AC16" s="212"/>
      <c r="AD16" s="94"/>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13"/>
      <c r="AD17" s="101"/>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340"/>
      <c r="S18" s="341"/>
      <c r="T18" s="339"/>
      <c r="U18" s="340"/>
      <c r="V18" s="341"/>
      <c r="W18" s="339">
        <v>546902314</v>
      </c>
      <c r="X18" s="526"/>
      <c r="Y18" s="527"/>
      <c r="Z18" s="339">
        <v>521825500</v>
      </c>
      <c r="AA18" s="474"/>
      <c r="AB18" s="476"/>
      <c r="AC18" s="286">
        <f>+Z18/W18</f>
        <v>0.9541475445284</v>
      </c>
      <c r="AD18" s="101"/>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94"/>
      <c r="AE19" s="94"/>
      <c r="AF19" s="94"/>
      <c r="AG19" s="94"/>
      <c r="AH19" s="94"/>
      <c r="AI19" s="94"/>
      <c r="AJ19" s="94"/>
      <c r="AK19" s="94"/>
      <c r="AL19" s="94"/>
      <c r="AM19" s="94"/>
      <c r="AN19" s="94"/>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12"/>
      <c r="AD20" s="94"/>
      <c r="AE20" s="94"/>
      <c r="AF20" s="94"/>
      <c r="AG20" s="94"/>
      <c r="AH20" s="94"/>
      <c r="AI20" s="94"/>
      <c r="AJ20" s="94"/>
      <c r="AK20" s="94"/>
      <c r="AL20" s="94"/>
      <c r="AM20" s="94"/>
      <c r="AN20" s="94"/>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12"/>
      <c r="AD21" s="94"/>
      <c r="AE21" s="94"/>
      <c r="AF21" s="94"/>
      <c r="AG21" s="94"/>
      <c r="AH21" s="94"/>
      <c r="AI21" s="94"/>
      <c r="AJ21" s="94"/>
      <c r="AK21" s="94"/>
      <c r="AL21" s="94"/>
      <c r="AM21" s="94"/>
      <c r="AN21" s="94"/>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12"/>
      <c r="AD22" s="94"/>
      <c r="AE22" s="94"/>
      <c r="AF22" s="94"/>
      <c r="AG22" s="94"/>
      <c r="AH22" s="94"/>
      <c r="AI22" s="94"/>
      <c r="AJ22" s="94"/>
      <c r="AK22" s="94"/>
      <c r="AL22" s="94"/>
      <c r="AM22" s="94"/>
      <c r="AN22" s="94"/>
    </row>
    <row r="23" spans="1:40" ht="13.5" customHeight="1" x14ac:dyDescent="0.2">
      <c r="A23" s="528" t="str">
        <f>+C13</f>
        <v xml:space="preserve">Implementar la Estrategia Casa de Todas </v>
      </c>
      <c r="B23" s="353" t="s">
        <v>39</v>
      </c>
      <c r="C23" s="348"/>
      <c r="D23" s="356"/>
      <c r="E23" s="357"/>
      <c r="F23" s="348"/>
      <c r="G23" s="356"/>
      <c r="H23" s="357"/>
      <c r="I23" s="348"/>
      <c r="J23" s="356"/>
      <c r="K23" s="357"/>
      <c r="L23" s="348"/>
      <c r="M23" s="356"/>
      <c r="N23" s="357"/>
      <c r="O23" s="348"/>
      <c r="P23" s="402"/>
      <c r="Q23" s="404"/>
      <c r="R23" s="357"/>
      <c r="S23" s="357"/>
      <c r="T23" s="357"/>
      <c r="U23" s="357"/>
      <c r="V23" s="357"/>
      <c r="W23" s="357"/>
      <c r="X23" s="357"/>
      <c r="Y23" s="357"/>
      <c r="Z23" s="357"/>
      <c r="AA23" s="357"/>
      <c r="AB23" s="365"/>
      <c r="AC23" s="212"/>
      <c r="AD23" s="94"/>
      <c r="AE23" s="94"/>
      <c r="AF23" s="94"/>
      <c r="AG23" s="94"/>
      <c r="AH23" s="94"/>
      <c r="AI23" s="94"/>
      <c r="AJ23" s="94"/>
      <c r="AK23" s="94"/>
      <c r="AL23" s="94"/>
      <c r="AM23" s="94"/>
      <c r="AN23" s="94"/>
    </row>
    <row r="24" spans="1:40" ht="13.5" customHeight="1" x14ac:dyDescent="0.2">
      <c r="A24" s="352"/>
      <c r="B24" s="354"/>
      <c r="C24" s="355"/>
      <c r="D24" s="354"/>
      <c r="E24" s="358"/>
      <c r="F24" s="355"/>
      <c r="G24" s="354"/>
      <c r="H24" s="358"/>
      <c r="I24" s="355"/>
      <c r="J24" s="354"/>
      <c r="K24" s="358"/>
      <c r="L24" s="355"/>
      <c r="M24" s="354"/>
      <c r="N24" s="358"/>
      <c r="O24" s="355"/>
      <c r="P24" s="403"/>
      <c r="Q24" s="354"/>
      <c r="R24" s="358"/>
      <c r="S24" s="358"/>
      <c r="T24" s="358"/>
      <c r="U24" s="358"/>
      <c r="V24" s="358"/>
      <c r="W24" s="358"/>
      <c r="X24" s="358"/>
      <c r="Y24" s="358"/>
      <c r="Z24" s="358"/>
      <c r="AA24" s="358"/>
      <c r="AB24" s="373"/>
      <c r="AC24" s="212"/>
      <c r="AD24" s="94"/>
      <c r="AE24" s="94"/>
      <c r="AF24" s="94"/>
      <c r="AG24" s="94"/>
      <c r="AH24" s="94"/>
      <c r="AI24" s="94"/>
      <c r="AJ24" s="94"/>
      <c r="AK24" s="94"/>
      <c r="AL24" s="94"/>
      <c r="AM24" s="94"/>
      <c r="AN24" s="94"/>
    </row>
    <row r="25" spans="1:40" ht="13.5" customHeight="1" x14ac:dyDescent="0.2">
      <c r="A25" s="352"/>
      <c r="B25" s="354"/>
      <c r="C25" s="355"/>
      <c r="D25" s="354"/>
      <c r="E25" s="358"/>
      <c r="F25" s="355"/>
      <c r="G25" s="354"/>
      <c r="H25" s="358"/>
      <c r="I25" s="355"/>
      <c r="J25" s="354"/>
      <c r="K25" s="358"/>
      <c r="L25" s="355"/>
      <c r="M25" s="354"/>
      <c r="N25" s="358"/>
      <c r="O25" s="355"/>
      <c r="P25" s="403"/>
      <c r="Q25" s="354"/>
      <c r="R25" s="358"/>
      <c r="S25" s="358"/>
      <c r="T25" s="358"/>
      <c r="U25" s="358"/>
      <c r="V25" s="358"/>
      <c r="W25" s="358"/>
      <c r="X25" s="358"/>
      <c r="Y25" s="358"/>
      <c r="Z25" s="358"/>
      <c r="AA25" s="358"/>
      <c r="AB25" s="373"/>
      <c r="AC25" s="212"/>
      <c r="AD25" s="94"/>
      <c r="AE25" s="94"/>
      <c r="AF25" s="94"/>
      <c r="AG25" s="94"/>
      <c r="AH25" s="94"/>
      <c r="AI25" s="94"/>
      <c r="AJ25" s="94"/>
      <c r="AK25" s="94"/>
      <c r="AL25" s="94"/>
      <c r="AM25" s="94"/>
      <c r="AN25" s="94"/>
    </row>
    <row r="26" spans="1:40" ht="30.75" customHeight="1" x14ac:dyDescent="0.2">
      <c r="A26" s="352"/>
      <c r="B26" s="354"/>
      <c r="C26" s="355"/>
      <c r="D26" s="354"/>
      <c r="E26" s="337"/>
      <c r="F26" s="355"/>
      <c r="G26" s="354"/>
      <c r="H26" s="337"/>
      <c r="I26" s="355"/>
      <c r="J26" s="354"/>
      <c r="K26" s="337"/>
      <c r="L26" s="355"/>
      <c r="M26" s="354"/>
      <c r="N26" s="337"/>
      <c r="O26" s="355"/>
      <c r="P26" s="403"/>
      <c r="Q26" s="354"/>
      <c r="R26" s="337"/>
      <c r="S26" s="337"/>
      <c r="T26" s="337"/>
      <c r="U26" s="337"/>
      <c r="V26" s="337"/>
      <c r="W26" s="337"/>
      <c r="X26" s="337"/>
      <c r="Y26" s="337"/>
      <c r="Z26" s="337"/>
      <c r="AA26" s="337"/>
      <c r="AB26" s="373"/>
      <c r="AC26" s="212"/>
      <c r="AD26" s="94"/>
      <c r="AE26" s="94"/>
      <c r="AF26" s="94"/>
      <c r="AG26" s="94"/>
      <c r="AH26" s="94"/>
      <c r="AI26" s="94"/>
      <c r="AJ26" s="94"/>
      <c r="AK26" s="94"/>
      <c r="AL26" s="94"/>
      <c r="AM26" s="94"/>
      <c r="AN26" s="94"/>
    </row>
    <row r="27" spans="1:40" ht="51.75" customHeight="1" x14ac:dyDescent="0.2">
      <c r="A27" s="519"/>
      <c r="B27" s="520"/>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1"/>
      <c r="AC27" s="212"/>
      <c r="AD27" s="94"/>
      <c r="AE27" s="94"/>
      <c r="AF27" s="94"/>
      <c r="AG27" s="94"/>
      <c r="AH27" s="94"/>
      <c r="AI27" s="94"/>
      <c r="AJ27" s="94"/>
      <c r="AK27" s="94"/>
      <c r="AL27" s="94"/>
      <c r="AM27" s="94"/>
      <c r="AN27" s="94"/>
    </row>
    <row r="28" spans="1:40" ht="36.75" customHeight="1" x14ac:dyDescent="0.2">
      <c r="A28" s="522"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536"/>
      <c r="AC28" s="212"/>
      <c r="AD28" s="94"/>
      <c r="AE28" s="102"/>
      <c r="AF28" s="102"/>
      <c r="AG28" s="102"/>
      <c r="AH28" s="102"/>
      <c r="AI28" s="102"/>
      <c r="AJ28" s="102"/>
      <c r="AK28" s="102"/>
      <c r="AL28" s="102"/>
      <c r="AM28" s="102"/>
      <c r="AN28" s="94"/>
    </row>
    <row r="29" spans="1:40" ht="25.5" customHeight="1" x14ac:dyDescent="0.2">
      <c r="A29" s="523"/>
      <c r="B29" s="401"/>
      <c r="C29" s="401"/>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366"/>
      <c r="S29" s="366"/>
      <c r="T29" s="350"/>
      <c r="U29" s="510" t="s">
        <v>57</v>
      </c>
      <c r="V29" s="366"/>
      <c r="W29" s="366"/>
      <c r="X29" s="350"/>
      <c r="Y29" s="510" t="s">
        <v>58</v>
      </c>
      <c r="Z29" s="366"/>
      <c r="AA29" s="366"/>
      <c r="AB29" s="524"/>
      <c r="AC29" s="212"/>
      <c r="AD29" s="94"/>
      <c r="AE29" s="102"/>
      <c r="AF29" s="102"/>
      <c r="AG29" s="102"/>
      <c r="AH29" s="102"/>
      <c r="AI29" s="102"/>
      <c r="AJ29" s="102"/>
      <c r="AK29" s="102"/>
      <c r="AL29" s="102"/>
      <c r="AM29" s="102"/>
      <c r="AN29" s="94"/>
    </row>
    <row r="30" spans="1:40" ht="409.15" customHeight="1" thickBot="1" x14ac:dyDescent="0.25">
      <c r="A30" s="278" t="str">
        <f>+C13</f>
        <v xml:space="preserve">Implementar la Estrategia Casa de Todas </v>
      </c>
      <c r="B30" s="279">
        <f>+AA13</f>
        <v>0.40863010389512877</v>
      </c>
      <c r="C30" s="280">
        <f>+U13</f>
        <v>1</v>
      </c>
      <c r="D30" s="281">
        <f>+D70</f>
        <v>0</v>
      </c>
      <c r="E30" s="281">
        <f t="shared" ref="E30:O30" si="0">+E70</f>
        <v>0</v>
      </c>
      <c r="F30" s="281">
        <f t="shared" si="0"/>
        <v>0</v>
      </c>
      <c r="G30" s="281">
        <f t="shared" si="0"/>
        <v>0</v>
      </c>
      <c r="H30" s="281">
        <f t="shared" si="0"/>
        <v>0</v>
      </c>
      <c r="I30" s="281">
        <f t="shared" si="0"/>
        <v>0</v>
      </c>
      <c r="J30" s="281">
        <f t="shared" si="0"/>
        <v>0.15652297613495153</v>
      </c>
      <c r="K30" s="281">
        <f t="shared" si="0"/>
        <v>0.17257661471289526</v>
      </c>
      <c r="L30" s="281">
        <f t="shared" si="0"/>
        <v>0.17257661471289526</v>
      </c>
      <c r="M30" s="281">
        <f t="shared" si="0"/>
        <v>0.17257661471289526</v>
      </c>
      <c r="N30" s="281">
        <f t="shared" si="0"/>
        <v>0.17257661471289526</v>
      </c>
      <c r="O30" s="281">
        <f t="shared" si="0"/>
        <v>0.15652297613495153</v>
      </c>
      <c r="P30" s="281">
        <f>SUM(D30:O30)</f>
        <v>1.0033524111214842</v>
      </c>
      <c r="Q30" s="537" t="s">
        <v>213</v>
      </c>
      <c r="R30" s="538"/>
      <c r="S30" s="538"/>
      <c r="T30" s="539"/>
      <c r="U30" s="537" t="s">
        <v>190</v>
      </c>
      <c r="V30" s="538"/>
      <c r="W30" s="538"/>
      <c r="X30" s="539"/>
      <c r="Y30" s="540" t="s">
        <v>191</v>
      </c>
      <c r="Z30" s="541"/>
      <c r="AA30" s="541"/>
      <c r="AB30" s="542"/>
      <c r="AC30" s="103"/>
      <c r="AD30" s="94"/>
      <c r="AE30" s="102"/>
      <c r="AF30" s="102"/>
      <c r="AG30" s="102"/>
      <c r="AH30" s="102"/>
      <c r="AI30" s="102"/>
      <c r="AJ30" s="102"/>
      <c r="AK30" s="102"/>
      <c r="AL30" s="102"/>
      <c r="AM30" s="102"/>
      <c r="AN30" s="94"/>
    </row>
    <row r="31" spans="1:40" ht="18" customHeight="1" x14ac:dyDescent="0.2">
      <c r="A31" s="515"/>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7"/>
      <c r="AC31" s="286">
        <f>+P30/C30</f>
        <v>1.0033524111214842</v>
      </c>
      <c r="AD31" s="104"/>
      <c r="AE31" s="102"/>
      <c r="AF31" s="102"/>
      <c r="AG31" s="102"/>
      <c r="AH31" s="102"/>
      <c r="AI31" s="102"/>
      <c r="AJ31" s="102"/>
      <c r="AK31" s="102"/>
      <c r="AL31" s="102"/>
      <c r="AM31" s="102"/>
      <c r="AN31" s="94"/>
    </row>
    <row r="32" spans="1:40" ht="12.75" x14ac:dyDescent="0.2">
      <c r="A32" s="345" t="s">
        <v>59</v>
      </c>
      <c r="B32" s="400" t="s">
        <v>60</v>
      </c>
      <c r="C32" s="362" t="s">
        <v>61</v>
      </c>
      <c r="D32" s="363"/>
      <c r="E32" s="363"/>
      <c r="F32" s="363"/>
      <c r="G32" s="363"/>
      <c r="H32" s="363"/>
      <c r="I32" s="363"/>
      <c r="J32" s="363"/>
      <c r="K32" s="363"/>
      <c r="L32" s="363"/>
      <c r="M32" s="363"/>
      <c r="N32" s="363"/>
      <c r="O32" s="363"/>
      <c r="P32" s="364"/>
      <c r="Q32" s="362" t="s">
        <v>62</v>
      </c>
      <c r="R32" s="363"/>
      <c r="S32" s="363"/>
      <c r="T32" s="363"/>
      <c r="U32" s="363"/>
      <c r="V32" s="363"/>
      <c r="W32" s="363"/>
      <c r="X32" s="363"/>
      <c r="Y32" s="363"/>
      <c r="Z32" s="363"/>
      <c r="AA32" s="363"/>
      <c r="AB32" s="381"/>
      <c r="AC32" s="212"/>
      <c r="AD32" s="94"/>
      <c r="AE32" s="102"/>
      <c r="AF32" s="102"/>
      <c r="AG32" s="102"/>
      <c r="AH32" s="102"/>
      <c r="AI32" s="102"/>
      <c r="AJ32" s="102"/>
      <c r="AK32" s="102"/>
      <c r="AL32" s="102"/>
      <c r="AM32" s="102"/>
      <c r="AN32" s="94"/>
    </row>
    <row r="33" spans="1:40" ht="25.5" customHeight="1" x14ac:dyDescent="0.2">
      <c r="A33" s="352"/>
      <c r="B33" s="403"/>
      <c r="C33" s="296" t="s">
        <v>63</v>
      </c>
      <c r="D33" s="296" t="s">
        <v>44</v>
      </c>
      <c r="E33" s="296" t="s">
        <v>45</v>
      </c>
      <c r="F33" s="296" t="s">
        <v>46</v>
      </c>
      <c r="G33" s="296" t="s">
        <v>47</v>
      </c>
      <c r="H33" s="296" t="s">
        <v>48</v>
      </c>
      <c r="I33" s="296" t="s">
        <v>49</v>
      </c>
      <c r="J33" s="296" t="s">
        <v>50</v>
      </c>
      <c r="K33" s="296" t="s">
        <v>51</v>
      </c>
      <c r="L33" s="296" t="s">
        <v>52</v>
      </c>
      <c r="M33" s="296" t="s">
        <v>53</v>
      </c>
      <c r="N33" s="296" t="s">
        <v>54</v>
      </c>
      <c r="O33" s="296" t="s">
        <v>55</v>
      </c>
      <c r="P33" s="296" t="s">
        <v>76</v>
      </c>
      <c r="Q33" s="347" t="s">
        <v>77</v>
      </c>
      <c r="R33" s="357"/>
      <c r="S33" s="357"/>
      <c r="T33" s="357"/>
      <c r="U33" s="357"/>
      <c r="V33" s="357"/>
      <c r="W33" s="357"/>
      <c r="X33" s="357"/>
      <c r="Y33" s="357"/>
      <c r="Z33" s="357"/>
      <c r="AA33" s="357"/>
      <c r="AB33" s="365"/>
      <c r="AC33" s="212"/>
      <c r="AD33" s="94"/>
      <c r="AE33" s="105"/>
      <c r="AF33" s="105"/>
      <c r="AG33" s="105"/>
      <c r="AH33" s="105"/>
      <c r="AI33" s="105"/>
      <c r="AJ33" s="105"/>
      <c r="AK33" s="105"/>
      <c r="AL33" s="105"/>
      <c r="AM33" s="105"/>
      <c r="AN33" s="94"/>
    </row>
    <row r="34" spans="1:40" ht="135" customHeight="1" x14ac:dyDescent="0.2">
      <c r="A34" s="329" t="s">
        <v>103</v>
      </c>
      <c r="B34" s="331">
        <v>8.2000000000000003E-2</v>
      </c>
      <c r="C34" s="93" t="s">
        <v>79</v>
      </c>
      <c r="D34" s="298"/>
      <c r="E34" s="298"/>
      <c r="F34" s="298"/>
      <c r="G34" s="298"/>
      <c r="H34" s="298"/>
      <c r="I34" s="298"/>
      <c r="J34" s="298">
        <v>0.17</v>
      </c>
      <c r="K34" s="298">
        <v>0.17</v>
      </c>
      <c r="L34" s="298">
        <v>0.17</v>
      </c>
      <c r="M34" s="298">
        <v>0.17</v>
      </c>
      <c r="N34" s="298">
        <v>0.17</v>
      </c>
      <c r="O34" s="298">
        <v>0.15</v>
      </c>
      <c r="P34" s="115">
        <f t="shared" ref="P34:P42" si="1">SUM(D34:O34)</f>
        <v>1</v>
      </c>
      <c r="Q34" s="503" t="s">
        <v>214</v>
      </c>
      <c r="R34" s="503"/>
      <c r="S34" s="503"/>
      <c r="T34" s="503"/>
      <c r="U34" s="503"/>
      <c r="V34" s="503"/>
      <c r="W34" s="503"/>
      <c r="X34" s="503"/>
      <c r="Y34" s="503"/>
      <c r="Z34" s="503"/>
      <c r="AA34" s="503"/>
      <c r="AB34" s="503"/>
      <c r="AC34" s="216"/>
      <c r="AD34" s="94"/>
      <c r="AE34" s="106"/>
      <c r="AF34" s="106"/>
      <c r="AG34" s="106"/>
      <c r="AH34" s="106"/>
      <c r="AI34" s="106"/>
      <c r="AJ34" s="106"/>
      <c r="AK34" s="106"/>
      <c r="AL34" s="106"/>
      <c r="AM34" s="106"/>
      <c r="AN34" s="94"/>
    </row>
    <row r="35" spans="1:40" ht="135" customHeight="1" x14ac:dyDescent="0.2">
      <c r="A35" s="330"/>
      <c r="B35" s="331"/>
      <c r="C35" s="91" t="s">
        <v>80</v>
      </c>
      <c r="D35" s="205"/>
      <c r="E35" s="205"/>
      <c r="F35" s="205"/>
      <c r="G35" s="205"/>
      <c r="H35" s="205"/>
      <c r="I35" s="205"/>
      <c r="J35" s="205">
        <v>0.17</v>
      </c>
      <c r="K35" s="205">
        <v>0.17</v>
      </c>
      <c r="L35" s="205">
        <v>0.17</v>
      </c>
      <c r="M35" s="299">
        <v>0.17</v>
      </c>
      <c r="N35" s="205">
        <v>0.17</v>
      </c>
      <c r="O35" s="205">
        <v>0.15</v>
      </c>
      <c r="P35" s="115">
        <f t="shared" si="1"/>
        <v>1</v>
      </c>
      <c r="Q35" s="503"/>
      <c r="R35" s="503"/>
      <c r="S35" s="503"/>
      <c r="T35" s="503"/>
      <c r="U35" s="503"/>
      <c r="V35" s="503"/>
      <c r="W35" s="503"/>
      <c r="X35" s="503"/>
      <c r="Y35" s="503"/>
      <c r="Z35" s="503"/>
      <c r="AA35" s="503"/>
      <c r="AB35" s="503"/>
      <c r="AC35" s="216"/>
      <c r="AD35" s="94"/>
      <c r="AE35" s="94"/>
      <c r="AF35" s="94"/>
      <c r="AG35" s="94"/>
      <c r="AH35" s="94"/>
      <c r="AI35" s="94"/>
      <c r="AJ35" s="94"/>
      <c r="AK35" s="94"/>
      <c r="AL35" s="94"/>
      <c r="AM35" s="94"/>
      <c r="AN35" s="94"/>
    </row>
    <row r="36" spans="1:40" ht="27" customHeight="1" x14ac:dyDescent="0.2">
      <c r="A36" s="529" t="s">
        <v>104</v>
      </c>
      <c r="B36" s="530"/>
      <c r="C36" s="91"/>
      <c r="D36" s="92"/>
      <c r="E36" s="221"/>
      <c r="F36" s="92"/>
      <c r="G36" s="92"/>
      <c r="H36" s="92"/>
      <c r="I36" s="92"/>
      <c r="J36" s="92">
        <v>1184</v>
      </c>
      <c r="K36" s="92">
        <v>599</v>
      </c>
      <c r="L36" s="92">
        <v>826</v>
      </c>
      <c r="M36" s="92">
        <v>642</v>
      </c>
      <c r="N36" s="92">
        <v>494</v>
      </c>
      <c r="O36" s="92"/>
      <c r="P36" s="92">
        <f t="shared" si="1"/>
        <v>3745</v>
      </c>
      <c r="Q36" s="503"/>
      <c r="R36" s="503"/>
      <c r="S36" s="503"/>
      <c r="T36" s="503"/>
      <c r="U36" s="503"/>
      <c r="V36" s="503"/>
      <c r="W36" s="503"/>
      <c r="X36" s="503"/>
      <c r="Y36" s="503"/>
      <c r="Z36" s="503"/>
      <c r="AA36" s="503"/>
      <c r="AB36" s="503"/>
      <c r="AC36" s="214">
        <f>LEN(Q34)</f>
        <v>2221</v>
      </c>
      <c r="AD36" s="94"/>
      <c r="AE36" s="94"/>
      <c r="AF36" s="94"/>
      <c r="AG36" s="94"/>
      <c r="AH36" s="94"/>
      <c r="AI36" s="94"/>
      <c r="AJ36" s="94"/>
      <c r="AK36" s="94"/>
      <c r="AL36" s="94"/>
      <c r="AM36" s="94"/>
      <c r="AN36" s="94"/>
    </row>
    <row r="37" spans="1:40" ht="54" customHeight="1" x14ac:dyDescent="0.2">
      <c r="A37" s="329" t="s">
        <v>105</v>
      </c>
      <c r="B37" s="331">
        <v>8.2000000000000003E-2</v>
      </c>
      <c r="C37" s="93" t="s">
        <v>79</v>
      </c>
      <c r="D37" s="298"/>
      <c r="E37" s="298"/>
      <c r="F37" s="298"/>
      <c r="G37" s="298"/>
      <c r="H37" s="298"/>
      <c r="I37" s="298"/>
      <c r="J37" s="298">
        <v>0.17</v>
      </c>
      <c r="K37" s="298">
        <v>0.17</v>
      </c>
      <c r="L37" s="298">
        <v>0.17</v>
      </c>
      <c r="M37" s="298">
        <v>0.17</v>
      </c>
      <c r="N37" s="298">
        <v>0.17</v>
      </c>
      <c r="O37" s="298">
        <v>0.15</v>
      </c>
      <c r="P37" s="115">
        <f t="shared" si="1"/>
        <v>1</v>
      </c>
      <c r="Q37" s="503" t="s">
        <v>215</v>
      </c>
      <c r="R37" s="503"/>
      <c r="S37" s="503"/>
      <c r="T37" s="503"/>
      <c r="U37" s="503"/>
      <c r="V37" s="503"/>
      <c r="W37" s="503"/>
      <c r="X37" s="503"/>
      <c r="Y37" s="503"/>
      <c r="Z37" s="503"/>
      <c r="AA37" s="503"/>
      <c r="AB37" s="503"/>
      <c r="AC37" s="216"/>
      <c r="AD37" s="94"/>
      <c r="AE37" s="94"/>
      <c r="AF37" s="94"/>
      <c r="AG37" s="94"/>
      <c r="AH37" s="94"/>
      <c r="AI37" s="94"/>
      <c r="AJ37" s="94"/>
      <c r="AK37" s="94"/>
      <c r="AL37" s="94"/>
      <c r="AM37" s="94"/>
      <c r="AN37" s="94"/>
    </row>
    <row r="38" spans="1:40" ht="54" customHeight="1" x14ac:dyDescent="0.2">
      <c r="A38" s="330"/>
      <c r="B38" s="331"/>
      <c r="C38" s="91" t="s">
        <v>80</v>
      </c>
      <c r="D38" s="205"/>
      <c r="E38" s="205"/>
      <c r="F38" s="205"/>
      <c r="G38" s="205"/>
      <c r="H38" s="205"/>
      <c r="I38" s="205"/>
      <c r="J38" s="205">
        <v>0.17</v>
      </c>
      <c r="K38" s="205">
        <v>0.17</v>
      </c>
      <c r="L38" s="205">
        <v>0.17</v>
      </c>
      <c r="M38" s="299">
        <v>0.17</v>
      </c>
      <c r="N38" s="205">
        <v>0.17</v>
      </c>
      <c r="O38" s="205">
        <v>0.15</v>
      </c>
      <c r="P38" s="115">
        <f t="shared" si="1"/>
        <v>1</v>
      </c>
      <c r="Q38" s="503"/>
      <c r="R38" s="503"/>
      <c r="S38" s="503"/>
      <c r="T38" s="503"/>
      <c r="U38" s="503"/>
      <c r="V38" s="503"/>
      <c r="W38" s="503"/>
      <c r="X38" s="503"/>
      <c r="Y38" s="503"/>
      <c r="Z38" s="503"/>
      <c r="AA38" s="503"/>
      <c r="AB38" s="503"/>
      <c r="AC38" s="216"/>
      <c r="AD38" s="94"/>
      <c r="AE38" s="94"/>
      <c r="AF38" s="94"/>
      <c r="AG38" s="94"/>
      <c r="AH38" s="94"/>
      <c r="AI38" s="94"/>
      <c r="AJ38" s="94"/>
      <c r="AK38" s="94"/>
      <c r="AL38" s="94"/>
      <c r="AM38" s="94"/>
      <c r="AN38" s="94"/>
    </row>
    <row r="39" spans="1:40" ht="27" customHeight="1" x14ac:dyDescent="0.2">
      <c r="A39" s="529" t="s">
        <v>106</v>
      </c>
      <c r="B39" s="530"/>
      <c r="C39" s="91"/>
      <c r="D39" s="92"/>
      <c r="E39" s="92"/>
      <c r="F39" s="92"/>
      <c r="G39" s="92"/>
      <c r="H39" s="92"/>
      <c r="I39" s="92"/>
      <c r="J39" s="92">
        <v>319</v>
      </c>
      <c r="K39" s="92">
        <v>83</v>
      </c>
      <c r="L39" s="92">
        <v>196</v>
      </c>
      <c r="M39" s="92">
        <v>127</v>
      </c>
      <c r="N39" s="92">
        <f>930-725</f>
        <v>205</v>
      </c>
      <c r="O39" s="92"/>
      <c r="P39" s="112">
        <f t="shared" si="1"/>
        <v>930</v>
      </c>
      <c r="Q39" s="503"/>
      <c r="R39" s="503"/>
      <c r="S39" s="503"/>
      <c r="T39" s="503"/>
      <c r="U39" s="503"/>
      <c r="V39" s="503"/>
      <c r="W39" s="503"/>
      <c r="X39" s="503"/>
      <c r="Y39" s="503"/>
      <c r="Z39" s="503"/>
      <c r="AA39" s="503"/>
      <c r="AB39" s="503"/>
      <c r="AC39" s="214">
        <f>LEN(Q37)</f>
        <v>924</v>
      </c>
      <c r="AD39" s="94"/>
      <c r="AE39" s="94"/>
      <c r="AF39" s="94"/>
      <c r="AG39" s="94"/>
      <c r="AH39" s="94"/>
      <c r="AI39" s="94"/>
      <c r="AJ39" s="94"/>
      <c r="AK39" s="94"/>
      <c r="AL39" s="94"/>
      <c r="AM39" s="106"/>
      <c r="AN39" s="94"/>
    </row>
    <row r="40" spans="1:40" ht="95.45" customHeight="1" x14ac:dyDescent="0.2">
      <c r="A40" s="329" t="s">
        <v>107</v>
      </c>
      <c r="B40" s="331">
        <v>8.2000000000000003E-2</v>
      </c>
      <c r="C40" s="93" t="s">
        <v>79</v>
      </c>
      <c r="D40" s="298"/>
      <c r="E40" s="298"/>
      <c r="F40" s="298"/>
      <c r="G40" s="298"/>
      <c r="H40" s="298"/>
      <c r="I40" s="298"/>
      <c r="J40" s="298">
        <v>0.17</v>
      </c>
      <c r="K40" s="298">
        <v>0.17</v>
      </c>
      <c r="L40" s="298">
        <v>0.17</v>
      </c>
      <c r="M40" s="298">
        <v>0.17</v>
      </c>
      <c r="N40" s="298">
        <v>0.17</v>
      </c>
      <c r="O40" s="298">
        <v>0.15</v>
      </c>
      <c r="P40" s="115">
        <f t="shared" si="1"/>
        <v>1</v>
      </c>
      <c r="Q40" s="503" t="s">
        <v>216</v>
      </c>
      <c r="R40" s="503"/>
      <c r="S40" s="503"/>
      <c r="T40" s="503"/>
      <c r="U40" s="503"/>
      <c r="V40" s="503"/>
      <c r="W40" s="503"/>
      <c r="X40" s="503"/>
      <c r="Y40" s="503"/>
      <c r="Z40" s="503"/>
      <c r="AA40" s="503"/>
      <c r="AB40" s="503"/>
      <c r="AC40" s="216"/>
      <c r="AD40" s="94"/>
      <c r="AE40" s="94"/>
      <c r="AF40" s="94"/>
      <c r="AG40" s="94"/>
      <c r="AH40" s="94"/>
      <c r="AI40" s="94"/>
      <c r="AJ40" s="94"/>
      <c r="AK40" s="94"/>
      <c r="AL40" s="94"/>
      <c r="AM40" s="94"/>
      <c r="AN40" s="94"/>
    </row>
    <row r="41" spans="1:40" ht="95.45" customHeight="1" x14ac:dyDescent="0.2">
      <c r="A41" s="330"/>
      <c r="B41" s="331"/>
      <c r="C41" s="91" t="s">
        <v>80</v>
      </c>
      <c r="D41" s="205"/>
      <c r="E41" s="205"/>
      <c r="F41" s="205"/>
      <c r="G41" s="205"/>
      <c r="H41" s="205"/>
      <c r="I41" s="205"/>
      <c r="J41" s="205">
        <v>0.17</v>
      </c>
      <c r="K41" s="205">
        <v>0.17</v>
      </c>
      <c r="L41" s="205">
        <v>0.17</v>
      </c>
      <c r="M41" s="299">
        <v>0.17</v>
      </c>
      <c r="N41" s="205">
        <v>0.17</v>
      </c>
      <c r="O41" s="205">
        <v>0.15</v>
      </c>
      <c r="P41" s="115">
        <f t="shared" si="1"/>
        <v>1</v>
      </c>
      <c r="Q41" s="503"/>
      <c r="R41" s="503"/>
      <c r="S41" s="503"/>
      <c r="T41" s="503"/>
      <c r="U41" s="503"/>
      <c r="V41" s="503"/>
      <c r="W41" s="503"/>
      <c r="X41" s="503"/>
      <c r="Y41" s="503"/>
      <c r="Z41" s="503"/>
      <c r="AA41" s="503"/>
      <c r="AB41" s="503"/>
      <c r="AC41" s="216"/>
      <c r="AD41" s="94"/>
      <c r="AE41" s="94"/>
      <c r="AF41" s="94"/>
      <c r="AG41" s="94"/>
      <c r="AH41" s="94"/>
      <c r="AI41" s="94"/>
      <c r="AJ41" s="94"/>
      <c r="AK41" s="94"/>
      <c r="AL41" s="94"/>
      <c r="AM41" s="94"/>
      <c r="AN41" s="94"/>
    </row>
    <row r="42" spans="1:40" ht="31.5" customHeight="1" x14ac:dyDescent="0.2">
      <c r="A42" s="529" t="s">
        <v>108</v>
      </c>
      <c r="B42" s="530"/>
      <c r="C42" s="91"/>
      <c r="D42" s="92"/>
      <c r="E42" s="92"/>
      <c r="F42" s="92"/>
      <c r="G42" s="92"/>
      <c r="H42" s="92"/>
      <c r="I42" s="92"/>
      <c r="J42" s="92">
        <v>450</v>
      </c>
      <c r="K42" s="92">
        <v>90</v>
      </c>
      <c r="L42" s="92">
        <v>177</v>
      </c>
      <c r="M42" s="92">
        <v>248</v>
      </c>
      <c r="N42" s="92">
        <v>227</v>
      </c>
      <c r="O42" s="92"/>
      <c r="P42" s="112">
        <f t="shared" si="1"/>
        <v>1192</v>
      </c>
      <c r="Q42" s="503"/>
      <c r="R42" s="503"/>
      <c r="S42" s="503"/>
      <c r="T42" s="503"/>
      <c r="U42" s="503"/>
      <c r="V42" s="503"/>
      <c r="W42" s="503"/>
      <c r="X42" s="503"/>
      <c r="Y42" s="503"/>
      <c r="Z42" s="503"/>
      <c r="AA42" s="503"/>
      <c r="AB42" s="503"/>
      <c r="AC42" s="214">
        <f>LEN(Q40)</f>
        <v>1620</v>
      </c>
      <c r="AD42" s="94"/>
      <c r="AE42" s="94"/>
      <c r="AF42" s="94"/>
      <c r="AG42" s="94"/>
      <c r="AH42" s="94"/>
      <c r="AI42" s="94"/>
      <c r="AJ42" s="94"/>
      <c r="AK42" s="94"/>
      <c r="AL42" s="94"/>
      <c r="AM42" s="94"/>
      <c r="AN42" s="94"/>
    </row>
    <row r="43" spans="1:40" s="96" customFormat="1" ht="36.4" customHeight="1" x14ac:dyDescent="0.2">
      <c r="A43" s="329" t="s">
        <v>109</v>
      </c>
      <c r="B43" s="331">
        <v>8.2000000000000003E-2</v>
      </c>
      <c r="C43" s="93" t="s">
        <v>79</v>
      </c>
      <c r="D43" s="298"/>
      <c r="E43" s="298"/>
      <c r="F43" s="298"/>
      <c r="G43" s="298"/>
      <c r="H43" s="298"/>
      <c r="I43" s="298"/>
      <c r="J43" s="298">
        <v>0.17</v>
      </c>
      <c r="K43" s="298">
        <v>0.17</v>
      </c>
      <c r="L43" s="298">
        <v>0.17</v>
      </c>
      <c r="M43" s="298">
        <v>0.17</v>
      </c>
      <c r="N43" s="298">
        <v>0.17</v>
      </c>
      <c r="O43" s="298">
        <v>0.15</v>
      </c>
      <c r="P43" s="115">
        <f t="shared" ref="P43:P48" si="2">SUM(D43:O43)</f>
        <v>1</v>
      </c>
      <c r="Q43" s="535" t="s">
        <v>218</v>
      </c>
      <c r="R43" s="535"/>
      <c r="S43" s="535"/>
      <c r="T43" s="535"/>
      <c r="U43" s="535"/>
      <c r="V43" s="535"/>
      <c r="W43" s="535"/>
      <c r="X43" s="535"/>
      <c r="Y43" s="535"/>
      <c r="Z43" s="535"/>
      <c r="AA43" s="535"/>
      <c r="AB43" s="535"/>
      <c r="AC43" s="216"/>
      <c r="AD43" s="94"/>
      <c r="AE43" s="94"/>
      <c r="AF43" s="94"/>
      <c r="AG43" s="94"/>
      <c r="AH43" s="94"/>
      <c r="AI43" s="94"/>
      <c r="AJ43" s="94"/>
      <c r="AK43" s="94"/>
      <c r="AL43" s="94"/>
      <c r="AM43" s="94"/>
      <c r="AN43" s="94"/>
    </row>
    <row r="44" spans="1:40" s="96" customFormat="1" ht="36.4" customHeight="1" x14ac:dyDescent="0.2">
      <c r="A44" s="330"/>
      <c r="B44" s="331"/>
      <c r="C44" s="91" t="s">
        <v>80</v>
      </c>
      <c r="D44" s="205"/>
      <c r="E44" s="205"/>
      <c r="F44" s="205"/>
      <c r="G44" s="205"/>
      <c r="H44" s="205"/>
      <c r="I44" s="205"/>
      <c r="J44" s="205">
        <v>0.17</v>
      </c>
      <c r="K44" s="205">
        <v>0.17</v>
      </c>
      <c r="L44" s="205">
        <v>0.17</v>
      </c>
      <c r="M44" s="299">
        <v>0.17</v>
      </c>
      <c r="N44" s="205">
        <v>0.17</v>
      </c>
      <c r="O44" s="205">
        <v>0.15</v>
      </c>
      <c r="P44" s="115">
        <f t="shared" si="2"/>
        <v>1</v>
      </c>
      <c r="Q44" s="535"/>
      <c r="R44" s="535"/>
      <c r="S44" s="535"/>
      <c r="T44" s="535"/>
      <c r="U44" s="535"/>
      <c r="V44" s="535"/>
      <c r="W44" s="535"/>
      <c r="X44" s="535"/>
      <c r="Y44" s="535"/>
      <c r="Z44" s="535"/>
      <c r="AA44" s="535"/>
      <c r="AB44" s="535"/>
      <c r="AC44" s="216"/>
      <c r="AD44" s="94"/>
      <c r="AE44" s="94"/>
      <c r="AF44" s="94"/>
      <c r="AG44" s="94"/>
      <c r="AH44" s="94"/>
      <c r="AI44" s="94"/>
      <c r="AJ44" s="94"/>
      <c r="AK44" s="94"/>
      <c r="AL44" s="94"/>
      <c r="AM44" s="94"/>
      <c r="AN44" s="94"/>
    </row>
    <row r="45" spans="1:40" s="96" customFormat="1" ht="19.5" customHeight="1" x14ac:dyDescent="0.2">
      <c r="A45" s="529" t="s">
        <v>110</v>
      </c>
      <c r="B45" s="418"/>
      <c r="C45" s="91"/>
      <c r="D45" s="92"/>
      <c r="E45" s="92"/>
      <c r="F45" s="92"/>
      <c r="G45" s="92"/>
      <c r="H45" s="92"/>
      <c r="I45" s="92"/>
      <c r="J45" s="92">
        <v>1</v>
      </c>
      <c r="K45" s="92"/>
      <c r="L45" s="92">
        <v>1</v>
      </c>
      <c r="M45" s="92">
        <v>1</v>
      </c>
      <c r="N45" s="92">
        <v>1</v>
      </c>
      <c r="O45" s="92"/>
      <c r="P45" s="112">
        <f t="shared" si="2"/>
        <v>4</v>
      </c>
      <c r="Q45" s="535"/>
      <c r="R45" s="535"/>
      <c r="S45" s="535"/>
      <c r="T45" s="535"/>
      <c r="U45" s="535"/>
      <c r="V45" s="535"/>
      <c r="W45" s="535"/>
      <c r="X45" s="535"/>
      <c r="Y45" s="535"/>
      <c r="Z45" s="535"/>
      <c r="AA45" s="535"/>
      <c r="AB45" s="535"/>
      <c r="AC45" s="214">
        <f>LEN(Q43)</f>
        <v>400</v>
      </c>
      <c r="AD45" s="94"/>
      <c r="AE45" s="94"/>
      <c r="AF45" s="94"/>
      <c r="AG45" s="94"/>
      <c r="AH45" s="94"/>
      <c r="AI45" s="94"/>
      <c r="AJ45" s="94"/>
      <c r="AK45" s="94"/>
      <c r="AL45" s="94"/>
      <c r="AM45" s="94"/>
      <c r="AN45" s="94"/>
    </row>
    <row r="46" spans="1:40" s="96" customFormat="1" ht="116.45" customHeight="1" x14ac:dyDescent="0.2">
      <c r="A46" s="533" t="s">
        <v>111</v>
      </c>
      <c r="B46" s="331">
        <v>8.2000000000000003E-2</v>
      </c>
      <c r="C46" s="300" t="s">
        <v>79</v>
      </c>
      <c r="D46" s="301"/>
      <c r="E46" s="301"/>
      <c r="F46" s="301"/>
      <c r="G46" s="301"/>
      <c r="H46" s="301"/>
      <c r="I46" s="301"/>
      <c r="J46" s="301">
        <v>0.1</v>
      </c>
      <c r="K46" s="301">
        <v>0.18</v>
      </c>
      <c r="L46" s="301">
        <v>0.18</v>
      </c>
      <c r="M46" s="301">
        <v>0.18</v>
      </c>
      <c r="N46" s="301">
        <v>0.18</v>
      </c>
      <c r="O46" s="301">
        <v>0.18</v>
      </c>
      <c r="P46" s="302">
        <f t="shared" si="2"/>
        <v>1</v>
      </c>
      <c r="Q46" s="503" t="s">
        <v>217</v>
      </c>
      <c r="R46" s="503"/>
      <c r="S46" s="503"/>
      <c r="T46" s="503"/>
      <c r="U46" s="503"/>
      <c r="V46" s="503"/>
      <c r="W46" s="503"/>
      <c r="X46" s="503"/>
      <c r="Y46" s="503"/>
      <c r="Z46" s="503"/>
      <c r="AA46" s="503"/>
      <c r="AB46" s="503"/>
      <c r="AC46" s="216"/>
      <c r="AD46" s="94"/>
      <c r="AE46" s="94"/>
      <c r="AF46" s="94"/>
      <c r="AG46" s="94"/>
      <c r="AH46" s="94"/>
      <c r="AI46" s="94"/>
      <c r="AJ46" s="94"/>
      <c r="AK46" s="94"/>
      <c r="AL46" s="94"/>
      <c r="AM46" s="94"/>
      <c r="AN46" s="94"/>
    </row>
    <row r="47" spans="1:40" s="96" customFormat="1" ht="116.45" customHeight="1" x14ac:dyDescent="0.2">
      <c r="A47" s="534"/>
      <c r="B47" s="331"/>
      <c r="C47" s="303" t="s">
        <v>80</v>
      </c>
      <c r="D47" s="231"/>
      <c r="E47" s="231"/>
      <c r="F47" s="231"/>
      <c r="G47" s="231"/>
      <c r="H47" s="231"/>
      <c r="I47" s="231"/>
      <c r="J47" s="231">
        <v>0.1</v>
      </c>
      <c r="K47" s="231">
        <v>0.18</v>
      </c>
      <c r="L47" s="205">
        <v>0.18</v>
      </c>
      <c r="M47" s="299">
        <v>0.18</v>
      </c>
      <c r="N47" s="205">
        <v>0.18</v>
      </c>
      <c r="O47" s="205">
        <v>0.18</v>
      </c>
      <c r="P47" s="304">
        <f t="shared" si="2"/>
        <v>1</v>
      </c>
      <c r="Q47" s="503"/>
      <c r="R47" s="503"/>
      <c r="S47" s="503"/>
      <c r="T47" s="503"/>
      <c r="U47" s="503"/>
      <c r="V47" s="503"/>
      <c r="W47" s="503"/>
      <c r="X47" s="503"/>
      <c r="Y47" s="503"/>
      <c r="Z47" s="503"/>
      <c r="AA47" s="503"/>
      <c r="AB47" s="503"/>
      <c r="AC47" s="216"/>
      <c r="AD47" s="94"/>
      <c r="AE47" s="94"/>
      <c r="AF47" s="94"/>
      <c r="AG47" s="94"/>
      <c r="AH47" s="94"/>
      <c r="AI47" s="94"/>
      <c r="AJ47" s="94"/>
      <c r="AK47" s="94"/>
      <c r="AL47" s="94"/>
      <c r="AM47" s="94"/>
      <c r="AN47" s="94"/>
    </row>
    <row r="48" spans="1:40" s="96" customFormat="1" ht="19.5" customHeight="1" x14ac:dyDescent="0.2">
      <c r="A48" s="531"/>
      <c r="B48" s="532"/>
      <c r="C48" s="305"/>
      <c r="D48" s="306"/>
      <c r="E48" s="306"/>
      <c r="F48" s="306"/>
      <c r="G48" s="306"/>
      <c r="H48" s="306"/>
      <c r="I48" s="306"/>
      <c r="J48" s="306"/>
      <c r="K48" s="306"/>
      <c r="L48" s="306"/>
      <c r="M48" s="306"/>
      <c r="N48" s="306"/>
      <c r="O48" s="306"/>
      <c r="P48" s="307">
        <f t="shared" si="2"/>
        <v>0</v>
      </c>
      <c r="Q48" s="503"/>
      <c r="R48" s="503"/>
      <c r="S48" s="503"/>
      <c r="T48" s="503"/>
      <c r="U48" s="503"/>
      <c r="V48" s="503"/>
      <c r="W48" s="503"/>
      <c r="X48" s="503"/>
      <c r="Y48" s="503"/>
      <c r="Z48" s="503"/>
      <c r="AA48" s="503"/>
      <c r="AB48" s="503"/>
      <c r="AC48" s="214">
        <f>LEN(Q46)</f>
        <v>1759</v>
      </c>
      <c r="AD48" s="94"/>
      <c r="AE48" s="94"/>
      <c r="AF48" s="94"/>
      <c r="AG48" s="94"/>
      <c r="AH48" s="94"/>
      <c r="AI48" s="94"/>
      <c r="AJ48" s="94"/>
      <c r="AK48" s="94"/>
      <c r="AL48" s="94"/>
      <c r="AM48" s="94"/>
      <c r="AN48" s="94"/>
    </row>
    <row r="49" spans="1:40" ht="17.25" customHeight="1" thickBot="1" x14ac:dyDescent="0.25">
      <c r="A49" s="131"/>
      <c r="B49" s="123"/>
      <c r="C49" s="123"/>
      <c r="D49" s="123"/>
      <c r="E49" s="123"/>
      <c r="F49" s="123"/>
      <c r="G49" s="123"/>
      <c r="H49" s="123"/>
      <c r="I49" s="123"/>
      <c r="J49" s="123"/>
      <c r="K49" s="123"/>
      <c r="L49" s="123"/>
      <c r="M49" s="123"/>
      <c r="N49" s="123"/>
      <c r="O49" s="123"/>
      <c r="P49" s="123"/>
      <c r="Q49" s="123"/>
      <c r="R49" s="123"/>
      <c r="S49" s="123"/>
      <c r="T49" s="123"/>
      <c r="U49" s="123"/>
      <c r="V49" s="123"/>
      <c r="W49" s="123"/>
      <c r="X49" s="134"/>
      <c r="Y49" s="123"/>
      <c r="Z49" s="123"/>
      <c r="AA49" s="123"/>
      <c r="AB49" s="7"/>
      <c r="AC49" s="212"/>
      <c r="AD49" s="94"/>
      <c r="AE49" s="94"/>
      <c r="AF49" s="94"/>
      <c r="AG49" s="94"/>
      <c r="AH49" s="94"/>
      <c r="AI49" s="94"/>
      <c r="AJ49" s="94"/>
      <c r="AK49" s="94"/>
      <c r="AL49" s="94"/>
      <c r="AM49" s="94"/>
      <c r="AN49" s="94"/>
    </row>
    <row r="50" spans="1:40" ht="27" customHeight="1" x14ac:dyDescent="0.2">
      <c r="A50" s="427" t="s">
        <v>83</v>
      </c>
      <c r="B50" s="431" t="s">
        <v>84</v>
      </c>
      <c r="C50" s="360"/>
      <c r="D50" s="360"/>
      <c r="E50" s="360"/>
      <c r="F50" s="360"/>
      <c r="G50" s="432"/>
      <c r="H50" s="429" t="s">
        <v>85</v>
      </c>
      <c r="I50" s="388"/>
      <c r="J50" s="388"/>
      <c r="K50" s="388"/>
      <c r="L50" s="388"/>
      <c r="M50" s="388"/>
      <c r="N50" s="431" t="s">
        <v>84</v>
      </c>
      <c r="O50" s="360"/>
      <c r="P50" s="360"/>
      <c r="Q50" s="360"/>
      <c r="R50" s="360"/>
      <c r="S50" s="432"/>
      <c r="T50" s="433" t="s">
        <v>86</v>
      </c>
      <c r="U50" s="388"/>
      <c r="V50" s="388"/>
      <c r="W50" s="434"/>
      <c r="X50" s="431" t="s">
        <v>87</v>
      </c>
      <c r="Y50" s="360"/>
      <c r="Z50" s="360"/>
      <c r="AA50" s="360"/>
      <c r="AB50" s="361"/>
      <c r="AC50" s="212"/>
      <c r="AD50" s="94"/>
      <c r="AE50" s="94"/>
      <c r="AF50" s="94"/>
      <c r="AG50" s="94"/>
      <c r="AH50" s="94"/>
      <c r="AI50" s="94"/>
      <c r="AJ50" s="94"/>
      <c r="AK50" s="94"/>
      <c r="AL50" s="94"/>
      <c r="AM50" s="94"/>
      <c r="AN50" s="94"/>
    </row>
    <row r="51" spans="1:40" ht="27" customHeight="1" x14ac:dyDescent="0.2">
      <c r="A51" s="352"/>
      <c r="B51" s="435" t="s">
        <v>168</v>
      </c>
      <c r="C51" s="363"/>
      <c r="D51" s="363"/>
      <c r="E51" s="363"/>
      <c r="F51" s="363"/>
      <c r="G51" s="364"/>
      <c r="H51" s="354"/>
      <c r="I51" s="358"/>
      <c r="J51" s="358"/>
      <c r="K51" s="358"/>
      <c r="L51" s="358"/>
      <c r="M51" s="358"/>
      <c r="N51" s="435" t="s">
        <v>88</v>
      </c>
      <c r="O51" s="363"/>
      <c r="P51" s="363"/>
      <c r="Q51" s="363"/>
      <c r="R51" s="363"/>
      <c r="S51" s="364"/>
      <c r="T51" s="354"/>
      <c r="U51" s="358"/>
      <c r="V51" s="358"/>
      <c r="W51" s="355"/>
      <c r="X51" s="435" t="s">
        <v>166</v>
      </c>
      <c r="Y51" s="363"/>
      <c r="Z51" s="363"/>
      <c r="AA51" s="363"/>
      <c r="AB51" s="381"/>
      <c r="AC51" s="212"/>
      <c r="AD51" s="94"/>
      <c r="AE51" s="94"/>
      <c r="AF51" s="94"/>
      <c r="AG51" s="94"/>
      <c r="AH51" s="94"/>
      <c r="AI51" s="94"/>
      <c r="AJ51" s="94"/>
      <c r="AK51" s="94"/>
      <c r="AL51" s="94"/>
      <c r="AM51" s="94"/>
      <c r="AN51" s="94"/>
    </row>
    <row r="52" spans="1:40" ht="27" customHeight="1" thickBot="1" x14ac:dyDescent="0.25">
      <c r="A52" s="428"/>
      <c r="B52" s="426" t="s">
        <v>90</v>
      </c>
      <c r="C52" s="340"/>
      <c r="D52" s="340"/>
      <c r="E52" s="340"/>
      <c r="F52" s="340"/>
      <c r="G52" s="341"/>
      <c r="H52" s="430"/>
      <c r="I52" s="385"/>
      <c r="J52" s="385"/>
      <c r="K52" s="385"/>
      <c r="L52" s="385"/>
      <c r="M52" s="385"/>
      <c r="N52" s="426" t="s">
        <v>91</v>
      </c>
      <c r="O52" s="340"/>
      <c r="P52" s="340"/>
      <c r="Q52" s="340"/>
      <c r="R52" s="340"/>
      <c r="S52" s="341"/>
      <c r="T52" s="430"/>
      <c r="U52" s="385"/>
      <c r="V52" s="385"/>
      <c r="W52" s="369"/>
      <c r="X52" s="426" t="s">
        <v>92</v>
      </c>
      <c r="Y52" s="340"/>
      <c r="Z52" s="340"/>
      <c r="AA52" s="340"/>
      <c r="AB52" s="342"/>
      <c r="AC52" s="212"/>
      <c r="AD52" s="94"/>
      <c r="AE52" s="94"/>
      <c r="AF52" s="94"/>
      <c r="AG52" s="94"/>
      <c r="AH52" s="94"/>
      <c r="AI52" s="94"/>
      <c r="AJ52" s="94"/>
      <c r="AK52" s="94"/>
      <c r="AL52" s="94"/>
      <c r="AM52" s="94"/>
      <c r="AN52" s="94"/>
    </row>
    <row r="53" spans="1:40" ht="13.5" customHeight="1" x14ac:dyDescent="0.2">
      <c r="A53" s="94"/>
      <c r="B53" s="94"/>
      <c r="C53" s="94"/>
      <c r="D53" s="94"/>
      <c r="E53" s="94"/>
      <c r="F53" s="94"/>
      <c r="G53" s="104"/>
      <c r="H53" s="94"/>
      <c r="I53" s="94"/>
      <c r="J53" s="94"/>
      <c r="K53" s="94"/>
      <c r="L53" s="94"/>
      <c r="M53" s="94"/>
      <c r="N53" s="94"/>
      <c r="O53" s="94"/>
      <c r="P53" s="94"/>
      <c r="Q53" s="94"/>
      <c r="R53" s="94"/>
      <c r="S53" s="94"/>
      <c r="T53" s="94"/>
      <c r="U53" s="94"/>
      <c r="V53" s="94"/>
      <c r="W53" s="94"/>
      <c r="X53" s="94"/>
      <c r="Y53" s="94"/>
      <c r="Z53" s="94"/>
      <c r="AA53" s="94"/>
      <c r="AB53" s="94"/>
      <c r="AC53" s="212"/>
      <c r="AD53" s="94"/>
      <c r="AE53" s="94"/>
      <c r="AF53" s="94"/>
      <c r="AG53" s="94"/>
      <c r="AH53" s="94"/>
      <c r="AI53" s="94"/>
      <c r="AJ53" s="94"/>
      <c r="AK53" s="94"/>
      <c r="AL53" s="94"/>
      <c r="AM53" s="94"/>
      <c r="AN53" s="94"/>
    </row>
    <row r="54" spans="1:40" ht="13.5" customHeight="1" x14ac:dyDescent="0.2">
      <c r="A54" s="94"/>
      <c r="B54" s="94"/>
      <c r="C54" s="94"/>
      <c r="D54" s="94"/>
      <c r="E54" s="94"/>
      <c r="F54" s="108"/>
      <c r="G54" s="109"/>
      <c r="H54" s="94"/>
      <c r="I54" s="94"/>
      <c r="J54" s="94"/>
      <c r="K54" s="94"/>
      <c r="L54" s="94"/>
      <c r="M54" s="94"/>
      <c r="N54" s="94"/>
      <c r="O54" s="94"/>
      <c r="P54" s="94"/>
      <c r="Q54" s="94"/>
      <c r="R54" s="94"/>
      <c r="S54" s="94"/>
      <c r="T54" s="94"/>
      <c r="U54" s="94"/>
      <c r="V54" s="94"/>
      <c r="W54" s="94"/>
      <c r="X54" s="94"/>
      <c r="Y54" s="94"/>
      <c r="Z54" s="94"/>
      <c r="AA54" s="94"/>
      <c r="AB54" s="94"/>
      <c r="AC54" s="212"/>
      <c r="AD54" s="94"/>
      <c r="AE54" s="94"/>
      <c r="AF54" s="94"/>
      <c r="AG54" s="94"/>
      <c r="AH54" s="94"/>
      <c r="AI54" s="94"/>
      <c r="AJ54" s="94"/>
      <c r="AK54" s="94"/>
      <c r="AL54" s="94"/>
      <c r="AM54" s="94"/>
      <c r="AN54" s="94"/>
    </row>
    <row r="55" spans="1:40" ht="13.5" customHeight="1" x14ac:dyDescent="0.2">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212"/>
      <c r="AD55" s="94"/>
      <c r="AE55" s="94"/>
      <c r="AF55" s="94"/>
      <c r="AG55" s="94"/>
      <c r="AH55" s="94"/>
      <c r="AI55" s="94"/>
      <c r="AJ55" s="94"/>
      <c r="AK55" s="94"/>
      <c r="AL55" s="94"/>
      <c r="AM55" s="94"/>
      <c r="AN55" s="94"/>
    </row>
    <row r="56" spans="1:40" ht="13.5" customHeight="1" x14ac:dyDescent="0.2">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212"/>
      <c r="AD56" s="94"/>
      <c r="AE56" s="94"/>
      <c r="AF56" s="94"/>
      <c r="AG56" s="94"/>
      <c r="AH56" s="94"/>
      <c r="AI56" s="94"/>
      <c r="AJ56" s="94"/>
      <c r="AK56" s="94"/>
      <c r="AL56" s="94"/>
      <c r="AM56" s="94"/>
      <c r="AN56" s="94"/>
    </row>
    <row r="57" spans="1:40" s="167" customFormat="1" ht="22.15" customHeight="1" x14ac:dyDescent="0.2">
      <c r="A57" s="440" t="s">
        <v>59</v>
      </c>
      <c r="B57" s="440" t="s">
        <v>60</v>
      </c>
      <c r="C57" s="440" t="s">
        <v>61</v>
      </c>
      <c r="D57" s="440"/>
      <c r="E57" s="440"/>
      <c r="F57" s="440"/>
      <c r="G57" s="440"/>
      <c r="H57" s="440"/>
      <c r="I57" s="440"/>
      <c r="J57" s="440"/>
      <c r="K57" s="440"/>
      <c r="L57" s="440"/>
      <c r="M57" s="440"/>
      <c r="N57" s="440"/>
      <c r="O57" s="440"/>
      <c r="P57" s="440"/>
      <c r="AC57" s="293"/>
    </row>
    <row r="58" spans="1:40" s="167" customFormat="1" ht="22.15" customHeight="1" x14ac:dyDescent="0.2">
      <c r="A58" s="440"/>
      <c r="B58" s="440"/>
      <c r="C58" s="168" t="s">
        <v>63</v>
      </c>
      <c r="D58" s="168" t="s">
        <v>64</v>
      </c>
      <c r="E58" s="168" t="s">
        <v>65</v>
      </c>
      <c r="F58" s="168" t="s">
        <v>66</v>
      </c>
      <c r="G58" s="168" t="s">
        <v>67</v>
      </c>
      <c r="H58" s="168" t="s">
        <v>68</v>
      </c>
      <c r="I58" s="168" t="s">
        <v>69</v>
      </c>
      <c r="J58" s="168" t="s">
        <v>70</v>
      </c>
      <c r="K58" s="168" t="s">
        <v>71</v>
      </c>
      <c r="L58" s="168" t="s">
        <v>72</v>
      </c>
      <c r="M58" s="168" t="s">
        <v>73</v>
      </c>
      <c r="N58" s="168" t="s">
        <v>74</v>
      </c>
      <c r="O58" s="168" t="s">
        <v>75</v>
      </c>
      <c r="P58" s="168" t="s">
        <v>76</v>
      </c>
      <c r="AC58" s="293"/>
    </row>
    <row r="59" spans="1:40" s="173" customFormat="1" ht="22.15" customHeight="1" x14ac:dyDescent="0.25">
      <c r="A59" s="517" t="str">
        <f>+A34</f>
        <v>Realizar atenciones en intervención social que comprenden plan de intervención, asesoría, acompañamiento, enrutamiento y seguimiento a mujeres que realizan actividades sexuales pagadas</v>
      </c>
      <c r="B59" s="438">
        <f>+B34</f>
        <v>8.2000000000000003E-2</v>
      </c>
      <c r="C59" s="169" t="s">
        <v>79</v>
      </c>
      <c r="D59" s="170">
        <f t="shared" ref="D59:I59" si="3">+D34*$B$34/$P$34</f>
        <v>0</v>
      </c>
      <c r="E59" s="170">
        <f t="shared" si="3"/>
        <v>0</v>
      </c>
      <c r="F59" s="170">
        <f t="shared" si="3"/>
        <v>0</v>
      </c>
      <c r="G59" s="170">
        <f t="shared" si="3"/>
        <v>0</v>
      </c>
      <c r="H59" s="170">
        <f t="shared" si="3"/>
        <v>0</v>
      </c>
      <c r="I59" s="170">
        <f t="shared" si="3"/>
        <v>0</v>
      </c>
      <c r="J59" s="170">
        <f>+J34*$B$34/$P$34</f>
        <v>1.3940000000000001E-2</v>
      </c>
      <c r="K59" s="170">
        <f>+K34*$B$34/$P$34</f>
        <v>1.3940000000000001E-2</v>
      </c>
      <c r="L59" s="170">
        <f t="shared" ref="L59:O59" si="4">+L34*$B$34/$P$34</f>
        <v>1.3940000000000001E-2</v>
      </c>
      <c r="M59" s="170">
        <f t="shared" si="4"/>
        <v>1.3940000000000001E-2</v>
      </c>
      <c r="N59" s="170">
        <f t="shared" si="4"/>
        <v>1.3940000000000001E-2</v>
      </c>
      <c r="O59" s="170">
        <f t="shared" si="4"/>
        <v>1.23E-2</v>
      </c>
      <c r="P59" s="171">
        <f>SUM(D59:O59)</f>
        <v>8.2000000000000017E-2</v>
      </c>
      <c r="AC59" s="172"/>
    </row>
    <row r="60" spans="1:40" s="173" customFormat="1" ht="22.15" customHeight="1" x14ac:dyDescent="0.25">
      <c r="A60" s="518"/>
      <c r="B60" s="439"/>
      <c r="C60" s="174" t="s">
        <v>80</v>
      </c>
      <c r="D60" s="175">
        <f t="shared" ref="D60:I60" si="5">+D35*$B$34/$P$34</f>
        <v>0</v>
      </c>
      <c r="E60" s="175">
        <f t="shared" si="5"/>
        <v>0</v>
      </c>
      <c r="F60" s="175">
        <f t="shared" si="5"/>
        <v>0</v>
      </c>
      <c r="G60" s="175">
        <f t="shared" si="5"/>
        <v>0</v>
      </c>
      <c r="H60" s="175">
        <f t="shared" si="5"/>
        <v>0</v>
      </c>
      <c r="I60" s="175">
        <f t="shared" si="5"/>
        <v>0</v>
      </c>
      <c r="J60" s="175">
        <f>+J35*$B$34/$P$34</f>
        <v>1.3940000000000001E-2</v>
      </c>
      <c r="K60" s="175">
        <f>+K35*$B$34/$P$34</f>
        <v>1.3940000000000001E-2</v>
      </c>
      <c r="L60" s="175">
        <f t="shared" ref="L60:O60" si="6">+L35*$B$34/$P$34</f>
        <v>1.3940000000000001E-2</v>
      </c>
      <c r="M60" s="175">
        <f t="shared" si="6"/>
        <v>1.3940000000000001E-2</v>
      </c>
      <c r="N60" s="175">
        <f t="shared" si="6"/>
        <v>1.3940000000000001E-2</v>
      </c>
      <c r="O60" s="175">
        <f t="shared" si="6"/>
        <v>1.23E-2</v>
      </c>
      <c r="P60" s="171">
        <f t="shared" ref="P60:P69" si="7">SUM(D60:O60)</f>
        <v>8.2000000000000017E-2</v>
      </c>
      <c r="AC60" s="172"/>
    </row>
    <row r="61" spans="1:40" s="173" customFormat="1" ht="22.15" customHeight="1" x14ac:dyDescent="0.25">
      <c r="A61" s="517" t="str">
        <f>+A37</f>
        <v>Realizar atenciones psicosociales  (valoracion, asesoría y seguimiento) a mujeres que realizan actividades sexuales pagadas y sus familias</v>
      </c>
      <c r="B61" s="438">
        <f>+B37</f>
        <v>8.2000000000000003E-2</v>
      </c>
      <c r="C61" s="169" t="s">
        <v>79</v>
      </c>
      <c r="D61" s="170">
        <f>+D37*$B$37/$P$34</f>
        <v>0</v>
      </c>
      <c r="E61" s="170">
        <f t="shared" ref="E61:I61" si="8">+E37*$B$37/$P$34</f>
        <v>0</v>
      </c>
      <c r="F61" s="170">
        <f t="shared" si="8"/>
        <v>0</v>
      </c>
      <c r="G61" s="170">
        <f t="shared" si="8"/>
        <v>0</v>
      </c>
      <c r="H61" s="170">
        <f t="shared" si="8"/>
        <v>0</v>
      </c>
      <c r="I61" s="170">
        <f t="shared" si="8"/>
        <v>0</v>
      </c>
      <c r="J61" s="170">
        <f>+J37*$B$37/$P$34</f>
        <v>1.3940000000000001E-2</v>
      </c>
      <c r="K61" s="170">
        <f t="shared" ref="K61:O61" si="9">+K37*$B$37/$P$34</f>
        <v>1.3940000000000001E-2</v>
      </c>
      <c r="L61" s="170">
        <f t="shared" si="9"/>
        <v>1.3940000000000001E-2</v>
      </c>
      <c r="M61" s="170">
        <f t="shared" si="9"/>
        <v>1.3940000000000001E-2</v>
      </c>
      <c r="N61" s="170">
        <f t="shared" si="9"/>
        <v>1.3940000000000001E-2</v>
      </c>
      <c r="O61" s="170">
        <f t="shared" si="9"/>
        <v>1.23E-2</v>
      </c>
      <c r="P61" s="171">
        <f>SUM(D61:O61)</f>
        <v>8.2000000000000017E-2</v>
      </c>
      <c r="AC61" s="172"/>
    </row>
    <row r="62" spans="1:40" s="173" customFormat="1" ht="22.15" customHeight="1" x14ac:dyDescent="0.25">
      <c r="A62" s="518"/>
      <c r="B62" s="439"/>
      <c r="C62" s="174" t="s">
        <v>80</v>
      </c>
      <c r="D62" s="175">
        <f>+D38*$B$37/$P$34</f>
        <v>0</v>
      </c>
      <c r="E62" s="175">
        <f t="shared" ref="E62:I62" si="10">+E38*$B$37/$P$34</f>
        <v>0</v>
      </c>
      <c r="F62" s="175">
        <f t="shared" si="10"/>
        <v>0</v>
      </c>
      <c r="G62" s="175">
        <f t="shared" si="10"/>
        <v>0</v>
      </c>
      <c r="H62" s="175">
        <f t="shared" si="10"/>
        <v>0</v>
      </c>
      <c r="I62" s="175">
        <f t="shared" si="10"/>
        <v>0</v>
      </c>
      <c r="J62" s="175">
        <f>+J38*$B$37/$P$34</f>
        <v>1.3940000000000001E-2</v>
      </c>
      <c r="K62" s="175">
        <f t="shared" ref="K62:O62" si="11">+K38*$B$37/$P$34</f>
        <v>1.3940000000000001E-2</v>
      </c>
      <c r="L62" s="175">
        <f t="shared" si="11"/>
        <v>1.3940000000000001E-2</v>
      </c>
      <c r="M62" s="175">
        <f t="shared" si="11"/>
        <v>1.3940000000000001E-2</v>
      </c>
      <c r="N62" s="175">
        <f t="shared" si="11"/>
        <v>1.3940000000000001E-2</v>
      </c>
      <c r="O62" s="175">
        <f t="shared" si="11"/>
        <v>1.23E-2</v>
      </c>
      <c r="P62" s="171">
        <f t="shared" ref="P62" si="12">SUM(D62:O62)</f>
        <v>8.2000000000000017E-2</v>
      </c>
      <c r="AC62" s="172"/>
    </row>
    <row r="63" spans="1:40" s="173" customFormat="1" ht="22.15" customHeight="1" x14ac:dyDescent="0.25">
      <c r="A63" s="517" t="str">
        <f>+A40</f>
        <v>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v>
      </c>
      <c r="B63" s="438">
        <f>+B40</f>
        <v>8.2000000000000003E-2</v>
      </c>
      <c r="C63" s="169" t="s">
        <v>79</v>
      </c>
      <c r="D63" s="170">
        <f t="shared" ref="D63:I64" si="13">+D40*$B$40/$P$40</f>
        <v>0</v>
      </c>
      <c r="E63" s="170">
        <f t="shared" si="13"/>
        <v>0</v>
      </c>
      <c r="F63" s="170">
        <f t="shared" si="13"/>
        <v>0</v>
      </c>
      <c r="G63" s="170">
        <f t="shared" si="13"/>
        <v>0</v>
      </c>
      <c r="H63" s="170">
        <f t="shared" si="13"/>
        <v>0</v>
      </c>
      <c r="I63" s="170">
        <f t="shared" si="13"/>
        <v>0</v>
      </c>
      <c r="J63" s="170">
        <f>+J40*$B$40/$P$40</f>
        <v>1.3940000000000001E-2</v>
      </c>
      <c r="K63" s="170">
        <f t="shared" ref="K63:O63" si="14">+K40*$B$40/$P$40</f>
        <v>1.3940000000000001E-2</v>
      </c>
      <c r="L63" s="170">
        <f t="shared" si="14"/>
        <v>1.3940000000000001E-2</v>
      </c>
      <c r="M63" s="170">
        <f t="shared" si="14"/>
        <v>1.3940000000000001E-2</v>
      </c>
      <c r="N63" s="170">
        <f t="shared" si="14"/>
        <v>1.3940000000000001E-2</v>
      </c>
      <c r="O63" s="170">
        <f t="shared" si="14"/>
        <v>1.23E-2</v>
      </c>
      <c r="P63" s="171">
        <f t="shared" si="7"/>
        <v>8.2000000000000017E-2</v>
      </c>
      <c r="AC63" s="172"/>
    </row>
    <row r="64" spans="1:40" s="173" customFormat="1" ht="22.15" customHeight="1" x14ac:dyDescent="0.25">
      <c r="A64" s="518"/>
      <c r="B64" s="439"/>
      <c r="C64" s="174" t="s">
        <v>80</v>
      </c>
      <c r="D64" s="175">
        <f t="shared" si="13"/>
        <v>0</v>
      </c>
      <c r="E64" s="175">
        <f t="shared" si="13"/>
        <v>0</v>
      </c>
      <c r="F64" s="175">
        <f t="shared" si="13"/>
        <v>0</v>
      </c>
      <c r="G64" s="175">
        <f t="shared" si="13"/>
        <v>0</v>
      </c>
      <c r="H64" s="175">
        <f t="shared" si="13"/>
        <v>0</v>
      </c>
      <c r="I64" s="175">
        <f t="shared" si="13"/>
        <v>0</v>
      </c>
      <c r="J64" s="175">
        <f>+J41*$B$40/$P$40</f>
        <v>1.3940000000000001E-2</v>
      </c>
      <c r="K64" s="175">
        <f t="shared" ref="K64:O64" si="15">+K41*$B$40/$P$40</f>
        <v>1.3940000000000001E-2</v>
      </c>
      <c r="L64" s="175">
        <f t="shared" si="15"/>
        <v>1.3940000000000001E-2</v>
      </c>
      <c r="M64" s="175">
        <f t="shared" si="15"/>
        <v>1.3940000000000001E-2</v>
      </c>
      <c r="N64" s="175">
        <f t="shared" si="15"/>
        <v>1.3940000000000001E-2</v>
      </c>
      <c r="O64" s="175">
        <f t="shared" si="15"/>
        <v>1.23E-2</v>
      </c>
      <c r="P64" s="171">
        <f t="shared" si="7"/>
        <v>8.2000000000000017E-2</v>
      </c>
      <c r="AC64" s="172"/>
    </row>
    <row r="65" spans="1:40" s="173" customFormat="1" ht="22.15" customHeight="1" x14ac:dyDescent="0.25">
      <c r="A65" s="517" t="str">
        <f>+A43</f>
        <v>Generar y divulgar en boletines la información sobre la situación de las mujeres que realizan actividades sexuales pagadas</v>
      </c>
      <c r="B65" s="438">
        <f>+B43</f>
        <v>8.2000000000000003E-2</v>
      </c>
      <c r="C65" s="169" t="s">
        <v>79</v>
      </c>
      <c r="D65" s="170">
        <f>+D40*$B$40/$P$40</f>
        <v>0</v>
      </c>
      <c r="E65" s="170">
        <f t="shared" ref="E65:I65" si="16">+E40*$B$40/$P$40</f>
        <v>0</v>
      </c>
      <c r="F65" s="170">
        <f t="shared" si="16"/>
        <v>0</v>
      </c>
      <c r="G65" s="170">
        <f t="shared" si="16"/>
        <v>0</v>
      </c>
      <c r="H65" s="170">
        <f t="shared" si="16"/>
        <v>0</v>
      </c>
      <c r="I65" s="170">
        <f t="shared" si="16"/>
        <v>0</v>
      </c>
      <c r="J65" s="170">
        <f>+J40*$B$40/$P$40</f>
        <v>1.3940000000000001E-2</v>
      </c>
      <c r="K65" s="170">
        <f t="shared" ref="K65:O65" si="17">+K40*$B$40/$P$40</f>
        <v>1.3940000000000001E-2</v>
      </c>
      <c r="L65" s="170">
        <f t="shared" si="17"/>
        <v>1.3940000000000001E-2</v>
      </c>
      <c r="M65" s="170">
        <f t="shared" si="17"/>
        <v>1.3940000000000001E-2</v>
      </c>
      <c r="N65" s="170">
        <f t="shared" si="17"/>
        <v>1.3940000000000001E-2</v>
      </c>
      <c r="O65" s="170">
        <f t="shared" si="17"/>
        <v>1.23E-2</v>
      </c>
      <c r="P65" s="171">
        <f t="shared" si="7"/>
        <v>8.2000000000000017E-2</v>
      </c>
      <c r="AC65" s="172"/>
    </row>
    <row r="66" spans="1:40" s="173" customFormat="1" ht="22.15" customHeight="1" x14ac:dyDescent="0.25">
      <c r="A66" s="518"/>
      <c r="B66" s="439"/>
      <c r="C66" s="174" t="s">
        <v>80</v>
      </c>
      <c r="D66" s="175">
        <f>+D41*$B$40/$P$40</f>
        <v>0</v>
      </c>
      <c r="E66" s="175">
        <f t="shared" ref="E66:I66" si="18">+E41*$B$40/$P$40</f>
        <v>0</v>
      </c>
      <c r="F66" s="175">
        <f t="shared" si="18"/>
        <v>0</v>
      </c>
      <c r="G66" s="175">
        <f t="shared" si="18"/>
        <v>0</v>
      </c>
      <c r="H66" s="175">
        <f t="shared" si="18"/>
        <v>0</v>
      </c>
      <c r="I66" s="175">
        <f t="shared" si="18"/>
        <v>0</v>
      </c>
      <c r="J66" s="175">
        <f>+J41*$B$40/$P$40</f>
        <v>1.3940000000000001E-2</v>
      </c>
      <c r="K66" s="175">
        <f t="shared" ref="K66:O66" si="19">+K41*$B$40/$P$40</f>
        <v>1.3940000000000001E-2</v>
      </c>
      <c r="L66" s="175">
        <f t="shared" si="19"/>
        <v>1.3940000000000001E-2</v>
      </c>
      <c r="M66" s="175">
        <f t="shared" si="19"/>
        <v>1.3940000000000001E-2</v>
      </c>
      <c r="N66" s="175">
        <f t="shared" si="19"/>
        <v>1.3940000000000001E-2</v>
      </c>
      <c r="O66" s="175">
        <f t="shared" si="19"/>
        <v>1.23E-2</v>
      </c>
      <c r="P66" s="171">
        <f t="shared" si="7"/>
        <v>8.2000000000000017E-2</v>
      </c>
      <c r="AC66" s="172"/>
    </row>
    <row r="67" spans="1:40" s="173" customFormat="1" ht="22.15" customHeight="1" x14ac:dyDescent="0.25">
      <c r="A67" s="517" t="str">
        <f>+A46</f>
        <v xml:space="preserve">Fortalecimiento de capacidades y generación de rutas y protocolos con enfoque diferencial para mujeres transgénero y migrantes que realizan actividades sexuales pagadas.  </v>
      </c>
      <c r="B67" s="438">
        <f>+B46</f>
        <v>8.2000000000000003E-2</v>
      </c>
      <c r="C67" s="169" t="s">
        <v>79</v>
      </c>
      <c r="D67" s="170">
        <f t="shared" ref="D67:I67" si="20">+D46*$B$46/$P$46</f>
        <v>0</v>
      </c>
      <c r="E67" s="170">
        <f t="shared" si="20"/>
        <v>0</v>
      </c>
      <c r="F67" s="170">
        <f t="shared" si="20"/>
        <v>0</v>
      </c>
      <c r="G67" s="170">
        <f t="shared" si="20"/>
        <v>0</v>
      </c>
      <c r="H67" s="170">
        <f t="shared" si="20"/>
        <v>0</v>
      </c>
      <c r="I67" s="170">
        <f t="shared" si="20"/>
        <v>0</v>
      </c>
      <c r="J67" s="170">
        <f>+J46*$B$46/$P$46</f>
        <v>8.2000000000000007E-3</v>
      </c>
      <c r="K67" s="170">
        <f t="shared" ref="K67:O67" si="21">+K46*$B$46/$P$46</f>
        <v>1.4760000000000001E-2</v>
      </c>
      <c r="L67" s="170">
        <f t="shared" si="21"/>
        <v>1.4760000000000001E-2</v>
      </c>
      <c r="M67" s="170">
        <f t="shared" si="21"/>
        <v>1.4760000000000001E-2</v>
      </c>
      <c r="N67" s="170">
        <f t="shared" si="21"/>
        <v>1.4760000000000001E-2</v>
      </c>
      <c r="O67" s="170">
        <f t="shared" si="21"/>
        <v>1.4760000000000001E-2</v>
      </c>
      <c r="P67" s="171">
        <f t="shared" si="7"/>
        <v>8.2000000000000003E-2</v>
      </c>
      <c r="AC67" s="172"/>
    </row>
    <row r="68" spans="1:40" s="173" customFormat="1" ht="22.15" customHeight="1" x14ac:dyDescent="0.25">
      <c r="A68" s="518"/>
      <c r="B68" s="439"/>
      <c r="C68" s="174" t="s">
        <v>80</v>
      </c>
      <c r="D68" s="175">
        <f t="shared" ref="D68:I68" si="22">+D47*$B$46/$P$46</f>
        <v>0</v>
      </c>
      <c r="E68" s="175">
        <f t="shared" si="22"/>
        <v>0</v>
      </c>
      <c r="F68" s="175">
        <f t="shared" si="22"/>
        <v>0</v>
      </c>
      <c r="G68" s="175">
        <f t="shared" si="22"/>
        <v>0</v>
      </c>
      <c r="H68" s="175">
        <f t="shared" si="22"/>
        <v>0</v>
      </c>
      <c r="I68" s="175">
        <f t="shared" si="22"/>
        <v>0</v>
      </c>
      <c r="J68" s="175">
        <f>+J47*$B$46/$P$46</f>
        <v>8.2000000000000007E-3</v>
      </c>
      <c r="K68" s="175">
        <f t="shared" ref="K68:O68" si="23">+K47*$B$46/$P$46</f>
        <v>1.4760000000000001E-2</v>
      </c>
      <c r="L68" s="175">
        <f t="shared" si="23"/>
        <v>1.4760000000000001E-2</v>
      </c>
      <c r="M68" s="175">
        <f t="shared" si="23"/>
        <v>1.4760000000000001E-2</v>
      </c>
      <c r="N68" s="175">
        <f t="shared" si="23"/>
        <v>1.4760000000000001E-2</v>
      </c>
      <c r="O68" s="175">
        <f t="shared" si="23"/>
        <v>1.4760000000000001E-2</v>
      </c>
      <c r="P68" s="171">
        <f t="shared" si="7"/>
        <v>8.2000000000000003E-2</v>
      </c>
      <c r="AC68" s="172"/>
    </row>
    <row r="69" spans="1:40" s="173" customFormat="1" ht="12.75" x14ac:dyDescent="0.25">
      <c r="D69" s="176">
        <f t="shared" ref="D69:O69" si="24">+D60+D62+D64+D66+D68</f>
        <v>0</v>
      </c>
      <c r="E69" s="176">
        <f t="shared" si="24"/>
        <v>0</v>
      </c>
      <c r="F69" s="176">
        <f t="shared" si="24"/>
        <v>0</v>
      </c>
      <c r="G69" s="176">
        <f t="shared" si="24"/>
        <v>0</v>
      </c>
      <c r="H69" s="176">
        <f t="shared" si="24"/>
        <v>0</v>
      </c>
      <c r="I69" s="176">
        <f t="shared" si="24"/>
        <v>0</v>
      </c>
      <c r="J69" s="176">
        <f t="shared" si="24"/>
        <v>6.3960000000000003E-2</v>
      </c>
      <c r="K69" s="176">
        <f t="shared" si="24"/>
        <v>7.0519999999999999E-2</v>
      </c>
      <c r="L69" s="176">
        <f t="shared" si="24"/>
        <v>7.0519999999999999E-2</v>
      </c>
      <c r="M69" s="176">
        <f t="shared" si="24"/>
        <v>7.0519999999999999E-2</v>
      </c>
      <c r="N69" s="176">
        <f t="shared" si="24"/>
        <v>7.0519999999999999E-2</v>
      </c>
      <c r="O69" s="176">
        <f t="shared" si="24"/>
        <v>6.3960000000000003E-2</v>
      </c>
      <c r="P69" s="171">
        <f t="shared" si="7"/>
        <v>0.41000000000000003</v>
      </c>
      <c r="AC69" s="172"/>
    </row>
    <row r="70" spans="1:40" ht="13.5" customHeight="1" x14ac:dyDescent="0.2">
      <c r="A70" s="94"/>
      <c r="B70" s="94"/>
      <c r="C70" s="198" t="s">
        <v>164</v>
      </c>
      <c r="D70" s="200">
        <f>+D69*$C$30/$B$30</f>
        <v>0</v>
      </c>
      <c r="E70" s="200">
        <f t="shared" ref="E70:O70" si="25">+E69*$C$30/$B$30</f>
        <v>0</v>
      </c>
      <c r="F70" s="200">
        <f t="shared" si="25"/>
        <v>0</v>
      </c>
      <c r="G70" s="200">
        <f t="shared" si="25"/>
        <v>0</v>
      </c>
      <c r="H70" s="200">
        <f t="shared" si="25"/>
        <v>0</v>
      </c>
      <c r="I70" s="200">
        <f t="shared" si="25"/>
        <v>0</v>
      </c>
      <c r="J70" s="200">
        <f t="shared" si="25"/>
        <v>0.15652297613495153</v>
      </c>
      <c r="K70" s="200">
        <f t="shared" si="25"/>
        <v>0.17257661471289526</v>
      </c>
      <c r="L70" s="200">
        <f t="shared" si="25"/>
        <v>0.17257661471289526</v>
      </c>
      <c r="M70" s="200">
        <f t="shared" si="25"/>
        <v>0.17257661471289526</v>
      </c>
      <c r="N70" s="200">
        <f t="shared" si="25"/>
        <v>0.17257661471289526</v>
      </c>
      <c r="O70" s="200">
        <f t="shared" si="25"/>
        <v>0.15652297613495153</v>
      </c>
      <c r="P70" s="200">
        <f>SUM(J70:O70)</f>
        <v>1.0033524111214842</v>
      </c>
      <c r="Q70" s="94"/>
      <c r="R70" s="94"/>
      <c r="S70" s="94"/>
      <c r="T70" s="94"/>
      <c r="U70" s="94"/>
      <c r="V70" s="94"/>
      <c r="W70" s="94"/>
      <c r="X70" s="94"/>
      <c r="Y70" s="94"/>
      <c r="Z70" s="94"/>
      <c r="AA70" s="94"/>
      <c r="AB70" s="94"/>
      <c r="AC70" s="212"/>
      <c r="AD70" s="94"/>
      <c r="AE70" s="94"/>
      <c r="AF70" s="94"/>
      <c r="AG70" s="94"/>
      <c r="AH70" s="94"/>
      <c r="AI70" s="94"/>
      <c r="AJ70" s="94"/>
      <c r="AK70" s="94"/>
      <c r="AL70" s="94"/>
      <c r="AM70" s="94"/>
      <c r="AN70" s="94"/>
    </row>
    <row r="71" spans="1:40" ht="13.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212"/>
      <c r="AD71" s="94"/>
      <c r="AE71" s="94"/>
      <c r="AF71" s="94"/>
      <c r="AG71" s="94"/>
      <c r="AH71" s="94"/>
      <c r="AI71" s="94"/>
      <c r="AJ71" s="94"/>
      <c r="AK71" s="94"/>
      <c r="AL71" s="94"/>
      <c r="AM71" s="94"/>
      <c r="AN71" s="94"/>
    </row>
    <row r="72" spans="1:40" ht="13.5" customHeight="1" x14ac:dyDescent="0.2">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212"/>
      <c r="AD72" s="94"/>
      <c r="AE72" s="94"/>
      <c r="AF72" s="94"/>
      <c r="AG72" s="94"/>
      <c r="AH72" s="94"/>
      <c r="AI72" s="94"/>
      <c r="AJ72" s="94"/>
      <c r="AK72" s="94"/>
      <c r="AL72" s="94"/>
      <c r="AM72" s="94"/>
      <c r="AN72" s="94"/>
    </row>
    <row r="73" spans="1:40" ht="13.5" customHeight="1" x14ac:dyDescent="0.2">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212"/>
      <c r="AD73" s="94"/>
      <c r="AE73" s="94"/>
      <c r="AF73" s="94"/>
      <c r="AG73" s="94"/>
      <c r="AH73" s="94"/>
      <c r="AI73" s="94"/>
      <c r="AJ73" s="94"/>
      <c r="AK73" s="94"/>
      <c r="AL73" s="94"/>
      <c r="AM73" s="94"/>
      <c r="AN73" s="94"/>
    </row>
    <row r="74" spans="1:40" ht="13.5" customHeight="1"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212"/>
      <c r="AD74" s="94"/>
      <c r="AE74" s="94"/>
      <c r="AF74" s="94"/>
      <c r="AG74" s="94"/>
      <c r="AH74" s="94"/>
      <c r="AI74" s="94"/>
      <c r="AJ74" s="94"/>
      <c r="AK74" s="94"/>
      <c r="AL74" s="94"/>
      <c r="AM74" s="94"/>
      <c r="AN74" s="94"/>
    </row>
    <row r="75" spans="1:40" ht="13.5" customHeight="1" x14ac:dyDescent="0.2">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212"/>
      <c r="AD75" s="94"/>
      <c r="AE75" s="94"/>
      <c r="AF75" s="94"/>
      <c r="AG75" s="94"/>
      <c r="AH75" s="94"/>
      <c r="AI75" s="94"/>
      <c r="AJ75" s="94"/>
      <c r="AK75" s="94"/>
      <c r="AL75" s="94"/>
      <c r="AM75" s="94"/>
      <c r="AN75" s="94"/>
    </row>
    <row r="76" spans="1:40" ht="13.5"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212"/>
      <c r="AD76" s="94"/>
      <c r="AE76" s="94"/>
      <c r="AF76" s="94"/>
      <c r="AG76" s="94"/>
      <c r="AH76" s="94"/>
      <c r="AI76" s="94"/>
      <c r="AJ76" s="94"/>
      <c r="AK76" s="94"/>
      <c r="AL76" s="94"/>
      <c r="AM76" s="94"/>
      <c r="AN76" s="94"/>
    </row>
    <row r="77" spans="1:40" ht="13.5"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212"/>
      <c r="AD77" s="94"/>
      <c r="AE77" s="94"/>
      <c r="AF77" s="94"/>
      <c r="AG77" s="94"/>
      <c r="AH77" s="94"/>
      <c r="AI77" s="94"/>
      <c r="AJ77" s="94"/>
      <c r="AK77" s="94"/>
      <c r="AL77" s="94"/>
      <c r="AM77" s="94"/>
      <c r="AN77" s="94"/>
    </row>
    <row r="78" spans="1:40" ht="13.5"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212"/>
      <c r="AD78" s="94"/>
      <c r="AE78" s="94"/>
      <c r="AF78" s="94"/>
      <c r="AG78" s="94"/>
      <c r="AH78" s="94"/>
      <c r="AI78" s="94"/>
      <c r="AJ78" s="94"/>
      <c r="AK78" s="94"/>
      <c r="AL78" s="94"/>
      <c r="AM78" s="94"/>
      <c r="AN78" s="94"/>
    </row>
    <row r="79" spans="1:40" ht="13.5"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212"/>
      <c r="AD79" s="94"/>
      <c r="AE79" s="94"/>
      <c r="AF79" s="94"/>
      <c r="AG79" s="94"/>
      <c r="AH79" s="94"/>
      <c r="AI79" s="94"/>
      <c r="AJ79" s="94"/>
      <c r="AK79" s="94"/>
      <c r="AL79" s="94"/>
      <c r="AM79" s="94"/>
      <c r="AN79" s="94"/>
    </row>
    <row r="80" spans="1:40" ht="13.5"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212"/>
      <c r="AD80" s="94"/>
      <c r="AE80" s="94"/>
      <c r="AF80" s="94"/>
      <c r="AG80" s="94"/>
      <c r="AH80" s="94"/>
      <c r="AI80" s="94"/>
      <c r="AJ80" s="94"/>
      <c r="AK80" s="94"/>
      <c r="AL80" s="94"/>
      <c r="AM80" s="94"/>
      <c r="AN80" s="94"/>
    </row>
    <row r="81" spans="1:40" ht="13.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212"/>
      <c r="AD81" s="94"/>
      <c r="AE81" s="94"/>
      <c r="AF81" s="94"/>
      <c r="AG81" s="94"/>
      <c r="AH81" s="94"/>
      <c r="AI81" s="94"/>
      <c r="AJ81" s="94"/>
      <c r="AK81" s="94"/>
      <c r="AL81" s="94"/>
      <c r="AM81" s="94"/>
      <c r="AN81" s="94"/>
    </row>
    <row r="82" spans="1:40" ht="13.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212"/>
      <c r="AD82" s="94"/>
      <c r="AE82" s="94"/>
      <c r="AF82" s="94"/>
      <c r="AG82" s="94"/>
      <c r="AH82" s="94"/>
      <c r="AI82" s="94"/>
      <c r="AJ82" s="94"/>
      <c r="AK82" s="94"/>
      <c r="AL82" s="94"/>
      <c r="AM82" s="94"/>
      <c r="AN82" s="94"/>
    </row>
    <row r="83" spans="1:40" ht="13.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212"/>
      <c r="AD83" s="94"/>
      <c r="AE83" s="94"/>
      <c r="AF83" s="94"/>
      <c r="AG83" s="94"/>
      <c r="AH83" s="94"/>
      <c r="AI83" s="94"/>
      <c r="AJ83" s="94"/>
      <c r="AK83" s="94"/>
      <c r="AL83" s="94"/>
      <c r="AM83" s="94"/>
      <c r="AN83" s="94"/>
    </row>
    <row r="84" spans="1:40" ht="13.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212"/>
      <c r="AD84" s="94"/>
      <c r="AE84" s="94"/>
      <c r="AF84" s="94"/>
      <c r="AG84" s="94"/>
      <c r="AH84" s="94"/>
      <c r="AI84" s="94"/>
      <c r="AJ84" s="94"/>
      <c r="AK84" s="94"/>
      <c r="AL84" s="94"/>
      <c r="AM84" s="94"/>
      <c r="AN84" s="94"/>
    </row>
    <row r="85" spans="1:40" ht="13.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212"/>
      <c r="AD85" s="94"/>
      <c r="AE85" s="94"/>
      <c r="AF85" s="94"/>
      <c r="AG85" s="94"/>
      <c r="AH85" s="94"/>
      <c r="AI85" s="94"/>
      <c r="AJ85" s="94"/>
      <c r="AK85" s="94"/>
      <c r="AL85" s="94"/>
      <c r="AM85" s="94"/>
      <c r="AN85" s="94"/>
    </row>
    <row r="86" spans="1:40" ht="13.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212"/>
      <c r="AD86" s="94"/>
      <c r="AE86" s="94"/>
      <c r="AF86" s="94"/>
      <c r="AG86" s="94"/>
      <c r="AH86" s="94"/>
      <c r="AI86" s="94"/>
      <c r="AJ86" s="94"/>
      <c r="AK86" s="94"/>
      <c r="AL86" s="94"/>
      <c r="AM86" s="94"/>
      <c r="AN86" s="94"/>
    </row>
    <row r="87" spans="1:40" ht="13.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212"/>
      <c r="AD87" s="94"/>
      <c r="AE87" s="94"/>
      <c r="AF87" s="94"/>
      <c r="AG87" s="94"/>
      <c r="AH87" s="94"/>
      <c r="AI87" s="94"/>
      <c r="AJ87" s="94"/>
      <c r="AK87" s="94"/>
      <c r="AL87" s="94"/>
      <c r="AM87" s="94"/>
      <c r="AN87" s="94"/>
    </row>
    <row r="88" spans="1:40" ht="13.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212"/>
      <c r="AD88" s="94"/>
      <c r="AE88" s="94"/>
      <c r="AF88" s="94"/>
      <c r="AG88" s="94"/>
      <c r="AH88" s="94"/>
      <c r="AI88" s="94"/>
      <c r="AJ88" s="94"/>
      <c r="AK88" s="94"/>
      <c r="AL88" s="94"/>
      <c r="AM88" s="94"/>
      <c r="AN88" s="94"/>
    </row>
    <row r="89" spans="1:40" ht="13.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212"/>
      <c r="AD89" s="94"/>
      <c r="AE89" s="94"/>
      <c r="AF89" s="94"/>
      <c r="AG89" s="94"/>
      <c r="AH89" s="94"/>
      <c r="AI89" s="94"/>
      <c r="AJ89" s="94"/>
      <c r="AK89" s="94"/>
      <c r="AL89" s="94"/>
      <c r="AM89" s="94"/>
      <c r="AN89" s="94"/>
    </row>
    <row r="90" spans="1:40" ht="13.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212"/>
      <c r="AD90" s="94"/>
      <c r="AE90" s="94"/>
      <c r="AF90" s="94"/>
      <c r="AG90" s="94"/>
      <c r="AH90" s="94"/>
      <c r="AI90" s="94"/>
      <c r="AJ90" s="94"/>
      <c r="AK90" s="94"/>
      <c r="AL90" s="94"/>
      <c r="AM90" s="94"/>
      <c r="AN90" s="94"/>
    </row>
    <row r="91" spans="1:40" ht="13.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212"/>
      <c r="AD91" s="94"/>
      <c r="AE91" s="94"/>
      <c r="AF91" s="94"/>
      <c r="AG91" s="94"/>
      <c r="AH91" s="94"/>
      <c r="AI91" s="94"/>
      <c r="AJ91" s="94"/>
      <c r="AK91" s="94"/>
      <c r="AL91" s="94"/>
      <c r="AM91" s="94"/>
      <c r="AN91" s="94"/>
    </row>
    <row r="92" spans="1:40" ht="13.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212"/>
      <c r="AD92" s="94"/>
      <c r="AE92" s="94"/>
      <c r="AF92" s="94"/>
      <c r="AG92" s="94"/>
      <c r="AH92" s="94"/>
      <c r="AI92" s="94"/>
      <c r="AJ92" s="94"/>
      <c r="AK92" s="94"/>
      <c r="AL92" s="94"/>
      <c r="AM92" s="94"/>
      <c r="AN92" s="94"/>
    </row>
    <row r="93" spans="1:40" ht="13.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212"/>
      <c r="AD93" s="94"/>
      <c r="AE93" s="94"/>
      <c r="AF93" s="94"/>
      <c r="AG93" s="94"/>
      <c r="AH93" s="94"/>
      <c r="AI93" s="94"/>
      <c r="AJ93" s="94"/>
      <c r="AK93" s="94"/>
      <c r="AL93" s="94"/>
      <c r="AM93" s="94"/>
      <c r="AN93" s="94"/>
    </row>
    <row r="94" spans="1:40" ht="13.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212"/>
      <c r="AD94" s="94"/>
      <c r="AE94" s="94"/>
      <c r="AF94" s="94"/>
      <c r="AG94" s="94"/>
      <c r="AH94" s="94"/>
      <c r="AI94" s="94"/>
      <c r="AJ94" s="94"/>
      <c r="AK94" s="94"/>
      <c r="AL94" s="94"/>
      <c r="AM94" s="94"/>
      <c r="AN94" s="94"/>
    </row>
    <row r="95" spans="1:40" ht="13.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212"/>
      <c r="AD95" s="94"/>
      <c r="AE95" s="94"/>
      <c r="AF95" s="94"/>
      <c r="AG95" s="94"/>
      <c r="AH95" s="94"/>
      <c r="AI95" s="94"/>
      <c r="AJ95" s="94"/>
      <c r="AK95" s="94"/>
      <c r="AL95" s="94"/>
      <c r="AM95" s="94"/>
      <c r="AN95" s="94"/>
    </row>
    <row r="96" spans="1:40" ht="13.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212"/>
      <c r="AD96" s="94"/>
      <c r="AE96" s="94"/>
      <c r="AF96" s="94"/>
      <c r="AG96" s="94"/>
      <c r="AH96" s="94"/>
      <c r="AI96" s="94"/>
      <c r="AJ96" s="94"/>
      <c r="AK96" s="94"/>
      <c r="AL96" s="94"/>
      <c r="AM96" s="94"/>
      <c r="AN96" s="94"/>
    </row>
    <row r="97" spans="1:40" ht="13.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212"/>
      <c r="AD97" s="94"/>
      <c r="AE97" s="94"/>
      <c r="AF97" s="94"/>
      <c r="AG97" s="94"/>
      <c r="AH97" s="94"/>
      <c r="AI97" s="94"/>
      <c r="AJ97" s="94"/>
      <c r="AK97" s="94"/>
      <c r="AL97" s="94"/>
      <c r="AM97" s="94"/>
      <c r="AN97" s="94"/>
    </row>
    <row r="98" spans="1:40" ht="13.5" customHeight="1" x14ac:dyDescent="0.2">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212"/>
      <c r="AD98" s="94"/>
      <c r="AE98" s="94"/>
      <c r="AF98" s="94"/>
      <c r="AG98" s="94"/>
      <c r="AH98" s="94"/>
      <c r="AI98" s="94"/>
      <c r="AJ98" s="94"/>
      <c r="AK98" s="94"/>
      <c r="AL98" s="94"/>
      <c r="AM98" s="94"/>
      <c r="AN98" s="94"/>
    </row>
    <row r="99" spans="1:40" ht="13.5" customHeight="1" x14ac:dyDescent="0.2">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212"/>
      <c r="AD99" s="94"/>
      <c r="AE99" s="94"/>
      <c r="AF99" s="94"/>
      <c r="AG99" s="94"/>
      <c r="AH99" s="94"/>
      <c r="AI99" s="94"/>
      <c r="AJ99" s="94"/>
      <c r="AK99" s="94"/>
      <c r="AL99" s="94"/>
      <c r="AM99" s="94"/>
      <c r="AN99" s="94"/>
    </row>
    <row r="100" spans="1:40" ht="13.5" customHeight="1" x14ac:dyDescent="0.2">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212"/>
      <c r="AD100" s="94"/>
      <c r="AE100" s="94"/>
      <c r="AF100" s="94"/>
      <c r="AG100" s="94"/>
      <c r="AH100" s="94"/>
      <c r="AI100" s="94"/>
      <c r="AJ100" s="94"/>
      <c r="AK100" s="94"/>
      <c r="AL100" s="94"/>
      <c r="AM100" s="94"/>
      <c r="AN100" s="94"/>
    </row>
    <row r="101" spans="1:40" ht="13.5" customHeight="1" x14ac:dyDescent="0.2">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212"/>
      <c r="AD101" s="94"/>
      <c r="AE101" s="94"/>
      <c r="AF101" s="94"/>
      <c r="AG101" s="94"/>
      <c r="AH101" s="94"/>
      <c r="AI101" s="94"/>
      <c r="AJ101" s="94"/>
      <c r="AK101" s="94"/>
      <c r="AL101" s="94"/>
      <c r="AM101" s="94"/>
      <c r="AN101" s="94"/>
    </row>
  </sheetData>
  <mergeCells count="130">
    <mergeCell ref="D28:P28"/>
    <mergeCell ref="Q28:AB28"/>
    <mergeCell ref="Q29:T29"/>
    <mergeCell ref="U29:X29"/>
    <mergeCell ref="Q30:T30"/>
    <mergeCell ref="U30:X30"/>
    <mergeCell ref="A31:AB31"/>
    <mergeCell ref="B32:B33"/>
    <mergeCell ref="C32:P32"/>
    <mergeCell ref="Q32:AB32"/>
    <mergeCell ref="Q33:AB33"/>
    <mergeCell ref="A32:A33"/>
    <mergeCell ref="Y30:AB30"/>
    <mergeCell ref="N52:S52"/>
    <mergeCell ref="X52:AB52"/>
    <mergeCell ref="A50:A52"/>
    <mergeCell ref="H50:M52"/>
    <mergeCell ref="N50:S50"/>
    <mergeCell ref="T50:W52"/>
    <mergeCell ref="N51:S51"/>
    <mergeCell ref="B52:G52"/>
    <mergeCell ref="B50:G50"/>
    <mergeCell ref="B51:G51"/>
    <mergeCell ref="X50:AB50"/>
    <mergeCell ref="X51:AB51"/>
    <mergeCell ref="A34:A35"/>
    <mergeCell ref="B34:B35"/>
    <mergeCell ref="A36:B36"/>
    <mergeCell ref="A37:A38"/>
    <mergeCell ref="B37:B38"/>
    <mergeCell ref="A39:B39"/>
    <mergeCell ref="B46:B47"/>
    <mergeCell ref="A48:B48"/>
    <mergeCell ref="Q46:AB48"/>
    <mergeCell ref="Q34:AB36"/>
    <mergeCell ref="Q40:AB42"/>
    <mergeCell ref="Q37:AB39"/>
    <mergeCell ref="A40:A41"/>
    <mergeCell ref="B40:B41"/>
    <mergeCell ref="A42:B42"/>
    <mergeCell ref="A43:A44"/>
    <mergeCell ref="B43:B44"/>
    <mergeCell ref="A45:B45"/>
    <mergeCell ref="A46:A47"/>
    <mergeCell ref="Q43:AB45"/>
    <mergeCell ref="A13:B13"/>
    <mergeCell ref="C13:Q13"/>
    <mergeCell ref="W18:Y18"/>
    <mergeCell ref="Z18:AB18"/>
    <mergeCell ref="G23:I26"/>
    <mergeCell ref="J23:L26"/>
    <mergeCell ref="A20:AB20"/>
    <mergeCell ref="D21:O21"/>
    <mergeCell ref="Q21:AB22"/>
    <mergeCell ref="M23:O26"/>
    <mergeCell ref="P21:P22"/>
    <mergeCell ref="M22:O22"/>
    <mergeCell ref="P23:P26"/>
    <mergeCell ref="Q23:AB26"/>
    <mergeCell ref="G22:I22"/>
    <mergeCell ref="J22:L22"/>
    <mergeCell ref="D23:F26"/>
    <mergeCell ref="D22:F22"/>
    <mergeCell ref="A21:A22"/>
    <mergeCell ref="B21:C22"/>
    <mergeCell ref="A23:A26"/>
    <mergeCell ref="B23:C26"/>
    <mergeCell ref="Q18:S18"/>
    <mergeCell ref="T18:V18"/>
    <mergeCell ref="AA8:AB8"/>
    <mergeCell ref="Y7:Z7"/>
    <mergeCell ref="M11:Q11"/>
    <mergeCell ref="R11:V11"/>
    <mergeCell ref="C12:Z12"/>
    <mergeCell ref="A27:AB27"/>
    <mergeCell ref="A28:A29"/>
    <mergeCell ref="B28:B29"/>
    <mergeCell ref="C28:C29"/>
    <mergeCell ref="Y29:AB29"/>
    <mergeCell ref="A15:B16"/>
    <mergeCell ref="D15:E15"/>
    <mergeCell ref="F15:G15"/>
    <mergeCell ref="Q17:S17"/>
    <mergeCell ref="W17:Y17"/>
    <mergeCell ref="Z17:AB17"/>
    <mergeCell ref="Q15:AB15"/>
    <mergeCell ref="W16:AB16"/>
    <mergeCell ref="T17:V17"/>
    <mergeCell ref="Q16:V16"/>
    <mergeCell ref="F16:G16"/>
    <mergeCell ref="H16:I16"/>
    <mergeCell ref="H15:I15"/>
    <mergeCell ref="D16:E16"/>
    <mergeCell ref="S13:T13"/>
    <mergeCell ref="V13:Y13"/>
    <mergeCell ref="W11:X11"/>
    <mergeCell ref="W7:X9"/>
    <mergeCell ref="A11:B11"/>
    <mergeCell ref="C11:K11"/>
    <mergeCell ref="A1:A4"/>
    <mergeCell ref="Y11:AB11"/>
    <mergeCell ref="AA13:AB13"/>
    <mergeCell ref="Z3:AB3"/>
    <mergeCell ref="Z4:AB4"/>
    <mergeCell ref="B2:Y2"/>
    <mergeCell ref="B3:Y4"/>
    <mergeCell ref="A7:B9"/>
    <mergeCell ref="C7:K9"/>
    <mergeCell ref="R7:T9"/>
    <mergeCell ref="U7:V9"/>
    <mergeCell ref="B1:Y1"/>
    <mergeCell ref="Z1:AB1"/>
    <mergeCell ref="Z2:AB2"/>
    <mergeCell ref="Y9:Z9"/>
    <mergeCell ref="AA9:AB9"/>
    <mergeCell ref="AA7:AB7"/>
    <mergeCell ref="Y8:Z8"/>
    <mergeCell ref="A65:A66"/>
    <mergeCell ref="B65:B66"/>
    <mergeCell ref="A67:A68"/>
    <mergeCell ref="B67:B68"/>
    <mergeCell ref="A57:A58"/>
    <mergeCell ref="B57:B58"/>
    <mergeCell ref="C57:P57"/>
    <mergeCell ref="A59:A60"/>
    <mergeCell ref="B59:B60"/>
    <mergeCell ref="A61:A62"/>
    <mergeCell ref="B61:B62"/>
    <mergeCell ref="A63:A64"/>
    <mergeCell ref="B63:B64"/>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43">
      <formula1>LTE(LEN(Q30),(2000))</formula1>
    </dataValidation>
  </dataValidations>
  <printOptions horizontalCentered="1"/>
  <pageMargins left="0.19685039370078741" right="0.19685039370078741" top="0.19685039370078741" bottom="0.19685039370078741" header="0" footer="0"/>
  <pageSetup scale="50" orientation="landscape" r:id="rId1"/>
  <rowBreaks count="1" manualBreakCount="1">
    <brk id="30" max="27" man="1"/>
  </rowBreaks>
  <colBreaks count="1" manualBreakCount="1">
    <brk id="2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AN97"/>
  <sheetViews>
    <sheetView view="pageBreakPreview" topLeftCell="A29" zoomScale="80" zoomScaleNormal="98" zoomScaleSheetLayoutView="80" zoomScalePageLayoutView="98" workbookViewId="0">
      <selection activeCell="A40" sqref="A40:A41"/>
    </sheetView>
  </sheetViews>
  <sheetFormatPr baseColWidth="10" defaultColWidth="14.42578125" defaultRowHeight="15" customHeight="1" x14ac:dyDescent="0.2"/>
  <cols>
    <col min="1" max="1" width="33.7109375" style="95" customWidth="1"/>
    <col min="2" max="3" width="15.42578125" style="95" customWidth="1"/>
    <col min="4" max="4" width="6.7109375" style="95" bestFit="1" customWidth="1"/>
    <col min="5" max="7" width="7.140625" style="95" bestFit="1" customWidth="1"/>
    <col min="8" max="8" width="7" style="95" bestFit="1" customWidth="1"/>
    <col min="9" max="9" width="7.140625" style="95" bestFit="1" customWidth="1"/>
    <col min="10" max="10" width="7" style="95" bestFit="1" customWidth="1"/>
    <col min="11" max="12" width="7.140625" style="95" bestFit="1" customWidth="1"/>
    <col min="13" max="13" width="6.42578125" style="95" bestFit="1" customWidth="1"/>
    <col min="14" max="14" width="7.42578125" style="95" bestFit="1" customWidth="1"/>
    <col min="15" max="15" width="6.42578125" style="95" bestFit="1" customWidth="1"/>
    <col min="16" max="16" width="15.140625" style="95" bestFit="1" customWidth="1"/>
    <col min="17" max="28" width="6.7109375" style="95" customWidth="1"/>
    <col min="29" max="29" width="6.85546875" style="217" customWidth="1"/>
    <col min="30" max="30" width="22.7109375" style="95" customWidth="1"/>
    <col min="31" max="31" width="18.42578125" style="95" customWidth="1"/>
    <col min="32" max="32" width="8.42578125" style="95" customWidth="1"/>
    <col min="33" max="33" width="18.42578125" style="95" customWidth="1"/>
    <col min="34" max="34" width="5.7109375" style="95" customWidth="1"/>
    <col min="35" max="35" width="18.42578125" style="95" customWidth="1"/>
    <col min="36" max="36" width="4.7109375" style="95" customWidth="1"/>
    <col min="37" max="37" width="23" style="95" customWidth="1"/>
    <col min="38" max="38" width="11.42578125" style="95" customWidth="1"/>
    <col min="39" max="39" width="18.42578125" style="95" customWidth="1"/>
    <col min="40" max="40" width="16.140625" style="95" customWidth="1"/>
    <col min="41" max="16384" width="14.42578125" style="95"/>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12"/>
      <c r="AD1" s="94"/>
      <c r="AE1" s="94"/>
      <c r="AF1" s="94"/>
      <c r="AG1" s="94"/>
      <c r="AH1" s="94"/>
      <c r="AI1" s="94"/>
      <c r="AJ1" s="94"/>
      <c r="AK1" s="94"/>
      <c r="AL1" s="94"/>
      <c r="AM1" s="94"/>
      <c r="AN1" s="94"/>
    </row>
    <row r="2" spans="1:40" ht="30.75" customHeight="1" x14ac:dyDescent="0.2">
      <c r="A2" s="378"/>
      <c r="B2" s="383" t="s">
        <v>2</v>
      </c>
      <c r="C2" s="358"/>
      <c r="D2" s="358"/>
      <c r="E2" s="358"/>
      <c r="F2" s="358"/>
      <c r="G2" s="358"/>
      <c r="H2" s="358"/>
      <c r="I2" s="358"/>
      <c r="J2" s="358"/>
      <c r="K2" s="358"/>
      <c r="L2" s="358"/>
      <c r="M2" s="358"/>
      <c r="N2" s="358"/>
      <c r="O2" s="358"/>
      <c r="P2" s="358"/>
      <c r="Q2" s="358"/>
      <c r="R2" s="358"/>
      <c r="S2" s="358"/>
      <c r="T2" s="358"/>
      <c r="U2" s="358"/>
      <c r="V2" s="358"/>
      <c r="W2" s="358"/>
      <c r="X2" s="358"/>
      <c r="Y2" s="373"/>
      <c r="Z2" s="380" t="s">
        <v>3</v>
      </c>
      <c r="AA2" s="363"/>
      <c r="AB2" s="381"/>
      <c r="AC2" s="212"/>
      <c r="AD2" s="94"/>
      <c r="AE2" s="94"/>
      <c r="AF2" s="94"/>
      <c r="AG2" s="94"/>
      <c r="AH2" s="94"/>
      <c r="AI2" s="94"/>
      <c r="AJ2" s="94"/>
      <c r="AK2" s="94"/>
      <c r="AL2" s="94"/>
      <c r="AM2" s="94"/>
      <c r="AN2" s="94"/>
    </row>
    <row r="3" spans="1:40" ht="24" customHeight="1" x14ac:dyDescent="0.2">
      <c r="A3" s="378"/>
      <c r="B3" s="384" t="s">
        <v>4</v>
      </c>
      <c r="C3" s="358"/>
      <c r="D3" s="358"/>
      <c r="E3" s="358"/>
      <c r="F3" s="358"/>
      <c r="G3" s="358"/>
      <c r="H3" s="358"/>
      <c r="I3" s="358"/>
      <c r="J3" s="358"/>
      <c r="K3" s="358"/>
      <c r="L3" s="358"/>
      <c r="M3" s="358"/>
      <c r="N3" s="358"/>
      <c r="O3" s="358"/>
      <c r="P3" s="358"/>
      <c r="Q3" s="358"/>
      <c r="R3" s="358"/>
      <c r="S3" s="358"/>
      <c r="T3" s="358"/>
      <c r="U3" s="358"/>
      <c r="V3" s="358"/>
      <c r="W3" s="358"/>
      <c r="X3" s="358"/>
      <c r="Y3" s="373"/>
      <c r="Z3" s="380" t="s">
        <v>5</v>
      </c>
      <c r="AA3" s="363"/>
      <c r="AB3" s="381"/>
      <c r="AC3" s="212"/>
      <c r="AD3" s="94"/>
      <c r="AE3" s="94"/>
      <c r="AF3" s="94"/>
      <c r="AG3" s="94"/>
      <c r="AH3" s="94"/>
      <c r="AI3" s="94"/>
      <c r="AJ3" s="94"/>
      <c r="AK3" s="94"/>
      <c r="AL3" s="94"/>
      <c r="AM3" s="94"/>
      <c r="AN3" s="94"/>
    </row>
    <row r="4" spans="1:40" ht="15.75" customHeight="1" x14ac:dyDescent="0.2">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382" t="s">
        <v>6</v>
      </c>
      <c r="AA4" s="340"/>
      <c r="AB4" s="342"/>
      <c r="AC4" s="212"/>
      <c r="AD4" s="94"/>
      <c r="AE4" s="94"/>
      <c r="AF4" s="94"/>
      <c r="AG4" s="94"/>
      <c r="AH4" s="94"/>
      <c r="AI4" s="94"/>
      <c r="AJ4" s="94"/>
      <c r="AK4" s="94"/>
      <c r="AL4" s="94"/>
      <c r="AM4" s="94"/>
      <c r="AN4" s="94"/>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94"/>
      <c r="AE5" s="94"/>
      <c r="AF5" s="94"/>
      <c r="AG5" s="94"/>
      <c r="AH5" s="94"/>
      <c r="AI5" s="94"/>
      <c r="AJ5" s="94"/>
      <c r="AK5" s="94"/>
      <c r="AL5" s="94"/>
      <c r="AM5" s="94"/>
      <c r="AN5" s="94"/>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94"/>
      <c r="AE6" s="94"/>
      <c r="AF6" s="94"/>
      <c r="AG6" s="94"/>
      <c r="AH6" s="94"/>
      <c r="AI6" s="94"/>
      <c r="AJ6" s="94"/>
      <c r="AK6" s="94"/>
      <c r="AL6" s="94"/>
      <c r="AM6" s="94"/>
      <c r="AN6" s="94"/>
    </row>
    <row r="7" spans="1:40" ht="12.75" x14ac:dyDescent="0.2">
      <c r="A7" s="386" t="s">
        <v>7</v>
      </c>
      <c r="B7" s="371"/>
      <c r="C7" s="387" t="s">
        <v>8</v>
      </c>
      <c r="D7" s="388"/>
      <c r="E7" s="388"/>
      <c r="F7" s="388"/>
      <c r="G7" s="388"/>
      <c r="H7" s="388"/>
      <c r="I7" s="388"/>
      <c r="J7" s="388"/>
      <c r="K7" s="371"/>
      <c r="L7" s="97"/>
      <c r="M7" s="98"/>
      <c r="N7" s="98"/>
      <c r="O7" s="98"/>
      <c r="P7" s="98"/>
      <c r="Q7" s="99"/>
      <c r="R7" s="370" t="s">
        <v>9</v>
      </c>
      <c r="S7" s="388"/>
      <c r="T7" s="371"/>
      <c r="U7" s="389">
        <v>44169</v>
      </c>
      <c r="V7" s="371"/>
      <c r="W7" s="370" t="s">
        <v>10</v>
      </c>
      <c r="X7" s="371"/>
      <c r="Y7" s="397" t="s">
        <v>11</v>
      </c>
      <c r="Z7" s="361"/>
      <c r="AA7" s="394" t="s">
        <v>12</v>
      </c>
      <c r="AB7" s="361"/>
      <c r="AC7" s="212"/>
      <c r="AD7" s="94"/>
      <c r="AE7" s="94"/>
      <c r="AF7" s="94"/>
      <c r="AG7" s="94"/>
      <c r="AH7" s="94"/>
      <c r="AI7" s="94"/>
      <c r="AJ7" s="94"/>
      <c r="AK7" s="94"/>
      <c r="AL7" s="94"/>
      <c r="AM7" s="94"/>
      <c r="AN7" s="94"/>
    </row>
    <row r="8" spans="1:40" ht="12.75" x14ac:dyDescent="0.2">
      <c r="A8" s="372"/>
      <c r="B8" s="373"/>
      <c r="C8" s="372"/>
      <c r="D8" s="358"/>
      <c r="E8" s="358"/>
      <c r="F8" s="358"/>
      <c r="G8" s="358"/>
      <c r="H8" s="358"/>
      <c r="I8" s="358"/>
      <c r="J8" s="358"/>
      <c r="K8" s="373"/>
      <c r="L8" s="97"/>
      <c r="M8" s="98"/>
      <c r="N8" s="98"/>
      <c r="O8" s="98"/>
      <c r="P8" s="98"/>
      <c r="Q8" s="99"/>
      <c r="R8" s="372"/>
      <c r="S8" s="358"/>
      <c r="T8" s="373"/>
      <c r="U8" s="372"/>
      <c r="V8" s="373"/>
      <c r="W8" s="372"/>
      <c r="X8" s="373"/>
      <c r="Y8" s="395" t="s">
        <v>13</v>
      </c>
      <c r="Z8" s="381"/>
      <c r="AA8" s="396"/>
      <c r="AB8" s="381"/>
      <c r="AC8" s="212"/>
      <c r="AD8" s="94"/>
      <c r="AE8" s="94"/>
      <c r="AF8" s="94"/>
      <c r="AG8" s="94"/>
      <c r="AH8" s="94"/>
      <c r="AI8" s="94"/>
      <c r="AJ8" s="94"/>
      <c r="AK8" s="94"/>
      <c r="AL8" s="94"/>
      <c r="AM8" s="94"/>
      <c r="AN8" s="94"/>
    </row>
    <row r="9" spans="1:40" ht="12.75" x14ac:dyDescent="0.2">
      <c r="A9" s="374"/>
      <c r="B9" s="375"/>
      <c r="C9" s="374"/>
      <c r="D9" s="385"/>
      <c r="E9" s="385"/>
      <c r="F9" s="385"/>
      <c r="G9" s="385"/>
      <c r="H9" s="385"/>
      <c r="I9" s="385"/>
      <c r="J9" s="385"/>
      <c r="K9" s="375"/>
      <c r="L9" s="97"/>
      <c r="M9" s="98"/>
      <c r="N9" s="98"/>
      <c r="O9" s="98"/>
      <c r="P9" s="98"/>
      <c r="Q9" s="99"/>
      <c r="R9" s="374"/>
      <c r="S9" s="385"/>
      <c r="T9" s="375"/>
      <c r="U9" s="374"/>
      <c r="V9" s="375"/>
      <c r="W9" s="374"/>
      <c r="X9" s="375"/>
      <c r="Y9" s="392" t="s">
        <v>14</v>
      </c>
      <c r="Z9" s="342"/>
      <c r="AA9" s="393"/>
      <c r="AB9" s="342"/>
      <c r="AC9" s="212"/>
      <c r="AD9" s="94"/>
      <c r="AE9" s="94"/>
      <c r="AF9" s="94"/>
      <c r="AG9" s="94"/>
      <c r="AH9" s="94"/>
      <c r="AI9" s="94"/>
      <c r="AJ9" s="94"/>
      <c r="AK9" s="94"/>
      <c r="AL9" s="94"/>
      <c r="AM9" s="94"/>
      <c r="AN9" s="94"/>
    </row>
    <row r="10" spans="1:40" ht="9" customHeight="1" x14ac:dyDescent="0.2">
      <c r="A10" s="141"/>
      <c r="B10" s="8"/>
      <c r="C10" s="124"/>
      <c r="D10" s="124"/>
      <c r="E10" s="124"/>
      <c r="F10" s="124"/>
      <c r="G10" s="124"/>
      <c r="H10" s="124"/>
      <c r="I10" s="124"/>
      <c r="J10" s="124"/>
      <c r="K10" s="124"/>
      <c r="L10" s="124"/>
      <c r="M10" s="140"/>
      <c r="N10" s="140"/>
      <c r="O10" s="140"/>
      <c r="P10" s="140"/>
      <c r="Q10" s="140"/>
      <c r="R10" s="9"/>
      <c r="S10" s="9"/>
      <c r="T10" s="9"/>
      <c r="U10" s="9"/>
      <c r="V10" s="9"/>
      <c r="W10" s="10"/>
      <c r="X10" s="10"/>
      <c r="Y10" s="10"/>
      <c r="Z10" s="10"/>
      <c r="AA10" s="10"/>
      <c r="AB10" s="125"/>
      <c r="AC10" s="212"/>
      <c r="AD10" s="94"/>
      <c r="AE10" s="94"/>
      <c r="AF10" s="94"/>
      <c r="AG10" s="94"/>
      <c r="AH10" s="94"/>
      <c r="AI10" s="94"/>
      <c r="AJ10" s="94"/>
      <c r="AK10" s="94"/>
      <c r="AL10" s="94"/>
      <c r="AM10" s="94"/>
      <c r="AN10" s="94"/>
    </row>
    <row r="11" spans="1:40" ht="39" customHeight="1" x14ac:dyDescent="0.2">
      <c r="A11" s="334" t="s">
        <v>15</v>
      </c>
      <c r="B11" s="328"/>
      <c r="C11" s="376" t="s">
        <v>16</v>
      </c>
      <c r="D11" s="327"/>
      <c r="E11" s="327"/>
      <c r="F11" s="327"/>
      <c r="G11" s="327"/>
      <c r="H11" s="327"/>
      <c r="I11" s="327"/>
      <c r="J11" s="327"/>
      <c r="K11" s="328"/>
      <c r="L11" s="100"/>
      <c r="M11" s="398" t="s">
        <v>17</v>
      </c>
      <c r="N11" s="327"/>
      <c r="O11" s="327"/>
      <c r="P11" s="327"/>
      <c r="Q11" s="328"/>
      <c r="R11" s="326" t="s">
        <v>93</v>
      </c>
      <c r="S11" s="327"/>
      <c r="T11" s="327"/>
      <c r="U11" s="327"/>
      <c r="V11" s="328"/>
      <c r="W11" s="398" t="s">
        <v>19</v>
      </c>
      <c r="X11" s="328"/>
      <c r="Y11" s="326" t="s">
        <v>94</v>
      </c>
      <c r="Z11" s="327"/>
      <c r="AA11" s="327"/>
      <c r="AB11" s="328"/>
      <c r="AC11" s="212"/>
      <c r="AD11" s="94"/>
      <c r="AE11" s="94"/>
      <c r="AF11" s="94"/>
      <c r="AG11" s="94"/>
      <c r="AH11" s="94"/>
      <c r="AI11" s="94"/>
      <c r="AJ11" s="94"/>
      <c r="AK11" s="94"/>
      <c r="AL11" s="94"/>
      <c r="AM11" s="94"/>
      <c r="AN11" s="94"/>
    </row>
    <row r="12" spans="1:40" ht="9" customHeight="1" x14ac:dyDescent="0.2">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12"/>
      <c r="AD12" s="94"/>
      <c r="AE12" s="94"/>
      <c r="AF12" s="94"/>
      <c r="AG12" s="94"/>
      <c r="AH12" s="94"/>
      <c r="AI12" s="94"/>
      <c r="AJ12" s="94"/>
      <c r="AK12" s="94"/>
      <c r="AL12" s="94"/>
      <c r="AM12" s="94"/>
      <c r="AN12" s="94"/>
    </row>
    <row r="13" spans="1:40" ht="37.5" customHeight="1" x14ac:dyDescent="0.2">
      <c r="A13" s="334" t="s">
        <v>20</v>
      </c>
      <c r="B13" s="328"/>
      <c r="C13" s="335" t="str">
        <f>+'Ponderación '!B6</f>
        <v>Implementar una estrategia de educación flexible con enfoque diferencial.</v>
      </c>
      <c r="D13" s="327"/>
      <c r="E13" s="327"/>
      <c r="F13" s="327"/>
      <c r="G13" s="327"/>
      <c r="H13" s="327"/>
      <c r="I13" s="327"/>
      <c r="J13" s="327"/>
      <c r="K13" s="327"/>
      <c r="L13" s="327"/>
      <c r="M13" s="327"/>
      <c r="N13" s="327"/>
      <c r="O13" s="327"/>
      <c r="P13" s="327"/>
      <c r="Q13" s="328"/>
      <c r="R13" s="120"/>
      <c r="S13" s="336" t="s">
        <v>21</v>
      </c>
      <c r="T13" s="337"/>
      <c r="U13" s="13">
        <f>++'Ponderación '!E6</f>
        <v>0.05</v>
      </c>
      <c r="V13" s="338" t="s">
        <v>22</v>
      </c>
      <c r="W13" s="337"/>
      <c r="X13" s="337"/>
      <c r="Y13" s="337"/>
      <c r="Z13" s="120"/>
      <c r="AA13" s="343">
        <f>+'Ponderación '!D6</f>
        <v>4.3423698251675899E-2</v>
      </c>
      <c r="AB13" s="328"/>
      <c r="AC13" s="269"/>
      <c r="AD13" s="120"/>
      <c r="AE13" s="120"/>
      <c r="AF13" s="120"/>
      <c r="AG13" s="120"/>
      <c r="AH13" s="120"/>
      <c r="AI13" s="120"/>
      <c r="AJ13" s="120"/>
      <c r="AK13" s="120"/>
      <c r="AL13" s="120"/>
      <c r="AM13" s="120"/>
      <c r="AN13" s="120"/>
    </row>
    <row r="14" spans="1:40" ht="16.5" customHeight="1" x14ac:dyDescent="0.2">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94"/>
      <c r="AE14" s="94"/>
      <c r="AF14" s="94"/>
      <c r="AG14" s="94"/>
      <c r="AH14" s="94"/>
      <c r="AI14" s="94"/>
      <c r="AJ14" s="94"/>
      <c r="AK14" s="94"/>
      <c r="AL14" s="94"/>
      <c r="AM14" s="94"/>
      <c r="AN14" s="94"/>
    </row>
    <row r="15" spans="1:40" ht="24" customHeight="1" x14ac:dyDescent="0.2">
      <c r="A15" s="386" t="s">
        <v>23</v>
      </c>
      <c r="B15" s="371"/>
      <c r="C15" s="15" t="s">
        <v>24</v>
      </c>
      <c r="D15" s="406" t="s">
        <v>25</v>
      </c>
      <c r="E15" s="407"/>
      <c r="F15" s="406" t="s">
        <v>26</v>
      </c>
      <c r="G15" s="407"/>
      <c r="H15" s="406" t="s">
        <v>27</v>
      </c>
      <c r="I15" s="328"/>
      <c r="J15" s="140"/>
      <c r="K15" s="129"/>
      <c r="L15" s="140"/>
      <c r="M15" s="123"/>
      <c r="N15" s="123"/>
      <c r="O15" s="123"/>
      <c r="P15" s="123"/>
      <c r="Q15" s="398" t="s">
        <v>28</v>
      </c>
      <c r="R15" s="327"/>
      <c r="S15" s="327"/>
      <c r="T15" s="327"/>
      <c r="U15" s="327"/>
      <c r="V15" s="327"/>
      <c r="W15" s="327"/>
      <c r="X15" s="327"/>
      <c r="Y15" s="327"/>
      <c r="Z15" s="327"/>
      <c r="AA15" s="327"/>
      <c r="AB15" s="328"/>
      <c r="AC15" s="212"/>
      <c r="AD15" s="94"/>
      <c r="AE15" s="94"/>
      <c r="AF15" s="94"/>
      <c r="AG15" s="94"/>
      <c r="AH15" s="94"/>
      <c r="AI15" s="94"/>
      <c r="AJ15" s="94"/>
      <c r="AK15" s="94"/>
      <c r="AL15" s="94"/>
      <c r="AM15" s="94"/>
      <c r="AN15" s="94"/>
    </row>
    <row r="16" spans="1:40" ht="35.25" customHeight="1" x14ac:dyDescent="0.2">
      <c r="A16" s="374"/>
      <c r="B16" s="375"/>
      <c r="C16" s="130"/>
      <c r="D16" s="368"/>
      <c r="E16" s="369"/>
      <c r="F16" s="368"/>
      <c r="G16" s="369"/>
      <c r="H16" s="368"/>
      <c r="I16" s="375"/>
      <c r="J16" s="140"/>
      <c r="K16" s="140"/>
      <c r="L16" s="140"/>
      <c r="M16" s="123"/>
      <c r="N16" s="123"/>
      <c r="O16" s="123"/>
      <c r="P16" s="123"/>
      <c r="Q16" s="411" t="s">
        <v>29</v>
      </c>
      <c r="R16" s="366"/>
      <c r="S16" s="366"/>
      <c r="T16" s="366"/>
      <c r="U16" s="366"/>
      <c r="V16" s="350"/>
      <c r="W16" s="410" t="s">
        <v>30</v>
      </c>
      <c r="X16" s="366"/>
      <c r="Y16" s="366"/>
      <c r="Z16" s="366"/>
      <c r="AA16" s="366"/>
      <c r="AB16" s="367"/>
      <c r="AC16" s="212"/>
      <c r="AD16" s="94"/>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13"/>
      <c r="AD17" s="101"/>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340"/>
      <c r="S18" s="341"/>
      <c r="T18" s="339"/>
      <c r="U18" s="340"/>
      <c r="V18" s="341"/>
      <c r="W18" s="339">
        <v>97443145</v>
      </c>
      <c r="X18" s="526"/>
      <c r="Y18" s="527"/>
      <c r="Z18" s="339">
        <v>77791767</v>
      </c>
      <c r="AA18" s="474"/>
      <c r="AB18" s="476"/>
      <c r="AC18" s="286">
        <f>+Z18/W18</f>
        <v>0.79832980554968747</v>
      </c>
      <c r="AD18" s="101"/>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94"/>
      <c r="AE19" s="94"/>
      <c r="AF19" s="94"/>
      <c r="AG19" s="94"/>
      <c r="AH19" s="94"/>
      <c r="AI19" s="94"/>
      <c r="AJ19" s="94"/>
      <c r="AK19" s="94"/>
      <c r="AL19" s="94"/>
      <c r="AM19" s="94"/>
      <c r="AN19" s="94"/>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12"/>
      <c r="AD20" s="94"/>
      <c r="AE20" s="94"/>
      <c r="AF20" s="94"/>
      <c r="AG20" s="94"/>
      <c r="AH20" s="94"/>
      <c r="AI20" s="94"/>
      <c r="AJ20" s="94"/>
      <c r="AK20" s="94"/>
      <c r="AL20" s="94"/>
      <c r="AM20" s="94"/>
      <c r="AN20" s="94"/>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12"/>
      <c r="AD21" s="94"/>
      <c r="AE21" s="94"/>
      <c r="AF21" s="94"/>
      <c r="AG21" s="94"/>
      <c r="AH21" s="94"/>
      <c r="AI21" s="94"/>
      <c r="AJ21" s="94"/>
      <c r="AK21" s="94"/>
      <c r="AL21" s="94"/>
      <c r="AM21" s="94"/>
      <c r="AN21" s="94"/>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12"/>
      <c r="AD22" s="94"/>
      <c r="AE22" s="94"/>
      <c r="AF22" s="94"/>
      <c r="AG22" s="94"/>
      <c r="AH22" s="94"/>
      <c r="AI22" s="94"/>
      <c r="AJ22" s="94"/>
      <c r="AK22" s="94"/>
      <c r="AL22" s="94"/>
      <c r="AM22" s="94"/>
      <c r="AN22" s="94"/>
    </row>
    <row r="23" spans="1:40" ht="13.5" customHeight="1" x14ac:dyDescent="0.2">
      <c r="A23" s="351" t="str">
        <f>+C13</f>
        <v>Implementar una estrategia de educación flexible con enfoque diferencial.</v>
      </c>
      <c r="B23" s="353" t="s">
        <v>39</v>
      </c>
      <c r="C23" s="348"/>
      <c r="D23" s="356"/>
      <c r="E23" s="357"/>
      <c r="F23" s="348"/>
      <c r="G23" s="356"/>
      <c r="H23" s="357"/>
      <c r="I23" s="348"/>
      <c r="J23" s="356"/>
      <c r="K23" s="357"/>
      <c r="L23" s="348"/>
      <c r="M23" s="356"/>
      <c r="N23" s="357"/>
      <c r="O23" s="348"/>
      <c r="P23" s="402"/>
      <c r="Q23" s="404"/>
      <c r="R23" s="357"/>
      <c r="S23" s="357"/>
      <c r="T23" s="357"/>
      <c r="U23" s="357"/>
      <c r="V23" s="357"/>
      <c r="W23" s="357"/>
      <c r="X23" s="357"/>
      <c r="Y23" s="357"/>
      <c r="Z23" s="357"/>
      <c r="AA23" s="357"/>
      <c r="AB23" s="365"/>
      <c r="AC23" s="212"/>
      <c r="AD23" s="94"/>
      <c r="AE23" s="94"/>
      <c r="AF23" s="94"/>
      <c r="AG23" s="94"/>
      <c r="AH23" s="94"/>
      <c r="AI23" s="94"/>
      <c r="AJ23" s="94"/>
      <c r="AK23" s="94"/>
      <c r="AL23" s="94"/>
      <c r="AM23" s="94"/>
      <c r="AN23" s="94"/>
    </row>
    <row r="24" spans="1:40" ht="13.5" customHeight="1" x14ac:dyDescent="0.2">
      <c r="A24" s="352"/>
      <c r="B24" s="354"/>
      <c r="C24" s="355"/>
      <c r="D24" s="354"/>
      <c r="E24" s="358"/>
      <c r="F24" s="355"/>
      <c r="G24" s="354"/>
      <c r="H24" s="358"/>
      <c r="I24" s="355"/>
      <c r="J24" s="354"/>
      <c r="K24" s="358"/>
      <c r="L24" s="355"/>
      <c r="M24" s="354"/>
      <c r="N24" s="358"/>
      <c r="O24" s="355"/>
      <c r="P24" s="403"/>
      <c r="Q24" s="354"/>
      <c r="R24" s="358"/>
      <c r="S24" s="358"/>
      <c r="T24" s="358"/>
      <c r="U24" s="358"/>
      <c r="V24" s="358"/>
      <c r="W24" s="358"/>
      <c r="X24" s="358"/>
      <c r="Y24" s="358"/>
      <c r="Z24" s="358"/>
      <c r="AA24" s="358"/>
      <c r="AB24" s="373"/>
      <c r="AC24" s="212"/>
      <c r="AD24" s="94"/>
      <c r="AE24" s="94"/>
      <c r="AF24" s="94"/>
      <c r="AG24" s="94"/>
      <c r="AH24" s="94"/>
      <c r="AI24" s="94"/>
      <c r="AJ24" s="94"/>
      <c r="AK24" s="94"/>
      <c r="AL24" s="94"/>
      <c r="AM24" s="94"/>
      <c r="AN24" s="94"/>
    </row>
    <row r="25" spans="1:40" ht="13.5" customHeight="1" x14ac:dyDescent="0.2">
      <c r="A25" s="352"/>
      <c r="B25" s="354"/>
      <c r="C25" s="355"/>
      <c r="D25" s="354"/>
      <c r="E25" s="358"/>
      <c r="F25" s="355"/>
      <c r="G25" s="354"/>
      <c r="H25" s="358"/>
      <c r="I25" s="355"/>
      <c r="J25" s="354"/>
      <c r="K25" s="358"/>
      <c r="L25" s="355"/>
      <c r="M25" s="354"/>
      <c r="N25" s="358"/>
      <c r="O25" s="355"/>
      <c r="P25" s="403"/>
      <c r="Q25" s="354"/>
      <c r="R25" s="358"/>
      <c r="S25" s="358"/>
      <c r="T25" s="358"/>
      <c r="U25" s="358"/>
      <c r="V25" s="358"/>
      <c r="W25" s="358"/>
      <c r="X25" s="358"/>
      <c r="Y25" s="358"/>
      <c r="Z25" s="358"/>
      <c r="AA25" s="358"/>
      <c r="AB25" s="373"/>
      <c r="AC25" s="212"/>
      <c r="AD25" s="94"/>
      <c r="AE25" s="94"/>
      <c r="AF25" s="94"/>
      <c r="AG25" s="94"/>
      <c r="AH25" s="94"/>
      <c r="AI25" s="94"/>
      <c r="AJ25" s="94"/>
      <c r="AK25" s="94"/>
      <c r="AL25" s="94"/>
      <c r="AM25" s="94"/>
      <c r="AN25" s="94"/>
    </row>
    <row r="26" spans="1:40" ht="30.75" customHeight="1" x14ac:dyDescent="0.2">
      <c r="A26" s="346"/>
      <c r="B26" s="354"/>
      <c r="C26" s="355"/>
      <c r="D26" s="354"/>
      <c r="E26" s="337"/>
      <c r="F26" s="355"/>
      <c r="G26" s="354"/>
      <c r="H26" s="337"/>
      <c r="I26" s="355"/>
      <c r="J26" s="354"/>
      <c r="K26" s="337"/>
      <c r="L26" s="355"/>
      <c r="M26" s="354"/>
      <c r="N26" s="337"/>
      <c r="O26" s="355"/>
      <c r="P26" s="403"/>
      <c r="Q26" s="349"/>
      <c r="R26" s="366"/>
      <c r="S26" s="366"/>
      <c r="T26" s="366"/>
      <c r="U26" s="366"/>
      <c r="V26" s="366"/>
      <c r="W26" s="366"/>
      <c r="X26" s="366"/>
      <c r="Y26" s="366"/>
      <c r="Z26" s="366"/>
      <c r="AA26" s="366"/>
      <c r="AB26" s="367"/>
      <c r="AC26" s="212"/>
      <c r="AD26" s="94"/>
      <c r="AE26" s="94"/>
      <c r="AF26" s="94"/>
      <c r="AG26" s="94"/>
      <c r="AH26" s="94"/>
      <c r="AI26" s="94"/>
      <c r="AJ26" s="94"/>
      <c r="AK26" s="94"/>
      <c r="AL26" s="94"/>
      <c r="AM26" s="94"/>
      <c r="AN26" s="94"/>
    </row>
    <row r="27" spans="1:40" ht="51.75" customHeight="1" x14ac:dyDescent="0.2">
      <c r="A27" s="412"/>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1"/>
      <c r="AC27" s="212"/>
      <c r="AD27" s="94"/>
      <c r="AE27" s="94"/>
      <c r="AF27" s="94"/>
      <c r="AG27" s="94"/>
      <c r="AH27" s="94"/>
      <c r="AI27" s="94"/>
      <c r="AJ27" s="94"/>
      <c r="AK27" s="94"/>
      <c r="AL27" s="94"/>
      <c r="AM27" s="94"/>
      <c r="AN27" s="94"/>
    </row>
    <row r="28" spans="1:40" ht="36.75" customHeight="1" x14ac:dyDescent="0.2">
      <c r="A28" s="345"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364"/>
      <c r="AC28" s="212"/>
      <c r="AD28" s="94"/>
      <c r="AE28" s="102"/>
      <c r="AF28" s="102"/>
      <c r="AG28" s="102"/>
      <c r="AH28" s="102"/>
      <c r="AI28" s="102"/>
      <c r="AJ28" s="102"/>
      <c r="AK28" s="102"/>
      <c r="AL28" s="102"/>
      <c r="AM28" s="102"/>
      <c r="AN28" s="94"/>
    </row>
    <row r="29" spans="1:40" ht="25.5" customHeight="1" x14ac:dyDescent="0.2">
      <c r="A29" s="346"/>
      <c r="B29" s="401"/>
      <c r="C29" s="401"/>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366"/>
      <c r="S29" s="366"/>
      <c r="T29" s="350"/>
      <c r="U29" s="510" t="s">
        <v>57</v>
      </c>
      <c r="V29" s="366"/>
      <c r="W29" s="366"/>
      <c r="X29" s="350"/>
      <c r="Y29" s="510" t="s">
        <v>58</v>
      </c>
      <c r="Z29" s="366"/>
      <c r="AA29" s="366"/>
      <c r="AB29" s="367"/>
      <c r="AC29" s="212"/>
      <c r="AD29" s="94"/>
      <c r="AE29" s="102"/>
      <c r="AF29" s="102"/>
      <c r="AG29" s="102"/>
      <c r="AH29" s="102"/>
      <c r="AI29" s="102"/>
      <c r="AJ29" s="102"/>
      <c r="AK29" s="102"/>
      <c r="AL29" s="102"/>
      <c r="AM29" s="102"/>
      <c r="AN29" s="94"/>
    </row>
    <row r="30" spans="1:40" ht="190.15" customHeight="1" thickBot="1" x14ac:dyDescent="0.25">
      <c r="A30" s="17" t="str">
        <f>+C13</f>
        <v>Implementar una estrategia de educación flexible con enfoque diferencial.</v>
      </c>
      <c r="B30" s="18">
        <f>+AA13</f>
        <v>4.3423698251675899E-2</v>
      </c>
      <c r="C30" s="197">
        <f>+U13</f>
        <v>0.05</v>
      </c>
      <c r="D30" s="186">
        <f>+D60</f>
        <v>0</v>
      </c>
      <c r="E30" s="186">
        <f t="shared" ref="E30:O30" si="0">+E60</f>
        <v>0</v>
      </c>
      <c r="F30" s="186">
        <f t="shared" si="0"/>
        <v>0</v>
      </c>
      <c r="G30" s="186">
        <f t="shared" si="0"/>
        <v>0</v>
      </c>
      <c r="H30" s="186">
        <f t="shared" si="0"/>
        <v>0</v>
      </c>
      <c r="I30" s="186">
        <f t="shared" si="0"/>
        <v>0</v>
      </c>
      <c r="J30" s="186">
        <f t="shared" si="0"/>
        <v>3.4543349838750985E-3</v>
      </c>
      <c r="K30" s="186">
        <f t="shared" si="0"/>
        <v>4.6057799785001316E-3</v>
      </c>
      <c r="L30" s="186">
        <f t="shared" si="0"/>
        <v>3.4543349838750993E-3</v>
      </c>
      <c r="M30" s="186">
        <f t="shared" si="0"/>
        <v>1.0363004951625295E-2</v>
      </c>
      <c r="N30" s="186">
        <f t="shared" si="0"/>
        <v>1.2090172443562846E-2</v>
      </c>
      <c r="O30" s="186">
        <f t="shared" si="0"/>
        <v>5.1815024758126481E-3</v>
      </c>
      <c r="P30" s="186">
        <f>SUM(D30:O30)</f>
        <v>3.9149129817251126E-2</v>
      </c>
      <c r="Q30" s="565" t="s">
        <v>207</v>
      </c>
      <c r="R30" s="566"/>
      <c r="S30" s="566"/>
      <c r="T30" s="567"/>
      <c r="U30" s="565" t="s">
        <v>208</v>
      </c>
      <c r="V30" s="566"/>
      <c r="W30" s="566"/>
      <c r="X30" s="567"/>
      <c r="Y30" s="565" t="s">
        <v>209</v>
      </c>
      <c r="Z30" s="566"/>
      <c r="AA30" s="566"/>
      <c r="AB30" s="568"/>
      <c r="AC30" s="103"/>
      <c r="AD30" s="94"/>
      <c r="AE30" s="102"/>
      <c r="AF30" s="102"/>
      <c r="AG30" s="102"/>
      <c r="AH30" s="102"/>
      <c r="AI30" s="102"/>
      <c r="AJ30" s="102"/>
      <c r="AK30" s="102"/>
      <c r="AL30" s="102"/>
      <c r="AM30" s="102"/>
      <c r="AN30" s="94"/>
    </row>
    <row r="31" spans="1:40" ht="18" customHeight="1" x14ac:dyDescent="0.2">
      <c r="A31" s="515"/>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7"/>
      <c r="AC31" s="212"/>
      <c r="AD31" s="104"/>
      <c r="AE31" s="102"/>
      <c r="AF31" s="102"/>
      <c r="AG31" s="102"/>
      <c r="AH31" s="102"/>
      <c r="AI31" s="102"/>
      <c r="AJ31" s="102"/>
      <c r="AK31" s="102"/>
      <c r="AL31" s="102"/>
      <c r="AM31" s="102"/>
      <c r="AN31" s="94"/>
    </row>
    <row r="32" spans="1:40" ht="12.75" x14ac:dyDescent="0.2">
      <c r="A32" s="345" t="s">
        <v>59</v>
      </c>
      <c r="B32" s="400" t="s">
        <v>60</v>
      </c>
      <c r="C32" s="362" t="s">
        <v>61</v>
      </c>
      <c r="D32" s="363"/>
      <c r="E32" s="363"/>
      <c r="F32" s="363"/>
      <c r="G32" s="363"/>
      <c r="H32" s="363"/>
      <c r="I32" s="363"/>
      <c r="J32" s="363"/>
      <c r="K32" s="363"/>
      <c r="L32" s="363"/>
      <c r="M32" s="363"/>
      <c r="N32" s="363"/>
      <c r="O32" s="363"/>
      <c r="P32" s="364"/>
      <c r="Q32" s="362" t="s">
        <v>62</v>
      </c>
      <c r="R32" s="363"/>
      <c r="S32" s="363"/>
      <c r="T32" s="363"/>
      <c r="U32" s="363"/>
      <c r="V32" s="363"/>
      <c r="W32" s="363"/>
      <c r="X32" s="363"/>
      <c r="Y32" s="363"/>
      <c r="Z32" s="363"/>
      <c r="AA32" s="363"/>
      <c r="AB32" s="381"/>
      <c r="AC32" s="286">
        <f>+P30/C30</f>
        <v>0.78298259634502243</v>
      </c>
      <c r="AD32" s="94"/>
      <c r="AE32" s="102"/>
      <c r="AF32" s="102"/>
      <c r="AG32" s="102"/>
      <c r="AH32" s="102"/>
      <c r="AI32" s="102"/>
      <c r="AJ32" s="102"/>
      <c r="AK32" s="102"/>
      <c r="AL32" s="102"/>
      <c r="AM32" s="102"/>
      <c r="AN32" s="94"/>
    </row>
    <row r="33" spans="1:40" ht="25.5" customHeight="1" x14ac:dyDescent="0.2">
      <c r="A33" s="346"/>
      <c r="B33" s="401"/>
      <c r="C33" s="16" t="s">
        <v>63</v>
      </c>
      <c r="D33" s="16" t="s">
        <v>44</v>
      </c>
      <c r="E33" s="16" t="s">
        <v>45</v>
      </c>
      <c r="F33" s="16" t="s">
        <v>46</v>
      </c>
      <c r="G33" s="16" t="s">
        <v>47</v>
      </c>
      <c r="H33" s="16" t="s">
        <v>48</v>
      </c>
      <c r="I33" s="16" t="s">
        <v>49</v>
      </c>
      <c r="J33" s="16" t="s">
        <v>50</v>
      </c>
      <c r="K33" s="16" t="s">
        <v>51</v>
      </c>
      <c r="L33" s="16" t="s">
        <v>52</v>
      </c>
      <c r="M33" s="16" t="s">
        <v>53</v>
      </c>
      <c r="N33" s="16" t="s">
        <v>54</v>
      </c>
      <c r="O33" s="16" t="s">
        <v>55</v>
      </c>
      <c r="P33" s="16" t="s">
        <v>76</v>
      </c>
      <c r="Q33" s="362" t="s">
        <v>77</v>
      </c>
      <c r="R33" s="363"/>
      <c r="S33" s="363"/>
      <c r="T33" s="363"/>
      <c r="U33" s="363"/>
      <c r="V33" s="363"/>
      <c r="W33" s="363"/>
      <c r="X33" s="363"/>
      <c r="Y33" s="363"/>
      <c r="Z33" s="363"/>
      <c r="AA33" s="363"/>
      <c r="AB33" s="381"/>
      <c r="AC33" s="212"/>
      <c r="AD33" s="94"/>
      <c r="AE33" s="105"/>
      <c r="AF33" s="105"/>
      <c r="AG33" s="105"/>
      <c r="AH33" s="105"/>
      <c r="AI33" s="105"/>
      <c r="AJ33" s="105"/>
      <c r="AK33" s="105"/>
      <c r="AL33" s="105"/>
      <c r="AM33" s="105"/>
      <c r="AN33" s="94"/>
    </row>
    <row r="34" spans="1:40" ht="21" customHeight="1" x14ac:dyDescent="0.2">
      <c r="A34" s="554" t="s">
        <v>112</v>
      </c>
      <c r="B34" s="573">
        <v>0.01</v>
      </c>
      <c r="C34" s="89" t="s">
        <v>79</v>
      </c>
      <c r="D34" s="90"/>
      <c r="E34" s="90"/>
      <c r="F34" s="90"/>
      <c r="G34" s="90"/>
      <c r="H34" s="90"/>
      <c r="I34" s="90"/>
      <c r="J34" s="90">
        <v>0.2</v>
      </c>
      <c r="K34" s="90">
        <v>0.2</v>
      </c>
      <c r="L34" s="90">
        <v>0.2</v>
      </c>
      <c r="M34" s="90">
        <v>0.2</v>
      </c>
      <c r="N34" s="90">
        <v>0.2</v>
      </c>
      <c r="O34" s="90">
        <v>0</v>
      </c>
      <c r="P34" s="20">
        <f>SUM(D34:O34)</f>
        <v>1</v>
      </c>
      <c r="Q34" s="556" t="s">
        <v>210</v>
      </c>
      <c r="R34" s="557"/>
      <c r="S34" s="557"/>
      <c r="T34" s="557"/>
      <c r="U34" s="557"/>
      <c r="V34" s="557"/>
      <c r="W34" s="557"/>
      <c r="X34" s="557"/>
      <c r="Y34" s="557"/>
      <c r="Z34" s="557"/>
      <c r="AA34" s="557"/>
      <c r="AB34" s="558"/>
      <c r="AC34" s="216"/>
      <c r="AD34" s="94"/>
      <c r="AE34" s="106"/>
      <c r="AF34" s="106"/>
      <c r="AG34" s="106"/>
      <c r="AH34" s="106"/>
      <c r="AI34" s="106"/>
      <c r="AJ34" s="106"/>
      <c r="AK34" s="106"/>
      <c r="AL34" s="106"/>
      <c r="AM34" s="106"/>
      <c r="AN34" s="94"/>
    </row>
    <row r="35" spans="1:40" ht="21" customHeight="1" x14ac:dyDescent="0.2">
      <c r="A35" s="555"/>
      <c r="B35" s="574"/>
      <c r="C35" s="21" t="s">
        <v>80</v>
      </c>
      <c r="D35" s="22"/>
      <c r="E35" s="22"/>
      <c r="F35" s="22"/>
      <c r="G35" s="22"/>
      <c r="H35" s="22"/>
      <c r="I35" s="22"/>
      <c r="J35" s="22">
        <v>0.2</v>
      </c>
      <c r="K35" s="22">
        <v>0.1</v>
      </c>
      <c r="L35" s="22">
        <v>0</v>
      </c>
      <c r="M35" s="22">
        <v>0</v>
      </c>
      <c r="N35" s="22">
        <v>0.05</v>
      </c>
      <c r="O35" s="22">
        <v>0.05</v>
      </c>
      <c r="P35" s="87">
        <f>SUM(D35:O35)</f>
        <v>0.4</v>
      </c>
      <c r="Q35" s="559"/>
      <c r="R35" s="560"/>
      <c r="S35" s="560"/>
      <c r="T35" s="560"/>
      <c r="U35" s="560"/>
      <c r="V35" s="560"/>
      <c r="W35" s="560"/>
      <c r="X35" s="560"/>
      <c r="Y35" s="560"/>
      <c r="Z35" s="560"/>
      <c r="AA35" s="560"/>
      <c r="AB35" s="561"/>
      <c r="AC35" s="216"/>
      <c r="AD35" s="94"/>
      <c r="AE35" s="94"/>
      <c r="AF35" s="94"/>
      <c r="AG35" s="94"/>
      <c r="AH35" s="94"/>
      <c r="AI35" s="94"/>
      <c r="AJ35" s="94"/>
      <c r="AK35" s="94"/>
      <c r="AL35" s="94"/>
      <c r="AM35" s="94"/>
      <c r="AN35" s="94"/>
    </row>
    <row r="36" spans="1:40" ht="18" customHeight="1" x14ac:dyDescent="0.2">
      <c r="A36" s="569"/>
      <c r="B36" s="570"/>
      <c r="C36" s="21"/>
      <c r="D36" s="23"/>
      <c r="E36" s="24"/>
      <c r="F36" s="23"/>
      <c r="G36" s="23"/>
      <c r="H36" s="23"/>
      <c r="I36" s="23"/>
      <c r="J36" s="23"/>
      <c r="K36" s="23"/>
      <c r="L36" s="23"/>
      <c r="M36" s="23"/>
      <c r="N36" s="23"/>
      <c r="O36" s="23"/>
      <c r="P36" s="107">
        <f t="shared" ref="P36:P42" si="1">SUM(D36:O36)</f>
        <v>0</v>
      </c>
      <c r="Q36" s="562"/>
      <c r="R36" s="563"/>
      <c r="S36" s="563"/>
      <c r="T36" s="563"/>
      <c r="U36" s="563"/>
      <c r="V36" s="563"/>
      <c r="W36" s="563"/>
      <c r="X36" s="563"/>
      <c r="Y36" s="563"/>
      <c r="Z36" s="563"/>
      <c r="AA36" s="563"/>
      <c r="AB36" s="564"/>
      <c r="AC36" s="214">
        <f>LEN(Q34)</f>
        <v>399</v>
      </c>
      <c r="AD36" s="94"/>
      <c r="AE36" s="94"/>
      <c r="AF36" s="94"/>
      <c r="AG36" s="94"/>
      <c r="AH36" s="94"/>
      <c r="AI36" s="94"/>
      <c r="AJ36" s="94"/>
      <c r="AK36" s="94"/>
      <c r="AL36" s="94"/>
      <c r="AM36" s="94"/>
      <c r="AN36" s="94"/>
    </row>
    <row r="37" spans="1:40" s="96" customFormat="1" ht="35.450000000000003" customHeight="1" x14ac:dyDescent="0.2">
      <c r="A37" s="575" t="s">
        <v>113</v>
      </c>
      <c r="B37" s="543">
        <v>0.01</v>
      </c>
      <c r="C37" s="117" t="s">
        <v>79</v>
      </c>
      <c r="D37" s="26"/>
      <c r="E37" s="26"/>
      <c r="F37" s="26"/>
      <c r="G37" s="26"/>
      <c r="H37" s="26"/>
      <c r="I37" s="26"/>
      <c r="J37" s="26">
        <v>0.1</v>
      </c>
      <c r="K37" s="26">
        <v>0.2</v>
      </c>
      <c r="L37" s="26">
        <v>0.2</v>
      </c>
      <c r="M37" s="26">
        <v>0.2</v>
      </c>
      <c r="N37" s="26">
        <v>0.2</v>
      </c>
      <c r="O37" s="26">
        <v>0.1</v>
      </c>
      <c r="P37" s="20">
        <f>SUM(D37:O37)</f>
        <v>0.99999999999999989</v>
      </c>
      <c r="Q37" s="545" t="s">
        <v>211</v>
      </c>
      <c r="R37" s="546"/>
      <c r="S37" s="546"/>
      <c r="T37" s="546"/>
      <c r="U37" s="546"/>
      <c r="V37" s="546"/>
      <c r="W37" s="546"/>
      <c r="X37" s="546"/>
      <c r="Y37" s="546"/>
      <c r="Z37" s="546"/>
      <c r="AA37" s="546"/>
      <c r="AB37" s="547"/>
      <c r="AC37" s="216"/>
      <c r="AD37" s="94"/>
      <c r="AE37" s="94"/>
      <c r="AF37" s="94"/>
      <c r="AG37" s="94"/>
      <c r="AH37" s="94"/>
      <c r="AI37" s="94"/>
      <c r="AJ37" s="94"/>
      <c r="AK37" s="94"/>
      <c r="AL37" s="94"/>
      <c r="AM37" s="94"/>
      <c r="AN37" s="94"/>
    </row>
    <row r="38" spans="1:40" s="96" customFormat="1" ht="35.450000000000003" customHeight="1" x14ac:dyDescent="0.2">
      <c r="A38" s="576"/>
      <c r="B38" s="544"/>
      <c r="C38" s="118" t="s">
        <v>80</v>
      </c>
      <c r="D38" s="22"/>
      <c r="E38" s="22"/>
      <c r="F38" s="22"/>
      <c r="G38" s="22"/>
      <c r="H38" s="22"/>
      <c r="I38" s="22"/>
      <c r="J38" s="22">
        <v>0.1</v>
      </c>
      <c r="K38" s="22">
        <v>0.1</v>
      </c>
      <c r="L38" s="27">
        <v>0.2</v>
      </c>
      <c r="M38" s="227">
        <v>0.2</v>
      </c>
      <c r="N38" s="27">
        <v>0.2</v>
      </c>
      <c r="O38" s="27">
        <v>0.2</v>
      </c>
      <c r="P38" s="87">
        <f>SUM(D38:O38)</f>
        <v>1</v>
      </c>
      <c r="Q38" s="548"/>
      <c r="R38" s="549"/>
      <c r="S38" s="549"/>
      <c r="T38" s="549"/>
      <c r="U38" s="549"/>
      <c r="V38" s="549"/>
      <c r="W38" s="549"/>
      <c r="X38" s="549"/>
      <c r="Y38" s="549"/>
      <c r="Z38" s="549"/>
      <c r="AA38" s="549"/>
      <c r="AB38" s="550"/>
      <c r="AC38" s="214"/>
      <c r="AD38" s="94"/>
      <c r="AE38" s="94"/>
      <c r="AF38" s="94"/>
      <c r="AG38" s="94"/>
      <c r="AH38" s="94"/>
      <c r="AI38" s="94"/>
      <c r="AJ38" s="94"/>
      <c r="AK38" s="94"/>
      <c r="AL38" s="94"/>
      <c r="AM38" s="94"/>
      <c r="AN38" s="94"/>
    </row>
    <row r="39" spans="1:40" s="96" customFormat="1" ht="18" customHeight="1" x14ac:dyDescent="0.2">
      <c r="A39" s="569"/>
      <c r="B39" s="570"/>
      <c r="C39" s="21"/>
      <c r="D39" s="23"/>
      <c r="E39" s="23"/>
      <c r="F39" s="23"/>
      <c r="G39" s="23"/>
      <c r="H39" s="23"/>
      <c r="I39" s="23"/>
      <c r="J39" s="23"/>
      <c r="K39" s="23"/>
      <c r="L39" s="23"/>
      <c r="M39" s="23"/>
      <c r="N39" s="23"/>
      <c r="O39" s="119"/>
      <c r="P39" s="110">
        <f t="shared" ref="P39" si="2">SUM(D39:O39)</f>
        <v>0</v>
      </c>
      <c r="Q39" s="551"/>
      <c r="R39" s="552"/>
      <c r="S39" s="552"/>
      <c r="T39" s="552"/>
      <c r="U39" s="552"/>
      <c r="V39" s="552"/>
      <c r="W39" s="552"/>
      <c r="X39" s="552"/>
      <c r="Y39" s="552"/>
      <c r="Z39" s="552"/>
      <c r="AA39" s="552"/>
      <c r="AB39" s="553"/>
      <c r="AC39" s="292">
        <f>LEN(Q37)</f>
        <v>470</v>
      </c>
      <c r="AD39" s="94"/>
      <c r="AE39" s="94"/>
      <c r="AF39" s="94"/>
      <c r="AG39" s="94"/>
      <c r="AH39" s="94"/>
      <c r="AI39" s="94"/>
      <c r="AJ39" s="94"/>
      <c r="AK39" s="94"/>
      <c r="AL39" s="94"/>
      <c r="AM39" s="94"/>
      <c r="AN39" s="94"/>
    </row>
    <row r="40" spans="1:40" ht="21.6" customHeight="1" x14ac:dyDescent="0.2">
      <c r="A40" s="571" t="s">
        <v>114</v>
      </c>
      <c r="B40" s="543">
        <v>0.02</v>
      </c>
      <c r="C40" s="117" t="s">
        <v>79</v>
      </c>
      <c r="D40" s="26"/>
      <c r="E40" s="26"/>
      <c r="F40" s="26"/>
      <c r="G40" s="26"/>
      <c r="H40" s="26"/>
      <c r="I40" s="26"/>
      <c r="J40" s="26"/>
      <c r="K40" s="26">
        <v>0.2</v>
      </c>
      <c r="L40" s="26">
        <v>0.35</v>
      </c>
      <c r="M40" s="26">
        <v>0.35</v>
      </c>
      <c r="N40" s="26">
        <v>0.1</v>
      </c>
      <c r="O40" s="26"/>
      <c r="P40" s="20">
        <f>SUM(D40:O40)</f>
        <v>1</v>
      </c>
      <c r="Q40" s="545" t="s">
        <v>212</v>
      </c>
      <c r="R40" s="546"/>
      <c r="S40" s="546"/>
      <c r="T40" s="546"/>
      <c r="U40" s="546"/>
      <c r="V40" s="546"/>
      <c r="W40" s="546"/>
      <c r="X40" s="546"/>
      <c r="Y40" s="546"/>
      <c r="Z40" s="546"/>
      <c r="AA40" s="546"/>
      <c r="AB40" s="547"/>
      <c r="AC40" s="216"/>
      <c r="AD40" s="94"/>
      <c r="AE40" s="94"/>
      <c r="AF40" s="94"/>
      <c r="AG40" s="94"/>
      <c r="AH40" s="94"/>
      <c r="AI40" s="94"/>
      <c r="AJ40" s="94"/>
      <c r="AK40" s="94"/>
      <c r="AL40" s="94"/>
      <c r="AM40" s="94"/>
      <c r="AN40" s="94"/>
    </row>
    <row r="41" spans="1:40" ht="21.6" customHeight="1" x14ac:dyDescent="0.2">
      <c r="A41" s="572"/>
      <c r="B41" s="544"/>
      <c r="C41" s="118" t="s">
        <v>80</v>
      </c>
      <c r="D41" s="22"/>
      <c r="E41" s="22"/>
      <c r="F41" s="22"/>
      <c r="G41" s="22"/>
      <c r="H41" s="22"/>
      <c r="I41" s="22"/>
      <c r="J41" s="22"/>
      <c r="K41" s="22">
        <v>0.1</v>
      </c>
      <c r="L41" s="27">
        <v>0.05</v>
      </c>
      <c r="M41" s="27">
        <v>0.35</v>
      </c>
      <c r="N41" s="27">
        <v>0.4</v>
      </c>
      <c r="O41" s="27">
        <v>0.1</v>
      </c>
      <c r="P41" s="87">
        <f>SUM(D41:O41)</f>
        <v>1</v>
      </c>
      <c r="Q41" s="548"/>
      <c r="R41" s="549"/>
      <c r="S41" s="549"/>
      <c r="T41" s="549"/>
      <c r="U41" s="549"/>
      <c r="V41" s="549"/>
      <c r="W41" s="549"/>
      <c r="X41" s="549"/>
      <c r="Y41" s="549"/>
      <c r="Z41" s="549"/>
      <c r="AA41" s="549"/>
      <c r="AB41" s="550"/>
      <c r="AC41" s="216"/>
      <c r="AD41" s="94"/>
      <c r="AE41" s="94"/>
      <c r="AF41" s="94"/>
      <c r="AG41" s="94"/>
      <c r="AH41" s="94"/>
      <c r="AI41" s="94"/>
      <c r="AJ41" s="94"/>
      <c r="AK41" s="94"/>
      <c r="AL41" s="94"/>
      <c r="AM41" s="94"/>
      <c r="AN41" s="94"/>
    </row>
    <row r="42" spans="1:40" ht="18" customHeight="1" x14ac:dyDescent="0.2">
      <c r="A42" s="569" t="s">
        <v>115</v>
      </c>
      <c r="B42" s="570"/>
      <c r="C42" s="21"/>
      <c r="D42" s="23"/>
      <c r="E42" s="23"/>
      <c r="F42" s="23"/>
      <c r="G42" s="23"/>
      <c r="H42" s="23"/>
      <c r="I42" s="23"/>
      <c r="J42" s="23"/>
      <c r="K42" s="23"/>
      <c r="L42" s="23"/>
      <c r="M42" s="23"/>
      <c r="N42" s="23"/>
      <c r="O42" s="23"/>
      <c r="P42" s="110">
        <f t="shared" si="1"/>
        <v>0</v>
      </c>
      <c r="Q42" s="551"/>
      <c r="R42" s="552"/>
      <c r="S42" s="552"/>
      <c r="T42" s="552"/>
      <c r="U42" s="552"/>
      <c r="V42" s="552"/>
      <c r="W42" s="552"/>
      <c r="X42" s="552"/>
      <c r="Y42" s="552"/>
      <c r="Z42" s="552"/>
      <c r="AA42" s="552"/>
      <c r="AB42" s="553"/>
      <c r="AC42" s="214">
        <f>LEN(Q40)</f>
        <v>356</v>
      </c>
      <c r="AD42" s="94"/>
      <c r="AE42" s="94"/>
      <c r="AF42" s="94"/>
      <c r="AG42" s="94"/>
      <c r="AH42" s="94"/>
      <c r="AI42" s="94"/>
      <c r="AJ42" s="94"/>
      <c r="AK42" s="94"/>
      <c r="AL42" s="94"/>
      <c r="AM42" s="94"/>
      <c r="AN42" s="94"/>
    </row>
    <row r="43" spans="1:40" ht="17.25" customHeight="1" thickBot="1" x14ac:dyDescent="0.25">
      <c r="A43" s="131"/>
      <c r="B43" s="123"/>
      <c r="C43" s="123"/>
      <c r="D43" s="123"/>
      <c r="E43" s="123"/>
      <c r="F43" s="123"/>
      <c r="G43" s="123"/>
      <c r="H43" s="123"/>
      <c r="I43" s="123"/>
      <c r="J43" s="123"/>
      <c r="K43" s="123"/>
      <c r="L43" s="123"/>
      <c r="M43" s="123"/>
      <c r="N43" s="123"/>
      <c r="O43" s="123"/>
      <c r="P43" s="123"/>
      <c r="Q43" s="123"/>
      <c r="R43" s="123"/>
      <c r="S43" s="123"/>
      <c r="T43" s="123"/>
      <c r="U43" s="123"/>
      <c r="V43" s="123"/>
      <c r="W43" s="123"/>
      <c r="X43" s="134"/>
      <c r="Y43" s="123"/>
      <c r="Z43" s="123"/>
      <c r="AA43" s="123"/>
      <c r="AB43" s="7"/>
      <c r="AC43" s="212"/>
      <c r="AD43" s="94"/>
      <c r="AE43" s="94"/>
      <c r="AF43" s="94"/>
      <c r="AG43" s="94"/>
      <c r="AH43" s="94"/>
      <c r="AI43" s="94"/>
      <c r="AJ43" s="94"/>
      <c r="AK43" s="94"/>
      <c r="AL43" s="94"/>
      <c r="AM43" s="94"/>
      <c r="AN43" s="94"/>
    </row>
    <row r="44" spans="1:40" ht="27" customHeight="1" x14ac:dyDescent="0.2">
      <c r="A44" s="427" t="s">
        <v>83</v>
      </c>
      <c r="B44" s="431" t="s">
        <v>84</v>
      </c>
      <c r="C44" s="360"/>
      <c r="D44" s="360"/>
      <c r="E44" s="360"/>
      <c r="F44" s="360"/>
      <c r="G44" s="432"/>
      <c r="H44" s="429" t="s">
        <v>85</v>
      </c>
      <c r="I44" s="388"/>
      <c r="J44" s="388"/>
      <c r="K44" s="388"/>
      <c r="L44" s="388"/>
      <c r="M44" s="388"/>
      <c r="N44" s="431" t="s">
        <v>84</v>
      </c>
      <c r="O44" s="360"/>
      <c r="P44" s="360"/>
      <c r="Q44" s="360"/>
      <c r="R44" s="360"/>
      <c r="S44" s="432"/>
      <c r="T44" s="433" t="s">
        <v>86</v>
      </c>
      <c r="U44" s="388"/>
      <c r="V44" s="388"/>
      <c r="W44" s="434"/>
      <c r="X44" s="431" t="s">
        <v>87</v>
      </c>
      <c r="Y44" s="360"/>
      <c r="Z44" s="360"/>
      <c r="AA44" s="360"/>
      <c r="AB44" s="361"/>
      <c r="AC44" s="212"/>
      <c r="AD44" s="94"/>
      <c r="AE44" s="94"/>
      <c r="AF44" s="94"/>
      <c r="AG44" s="94"/>
      <c r="AH44" s="94"/>
      <c r="AI44" s="94"/>
      <c r="AJ44" s="94"/>
      <c r="AK44" s="94"/>
      <c r="AL44" s="94"/>
      <c r="AM44" s="94"/>
      <c r="AN44" s="94"/>
    </row>
    <row r="45" spans="1:40" ht="27" customHeight="1" x14ac:dyDescent="0.2">
      <c r="A45" s="352"/>
      <c r="B45" s="435" t="s">
        <v>168</v>
      </c>
      <c r="C45" s="363"/>
      <c r="D45" s="363"/>
      <c r="E45" s="363"/>
      <c r="F45" s="363"/>
      <c r="G45" s="364"/>
      <c r="H45" s="354"/>
      <c r="I45" s="358"/>
      <c r="J45" s="358"/>
      <c r="K45" s="358"/>
      <c r="L45" s="358"/>
      <c r="M45" s="358"/>
      <c r="N45" s="435" t="s">
        <v>88</v>
      </c>
      <c r="O45" s="363"/>
      <c r="P45" s="363"/>
      <c r="Q45" s="363"/>
      <c r="R45" s="363"/>
      <c r="S45" s="364"/>
      <c r="T45" s="354"/>
      <c r="U45" s="358"/>
      <c r="V45" s="358"/>
      <c r="W45" s="355"/>
      <c r="X45" s="435" t="s">
        <v>89</v>
      </c>
      <c r="Y45" s="363"/>
      <c r="Z45" s="363"/>
      <c r="AA45" s="363"/>
      <c r="AB45" s="381"/>
      <c r="AC45" s="212"/>
      <c r="AD45" s="94"/>
      <c r="AE45" s="94"/>
      <c r="AF45" s="94"/>
      <c r="AG45" s="94"/>
      <c r="AH45" s="94"/>
      <c r="AI45" s="94"/>
      <c r="AJ45" s="94"/>
      <c r="AK45" s="94"/>
      <c r="AL45" s="94"/>
      <c r="AM45" s="94"/>
      <c r="AN45" s="94"/>
    </row>
    <row r="46" spans="1:40" ht="27" customHeight="1" thickBot="1" x14ac:dyDescent="0.25">
      <c r="A46" s="428"/>
      <c r="B46" s="426" t="s">
        <v>90</v>
      </c>
      <c r="C46" s="340"/>
      <c r="D46" s="340"/>
      <c r="E46" s="340"/>
      <c r="F46" s="340"/>
      <c r="G46" s="341"/>
      <c r="H46" s="430"/>
      <c r="I46" s="385"/>
      <c r="J46" s="385"/>
      <c r="K46" s="385"/>
      <c r="L46" s="385"/>
      <c r="M46" s="385"/>
      <c r="N46" s="426" t="s">
        <v>91</v>
      </c>
      <c r="O46" s="340"/>
      <c r="P46" s="340"/>
      <c r="Q46" s="340"/>
      <c r="R46" s="340"/>
      <c r="S46" s="341"/>
      <c r="T46" s="430"/>
      <c r="U46" s="385"/>
      <c r="V46" s="385"/>
      <c r="W46" s="369"/>
      <c r="X46" s="426" t="s">
        <v>92</v>
      </c>
      <c r="Y46" s="340"/>
      <c r="Z46" s="340"/>
      <c r="AA46" s="340"/>
      <c r="AB46" s="342"/>
      <c r="AC46" s="212"/>
      <c r="AD46" s="94"/>
      <c r="AE46" s="94"/>
      <c r="AF46" s="94"/>
      <c r="AG46" s="94"/>
      <c r="AH46" s="94"/>
      <c r="AI46" s="94"/>
      <c r="AJ46" s="94"/>
      <c r="AK46" s="94"/>
      <c r="AL46" s="94"/>
      <c r="AM46" s="94"/>
      <c r="AN46" s="94"/>
    </row>
    <row r="47" spans="1:40" ht="13.5" customHeight="1" x14ac:dyDescent="0.2">
      <c r="A47" s="94"/>
      <c r="B47" s="94"/>
      <c r="C47" s="94"/>
      <c r="D47" s="94"/>
      <c r="E47" s="94"/>
      <c r="F47" s="94"/>
      <c r="G47" s="104"/>
      <c r="H47" s="94"/>
      <c r="I47" s="94"/>
      <c r="J47" s="94"/>
      <c r="K47" s="94"/>
      <c r="L47" s="94"/>
      <c r="M47" s="94"/>
      <c r="N47" s="94"/>
      <c r="O47" s="94"/>
      <c r="P47" s="94"/>
      <c r="Q47" s="94"/>
      <c r="R47" s="94"/>
      <c r="S47" s="94"/>
      <c r="T47" s="94"/>
      <c r="U47" s="94"/>
      <c r="V47" s="94"/>
      <c r="W47" s="94"/>
      <c r="X47" s="94"/>
      <c r="Y47" s="94"/>
      <c r="Z47" s="94"/>
      <c r="AA47" s="94"/>
      <c r="AB47" s="94"/>
      <c r="AC47" s="212"/>
      <c r="AD47" s="94"/>
      <c r="AE47" s="94"/>
      <c r="AF47" s="94"/>
      <c r="AG47" s="94"/>
      <c r="AH47" s="94"/>
      <c r="AI47" s="94"/>
      <c r="AJ47" s="94"/>
      <c r="AK47" s="94"/>
      <c r="AL47" s="94"/>
      <c r="AM47" s="94"/>
      <c r="AN47" s="94"/>
    </row>
    <row r="48" spans="1:40" ht="13.5" customHeight="1" x14ac:dyDescent="0.2">
      <c r="A48" s="94"/>
      <c r="B48" s="94"/>
      <c r="C48" s="94"/>
      <c r="D48" s="94"/>
      <c r="E48" s="94"/>
      <c r="F48" s="108"/>
      <c r="G48" s="109"/>
      <c r="H48" s="94"/>
      <c r="I48" s="94"/>
      <c r="J48" s="94"/>
      <c r="K48" s="94"/>
      <c r="L48" s="94"/>
      <c r="M48" s="94"/>
      <c r="N48" s="94"/>
      <c r="O48" s="94"/>
      <c r="P48" s="94"/>
      <c r="Q48" s="94"/>
      <c r="R48" s="94"/>
      <c r="S48" s="94"/>
      <c r="T48" s="94"/>
      <c r="U48" s="94"/>
      <c r="V48" s="94"/>
      <c r="W48" s="94"/>
      <c r="X48" s="94"/>
      <c r="Y48" s="94"/>
      <c r="Z48" s="94"/>
      <c r="AA48" s="94"/>
      <c r="AB48" s="94"/>
      <c r="AC48" s="212"/>
      <c r="AD48" s="94"/>
      <c r="AE48" s="94"/>
      <c r="AF48" s="94"/>
      <c r="AG48" s="94"/>
      <c r="AH48" s="94"/>
      <c r="AI48" s="94"/>
      <c r="AJ48" s="94"/>
      <c r="AK48" s="94"/>
      <c r="AL48" s="94"/>
      <c r="AM48" s="94"/>
      <c r="AN48" s="94"/>
    </row>
    <row r="49" spans="1:40" ht="13.5" customHeight="1" x14ac:dyDescent="0.2">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212"/>
      <c r="AD49" s="94"/>
      <c r="AE49" s="94"/>
      <c r="AF49" s="94"/>
      <c r="AG49" s="94"/>
      <c r="AH49" s="94"/>
      <c r="AI49" s="94"/>
      <c r="AJ49" s="94"/>
      <c r="AK49" s="94"/>
      <c r="AL49" s="94"/>
      <c r="AM49" s="94"/>
      <c r="AN49" s="94"/>
    </row>
    <row r="50" spans="1:40" ht="13.5" customHeight="1" x14ac:dyDescent="0.2">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212"/>
      <c r="AD50" s="94"/>
      <c r="AE50" s="94"/>
      <c r="AF50" s="94"/>
      <c r="AG50" s="94"/>
      <c r="AH50" s="94"/>
      <c r="AI50" s="94"/>
      <c r="AJ50" s="94"/>
      <c r="AK50" s="94"/>
      <c r="AL50" s="94"/>
      <c r="AM50" s="94"/>
      <c r="AN50" s="94"/>
    </row>
    <row r="51" spans="1:40" s="151" customFormat="1" ht="22.15" customHeight="1" x14ac:dyDescent="0.2">
      <c r="A51" s="321" t="s">
        <v>59</v>
      </c>
      <c r="B51" s="321" t="s">
        <v>60</v>
      </c>
      <c r="C51" s="323" t="s">
        <v>61</v>
      </c>
      <c r="D51" s="324"/>
      <c r="E51" s="324"/>
      <c r="F51" s="324"/>
      <c r="G51" s="324"/>
      <c r="H51" s="324"/>
      <c r="I51" s="324"/>
      <c r="J51" s="324"/>
      <c r="K51" s="324"/>
      <c r="L51" s="324"/>
      <c r="M51" s="324"/>
      <c r="N51" s="324"/>
      <c r="O51" s="324"/>
      <c r="P51" s="325"/>
      <c r="AC51" s="218"/>
    </row>
    <row r="52" spans="1:40" s="151" customFormat="1" ht="22.15" customHeight="1" x14ac:dyDescent="0.2">
      <c r="A52" s="322"/>
      <c r="B52" s="322"/>
      <c r="C52" s="152" t="s">
        <v>63</v>
      </c>
      <c r="D52" s="152" t="s">
        <v>64</v>
      </c>
      <c r="E52" s="152" t="s">
        <v>65</v>
      </c>
      <c r="F52" s="152" t="s">
        <v>66</v>
      </c>
      <c r="G52" s="152" t="s">
        <v>67</v>
      </c>
      <c r="H52" s="152" t="s">
        <v>68</v>
      </c>
      <c r="I52" s="152" t="s">
        <v>69</v>
      </c>
      <c r="J52" s="152" t="s">
        <v>70</v>
      </c>
      <c r="K52" s="152" t="s">
        <v>71</v>
      </c>
      <c r="L52" s="152" t="s">
        <v>72</v>
      </c>
      <c r="M52" s="152" t="s">
        <v>73</v>
      </c>
      <c r="N52" s="152" t="s">
        <v>74</v>
      </c>
      <c r="O52" s="152" t="s">
        <v>75</v>
      </c>
      <c r="P52" s="152" t="s">
        <v>76</v>
      </c>
      <c r="AC52" s="218"/>
    </row>
    <row r="53" spans="1:40" s="153" customFormat="1" ht="22.15" customHeight="1" x14ac:dyDescent="0.25">
      <c r="A53" s="315" t="str">
        <f>+A34</f>
        <v xml:space="preserve">Generar alianzas para la estrategia de educación flexible </v>
      </c>
      <c r="B53" s="543">
        <f>+B34</f>
        <v>0.01</v>
      </c>
      <c r="C53" s="155" t="s">
        <v>79</v>
      </c>
      <c r="D53" s="156">
        <f>+D34*$B$34/$P$34</f>
        <v>0</v>
      </c>
      <c r="E53" s="156">
        <f t="shared" ref="E53:O53" si="3">+E34*$B$34/$P$34</f>
        <v>0</v>
      </c>
      <c r="F53" s="156">
        <f t="shared" si="3"/>
        <v>0</v>
      </c>
      <c r="G53" s="156">
        <f t="shared" si="3"/>
        <v>0</v>
      </c>
      <c r="H53" s="156">
        <f t="shared" si="3"/>
        <v>0</v>
      </c>
      <c r="I53" s="156">
        <f t="shared" si="3"/>
        <v>0</v>
      </c>
      <c r="J53" s="156">
        <f t="shared" si="3"/>
        <v>2E-3</v>
      </c>
      <c r="K53" s="156">
        <f t="shared" si="3"/>
        <v>2E-3</v>
      </c>
      <c r="L53" s="156">
        <f t="shared" si="3"/>
        <v>2E-3</v>
      </c>
      <c r="M53" s="156">
        <f t="shared" si="3"/>
        <v>2E-3</v>
      </c>
      <c r="N53" s="156">
        <f t="shared" si="3"/>
        <v>2E-3</v>
      </c>
      <c r="O53" s="156">
        <f t="shared" si="3"/>
        <v>0</v>
      </c>
      <c r="P53" s="164">
        <f t="shared" ref="P53:P59" si="4">SUM(D53:O53)</f>
        <v>0.01</v>
      </c>
      <c r="Q53" s="154"/>
    </row>
    <row r="54" spans="1:40" s="153" customFormat="1" ht="22.15" customHeight="1" x14ac:dyDescent="0.25">
      <c r="A54" s="316"/>
      <c r="B54" s="544"/>
      <c r="C54" s="161" t="s">
        <v>80</v>
      </c>
      <c r="D54" s="162">
        <f>+D35*$B$34/$P$34</f>
        <v>0</v>
      </c>
      <c r="E54" s="162">
        <f t="shared" ref="E54:O54" si="5">+E35*$B$34/$P$34</f>
        <v>0</v>
      </c>
      <c r="F54" s="162">
        <f t="shared" si="5"/>
        <v>0</v>
      </c>
      <c r="G54" s="162">
        <f t="shared" si="5"/>
        <v>0</v>
      </c>
      <c r="H54" s="162">
        <f t="shared" si="5"/>
        <v>0</v>
      </c>
      <c r="I54" s="162">
        <f t="shared" si="5"/>
        <v>0</v>
      </c>
      <c r="J54" s="162">
        <f t="shared" si="5"/>
        <v>2E-3</v>
      </c>
      <c r="K54" s="162">
        <f t="shared" si="5"/>
        <v>1E-3</v>
      </c>
      <c r="L54" s="162">
        <f t="shared" si="5"/>
        <v>0</v>
      </c>
      <c r="M54" s="162">
        <f t="shared" si="5"/>
        <v>0</v>
      </c>
      <c r="N54" s="162">
        <f t="shared" si="5"/>
        <v>5.0000000000000001E-4</v>
      </c>
      <c r="O54" s="162">
        <f t="shared" si="5"/>
        <v>5.0000000000000001E-4</v>
      </c>
      <c r="P54" s="165">
        <f t="shared" si="4"/>
        <v>4.0000000000000001E-3</v>
      </c>
      <c r="AC54" s="154"/>
    </row>
    <row r="55" spans="1:40" s="153" customFormat="1" ht="22.15" customHeight="1" x14ac:dyDescent="0.25">
      <c r="A55" s="319" t="str">
        <f>+A37</f>
        <v xml:space="preserve">Seguimiento al proceso educativo de las mujeres en actividades sexuales pagadas, inscritas en el proceso de educación felxible, en alianza con la Secretaría Dsitrital de educación. </v>
      </c>
      <c r="B55" s="543">
        <v>0.01</v>
      </c>
      <c r="C55" s="155" t="s">
        <v>79</v>
      </c>
      <c r="D55" s="156">
        <f>+D37*$B$37/$P$37</f>
        <v>0</v>
      </c>
      <c r="E55" s="156">
        <f t="shared" ref="E55:O55" si="6">+E37*$B$37/$P$37</f>
        <v>0</v>
      </c>
      <c r="F55" s="156">
        <f t="shared" si="6"/>
        <v>0</v>
      </c>
      <c r="G55" s="156">
        <f t="shared" si="6"/>
        <v>0</v>
      </c>
      <c r="H55" s="156">
        <f t="shared" si="6"/>
        <v>0</v>
      </c>
      <c r="I55" s="156">
        <f t="shared" si="6"/>
        <v>0</v>
      </c>
      <c r="J55" s="156">
        <f t="shared" si="6"/>
        <v>1.0000000000000002E-3</v>
      </c>
      <c r="K55" s="156">
        <f t="shared" si="6"/>
        <v>2.0000000000000005E-3</v>
      </c>
      <c r="L55" s="156">
        <f t="shared" si="6"/>
        <v>2.0000000000000005E-3</v>
      </c>
      <c r="M55" s="156">
        <f t="shared" si="6"/>
        <v>2.0000000000000005E-3</v>
      </c>
      <c r="N55" s="156">
        <f t="shared" si="6"/>
        <v>2.0000000000000005E-3</v>
      </c>
      <c r="O55" s="156">
        <f t="shared" si="6"/>
        <v>1.0000000000000002E-3</v>
      </c>
      <c r="P55" s="164">
        <f t="shared" si="4"/>
        <v>1.0000000000000002E-2</v>
      </c>
      <c r="AC55" s="154"/>
    </row>
    <row r="56" spans="1:40" s="153" customFormat="1" ht="22.15" customHeight="1" x14ac:dyDescent="0.25">
      <c r="A56" s="320"/>
      <c r="B56" s="544"/>
      <c r="C56" s="161" t="s">
        <v>80</v>
      </c>
      <c r="D56" s="162">
        <f>+D38*$B$37/$P$37</f>
        <v>0</v>
      </c>
      <c r="E56" s="162">
        <f t="shared" ref="E56:O56" si="7">+E38*$B$37/$P$37</f>
        <v>0</v>
      </c>
      <c r="F56" s="162">
        <f t="shared" si="7"/>
        <v>0</v>
      </c>
      <c r="G56" s="162">
        <f t="shared" si="7"/>
        <v>0</v>
      </c>
      <c r="H56" s="162">
        <f t="shared" si="7"/>
        <v>0</v>
      </c>
      <c r="I56" s="162">
        <f t="shared" si="7"/>
        <v>0</v>
      </c>
      <c r="J56" s="162">
        <f t="shared" si="7"/>
        <v>1.0000000000000002E-3</v>
      </c>
      <c r="K56" s="162">
        <f t="shared" si="7"/>
        <v>1.0000000000000002E-3</v>
      </c>
      <c r="L56" s="162">
        <f t="shared" si="7"/>
        <v>2.0000000000000005E-3</v>
      </c>
      <c r="M56" s="162">
        <f t="shared" si="7"/>
        <v>2.0000000000000005E-3</v>
      </c>
      <c r="N56" s="162">
        <f t="shared" si="7"/>
        <v>2.0000000000000005E-3</v>
      </c>
      <c r="O56" s="162">
        <f t="shared" si="7"/>
        <v>2.0000000000000005E-3</v>
      </c>
      <c r="P56" s="165">
        <f t="shared" si="4"/>
        <v>1.0000000000000002E-2</v>
      </c>
      <c r="AC56" s="154"/>
    </row>
    <row r="57" spans="1:40" s="153" customFormat="1" ht="22.15" customHeight="1" x14ac:dyDescent="0.25">
      <c r="A57" s="319" t="str">
        <f>+A40</f>
        <v>Documento de estructura de la estrategia de  educación flexible para mujeres diversas.</v>
      </c>
      <c r="B57" s="543">
        <v>0.02</v>
      </c>
      <c r="C57" s="155" t="s">
        <v>79</v>
      </c>
      <c r="D57" s="156">
        <f>+D40*$B$40/$P$40</f>
        <v>0</v>
      </c>
      <c r="E57" s="156">
        <f t="shared" ref="E57:O57" si="8">+E40*$B$40/$P$40</f>
        <v>0</v>
      </c>
      <c r="F57" s="156">
        <f t="shared" si="8"/>
        <v>0</v>
      </c>
      <c r="G57" s="156">
        <f t="shared" si="8"/>
        <v>0</v>
      </c>
      <c r="H57" s="156">
        <f t="shared" si="8"/>
        <v>0</v>
      </c>
      <c r="I57" s="156">
        <f t="shared" si="8"/>
        <v>0</v>
      </c>
      <c r="J57" s="156">
        <f t="shared" si="8"/>
        <v>0</v>
      </c>
      <c r="K57" s="156">
        <f t="shared" si="8"/>
        <v>4.0000000000000001E-3</v>
      </c>
      <c r="L57" s="156">
        <f t="shared" si="8"/>
        <v>6.9999999999999993E-3</v>
      </c>
      <c r="M57" s="156">
        <f t="shared" si="8"/>
        <v>6.9999999999999993E-3</v>
      </c>
      <c r="N57" s="156">
        <f t="shared" si="8"/>
        <v>2E-3</v>
      </c>
      <c r="O57" s="156">
        <f t="shared" si="8"/>
        <v>0</v>
      </c>
      <c r="P57" s="164">
        <f t="shared" si="4"/>
        <v>1.9999999999999997E-2</v>
      </c>
      <c r="AC57" s="154"/>
    </row>
    <row r="58" spans="1:40" s="153" customFormat="1" ht="22.15" customHeight="1" x14ac:dyDescent="0.25">
      <c r="A58" s="320"/>
      <c r="B58" s="544"/>
      <c r="C58" s="161" t="s">
        <v>80</v>
      </c>
      <c r="D58" s="162">
        <f>+D41*$B$40/$P$40</f>
        <v>0</v>
      </c>
      <c r="E58" s="162">
        <f t="shared" ref="E58:O58" si="9">+E41*$B$40/$P$40</f>
        <v>0</v>
      </c>
      <c r="F58" s="162">
        <f t="shared" si="9"/>
        <v>0</v>
      </c>
      <c r="G58" s="162">
        <f t="shared" si="9"/>
        <v>0</v>
      </c>
      <c r="H58" s="162">
        <f t="shared" si="9"/>
        <v>0</v>
      </c>
      <c r="I58" s="162">
        <f t="shared" si="9"/>
        <v>0</v>
      </c>
      <c r="J58" s="162">
        <f t="shared" si="9"/>
        <v>0</v>
      </c>
      <c r="K58" s="162">
        <f t="shared" si="9"/>
        <v>2E-3</v>
      </c>
      <c r="L58" s="162">
        <f t="shared" si="9"/>
        <v>1E-3</v>
      </c>
      <c r="M58" s="162">
        <f t="shared" si="9"/>
        <v>6.9999999999999993E-3</v>
      </c>
      <c r="N58" s="162">
        <f t="shared" si="9"/>
        <v>8.0000000000000002E-3</v>
      </c>
      <c r="O58" s="162">
        <f t="shared" si="9"/>
        <v>2E-3</v>
      </c>
      <c r="P58" s="165">
        <f t="shared" si="4"/>
        <v>1.9999999999999997E-2</v>
      </c>
      <c r="AC58" s="154"/>
    </row>
    <row r="59" spans="1:40" s="153" customFormat="1" ht="11.25" x14ac:dyDescent="0.25">
      <c r="D59" s="160">
        <f>+D54+D56+D58</f>
        <v>0</v>
      </c>
      <c r="E59" s="160">
        <f t="shared" ref="E59:O59" si="10">+E54+E56+E58</f>
        <v>0</v>
      </c>
      <c r="F59" s="160">
        <f t="shared" si="10"/>
        <v>0</v>
      </c>
      <c r="G59" s="160">
        <f t="shared" si="10"/>
        <v>0</v>
      </c>
      <c r="H59" s="160">
        <f t="shared" si="10"/>
        <v>0</v>
      </c>
      <c r="I59" s="160">
        <f t="shared" si="10"/>
        <v>0</v>
      </c>
      <c r="J59" s="160">
        <f t="shared" si="10"/>
        <v>3.0000000000000001E-3</v>
      </c>
      <c r="K59" s="160">
        <f t="shared" si="10"/>
        <v>4.0000000000000001E-3</v>
      </c>
      <c r="L59" s="160">
        <f t="shared" si="10"/>
        <v>3.0000000000000005E-3</v>
      </c>
      <c r="M59" s="160">
        <f t="shared" si="10"/>
        <v>8.9999999999999993E-3</v>
      </c>
      <c r="N59" s="160">
        <f t="shared" si="10"/>
        <v>1.0500000000000001E-2</v>
      </c>
      <c r="O59" s="160">
        <f t="shared" si="10"/>
        <v>4.5000000000000005E-3</v>
      </c>
      <c r="P59" s="164">
        <f t="shared" si="4"/>
        <v>3.4000000000000002E-2</v>
      </c>
      <c r="AC59" s="154"/>
    </row>
    <row r="60" spans="1:40" ht="13.5" customHeight="1" x14ac:dyDescent="0.2">
      <c r="A60" s="94"/>
      <c r="B60" s="94"/>
      <c r="C60" s="198" t="s">
        <v>164</v>
      </c>
      <c r="D60" s="200">
        <f>+D59*$C$30/$B$30</f>
        <v>0</v>
      </c>
      <c r="E60" s="200">
        <f t="shared" ref="E60:O60" si="11">+E59*$C$30/$B$30</f>
        <v>0</v>
      </c>
      <c r="F60" s="200">
        <f t="shared" si="11"/>
        <v>0</v>
      </c>
      <c r="G60" s="200">
        <f t="shared" si="11"/>
        <v>0</v>
      </c>
      <c r="H60" s="200">
        <f t="shared" si="11"/>
        <v>0</v>
      </c>
      <c r="I60" s="200">
        <f t="shared" si="11"/>
        <v>0</v>
      </c>
      <c r="J60" s="200">
        <f t="shared" si="11"/>
        <v>3.4543349838750985E-3</v>
      </c>
      <c r="K60" s="200">
        <f t="shared" si="11"/>
        <v>4.6057799785001316E-3</v>
      </c>
      <c r="L60" s="200">
        <f t="shared" si="11"/>
        <v>3.4543349838750993E-3</v>
      </c>
      <c r="M60" s="200">
        <f t="shared" si="11"/>
        <v>1.0363004951625295E-2</v>
      </c>
      <c r="N60" s="200">
        <f t="shared" si="11"/>
        <v>1.2090172443562846E-2</v>
      </c>
      <c r="O60" s="200">
        <f t="shared" si="11"/>
        <v>5.1815024758126481E-3</v>
      </c>
      <c r="P60" s="200">
        <f>SUM(J60:O60)</f>
        <v>3.9149129817251126E-2</v>
      </c>
      <c r="Q60" s="94"/>
      <c r="R60" s="94"/>
      <c r="S60" s="94"/>
      <c r="T60" s="94"/>
      <c r="U60" s="94"/>
      <c r="V60" s="94"/>
      <c r="W60" s="94"/>
      <c r="X60" s="94"/>
      <c r="Y60" s="94"/>
      <c r="Z60" s="94"/>
      <c r="AA60" s="94"/>
      <c r="AB60" s="94"/>
      <c r="AC60" s="212"/>
      <c r="AD60" s="94"/>
      <c r="AE60" s="94"/>
      <c r="AF60" s="94"/>
      <c r="AG60" s="94"/>
      <c r="AH60" s="94"/>
      <c r="AI60" s="94"/>
      <c r="AJ60" s="94"/>
      <c r="AK60" s="94"/>
      <c r="AL60" s="94"/>
      <c r="AM60" s="94"/>
      <c r="AN60" s="94"/>
    </row>
    <row r="61" spans="1:40" ht="13.5" customHeight="1" x14ac:dyDescent="0.2">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212"/>
      <c r="AD61" s="94"/>
      <c r="AE61" s="94"/>
      <c r="AF61" s="94"/>
      <c r="AG61" s="94"/>
      <c r="AH61" s="94"/>
      <c r="AI61" s="94"/>
      <c r="AJ61" s="94"/>
      <c r="AK61" s="94"/>
      <c r="AL61" s="94"/>
      <c r="AM61" s="94"/>
      <c r="AN61" s="94"/>
    </row>
    <row r="62" spans="1:40" ht="13.5" customHeight="1" x14ac:dyDescent="0.2">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212"/>
      <c r="AD62" s="94"/>
      <c r="AE62" s="94"/>
      <c r="AF62" s="94"/>
      <c r="AG62" s="94"/>
      <c r="AH62" s="94"/>
      <c r="AI62" s="94"/>
      <c r="AJ62" s="94"/>
      <c r="AK62" s="94"/>
      <c r="AL62" s="94"/>
      <c r="AM62" s="94"/>
      <c r="AN62" s="94"/>
    </row>
    <row r="63" spans="1:40" ht="13.5" customHeight="1" x14ac:dyDescent="0.2">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212"/>
      <c r="AD63" s="94"/>
      <c r="AE63" s="94"/>
      <c r="AF63" s="94"/>
      <c r="AG63" s="94"/>
      <c r="AH63" s="94"/>
      <c r="AI63" s="94"/>
      <c r="AJ63" s="94"/>
      <c r="AK63" s="94"/>
      <c r="AL63" s="94"/>
      <c r="AM63" s="94"/>
      <c r="AN63" s="94"/>
    </row>
    <row r="64" spans="1:40" ht="13.5" customHeight="1" x14ac:dyDescent="0.2">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212"/>
      <c r="AD64" s="94"/>
      <c r="AE64" s="94"/>
      <c r="AF64" s="94"/>
      <c r="AG64" s="94"/>
      <c r="AH64" s="94"/>
      <c r="AI64" s="94"/>
      <c r="AJ64" s="94"/>
      <c r="AK64" s="94"/>
      <c r="AL64" s="94"/>
      <c r="AM64" s="94"/>
      <c r="AN64" s="94"/>
    </row>
    <row r="65" spans="1:40" ht="13.5"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212"/>
      <c r="AD65" s="94"/>
      <c r="AE65" s="94"/>
      <c r="AF65" s="94"/>
      <c r="AG65" s="94"/>
      <c r="AH65" s="94"/>
      <c r="AI65" s="94"/>
      <c r="AJ65" s="94"/>
      <c r="AK65" s="94"/>
      <c r="AL65" s="94"/>
      <c r="AM65" s="94"/>
      <c r="AN65" s="94"/>
    </row>
    <row r="66" spans="1:40" ht="13.5" customHeight="1"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212"/>
      <c r="AD66" s="94"/>
      <c r="AE66" s="94"/>
      <c r="AF66" s="94"/>
      <c r="AG66" s="94"/>
      <c r="AH66" s="94"/>
      <c r="AI66" s="94"/>
      <c r="AJ66" s="94"/>
      <c r="AK66" s="94"/>
      <c r="AL66" s="94"/>
      <c r="AM66" s="94"/>
      <c r="AN66" s="94"/>
    </row>
    <row r="67" spans="1:40" ht="13.5" customHeight="1" x14ac:dyDescent="0.2">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212"/>
      <c r="AD67" s="94"/>
      <c r="AE67" s="94"/>
      <c r="AF67" s="94"/>
      <c r="AG67" s="94"/>
      <c r="AH67" s="94"/>
      <c r="AI67" s="94"/>
      <c r="AJ67" s="94"/>
      <c r="AK67" s="94"/>
      <c r="AL67" s="94"/>
      <c r="AM67" s="94"/>
      <c r="AN67" s="94"/>
    </row>
    <row r="68" spans="1:40" ht="13.5" customHeight="1" x14ac:dyDescent="0.2">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212"/>
      <c r="AD68" s="94"/>
      <c r="AE68" s="94"/>
      <c r="AF68" s="94"/>
      <c r="AG68" s="94"/>
      <c r="AH68" s="94"/>
      <c r="AI68" s="94"/>
      <c r="AJ68" s="94"/>
      <c r="AK68" s="94"/>
      <c r="AL68" s="94"/>
      <c r="AM68" s="94"/>
      <c r="AN68" s="94"/>
    </row>
    <row r="69" spans="1:40" ht="13.5" customHeight="1"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212"/>
      <c r="AD69" s="94"/>
      <c r="AE69" s="94"/>
      <c r="AF69" s="94"/>
      <c r="AG69" s="94"/>
      <c r="AH69" s="94"/>
      <c r="AI69" s="94"/>
      <c r="AJ69" s="94"/>
      <c r="AK69" s="94"/>
      <c r="AL69" s="94"/>
      <c r="AM69" s="94"/>
      <c r="AN69" s="94"/>
    </row>
    <row r="70" spans="1:40" ht="13.5" customHeight="1"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212"/>
      <c r="AD70" s="94"/>
      <c r="AE70" s="94"/>
      <c r="AF70" s="94"/>
      <c r="AG70" s="94"/>
      <c r="AH70" s="94"/>
      <c r="AI70" s="94"/>
      <c r="AJ70" s="94"/>
      <c r="AK70" s="94"/>
      <c r="AL70" s="94"/>
      <c r="AM70" s="94"/>
      <c r="AN70" s="94"/>
    </row>
    <row r="71" spans="1:40" ht="13.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212"/>
      <c r="AD71" s="94"/>
      <c r="AE71" s="94"/>
      <c r="AF71" s="94"/>
      <c r="AG71" s="94"/>
      <c r="AH71" s="94"/>
      <c r="AI71" s="94"/>
      <c r="AJ71" s="94"/>
      <c r="AK71" s="94"/>
      <c r="AL71" s="94"/>
      <c r="AM71" s="94"/>
      <c r="AN71" s="94"/>
    </row>
    <row r="72" spans="1:40" ht="13.5" customHeight="1" x14ac:dyDescent="0.2">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212"/>
      <c r="AD72" s="94"/>
      <c r="AE72" s="94"/>
      <c r="AF72" s="94"/>
      <c r="AG72" s="94"/>
      <c r="AH72" s="94"/>
      <c r="AI72" s="94"/>
      <c r="AJ72" s="94"/>
      <c r="AK72" s="94"/>
      <c r="AL72" s="94"/>
      <c r="AM72" s="94"/>
      <c r="AN72" s="94"/>
    </row>
    <row r="73" spans="1:40" ht="13.5" customHeight="1" x14ac:dyDescent="0.2">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212"/>
      <c r="AD73" s="94"/>
      <c r="AE73" s="94"/>
      <c r="AF73" s="94"/>
      <c r="AG73" s="94"/>
      <c r="AH73" s="94"/>
      <c r="AI73" s="94"/>
      <c r="AJ73" s="94"/>
      <c r="AK73" s="94"/>
      <c r="AL73" s="94"/>
      <c r="AM73" s="94"/>
      <c r="AN73" s="94"/>
    </row>
    <row r="74" spans="1:40" ht="13.5" customHeight="1"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212"/>
      <c r="AD74" s="94"/>
      <c r="AE74" s="94"/>
      <c r="AF74" s="94"/>
      <c r="AG74" s="94"/>
      <c r="AH74" s="94"/>
      <c r="AI74" s="94"/>
      <c r="AJ74" s="94"/>
      <c r="AK74" s="94"/>
      <c r="AL74" s="94"/>
      <c r="AM74" s="94"/>
      <c r="AN74" s="94"/>
    </row>
    <row r="75" spans="1:40" ht="13.5" customHeight="1" x14ac:dyDescent="0.2">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212"/>
      <c r="AD75" s="94"/>
      <c r="AE75" s="94"/>
      <c r="AF75" s="94"/>
      <c r="AG75" s="94"/>
      <c r="AH75" s="94"/>
      <c r="AI75" s="94"/>
      <c r="AJ75" s="94"/>
      <c r="AK75" s="94"/>
      <c r="AL75" s="94"/>
      <c r="AM75" s="94"/>
      <c r="AN75" s="94"/>
    </row>
    <row r="76" spans="1:40" ht="13.5"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212"/>
      <c r="AD76" s="94"/>
      <c r="AE76" s="94"/>
      <c r="AF76" s="94"/>
      <c r="AG76" s="94"/>
      <c r="AH76" s="94"/>
      <c r="AI76" s="94"/>
      <c r="AJ76" s="94"/>
      <c r="AK76" s="94"/>
      <c r="AL76" s="94"/>
      <c r="AM76" s="94"/>
      <c r="AN76" s="94"/>
    </row>
    <row r="77" spans="1:40" ht="13.5"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212"/>
      <c r="AD77" s="94"/>
      <c r="AE77" s="94"/>
      <c r="AF77" s="94"/>
      <c r="AG77" s="94"/>
      <c r="AH77" s="94"/>
      <c r="AI77" s="94"/>
      <c r="AJ77" s="94"/>
      <c r="AK77" s="94"/>
      <c r="AL77" s="94"/>
      <c r="AM77" s="94"/>
      <c r="AN77" s="94"/>
    </row>
    <row r="78" spans="1:40" ht="13.5"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212"/>
      <c r="AD78" s="94"/>
      <c r="AE78" s="94"/>
      <c r="AF78" s="94"/>
      <c r="AG78" s="94"/>
      <c r="AH78" s="94"/>
      <c r="AI78" s="94"/>
      <c r="AJ78" s="94"/>
      <c r="AK78" s="94"/>
      <c r="AL78" s="94"/>
      <c r="AM78" s="94"/>
      <c r="AN78" s="94"/>
    </row>
    <row r="79" spans="1:40" ht="13.5"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212"/>
      <c r="AD79" s="94"/>
      <c r="AE79" s="94"/>
      <c r="AF79" s="94"/>
      <c r="AG79" s="94"/>
      <c r="AH79" s="94"/>
      <c r="AI79" s="94"/>
      <c r="AJ79" s="94"/>
      <c r="AK79" s="94"/>
      <c r="AL79" s="94"/>
      <c r="AM79" s="94"/>
      <c r="AN79" s="94"/>
    </row>
    <row r="80" spans="1:40" ht="13.5"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212"/>
      <c r="AD80" s="94"/>
      <c r="AE80" s="94"/>
      <c r="AF80" s="94"/>
      <c r="AG80" s="94"/>
      <c r="AH80" s="94"/>
      <c r="AI80" s="94"/>
      <c r="AJ80" s="94"/>
      <c r="AK80" s="94"/>
      <c r="AL80" s="94"/>
      <c r="AM80" s="94"/>
      <c r="AN80" s="94"/>
    </row>
    <row r="81" spans="1:40" ht="13.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212"/>
      <c r="AD81" s="94"/>
      <c r="AE81" s="94"/>
      <c r="AF81" s="94"/>
      <c r="AG81" s="94"/>
      <c r="AH81" s="94"/>
      <c r="AI81" s="94"/>
      <c r="AJ81" s="94"/>
      <c r="AK81" s="94"/>
      <c r="AL81" s="94"/>
      <c r="AM81" s="94"/>
      <c r="AN81" s="94"/>
    </row>
    <row r="82" spans="1:40" ht="13.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212"/>
      <c r="AD82" s="94"/>
      <c r="AE82" s="94"/>
      <c r="AF82" s="94"/>
      <c r="AG82" s="94"/>
      <c r="AH82" s="94"/>
      <c r="AI82" s="94"/>
      <c r="AJ82" s="94"/>
      <c r="AK82" s="94"/>
      <c r="AL82" s="94"/>
      <c r="AM82" s="94"/>
      <c r="AN82" s="94"/>
    </row>
    <row r="83" spans="1:40" ht="13.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212"/>
      <c r="AD83" s="94"/>
      <c r="AE83" s="94"/>
      <c r="AF83" s="94"/>
      <c r="AG83" s="94"/>
      <c r="AH83" s="94"/>
      <c r="AI83" s="94"/>
      <c r="AJ83" s="94"/>
      <c r="AK83" s="94"/>
      <c r="AL83" s="94"/>
      <c r="AM83" s="94"/>
      <c r="AN83" s="94"/>
    </row>
    <row r="84" spans="1:40" ht="13.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212"/>
      <c r="AD84" s="94"/>
      <c r="AE84" s="94"/>
      <c r="AF84" s="94"/>
      <c r="AG84" s="94"/>
      <c r="AH84" s="94"/>
      <c r="AI84" s="94"/>
      <c r="AJ84" s="94"/>
      <c r="AK84" s="94"/>
      <c r="AL84" s="94"/>
      <c r="AM84" s="94"/>
      <c r="AN84" s="94"/>
    </row>
    <row r="85" spans="1:40" ht="13.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212"/>
      <c r="AD85" s="94"/>
      <c r="AE85" s="94"/>
      <c r="AF85" s="94"/>
      <c r="AG85" s="94"/>
      <c r="AH85" s="94"/>
      <c r="AI85" s="94"/>
      <c r="AJ85" s="94"/>
      <c r="AK85" s="94"/>
      <c r="AL85" s="94"/>
      <c r="AM85" s="94"/>
      <c r="AN85" s="94"/>
    </row>
    <row r="86" spans="1:40" ht="13.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212"/>
      <c r="AD86" s="94"/>
      <c r="AE86" s="94"/>
      <c r="AF86" s="94"/>
      <c r="AG86" s="94"/>
      <c r="AH86" s="94"/>
      <c r="AI86" s="94"/>
      <c r="AJ86" s="94"/>
      <c r="AK86" s="94"/>
      <c r="AL86" s="94"/>
      <c r="AM86" s="94"/>
      <c r="AN86" s="94"/>
    </row>
    <row r="87" spans="1:40" ht="13.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212"/>
      <c r="AD87" s="94"/>
      <c r="AE87" s="94"/>
      <c r="AF87" s="94"/>
      <c r="AG87" s="94"/>
      <c r="AH87" s="94"/>
      <c r="AI87" s="94"/>
      <c r="AJ87" s="94"/>
      <c r="AK87" s="94"/>
      <c r="AL87" s="94"/>
      <c r="AM87" s="94"/>
      <c r="AN87" s="94"/>
    </row>
    <row r="88" spans="1:40" ht="13.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212"/>
      <c r="AD88" s="94"/>
      <c r="AE88" s="94"/>
      <c r="AF88" s="94"/>
      <c r="AG88" s="94"/>
      <c r="AH88" s="94"/>
      <c r="AI88" s="94"/>
      <c r="AJ88" s="94"/>
      <c r="AK88" s="94"/>
      <c r="AL88" s="94"/>
      <c r="AM88" s="94"/>
      <c r="AN88" s="94"/>
    </row>
    <row r="89" spans="1:40" ht="13.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212"/>
      <c r="AD89" s="94"/>
      <c r="AE89" s="94"/>
      <c r="AF89" s="94"/>
      <c r="AG89" s="94"/>
      <c r="AH89" s="94"/>
      <c r="AI89" s="94"/>
      <c r="AJ89" s="94"/>
      <c r="AK89" s="94"/>
      <c r="AL89" s="94"/>
      <c r="AM89" s="94"/>
      <c r="AN89" s="94"/>
    </row>
    <row r="90" spans="1:40" ht="13.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212"/>
      <c r="AD90" s="94"/>
      <c r="AE90" s="94"/>
      <c r="AF90" s="94"/>
      <c r="AG90" s="94"/>
      <c r="AH90" s="94"/>
      <c r="AI90" s="94"/>
      <c r="AJ90" s="94"/>
      <c r="AK90" s="94"/>
      <c r="AL90" s="94"/>
      <c r="AM90" s="94"/>
      <c r="AN90" s="94"/>
    </row>
    <row r="91" spans="1:40" ht="13.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212"/>
      <c r="AD91" s="94"/>
      <c r="AE91" s="94"/>
      <c r="AF91" s="94"/>
      <c r="AG91" s="94"/>
      <c r="AH91" s="94"/>
      <c r="AI91" s="94"/>
      <c r="AJ91" s="94"/>
      <c r="AK91" s="94"/>
      <c r="AL91" s="94"/>
      <c r="AM91" s="94"/>
      <c r="AN91" s="94"/>
    </row>
    <row r="92" spans="1:40" ht="13.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212"/>
      <c r="AD92" s="94"/>
      <c r="AE92" s="94"/>
      <c r="AF92" s="94"/>
      <c r="AG92" s="94"/>
      <c r="AH92" s="94"/>
      <c r="AI92" s="94"/>
      <c r="AJ92" s="94"/>
      <c r="AK92" s="94"/>
      <c r="AL92" s="94"/>
      <c r="AM92" s="94"/>
      <c r="AN92" s="94"/>
    </row>
    <row r="93" spans="1:40" ht="13.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212"/>
      <c r="AD93" s="94"/>
      <c r="AE93" s="94"/>
      <c r="AF93" s="94"/>
      <c r="AG93" s="94"/>
      <c r="AH93" s="94"/>
      <c r="AI93" s="94"/>
      <c r="AJ93" s="94"/>
      <c r="AK93" s="94"/>
      <c r="AL93" s="94"/>
      <c r="AM93" s="94"/>
      <c r="AN93" s="94"/>
    </row>
    <row r="94" spans="1:40" ht="13.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212"/>
      <c r="AD94" s="94"/>
      <c r="AE94" s="94"/>
      <c r="AF94" s="94"/>
      <c r="AG94" s="94"/>
      <c r="AH94" s="94"/>
      <c r="AI94" s="94"/>
      <c r="AJ94" s="94"/>
      <c r="AK94" s="94"/>
      <c r="AL94" s="94"/>
      <c r="AM94" s="94"/>
      <c r="AN94" s="94"/>
    </row>
    <row r="95" spans="1:40" ht="13.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212"/>
      <c r="AD95" s="94"/>
      <c r="AE95" s="94"/>
      <c r="AF95" s="94"/>
      <c r="AG95" s="94"/>
      <c r="AH95" s="94"/>
      <c r="AI95" s="94"/>
      <c r="AJ95" s="94"/>
      <c r="AK95" s="94"/>
      <c r="AL95" s="94"/>
      <c r="AM95" s="94"/>
      <c r="AN95" s="94"/>
    </row>
    <row r="96" spans="1:40" ht="13.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212"/>
      <c r="AD96" s="94"/>
      <c r="AE96" s="94"/>
      <c r="AF96" s="94"/>
      <c r="AG96" s="94"/>
      <c r="AH96" s="94"/>
      <c r="AI96" s="94"/>
      <c r="AJ96" s="94"/>
      <c r="AK96" s="94"/>
      <c r="AL96" s="94"/>
      <c r="AM96" s="94"/>
      <c r="AN96" s="94"/>
    </row>
    <row r="97" spans="1:40" ht="13.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212"/>
      <c r="AD97" s="94"/>
      <c r="AE97" s="94"/>
      <c r="AF97" s="94"/>
      <c r="AG97" s="94"/>
      <c r="AH97" s="94"/>
      <c r="AI97" s="94"/>
      <c r="AJ97" s="94"/>
      <c r="AK97" s="94"/>
      <c r="AL97" s="94"/>
      <c r="AM97" s="94"/>
      <c r="AN97" s="94"/>
    </row>
  </sheetData>
  <mergeCells count="118">
    <mergeCell ref="Y9:Z9"/>
    <mergeCell ref="W18:Y18"/>
    <mergeCell ref="AA7:AB7"/>
    <mergeCell ref="Y7:Z7"/>
    <mergeCell ref="B2:Y2"/>
    <mergeCell ref="Z2:AB2"/>
    <mergeCell ref="D15:E15"/>
    <mergeCell ref="A7:B9"/>
    <mergeCell ref="AA8:AB8"/>
    <mergeCell ref="AA9:AB9"/>
    <mergeCell ref="W7:X9"/>
    <mergeCell ref="Y8:Z8"/>
    <mergeCell ref="B3:Y4"/>
    <mergeCell ref="Z18:AB18"/>
    <mergeCell ref="Q18:S18"/>
    <mergeCell ref="Q17:S17"/>
    <mergeCell ref="Q16:V16"/>
    <mergeCell ref="A20:AB20"/>
    <mergeCell ref="Z3:AB3"/>
    <mergeCell ref="C13:Q13"/>
    <mergeCell ref="U7:V9"/>
    <mergeCell ref="Z4:AB4"/>
    <mergeCell ref="C7:K9"/>
    <mergeCell ref="G23:I26"/>
    <mergeCell ref="D16:E16"/>
    <mergeCell ref="V13:Y13"/>
    <mergeCell ref="Q15:AB15"/>
    <mergeCell ref="R7:T9"/>
    <mergeCell ref="W11:X11"/>
    <mergeCell ref="R11:V11"/>
    <mergeCell ref="Z17:AB17"/>
    <mergeCell ref="Y11:AB11"/>
    <mergeCell ref="AA13:AB13"/>
    <mergeCell ref="F15:G15"/>
    <mergeCell ref="F16:G16"/>
    <mergeCell ref="H16:I16"/>
    <mergeCell ref="H15:I15"/>
    <mergeCell ref="A15:B16"/>
    <mergeCell ref="A13:B13"/>
    <mergeCell ref="C11:K11"/>
    <mergeCell ref="W16:AB16"/>
    <mergeCell ref="B1:Y1"/>
    <mergeCell ref="Z1:AB1"/>
    <mergeCell ref="M23:O26"/>
    <mergeCell ref="Q23:AB26"/>
    <mergeCell ref="P21:P22"/>
    <mergeCell ref="Q21:AB22"/>
    <mergeCell ref="M22:O22"/>
    <mergeCell ref="T18:V18"/>
    <mergeCell ref="A11:B11"/>
    <mergeCell ref="A1:A4"/>
    <mergeCell ref="B23:C26"/>
    <mergeCell ref="D23:F26"/>
    <mergeCell ref="J22:L22"/>
    <mergeCell ref="B21:C22"/>
    <mergeCell ref="A21:A22"/>
    <mergeCell ref="A23:A26"/>
    <mergeCell ref="D21:O21"/>
    <mergeCell ref="G22:I22"/>
    <mergeCell ref="D22:F22"/>
    <mergeCell ref="T17:V17"/>
    <mergeCell ref="W17:Y17"/>
    <mergeCell ref="S13:T13"/>
    <mergeCell ref="M11:Q11"/>
    <mergeCell ref="C12:Z12"/>
    <mergeCell ref="B34:B35"/>
    <mergeCell ref="C32:P32"/>
    <mergeCell ref="A36:B36"/>
    <mergeCell ref="B32:B33"/>
    <mergeCell ref="X44:AB44"/>
    <mergeCell ref="X45:AB45"/>
    <mergeCell ref="B45:G45"/>
    <mergeCell ref="A44:A46"/>
    <mergeCell ref="B44:G44"/>
    <mergeCell ref="B46:G46"/>
    <mergeCell ref="T44:W46"/>
    <mergeCell ref="H44:M46"/>
    <mergeCell ref="N46:S46"/>
    <mergeCell ref="N45:S45"/>
    <mergeCell ref="N44:S44"/>
    <mergeCell ref="X46:AB46"/>
    <mergeCell ref="A37:A38"/>
    <mergeCell ref="B37:B38"/>
    <mergeCell ref="Q37:AB39"/>
    <mergeCell ref="A39:B39"/>
    <mergeCell ref="J23:L26"/>
    <mergeCell ref="P23:P26"/>
    <mergeCell ref="Q33:AB33"/>
    <mergeCell ref="Q32:AB32"/>
    <mergeCell ref="Q40:AB42"/>
    <mergeCell ref="A34:A35"/>
    <mergeCell ref="A32:A33"/>
    <mergeCell ref="A31:AB31"/>
    <mergeCell ref="Q34:AB36"/>
    <mergeCell ref="B40:B41"/>
    <mergeCell ref="U29:X29"/>
    <mergeCell ref="Y29:AB29"/>
    <mergeCell ref="U30:X30"/>
    <mergeCell ref="Y30:AB30"/>
    <mergeCell ref="C28:C29"/>
    <mergeCell ref="B28:B29"/>
    <mergeCell ref="D28:P28"/>
    <mergeCell ref="A27:AB27"/>
    <mergeCell ref="Q28:AB28"/>
    <mergeCell ref="Q29:T29"/>
    <mergeCell ref="Q30:T30"/>
    <mergeCell ref="A28:A29"/>
    <mergeCell ref="A42:B42"/>
    <mergeCell ref="A40:A41"/>
    <mergeCell ref="A51:A52"/>
    <mergeCell ref="B51:B52"/>
    <mergeCell ref="C51:P51"/>
    <mergeCell ref="A53:A54"/>
    <mergeCell ref="B53:B54"/>
    <mergeCell ref="A55:A56"/>
    <mergeCell ref="B55:B56"/>
    <mergeCell ref="A57:A58"/>
    <mergeCell ref="B57:B58"/>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34 Q40 Q37">
      <formula1>LTE(LEN(Q30),(2000))</formula1>
    </dataValidation>
  </dataValidations>
  <printOptions horizontalCentered="1"/>
  <pageMargins left="0.19685039370078741" right="0.19685039370078741" top="0.19685039370078741" bottom="0.19685039370078741" header="0" footer="0"/>
  <pageSetup scale="52" orientation="landscape" r:id="rId1"/>
  <colBreaks count="1" manualBreakCount="1">
    <brk id="28"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178D"/>
  </sheetPr>
  <dimension ref="A1:AN102"/>
  <sheetViews>
    <sheetView view="pageBreakPreview" topLeftCell="J32" zoomScale="80" zoomScaleNormal="90" zoomScaleSheetLayoutView="80" zoomScalePageLayoutView="90" workbookViewId="0">
      <selection activeCell="P49" sqref="P49"/>
    </sheetView>
  </sheetViews>
  <sheetFormatPr baseColWidth="10" defaultColWidth="14.42578125" defaultRowHeight="15" customHeight="1" x14ac:dyDescent="0.2"/>
  <cols>
    <col min="1" max="1" width="33.7109375" style="95" customWidth="1"/>
    <col min="2" max="3" width="15.42578125" style="95" customWidth="1"/>
    <col min="4" max="15" width="8.140625" style="95" bestFit="1" customWidth="1"/>
    <col min="16" max="16" width="15.140625" style="95" bestFit="1" customWidth="1"/>
    <col min="17" max="28" width="9.28515625" style="95" customWidth="1"/>
    <col min="29" max="29" width="6.85546875" style="217" customWidth="1"/>
    <col min="30" max="30" width="22.7109375" style="95" customWidth="1"/>
    <col min="31" max="31" width="18.42578125" style="95" customWidth="1"/>
    <col min="32" max="32" width="8.42578125" style="95" customWidth="1"/>
    <col min="33" max="33" width="18.42578125" style="95" customWidth="1"/>
    <col min="34" max="34" width="5.7109375" style="95" customWidth="1"/>
    <col min="35" max="35" width="18.42578125" style="95" customWidth="1"/>
    <col min="36" max="36" width="4.7109375" style="95" customWidth="1"/>
    <col min="37" max="37" width="23" style="95" customWidth="1"/>
    <col min="38" max="38" width="11.42578125" style="95" customWidth="1"/>
    <col min="39" max="39" width="18.42578125" style="95" customWidth="1"/>
    <col min="40" max="40" width="16.140625" style="95" customWidth="1"/>
    <col min="41" max="16384" width="14.42578125" style="95"/>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12"/>
      <c r="AD1" s="94"/>
      <c r="AE1" s="94"/>
      <c r="AF1" s="94"/>
      <c r="AG1" s="94"/>
      <c r="AH1" s="94"/>
      <c r="AI1" s="94"/>
      <c r="AJ1" s="94"/>
      <c r="AK1" s="94"/>
      <c r="AL1" s="94"/>
      <c r="AM1" s="94"/>
      <c r="AN1" s="94"/>
    </row>
    <row r="2" spans="1:40" ht="30.75" customHeight="1" x14ac:dyDescent="0.2">
      <c r="A2" s="378"/>
      <c r="B2" s="383" t="s">
        <v>2</v>
      </c>
      <c r="C2" s="358"/>
      <c r="D2" s="358"/>
      <c r="E2" s="358"/>
      <c r="F2" s="358"/>
      <c r="G2" s="358"/>
      <c r="H2" s="358"/>
      <c r="I2" s="358"/>
      <c r="J2" s="358"/>
      <c r="K2" s="358"/>
      <c r="L2" s="358"/>
      <c r="M2" s="358"/>
      <c r="N2" s="358"/>
      <c r="O2" s="358"/>
      <c r="P2" s="358"/>
      <c r="Q2" s="358"/>
      <c r="R2" s="358"/>
      <c r="S2" s="358"/>
      <c r="T2" s="358"/>
      <c r="U2" s="358"/>
      <c r="V2" s="358"/>
      <c r="W2" s="358"/>
      <c r="X2" s="358"/>
      <c r="Y2" s="373"/>
      <c r="Z2" s="380" t="s">
        <v>3</v>
      </c>
      <c r="AA2" s="363"/>
      <c r="AB2" s="381"/>
      <c r="AC2" s="212"/>
      <c r="AD2" s="94"/>
      <c r="AE2" s="94"/>
      <c r="AF2" s="94"/>
      <c r="AG2" s="94"/>
      <c r="AH2" s="94"/>
      <c r="AI2" s="94"/>
      <c r="AJ2" s="94"/>
      <c r="AK2" s="94"/>
      <c r="AL2" s="94"/>
      <c r="AM2" s="94"/>
      <c r="AN2" s="94"/>
    </row>
    <row r="3" spans="1:40" ht="24" customHeight="1" x14ac:dyDescent="0.2">
      <c r="A3" s="378"/>
      <c r="B3" s="384" t="s">
        <v>4</v>
      </c>
      <c r="C3" s="358"/>
      <c r="D3" s="358"/>
      <c r="E3" s="358"/>
      <c r="F3" s="358"/>
      <c r="G3" s="358"/>
      <c r="H3" s="358"/>
      <c r="I3" s="358"/>
      <c r="J3" s="358"/>
      <c r="K3" s="358"/>
      <c r="L3" s="358"/>
      <c r="M3" s="358"/>
      <c r="N3" s="358"/>
      <c r="O3" s="358"/>
      <c r="P3" s="358"/>
      <c r="Q3" s="358"/>
      <c r="R3" s="358"/>
      <c r="S3" s="358"/>
      <c r="T3" s="358"/>
      <c r="U3" s="358"/>
      <c r="V3" s="358"/>
      <c r="W3" s="358"/>
      <c r="X3" s="358"/>
      <c r="Y3" s="373"/>
      <c r="Z3" s="380" t="s">
        <v>5</v>
      </c>
      <c r="AA3" s="363"/>
      <c r="AB3" s="381"/>
      <c r="AC3" s="212"/>
      <c r="AD3" s="94"/>
      <c r="AE3" s="94"/>
      <c r="AF3" s="94"/>
      <c r="AG3" s="94"/>
      <c r="AH3" s="94"/>
      <c r="AI3" s="94"/>
      <c r="AJ3" s="94"/>
      <c r="AK3" s="94"/>
      <c r="AL3" s="94"/>
      <c r="AM3" s="94"/>
      <c r="AN3" s="94"/>
    </row>
    <row r="4" spans="1:40" ht="15.75" customHeight="1" x14ac:dyDescent="0.2">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382" t="s">
        <v>6</v>
      </c>
      <c r="AA4" s="340"/>
      <c r="AB4" s="342"/>
      <c r="AC4" s="212"/>
      <c r="AD4" s="94"/>
      <c r="AE4" s="94"/>
      <c r="AF4" s="94"/>
      <c r="AG4" s="94"/>
      <c r="AH4" s="94"/>
      <c r="AI4" s="94"/>
      <c r="AJ4" s="94"/>
      <c r="AK4" s="94"/>
      <c r="AL4" s="94"/>
      <c r="AM4" s="94"/>
      <c r="AN4" s="94"/>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94"/>
      <c r="AE5" s="94"/>
      <c r="AF5" s="94"/>
      <c r="AG5" s="94"/>
      <c r="AH5" s="94"/>
      <c r="AI5" s="94"/>
      <c r="AJ5" s="94"/>
      <c r="AK5" s="94"/>
      <c r="AL5" s="94"/>
      <c r="AM5" s="94"/>
      <c r="AN5" s="94"/>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94"/>
      <c r="AE6" s="94"/>
      <c r="AF6" s="94"/>
      <c r="AG6" s="94"/>
      <c r="AH6" s="94"/>
      <c r="AI6" s="94"/>
      <c r="AJ6" s="94"/>
      <c r="AK6" s="94"/>
      <c r="AL6" s="94"/>
      <c r="AM6" s="94"/>
      <c r="AN6" s="94"/>
    </row>
    <row r="7" spans="1:40" ht="12.75" x14ac:dyDescent="0.2">
      <c r="A7" s="386" t="s">
        <v>7</v>
      </c>
      <c r="B7" s="371"/>
      <c r="C7" s="387" t="s">
        <v>8</v>
      </c>
      <c r="D7" s="388"/>
      <c r="E7" s="388"/>
      <c r="F7" s="388"/>
      <c r="G7" s="388"/>
      <c r="H7" s="388"/>
      <c r="I7" s="388"/>
      <c r="J7" s="388"/>
      <c r="K7" s="371"/>
      <c r="L7" s="97"/>
      <c r="M7" s="98"/>
      <c r="N7" s="98"/>
      <c r="O7" s="98"/>
      <c r="P7" s="98"/>
      <c r="Q7" s="99"/>
      <c r="R7" s="370" t="s">
        <v>9</v>
      </c>
      <c r="S7" s="388"/>
      <c r="T7" s="371"/>
      <c r="U7" s="389">
        <v>44169</v>
      </c>
      <c r="V7" s="371"/>
      <c r="W7" s="370" t="s">
        <v>10</v>
      </c>
      <c r="X7" s="371"/>
      <c r="Y7" s="397" t="s">
        <v>11</v>
      </c>
      <c r="Z7" s="361"/>
      <c r="AA7" s="394" t="s">
        <v>12</v>
      </c>
      <c r="AB7" s="361"/>
      <c r="AC7" s="212"/>
      <c r="AD7" s="94"/>
      <c r="AE7" s="94"/>
      <c r="AF7" s="94"/>
      <c r="AG7" s="94"/>
      <c r="AH7" s="94"/>
      <c r="AI7" s="94"/>
      <c r="AJ7" s="94"/>
      <c r="AK7" s="94"/>
      <c r="AL7" s="94"/>
      <c r="AM7" s="94"/>
      <c r="AN7" s="94"/>
    </row>
    <row r="8" spans="1:40" ht="12.75" x14ac:dyDescent="0.2">
      <c r="A8" s="372"/>
      <c r="B8" s="373"/>
      <c r="C8" s="372"/>
      <c r="D8" s="358"/>
      <c r="E8" s="358"/>
      <c r="F8" s="358"/>
      <c r="G8" s="358"/>
      <c r="H8" s="358"/>
      <c r="I8" s="358"/>
      <c r="J8" s="358"/>
      <c r="K8" s="373"/>
      <c r="L8" s="97"/>
      <c r="M8" s="98"/>
      <c r="N8" s="98"/>
      <c r="O8" s="98"/>
      <c r="P8" s="98"/>
      <c r="Q8" s="99"/>
      <c r="R8" s="372"/>
      <c r="S8" s="358"/>
      <c r="T8" s="373"/>
      <c r="U8" s="372"/>
      <c r="V8" s="373"/>
      <c r="W8" s="372"/>
      <c r="X8" s="373"/>
      <c r="Y8" s="395" t="s">
        <v>13</v>
      </c>
      <c r="Z8" s="381"/>
      <c r="AA8" s="396"/>
      <c r="AB8" s="381"/>
      <c r="AC8" s="212"/>
      <c r="AD8" s="94"/>
      <c r="AE8" s="94"/>
      <c r="AF8" s="94"/>
      <c r="AG8" s="94"/>
      <c r="AH8" s="94"/>
      <c r="AI8" s="94"/>
      <c r="AJ8" s="94"/>
      <c r="AK8" s="94"/>
      <c r="AL8" s="94"/>
      <c r="AM8" s="94"/>
      <c r="AN8" s="94"/>
    </row>
    <row r="9" spans="1:40" ht="12.75" x14ac:dyDescent="0.2">
      <c r="A9" s="374"/>
      <c r="B9" s="375"/>
      <c r="C9" s="374"/>
      <c r="D9" s="385"/>
      <c r="E9" s="385"/>
      <c r="F9" s="385"/>
      <c r="G9" s="385"/>
      <c r="H9" s="385"/>
      <c r="I9" s="385"/>
      <c r="J9" s="385"/>
      <c r="K9" s="375"/>
      <c r="L9" s="97"/>
      <c r="M9" s="98"/>
      <c r="N9" s="98"/>
      <c r="O9" s="98"/>
      <c r="P9" s="98"/>
      <c r="Q9" s="99"/>
      <c r="R9" s="374"/>
      <c r="S9" s="385"/>
      <c r="T9" s="375"/>
      <c r="U9" s="374"/>
      <c r="V9" s="375"/>
      <c r="W9" s="374"/>
      <c r="X9" s="375"/>
      <c r="Y9" s="392" t="s">
        <v>14</v>
      </c>
      <c r="Z9" s="342"/>
      <c r="AA9" s="393"/>
      <c r="AB9" s="342"/>
      <c r="AC9" s="212"/>
      <c r="AD9" s="94"/>
      <c r="AE9" s="94"/>
      <c r="AF9" s="94"/>
      <c r="AG9" s="94"/>
      <c r="AH9" s="94"/>
      <c r="AI9" s="94"/>
      <c r="AJ9" s="94"/>
      <c r="AK9" s="94"/>
      <c r="AL9" s="94"/>
      <c r="AM9" s="94"/>
      <c r="AN9" s="94"/>
    </row>
    <row r="10" spans="1:40" ht="9" customHeight="1" x14ac:dyDescent="0.2">
      <c r="A10" s="141"/>
      <c r="B10" s="8"/>
      <c r="C10" s="124"/>
      <c r="D10" s="124"/>
      <c r="E10" s="124"/>
      <c r="F10" s="124"/>
      <c r="G10" s="124"/>
      <c r="H10" s="124"/>
      <c r="I10" s="124"/>
      <c r="J10" s="124"/>
      <c r="K10" s="124"/>
      <c r="L10" s="124"/>
      <c r="M10" s="140"/>
      <c r="N10" s="140"/>
      <c r="O10" s="140"/>
      <c r="P10" s="140"/>
      <c r="Q10" s="140"/>
      <c r="R10" s="9"/>
      <c r="S10" s="9"/>
      <c r="T10" s="9"/>
      <c r="U10" s="9"/>
      <c r="V10" s="9"/>
      <c r="W10" s="10"/>
      <c r="X10" s="10"/>
      <c r="Y10" s="10"/>
      <c r="Z10" s="10"/>
      <c r="AA10" s="10"/>
      <c r="AB10" s="125"/>
      <c r="AC10" s="212"/>
      <c r="AD10" s="94"/>
      <c r="AE10" s="94"/>
      <c r="AF10" s="94"/>
      <c r="AG10" s="94"/>
      <c r="AH10" s="94"/>
      <c r="AI10" s="94"/>
      <c r="AJ10" s="94"/>
      <c r="AK10" s="94"/>
      <c r="AL10" s="94"/>
      <c r="AM10" s="94"/>
      <c r="AN10" s="94"/>
    </row>
    <row r="11" spans="1:40" ht="39" customHeight="1" x14ac:dyDescent="0.2">
      <c r="A11" s="334" t="s">
        <v>15</v>
      </c>
      <c r="B11" s="328"/>
      <c r="C11" s="376" t="s">
        <v>16</v>
      </c>
      <c r="D11" s="327"/>
      <c r="E11" s="327"/>
      <c r="F11" s="327"/>
      <c r="G11" s="327"/>
      <c r="H11" s="327"/>
      <c r="I11" s="327"/>
      <c r="J11" s="327"/>
      <c r="K11" s="328"/>
      <c r="L11" s="100"/>
      <c r="M11" s="398" t="s">
        <v>17</v>
      </c>
      <c r="N11" s="327"/>
      <c r="O11" s="327"/>
      <c r="P11" s="327"/>
      <c r="Q11" s="328"/>
      <c r="R11" s="326" t="s">
        <v>93</v>
      </c>
      <c r="S11" s="327"/>
      <c r="T11" s="327"/>
      <c r="U11" s="327"/>
      <c r="V11" s="328"/>
      <c r="W11" s="398" t="s">
        <v>19</v>
      </c>
      <c r="X11" s="328"/>
      <c r="Y11" s="326" t="s">
        <v>94</v>
      </c>
      <c r="Z11" s="327"/>
      <c r="AA11" s="327"/>
      <c r="AB11" s="328"/>
      <c r="AC11" s="212"/>
      <c r="AD11" s="94"/>
      <c r="AE11" s="94"/>
      <c r="AF11" s="94"/>
      <c r="AG11" s="94"/>
      <c r="AH11" s="94"/>
      <c r="AI11" s="94"/>
      <c r="AJ11" s="94"/>
      <c r="AK11" s="94"/>
      <c r="AL11" s="94"/>
      <c r="AM11" s="94"/>
      <c r="AN11" s="94"/>
    </row>
    <row r="12" spans="1:40" ht="9" customHeight="1" x14ac:dyDescent="0.2">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12"/>
      <c r="AD12" s="94"/>
      <c r="AE12" s="94"/>
      <c r="AF12" s="94"/>
      <c r="AG12" s="94"/>
      <c r="AH12" s="94"/>
      <c r="AI12" s="94"/>
      <c r="AJ12" s="94"/>
      <c r="AK12" s="94"/>
      <c r="AL12" s="94"/>
      <c r="AM12" s="94"/>
      <c r="AN12" s="94"/>
    </row>
    <row r="13" spans="1:40" ht="37.5" customHeight="1" x14ac:dyDescent="0.2">
      <c r="A13" s="334" t="s">
        <v>20</v>
      </c>
      <c r="B13" s="328"/>
      <c r="C13" s="335" t="str">
        <f>+'Ponderación '!B7</f>
        <v>Implementar 1 estrategia de fortalecimiento de capacidades  para el ejercicio del derecho a la participación de las mujeres</v>
      </c>
      <c r="D13" s="327"/>
      <c r="E13" s="327"/>
      <c r="F13" s="327"/>
      <c r="G13" s="327"/>
      <c r="H13" s="327"/>
      <c r="I13" s="327"/>
      <c r="J13" s="327"/>
      <c r="K13" s="327"/>
      <c r="L13" s="327"/>
      <c r="M13" s="327"/>
      <c r="N13" s="327"/>
      <c r="O13" s="327"/>
      <c r="P13" s="327"/>
      <c r="Q13" s="328"/>
      <c r="R13" s="120"/>
      <c r="S13" s="336" t="s">
        <v>21</v>
      </c>
      <c r="T13" s="337"/>
      <c r="U13" s="13">
        <f>+'Ponderación '!E7</f>
        <v>0.22500000000000001</v>
      </c>
      <c r="V13" s="338" t="s">
        <v>22</v>
      </c>
      <c r="W13" s="337"/>
      <c r="X13" s="337"/>
      <c r="Y13" s="337"/>
      <c r="Z13" s="120"/>
      <c r="AA13" s="343">
        <f>+'Ponderación '!D7</f>
        <v>5.2042292486239469E-2</v>
      </c>
      <c r="AB13" s="328"/>
      <c r="AC13" s="269"/>
      <c r="AD13" s="120"/>
      <c r="AE13" s="120"/>
      <c r="AF13" s="120"/>
      <c r="AG13" s="120"/>
      <c r="AH13" s="120"/>
      <c r="AI13" s="120"/>
      <c r="AJ13" s="120"/>
      <c r="AK13" s="120"/>
      <c r="AL13" s="120"/>
      <c r="AM13" s="120"/>
      <c r="AN13" s="120"/>
    </row>
    <row r="14" spans="1:40" ht="16.5" customHeight="1" x14ac:dyDescent="0.2">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94"/>
      <c r="AE14" s="94"/>
      <c r="AF14" s="94"/>
      <c r="AG14" s="94"/>
      <c r="AH14" s="94"/>
      <c r="AI14" s="94"/>
      <c r="AJ14" s="94"/>
      <c r="AK14" s="94"/>
      <c r="AL14" s="94"/>
      <c r="AM14" s="94"/>
      <c r="AN14" s="94"/>
    </row>
    <row r="15" spans="1:40" ht="24" customHeight="1" x14ac:dyDescent="0.2">
      <c r="A15" s="386" t="s">
        <v>23</v>
      </c>
      <c r="B15" s="371"/>
      <c r="C15" s="15" t="s">
        <v>24</v>
      </c>
      <c r="D15" s="406" t="s">
        <v>25</v>
      </c>
      <c r="E15" s="407"/>
      <c r="F15" s="406" t="s">
        <v>26</v>
      </c>
      <c r="G15" s="407"/>
      <c r="H15" s="406" t="s">
        <v>27</v>
      </c>
      <c r="I15" s="328"/>
      <c r="J15" s="140"/>
      <c r="K15" s="129"/>
      <c r="L15" s="140"/>
      <c r="M15" s="123"/>
      <c r="N15" s="123"/>
      <c r="O15" s="123"/>
      <c r="P15" s="123"/>
      <c r="Q15" s="398" t="s">
        <v>28</v>
      </c>
      <c r="R15" s="327"/>
      <c r="S15" s="327"/>
      <c r="T15" s="327"/>
      <c r="U15" s="327"/>
      <c r="V15" s="327"/>
      <c r="W15" s="327"/>
      <c r="X15" s="327"/>
      <c r="Y15" s="327"/>
      <c r="Z15" s="327"/>
      <c r="AA15" s="327"/>
      <c r="AB15" s="328"/>
      <c r="AC15" s="212"/>
      <c r="AD15" s="94"/>
      <c r="AE15" s="94"/>
      <c r="AF15" s="94"/>
      <c r="AG15" s="94"/>
      <c r="AH15" s="94"/>
      <c r="AI15" s="94"/>
      <c r="AJ15" s="94"/>
      <c r="AK15" s="94"/>
      <c r="AL15" s="94"/>
      <c r="AM15" s="94"/>
      <c r="AN15" s="94"/>
    </row>
    <row r="16" spans="1:40" ht="35.25" customHeight="1" x14ac:dyDescent="0.2">
      <c r="A16" s="374"/>
      <c r="B16" s="375"/>
      <c r="C16" s="130"/>
      <c r="D16" s="368"/>
      <c r="E16" s="369"/>
      <c r="F16" s="368"/>
      <c r="G16" s="369"/>
      <c r="H16" s="368"/>
      <c r="I16" s="375"/>
      <c r="J16" s="140"/>
      <c r="K16" s="140"/>
      <c r="L16" s="140"/>
      <c r="M16" s="123"/>
      <c r="N16" s="123"/>
      <c r="O16" s="123"/>
      <c r="P16" s="123"/>
      <c r="Q16" s="411" t="s">
        <v>29</v>
      </c>
      <c r="R16" s="366"/>
      <c r="S16" s="366"/>
      <c r="T16" s="366"/>
      <c r="U16" s="366"/>
      <c r="V16" s="350"/>
      <c r="W16" s="410" t="s">
        <v>30</v>
      </c>
      <c r="X16" s="366"/>
      <c r="Y16" s="366"/>
      <c r="Z16" s="366"/>
      <c r="AA16" s="366"/>
      <c r="AB16" s="367"/>
      <c r="AC16" s="212"/>
      <c r="AD16" s="94"/>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13"/>
      <c r="AD17" s="101"/>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340"/>
      <c r="S18" s="341"/>
      <c r="T18" s="339"/>
      <c r="U18" s="340"/>
      <c r="V18" s="341"/>
      <c r="W18" s="339">
        <v>100272154</v>
      </c>
      <c r="X18" s="526"/>
      <c r="Y18" s="527"/>
      <c r="Z18" s="339">
        <v>84277586</v>
      </c>
      <c r="AA18" s="474"/>
      <c r="AB18" s="476"/>
      <c r="AC18" s="286">
        <f>+Z18/W18</f>
        <v>0.84048843709889787</v>
      </c>
      <c r="AD18" s="101"/>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94"/>
      <c r="AE19" s="94"/>
      <c r="AF19" s="94"/>
      <c r="AG19" s="94"/>
      <c r="AH19" s="94"/>
      <c r="AI19" s="94"/>
      <c r="AJ19" s="94"/>
      <c r="AK19" s="94"/>
      <c r="AL19" s="94"/>
      <c r="AM19" s="94"/>
      <c r="AN19" s="94"/>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12"/>
      <c r="AD20" s="94"/>
      <c r="AE20" s="94"/>
      <c r="AF20" s="94"/>
      <c r="AG20" s="94"/>
      <c r="AH20" s="94"/>
      <c r="AI20" s="94"/>
      <c r="AJ20" s="94"/>
      <c r="AK20" s="94"/>
      <c r="AL20" s="94"/>
      <c r="AM20" s="94"/>
      <c r="AN20" s="94"/>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12"/>
      <c r="AD21" s="94"/>
      <c r="AE21" s="94"/>
      <c r="AF21" s="94"/>
      <c r="AG21" s="94"/>
      <c r="AH21" s="94"/>
      <c r="AI21" s="94"/>
      <c r="AJ21" s="94"/>
      <c r="AK21" s="94"/>
      <c r="AL21" s="94"/>
      <c r="AM21" s="94"/>
      <c r="AN21" s="94"/>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12"/>
      <c r="AD22" s="94"/>
      <c r="AE22" s="94"/>
      <c r="AF22" s="94"/>
      <c r="AG22" s="94"/>
      <c r="AH22" s="94"/>
      <c r="AI22" s="94"/>
      <c r="AJ22" s="94"/>
      <c r="AK22" s="94"/>
      <c r="AL22" s="94"/>
      <c r="AM22" s="94"/>
      <c r="AN22" s="94"/>
    </row>
    <row r="23" spans="1:40" ht="13.5" customHeight="1" x14ac:dyDescent="0.2">
      <c r="A23" s="351" t="str">
        <f>+C13</f>
        <v>Implementar 1 estrategia de fortalecimiento de capacidades  para el ejercicio del derecho a la participación de las mujeres</v>
      </c>
      <c r="B23" s="353" t="s">
        <v>39</v>
      </c>
      <c r="C23" s="348"/>
      <c r="D23" s="356"/>
      <c r="E23" s="357"/>
      <c r="F23" s="348"/>
      <c r="G23" s="356"/>
      <c r="H23" s="357"/>
      <c r="I23" s="348"/>
      <c r="J23" s="356"/>
      <c r="K23" s="357"/>
      <c r="L23" s="348"/>
      <c r="M23" s="356"/>
      <c r="N23" s="357"/>
      <c r="O23" s="348"/>
      <c r="P23" s="402"/>
      <c r="Q23" s="404"/>
      <c r="R23" s="357"/>
      <c r="S23" s="357"/>
      <c r="T23" s="357"/>
      <c r="U23" s="357"/>
      <c r="V23" s="357"/>
      <c r="W23" s="357"/>
      <c r="X23" s="357"/>
      <c r="Y23" s="357"/>
      <c r="Z23" s="357"/>
      <c r="AA23" s="357"/>
      <c r="AB23" s="365"/>
      <c r="AC23" s="212"/>
      <c r="AD23" s="94"/>
      <c r="AE23" s="94"/>
      <c r="AF23" s="94"/>
      <c r="AG23" s="94"/>
      <c r="AH23" s="94"/>
      <c r="AI23" s="94"/>
      <c r="AJ23" s="94"/>
      <c r="AK23" s="94"/>
      <c r="AL23" s="94"/>
      <c r="AM23" s="94"/>
      <c r="AN23" s="94"/>
    </row>
    <row r="24" spans="1:40" ht="13.5" customHeight="1" x14ac:dyDescent="0.2">
      <c r="A24" s="352"/>
      <c r="B24" s="354"/>
      <c r="C24" s="355"/>
      <c r="D24" s="354"/>
      <c r="E24" s="358"/>
      <c r="F24" s="355"/>
      <c r="G24" s="354"/>
      <c r="H24" s="358"/>
      <c r="I24" s="355"/>
      <c r="J24" s="354"/>
      <c r="K24" s="358"/>
      <c r="L24" s="355"/>
      <c r="M24" s="354"/>
      <c r="N24" s="358"/>
      <c r="O24" s="355"/>
      <c r="P24" s="403"/>
      <c r="Q24" s="354"/>
      <c r="R24" s="358"/>
      <c r="S24" s="358"/>
      <c r="T24" s="358"/>
      <c r="U24" s="358"/>
      <c r="V24" s="358"/>
      <c r="W24" s="358"/>
      <c r="X24" s="358"/>
      <c r="Y24" s="358"/>
      <c r="Z24" s="358"/>
      <c r="AA24" s="358"/>
      <c r="AB24" s="373"/>
      <c r="AC24" s="212"/>
      <c r="AD24" s="94"/>
      <c r="AE24" s="94"/>
      <c r="AF24" s="94"/>
      <c r="AG24" s="94"/>
      <c r="AH24" s="94"/>
      <c r="AI24" s="94"/>
      <c r="AJ24" s="94"/>
      <c r="AK24" s="94"/>
      <c r="AL24" s="94"/>
      <c r="AM24" s="94"/>
      <c r="AN24" s="94"/>
    </row>
    <row r="25" spans="1:40" ht="13.5" customHeight="1" x14ac:dyDescent="0.2">
      <c r="A25" s="352"/>
      <c r="B25" s="354"/>
      <c r="C25" s="355"/>
      <c r="D25" s="354"/>
      <c r="E25" s="358"/>
      <c r="F25" s="355"/>
      <c r="G25" s="354"/>
      <c r="H25" s="358"/>
      <c r="I25" s="355"/>
      <c r="J25" s="354"/>
      <c r="K25" s="358"/>
      <c r="L25" s="355"/>
      <c r="M25" s="354"/>
      <c r="N25" s="358"/>
      <c r="O25" s="355"/>
      <c r="P25" s="403"/>
      <c r="Q25" s="354"/>
      <c r="R25" s="358"/>
      <c r="S25" s="358"/>
      <c r="T25" s="358"/>
      <c r="U25" s="358"/>
      <c r="V25" s="358"/>
      <c r="W25" s="358"/>
      <c r="X25" s="358"/>
      <c r="Y25" s="358"/>
      <c r="Z25" s="358"/>
      <c r="AA25" s="358"/>
      <c r="AB25" s="373"/>
      <c r="AC25" s="212"/>
      <c r="AD25" s="94"/>
      <c r="AE25" s="94"/>
      <c r="AF25" s="94"/>
      <c r="AG25" s="94"/>
      <c r="AH25" s="94"/>
      <c r="AI25" s="94"/>
      <c r="AJ25" s="94"/>
      <c r="AK25" s="94"/>
      <c r="AL25" s="94"/>
      <c r="AM25" s="94"/>
      <c r="AN25" s="94"/>
    </row>
    <row r="26" spans="1:40" ht="30.75" customHeight="1" x14ac:dyDescent="0.2">
      <c r="A26" s="346"/>
      <c r="B26" s="354"/>
      <c r="C26" s="355"/>
      <c r="D26" s="354"/>
      <c r="E26" s="337"/>
      <c r="F26" s="355"/>
      <c r="G26" s="354"/>
      <c r="H26" s="337"/>
      <c r="I26" s="355"/>
      <c r="J26" s="354"/>
      <c r="K26" s="337"/>
      <c r="L26" s="355"/>
      <c r="M26" s="354"/>
      <c r="N26" s="337"/>
      <c r="O26" s="355"/>
      <c r="P26" s="403"/>
      <c r="Q26" s="349"/>
      <c r="R26" s="366"/>
      <c r="S26" s="366"/>
      <c r="T26" s="366"/>
      <c r="U26" s="366"/>
      <c r="V26" s="366"/>
      <c r="W26" s="366"/>
      <c r="X26" s="366"/>
      <c r="Y26" s="366"/>
      <c r="Z26" s="366"/>
      <c r="AA26" s="366"/>
      <c r="AB26" s="367"/>
      <c r="AC26" s="212"/>
      <c r="AD26" s="94"/>
      <c r="AE26" s="94"/>
      <c r="AF26" s="94"/>
      <c r="AG26" s="94"/>
      <c r="AH26" s="94"/>
      <c r="AI26" s="94"/>
      <c r="AJ26" s="94"/>
      <c r="AK26" s="94"/>
      <c r="AL26" s="94"/>
      <c r="AM26" s="94"/>
      <c r="AN26" s="94"/>
    </row>
    <row r="27" spans="1:40" ht="51.75" customHeight="1" x14ac:dyDescent="0.2">
      <c r="A27" s="412"/>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1"/>
      <c r="AC27" s="212"/>
      <c r="AD27" s="94"/>
      <c r="AE27" s="94"/>
      <c r="AF27" s="94"/>
      <c r="AG27" s="94"/>
      <c r="AH27" s="94"/>
      <c r="AI27" s="94"/>
      <c r="AJ27" s="94"/>
      <c r="AK27" s="94"/>
      <c r="AL27" s="94"/>
      <c r="AM27" s="94"/>
      <c r="AN27" s="94"/>
    </row>
    <row r="28" spans="1:40" ht="36.75" customHeight="1" x14ac:dyDescent="0.2">
      <c r="A28" s="345"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364"/>
      <c r="AC28" s="212"/>
      <c r="AD28" s="94"/>
      <c r="AE28" s="102"/>
      <c r="AF28" s="102"/>
      <c r="AG28" s="102"/>
      <c r="AH28" s="102"/>
      <c r="AI28" s="102"/>
      <c r="AJ28" s="102"/>
      <c r="AK28" s="102"/>
      <c r="AL28" s="102"/>
      <c r="AM28" s="102"/>
      <c r="AN28" s="94"/>
    </row>
    <row r="29" spans="1:40" ht="25.5" customHeight="1" x14ac:dyDescent="0.2">
      <c r="A29" s="346"/>
      <c r="B29" s="401"/>
      <c r="C29" s="401"/>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366"/>
      <c r="S29" s="366"/>
      <c r="T29" s="350"/>
      <c r="U29" s="510" t="s">
        <v>57</v>
      </c>
      <c r="V29" s="366"/>
      <c r="W29" s="366"/>
      <c r="X29" s="350"/>
      <c r="Y29" s="510" t="s">
        <v>58</v>
      </c>
      <c r="Z29" s="366"/>
      <c r="AA29" s="366"/>
      <c r="AB29" s="367"/>
      <c r="AC29" s="212"/>
      <c r="AD29" s="94"/>
      <c r="AE29" s="102"/>
      <c r="AF29" s="102"/>
      <c r="AG29" s="102"/>
      <c r="AH29" s="102"/>
      <c r="AI29" s="102"/>
      <c r="AJ29" s="102"/>
      <c r="AK29" s="102"/>
      <c r="AL29" s="102"/>
      <c r="AM29" s="102"/>
      <c r="AN29" s="94"/>
    </row>
    <row r="30" spans="1:40" ht="319.14999999999998" customHeight="1" thickBot="1" x14ac:dyDescent="0.25">
      <c r="A30" s="17" t="str">
        <f>+C13</f>
        <v>Implementar 1 estrategia de fortalecimiento de capacidades  para el ejercicio del derecho a la participación de las mujeres</v>
      </c>
      <c r="B30" s="18">
        <f>+AA13</f>
        <v>5.2042292486239469E-2</v>
      </c>
      <c r="C30" s="209">
        <f>+U13</f>
        <v>0.22500000000000001</v>
      </c>
      <c r="D30" s="209">
        <f>+D58</f>
        <v>0</v>
      </c>
      <c r="E30" s="209">
        <f t="shared" ref="E30:O30" si="0">+E58</f>
        <v>0</v>
      </c>
      <c r="F30" s="209">
        <f t="shared" si="0"/>
        <v>0</v>
      </c>
      <c r="G30" s="209">
        <f t="shared" si="0"/>
        <v>0</v>
      </c>
      <c r="H30" s="209">
        <f t="shared" si="0"/>
        <v>0</v>
      </c>
      <c r="I30" s="209">
        <f t="shared" si="0"/>
        <v>0</v>
      </c>
      <c r="J30" s="209">
        <f t="shared" si="0"/>
        <v>0</v>
      </c>
      <c r="K30" s="209">
        <f t="shared" si="0"/>
        <v>0</v>
      </c>
      <c r="L30" s="209">
        <f t="shared" si="0"/>
        <v>5.6250000000000015E-3</v>
      </c>
      <c r="M30" s="209">
        <f t="shared" si="0"/>
        <v>7.3124999999999996E-2</v>
      </c>
      <c r="N30" s="209">
        <f t="shared" si="0"/>
        <v>6.1875000000000006E-2</v>
      </c>
      <c r="O30" s="209">
        <f t="shared" si="0"/>
        <v>8.4375000000000019E-2</v>
      </c>
      <c r="P30" s="209">
        <f>SUM(D30:O30)</f>
        <v>0.22500000000000003</v>
      </c>
      <c r="Q30" s="577" t="s">
        <v>229</v>
      </c>
      <c r="R30" s="578"/>
      <c r="S30" s="578"/>
      <c r="T30" s="579"/>
      <c r="U30" s="577"/>
      <c r="V30" s="578"/>
      <c r="W30" s="578"/>
      <c r="X30" s="579"/>
      <c r="Y30" s="514" t="s">
        <v>226</v>
      </c>
      <c r="Z30" s="422"/>
      <c r="AA30" s="422"/>
      <c r="AB30" s="580"/>
      <c r="AC30" s="103"/>
      <c r="AD30" s="94"/>
      <c r="AE30" s="102"/>
      <c r="AF30" s="102"/>
      <c r="AG30" s="102"/>
      <c r="AH30" s="102"/>
      <c r="AI30" s="102"/>
      <c r="AJ30" s="102"/>
      <c r="AK30" s="102"/>
      <c r="AL30" s="102"/>
      <c r="AM30" s="102"/>
      <c r="AN30" s="94"/>
    </row>
    <row r="31" spans="1:40" ht="18" customHeight="1" x14ac:dyDescent="0.2">
      <c r="A31" s="515"/>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7"/>
      <c r="AC31" s="286">
        <f>+P30/C30</f>
        <v>1.0000000000000002</v>
      </c>
      <c r="AD31" s="104"/>
      <c r="AE31" s="102"/>
      <c r="AF31" s="102"/>
      <c r="AG31" s="102"/>
      <c r="AH31" s="102"/>
      <c r="AI31" s="102"/>
      <c r="AJ31" s="102"/>
      <c r="AK31" s="102"/>
      <c r="AL31" s="102"/>
      <c r="AM31" s="102"/>
      <c r="AN31" s="94"/>
    </row>
    <row r="32" spans="1:40" ht="12.75" x14ac:dyDescent="0.2">
      <c r="A32" s="345" t="s">
        <v>59</v>
      </c>
      <c r="B32" s="400" t="s">
        <v>60</v>
      </c>
      <c r="C32" s="362" t="s">
        <v>61</v>
      </c>
      <c r="D32" s="363"/>
      <c r="E32" s="363"/>
      <c r="F32" s="363"/>
      <c r="G32" s="363"/>
      <c r="H32" s="363"/>
      <c r="I32" s="363"/>
      <c r="J32" s="363"/>
      <c r="K32" s="363"/>
      <c r="L32" s="363"/>
      <c r="M32" s="363"/>
      <c r="N32" s="363"/>
      <c r="O32" s="363"/>
      <c r="P32" s="364"/>
      <c r="Q32" s="362" t="s">
        <v>62</v>
      </c>
      <c r="R32" s="363"/>
      <c r="S32" s="363"/>
      <c r="T32" s="363"/>
      <c r="U32" s="363"/>
      <c r="V32" s="363"/>
      <c r="W32" s="363"/>
      <c r="X32" s="363"/>
      <c r="Y32" s="363"/>
      <c r="Z32" s="363"/>
      <c r="AA32" s="363"/>
      <c r="AB32" s="381"/>
      <c r="AC32" s="212"/>
      <c r="AD32" s="94"/>
      <c r="AE32" s="102"/>
      <c r="AF32" s="102"/>
      <c r="AG32" s="102"/>
      <c r="AH32" s="102"/>
      <c r="AI32" s="102"/>
      <c r="AJ32" s="102"/>
      <c r="AK32" s="102"/>
      <c r="AL32" s="102"/>
      <c r="AM32" s="102"/>
      <c r="AN32" s="94"/>
    </row>
    <row r="33" spans="1:40" ht="25.5" customHeight="1" x14ac:dyDescent="0.2">
      <c r="A33" s="352"/>
      <c r="B33" s="403"/>
      <c r="C33" s="188" t="s">
        <v>63</v>
      </c>
      <c r="D33" s="188" t="s">
        <v>44</v>
      </c>
      <c r="E33" s="188" t="s">
        <v>45</v>
      </c>
      <c r="F33" s="188" t="s">
        <v>46</v>
      </c>
      <c r="G33" s="188" t="s">
        <v>47</v>
      </c>
      <c r="H33" s="188" t="s">
        <v>48</v>
      </c>
      <c r="I33" s="188" t="s">
        <v>49</v>
      </c>
      <c r="J33" s="188" t="s">
        <v>50</v>
      </c>
      <c r="K33" s="188" t="s">
        <v>51</v>
      </c>
      <c r="L33" s="188" t="s">
        <v>52</v>
      </c>
      <c r="M33" s="188" t="s">
        <v>53</v>
      </c>
      <c r="N33" s="188" t="s">
        <v>54</v>
      </c>
      <c r="O33" s="188" t="s">
        <v>55</v>
      </c>
      <c r="P33" s="16" t="s">
        <v>76</v>
      </c>
      <c r="Q33" s="362" t="s">
        <v>77</v>
      </c>
      <c r="R33" s="363"/>
      <c r="S33" s="363"/>
      <c r="T33" s="363"/>
      <c r="U33" s="363"/>
      <c r="V33" s="363"/>
      <c r="W33" s="363"/>
      <c r="X33" s="363"/>
      <c r="Y33" s="363"/>
      <c r="Z33" s="363"/>
      <c r="AA33" s="363"/>
      <c r="AB33" s="381"/>
      <c r="AC33" s="212"/>
      <c r="AD33" s="94"/>
      <c r="AE33" s="105"/>
      <c r="AF33" s="105"/>
      <c r="AG33" s="105"/>
      <c r="AH33" s="105"/>
      <c r="AI33" s="105"/>
      <c r="AJ33" s="105"/>
      <c r="AK33" s="105"/>
      <c r="AL33" s="105"/>
      <c r="AM33" s="105"/>
      <c r="AN33" s="94"/>
    </row>
    <row r="34" spans="1:40" s="111" customFormat="1" ht="32.450000000000003" customHeight="1" x14ac:dyDescent="0.2">
      <c r="A34" s="329" t="s">
        <v>116</v>
      </c>
      <c r="B34" s="590">
        <v>2.5000000000000001E-2</v>
      </c>
      <c r="C34" s="93" t="s">
        <v>79</v>
      </c>
      <c r="D34" s="189"/>
      <c r="E34" s="189"/>
      <c r="F34" s="189"/>
      <c r="G34" s="189"/>
      <c r="H34" s="189"/>
      <c r="I34" s="189"/>
      <c r="J34" s="189"/>
      <c r="K34" s="189">
        <v>0.1</v>
      </c>
      <c r="L34" s="189">
        <v>0.3</v>
      </c>
      <c r="M34" s="189">
        <v>0.3</v>
      </c>
      <c r="N34" s="189">
        <v>0.3</v>
      </c>
      <c r="O34" s="189"/>
      <c r="P34" s="201">
        <f t="shared" ref="P34:P39" si="1">SUM(D34:O34)</f>
        <v>1</v>
      </c>
      <c r="Q34" s="581" t="s">
        <v>227</v>
      </c>
      <c r="R34" s="582"/>
      <c r="S34" s="582"/>
      <c r="T34" s="582"/>
      <c r="U34" s="582"/>
      <c r="V34" s="582"/>
      <c r="W34" s="582"/>
      <c r="X34" s="582"/>
      <c r="Y34" s="582"/>
      <c r="Z34" s="582"/>
      <c r="AA34" s="582"/>
      <c r="AB34" s="583"/>
      <c r="AC34" s="216"/>
      <c r="AD34" s="94"/>
      <c r="AE34" s="106"/>
      <c r="AF34" s="106"/>
      <c r="AG34" s="106"/>
      <c r="AH34" s="106"/>
      <c r="AI34" s="106"/>
      <c r="AJ34" s="106"/>
      <c r="AK34" s="106"/>
      <c r="AL34" s="106"/>
      <c r="AM34" s="106"/>
      <c r="AN34" s="94"/>
    </row>
    <row r="35" spans="1:40" s="111" customFormat="1" ht="32.450000000000003" customHeight="1" thickBot="1" x14ac:dyDescent="0.25">
      <c r="A35" s="330"/>
      <c r="B35" s="591"/>
      <c r="C35" s="91" t="s">
        <v>80</v>
      </c>
      <c r="D35" s="205"/>
      <c r="E35" s="205"/>
      <c r="F35" s="205"/>
      <c r="G35" s="205"/>
      <c r="H35" s="205"/>
      <c r="I35" s="205"/>
      <c r="J35" s="205"/>
      <c r="K35" s="205">
        <v>0</v>
      </c>
      <c r="L35" s="205">
        <v>0.05</v>
      </c>
      <c r="M35" s="205">
        <v>0.45</v>
      </c>
      <c r="N35" s="205">
        <v>0.15</v>
      </c>
      <c r="O35" s="205">
        <v>0.35</v>
      </c>
      <c r="P35" s="202">
        <f t="shared" si="1"/>
        <v>1</v>
      </c>
      <c r="Q35" s="584"/>
      <c r="R35" s="585"/>
      <c r="S35" s="585"/>
      <c r="T35" s="585"/>
      <c r="U35" s="585"/>
      <c r="V35" s="585"/>
      <c r="W35" s="585"/>
      <c r="X35" s="585"/>
      <c r="Y35" s="585"/>
      <c r="Z35" s="585"/>
      <c r="AA35" s="585"/>
      <c r="AB35" s="586"/>
      <c r="AC35" s="216"/>
      <c r="AD35" s="94"/>
      <c r="AE35" s="94"/>
      <c r="AF35" s="94"/>
      <c r="AG35" s="94"/>
      <c r="AH35" s="94"/>
      <c r="AI35" s="94"/>
      <c r="AJ35" s="94"/>
      <c r="AK35" s="94"/>
      <c r="AL35" s="94"/>
      <c r="AM35" s="94"/>
      <c r="AN35" s="94"/>
    </row>
    <row r="36" spans="1:40" s="111" customFormat="1" ht="19.5" customHeight="1" x14ac:dyDescent="0.2">
      <c r="A36" s="592"/>
      <c r="B36" s="593"/>
      <c r="C36" s="206"/>
      <c r="D36" s="207"/>
      <c r="E36" s="208"/>
      <c r="F36" s="207"/>
      <c r="G36" s="207"/>
      <c r="H36" s="207"/>
      <c r="I36" s="207"/>
      <c r="J36" s="207"/>
      <c r="K36" s="207"/>
      <c r="L36" s="207"/>
      <c r="M36" s="207"/>
      <c r="N36" s="207"/>
      <c r="O36" s="207"/>
      <c r="P36" s="107">
        <f t="shared" si="1"/>
        <v>0</v>
      </c>
      <c r="Q36" s="587"/>
      <c r="R36" s="588"/>
      <c r="S36" s="588"/>
      <c r="T36" s="588"/>
      <c r="U36" s="588"/>
      <c r="V36" s="588"/>
      <c r="W36" s="588"/>
      <c r="X36" s="588"/>
      <c r="Y36" s="588"/>
      <c r="Z36" s="588"/>
      <c r="AA36" s="588"/>
      <c r="AB36" s="589"/>
      <c r="AC36" s="216"/>
      <c r="AD36" s="94"/>
      <c r="AE36" s="94"/>
      <c r="AF36" s="94"/>
      <c r="AG36" s="94"/>
      <c r="AH36" s="94"/>
      <c r="AI36" s="94"/>
      <c r="AJ36" s="94"/>
      <c r="AK36" s="94"/>
      <c r="AL36" s="94"/>
      <c r="AM36" s="94"/>
      <c r="AN36" s="94"/>
    </row>
    <row r="37" spans="1:40" s="111" customFormat="1" ht="65.45" customHeight="1" x14ac:dyDescent="0.2">
      <c r="A37" s="329" t="s">
        <v>117</v>
      </c>
      <c r="B37" s="590">
        <v>2.5000000000000001E-2</v>
      </c>
      <c r="C37" s="93" t="s">
        <v>79</v>
      </c>
      <c r="D37" s="189"/>
      <c r="E37" s="189"/>
      <c r="F37" s="189"/>
      <c r="G37" s="189"/>
      <c r="H37" s="189"/>
      <c r="I37" s="189"/>
      <c r="J37" s="189"/>
      <c r="K37" s="189">
        <v>0</v>
      </c>
      <c r="L37" s="189">
        <v>0</v>
      </c>
      <c r="M37" s="189">
        <v>0</v>
      </c>
      <c r="N37" s="189">
        <v>0</v>
      </c>
      <c r="O37" s="189">
        <v>1</v>
      </c>
      <c r="P37" s="202">
        <f t="shared" si="1"/>
        <v>1</v>
      </c>
      <c r="Q37" s="581" t="s">
        <v>228</v>
      </c>
      <c r="R37" s="582"/>
      <c r="S37" s="582"/>
      <c r="T37" s="582"/>
      <c r="U37" s="582"/>
      <c r="V37" s="582"/>
      <c r="W37" s="582"/>
      <c r="X37" s="582"/>
      <c r="Y37" s="582"/>
      <c r="Z37" s="582"/>
      <c r="AA37" s="582"/>
      <c r="AB37" s="583"/>
      <c r="AC37" s="216"/>
      <c r="AD37" s="94"/>
      <c r="AE37" s="94"/>
      <c r="AF37" s="94"/>
      <c r="AG37" s="94"/>
      <c r="AH37" s="94"/>
      <c r="AI37" s="94"/>
      <c r="AJ37" s="94"/>
      <c r="AK37" s="94"/>
      <c r="AL37" s="94"/>
      <c r="AM37" s="94"/>
      <c r="AN37" s="94"/>
    </row>
    <row r="38" spans="1:40" s="111" customFormat="1" ht="65.45" customHeight="1" thickBot="1" x14ac:dyDescent="0.25">
      <c r="A38" s="330"/>
      <c r="B38" s="591"/>
      <c r="C38" s="91" t="s">
        <v>80</v>
      </c>
      <c r="D38" s="205"/>
      <c r="E38" s="205"/>
      <c r="F38" s="205"/>
      <c r="G38" s="205"/>
      <c r="H38" s="205"/>
      <c r="I38" s="205"/>
      <c r="J38" s="205"/>
      <c r="K38" s="205">
        <v>0</v>
      </c>
      <c r="L38" s="205">
        <v>0</v>
      </c>
      <c r="M38" s="205">
        <v>0.2</v>
      </c>
      <c r="N38" s="205">
        <v>0.4</v>
      </c>
      <c r="O38" s="205">
        <v>0.4</v>
      </c>
      <c r="P38" s="202">
        <f t="shared" si="1"/>
        <v>1</v>
      </c>
      <c r="Q38" s="584"/>
      <c r="R38" s="585"/>
      <c r="S38" s="585"/>
      <c r="T38" s="585"/>
      <c r="U38" s="585"/>
      <c r="V38" s="585"/>
      <c r="W38" s="585"/>
      <c r="X38" s="585"/>
      <c r="Y38" s="585"/>
      <c r="Z38" s="585"/>
      <c r="AA38" s="585"/>
      <c r="AB38" s="586"/>
      <c r="AC38" s="216"/>
      <c r="AD38" s="94"/>
      <c r="AE38" s="94"/>
      <c r="AF38" s="94"/>
      <c r="AG38" s="94"/>
      <c r="AH38" s="94"/>
      <c r="AI38" s="94"/>
      <c r="AJ38" s="94"/>
      <c r="AK38" s="94"/>
      <c r="AL38" s="94"/>
      <c r="AM38" s="94"/>
      <c r="AN38" s="94"/>
    </row>
    <row r="39" spans="1:40" s="111" customFormat="1" ht="19.5" customHeight="1" x14ac:dyDescent="0.2">
      <c r="A39" s="594"/>
      <c r="B39" s="350"/>
      <c r="C39" s="203"/>
      <c r="D39" s="204"/>
      <c r="E39" s="204"/>
      <c r="F39" s="204"/>
      <c r="G39" s="204"/>
      <c r="H39" s="204"/>
      <c r="I39" s="204"/>
      <c r="J39" s="204"/>
      <c r="K39" s="204"/>
      <c r="L39" s="204"/>
      <c r="M39" s="204"/>
      <c r="N39" s="204"/>
      <c r="O39" s="204"/>
      <c r="P39" s="110">
        <f t="shared" si="1"/>
        <v>0</v>
      </c>
      <c r="Q39" s="587"/>
      <c r="R39" s="588"/>
      <c r="S39" s="588"/>
      <c r="T39" s="588"/>
      <c r="U39" s="588"/>
      <c r="V39" s="588"/>
      <c r="W39" s="588"/>
      <c r="X39" s="588"/>
      <c r="Y39" s="588"/>
      <c r="Z39" s="588"/>
      <c r="AA39" s="588"/>
      <c r="AB39" s="589"/>
      <c r="AC39" s="216"/>
      <c r="AD39" s="94"/>
      <c r="AE39" s="94"/>
      <c r="AF39" s="94"/>
      <c r="AG39" s="94"/>
      <c r="AH39" s="94"/>
      <c r="AI39" s="94"/>
      <c r="AJ39" s="94"/>
      <c r="AK39" s="94"/>
      <c r="AL39" s="94"/>
      <c r="AM39" s="106"/>
      <c r="AN39" s="94"/>
    </row>
    <row r="40" spans="1:40" ht="17.25" customHeight="1" thickBot="1" x14ac:dyDescent="0.25">
      <c r="A40" s="131"/>
      <c r="B40" s="123"/>
      <c r="C40" s="123"/>
      <c r="D40" s="123"/>
      <c r="E40" s="123"/>
      <c r="F40" s="123"/>
      <c r="G40" s="123"/>
      <c r="H40" s="123"/>
      <c r="I40" s="123"/>
      <c r="J40" s="123"/>
      <c r="K40" s="123"/>
      <c r="L40" s="123"/>
      <c r="M40" s="123"/>
      <c r="N40" s="123"/>
      <c r="O40" s="123"/>
      <c r="P40" s="123"/>
      <c r="Q40" s="123"/>
      <c r="R40" s="123"/>
      <c r="S40" s="123"/>
      <c r="T40" s="123"/>
      <c r="U40" s="123"/>
      <c r="V40" s="123"/>
      <c r="W40" s="123"/>
      <c r="X40" s="134"/>
      <c r="Y40" s="123"/>
      <c r="Z40" s="123"/>
      <c r="AA40" s="123"/>
      <c r="AB40" s="7"/>
      <c r="AC40" s="212"/>
      <c r="AD40" s="94"/>
      <c r="AE40" s="94"/>
      <c r="AF40" s="94"/>
      <c r="AG40" s="94"/>
      <c r="AH40" s="94"/>
      <c r="AI40" s="94"/>
      <c r="AJ40" s="94"/>
      <c r="AK40" s="94"/>
      <c r="AL40" s="94"/>
      <c r="AM40" s="94"/>
      <c r="AN40" s="94"/>
    </row>
    <row r="41" spans="1:40" ht="27" customHeight="1" x14ac:dyDescent="0.2">
      <c r="A41" s="427" t="s">
        <v>83</v>
      </c>
      <c r="B41" s="431" t="s">
        <v>84</v>
      </c>
      <c r="C41" s="360"/>
      <c r="D41" s="360"/>
      <c r="E41" s="360"/>
      <c r="F41" s="360"/>
      <c r="G41" s="432"/>
      <c r="H41" s="429" t="s">
        <v>85</v>
      </c>
      <c r="I41" s="388"/>
      <c r="J41" s="388"/>
      <c r="K41" s="388"/>
      <c r="L41" s="388"/>
      <c r="M41" s="388"/>
      <c r="N41" s="431" t="s">
        <v>84</v>
      </c>
      <c r="O41" s="360"/>
      <c r="P41" s="360"/>
      <c r="Q41" s="360"/>
      <c r="R41" s="360"/>
      <c r="S41" s="432"/>
      <c r="T41" s="433" t="s">
        <v>86</v>
      </c>
      <c r="U41" s="388"/>
      <c r="V41" s="388"/>
      <c r="W41" s="434"/>
      <c r="X41" s="431" t="s">
        <v>87</v>
      </c>
      <c r="Y41" s="360"/>
      <c r="Z41" s="360"/>
      <c r="AA41" s="360"/>
      <c r="AB41" s="361"/>
      <c r="AC41" s="212"/>
      <c r="AD41" s="94"/>
      <c r="AE41" s="94"/>
      <c r="AF41" s="94"/>
      <c r="AG41" s="94"/>
      <c r="AH41" s="94"/>
      <c r="AI41" s="94"/>
      <c r="AJ41" s="94"/>
      <c r="AK41" s="94"/>
      <c r="AL41" s="94"/>
      <c r="AM41" s="94"/>
      <c r="AN41" s="94"/>
    </row>
    <row r="42" spans="1:40" ht="27" customHeight="1" x14ac:dyDescent="0.2">
      <c r="A42" s="352"/>
      <c r="B42" s="435" t="s">
        <v>168</v>
      </c>
      <c r="C42" s="363"/>
      <c r="D42" s="363"/>
      <c r="E42" s="363"/>
      <c r="F42" s="363"/>
      <c r="G42" s="364"/>
      <c r="H42" s="354"/>
      <c r="I42" s="358"/>
      <c r="J42" s="358"/>
      <c r="K42" s="358"/>
      <c r="L42" s="358"/>
      <c r="M42" s="358"/>
      <c r="N42" s="435" t="s">
        <v>88</v>
      </c>
      <c r="O42" s="363"/>
      <c r="P42" s="363"/>
      <c r="Q42" s="363"/>
      <c r="R42" s="363"/>
      <c r="S42" s="364"/>
      <c r="T42" s="354"/>
      <c r="U42" s="358"/>
      <c r="V42" s="358"/>
      <c r="W42" s="355"/>
      <c r="X42" s="435" t="s">
        <v>89</v>
      </c>
      <c r="Y42" s="363"/>
      <c r="Z42" s="363"/>
      <c r="AA42" s="363"/>
      <c r="AB42" s="381"/>
      <c r="AC42" s="212"/>
      <c r="AD42" s="94"/>
      <c r="AE42" s="94"/>
      <c r="AF42" s="94"/>
      <c r="AG42" s="94"/>
      <c r="AH42" s="94"/>
      <c r="AI42" s="94"/>
      <c r="AJ42" s="94"/>
      <c r="AK42" s="94"/>
      <c r="AL42" s="94"/>
      <c r="AM42" s="94"/>
      <c r="AN42" s="94"/>
    </row>
    <row r="43" spans="1:40" ht="27" customHeight="1" thickBot="1" x14ac:dyDescent="0.25">
      <c r="A43" s="428"/>
      <c r="B43" s="426" t="s">
        <v>90</v>
      </c>
      <c r="C43" s="340"/>
      <c r="D43" s="340"/>
      <c r="E43" s="340"/>
      <c r="F43" s="340"/>
      <c r="G43" s="341"/>
      <c r="H43" s="430"/>
      <c r="I43" s="385"/>
      <c r="J43" s="385"/>
      <c r="K43" s="385"/>
      <c r="L43" s="385"/>
      <c r="M43" s="385"/>
      <c r="N43" s="426" t="s">
        <v>91</v>
      </c>
      <c r="O43" s="340"/>
      <c r="P43" s="340"/>
      <c r="Q43" s="340"/>
      <c r="R43" s="340"/>
      <c r="S43" s="341"/>
      <c r="T43" s="430"/>
      <c r="U43" s="385"/>
      <c r="V43" s="385"/>
      <c r="W43" s="369"/>
      <c r="X43" s="426" t="s">
        <v>92</v>
      </c>
      <c r="Y43" s="340"/>
      <c r="Z43" s="340"/>
      <c r="AA43" s="340"/>
      <c r="AB43" s="342"/>
      <c r="AC43" s="212"/>
      <c r="AD43" s="94"/>
      <c r="AE43" s="94"/>
      <c r="AF43" s="94"/>
      <c r="AG43" s="94"/>
      <c r="AH43" s="94"/>
      <c r="AI43" s="94"/>
      <c r="AJ43" s="94"/>
      <c r="AK43" s="94"/>
      <c r="AL43" s="94"/>
      <c r="AM43" s="94"/>
      <c r="AN43" s="94"/>
    </row>
    <row r="44" spans="1:40" ht="13.5" customHeight="1" x14ac:dyDescent="0.2">
      <c r="A44" s="94"/>
      <c r="B44" s="94"/>
      <c r="C44" s="94"/>
      <c r="D44" s="94"/>
      <c r="E44" s="94"/>
      <c r="F44" s="94"/>
      <c r="G44" s="104"/>
      <c r="H44" s="94"/>
      <c r="I44" s="94"/>
      <c r="J44" s="94"/>
      <c r="K44" s="94"/>
      <c r="L44" s="94"/>
      <c r="M44" s="94"/>
      <c r="N44" s="94"/>
      <c r="O44" s="94"/>
      <c r="P44" s="94"/>
      <c r="Q44" s="94"/>
      <c r="R44" s="94"/>
      <c r="S44" s="94"/>
      <c r="T44" s="94"/>
      <c r="U44" s="94"/>
      <c r="V44" s="94"/>
      <c r="W44" s="94"/>
      <c r="X44" s="94"/>
      <c r="Y44" s="94"/>
      <c r="Z44" s="94"/>
      <c r="AA44" s="94"/>
      <c r="AB44" s="94"/>
      <c r="AC44" s="212"/>
      <c r="AD44" s="94"/>
      <c r="AE44" s="94"/>
      <c r="AF44" s="94"/>
      <c r="AG44" s="94"/>
      <c r="AH44" s="94"/>
      <c r="AI44" s="94"/>
      <c r="AJ44" s="94"/>
      <c r="AK44" s="94"/>
      <c r="AL44" s="94"/>
      <c r="AM44" s="94"/>
      <c r="AN44" s="94"/>
    </row>
    <row r="45" spans="1:40" ht="13.5" customHeight="1" x14ac:dyDescent="0.2">
      <c r="A45" s="94"/>
      <c r="B45" s="94"/>
      <c r="C45" s="94"/>
      <c r="D45" s="94"/>
      <c r="E45" s="94"/>
      <c r="F45" s="108"/>
      <c r="G45" s="109"/>
      <c r="H45" s="94"/>
      <c r="I45" s="94"/>
      <c r="J45" s="94"/>
      <c r="K45" s="94"/>
      <c r="L45" s="94"/>
      <c r="M45" s="94"/>
      <c r="N45" s="94"/>
      <c r="O45" s="94"/>
      <c r="P45" s="94"/>
      <c r="Q45" s="94"/>
      <c r="R45" s="94"/>
      <c r="S45" s="94"/>
      <c r="T45" s="94"/>
      <c r="U45" s="94"/>
      <c r="V45" s="94"/>
      <c r="W45" s="94"/>
      <c r="X45" s="94"/>
      <c r="Y45" s="94"/>
      <c r="Z45" s="94"/>
      <c r="AA45" s="94"/>
      <c r="AB45" s="94"/>
      <c r="AC45" s="212"/>
      <c r="AD45" s="94"/>
      <c r="AE45" s="94"/>
      <c r="AF45" s="94"/>
      <c r="AG45" s="94"/>
      <c r="AH45" s="94"/>
      <c r="AI45" s="94"/>
      <c r="AJ45" s="94"/>
      <c r="AK45" s="94"/>
      <c r="AL45" s="94"/>
      <c r="AM45" s="94"/>
      <c r="AN45" s="94"/>
    </row>
    <row r="46" spans="1:40" ht="13.5" customHeight="1" x14ac:dyDescent="0.2">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212"/>
      <c r="AD46" s="94"/>
      <c r="AE46" s="94"/>
      <c r="AF46" s="94"/>
      <c r="AG46" s="94"/>
      <c r="AH46" s="94"/>
      <c r="AI46" s="94"/>
      <c r="AJ46" s="94"/>
      <c r="AK46" s="94"/>
      <c r="AL46" s="94"/>
      <c r="AM46" s="94"/>
      <c r="AN46" s="94"/>
    </row>
    <row r="47" spans="1:40" ht="13.5" customHeight="1" x14ac:dyDescent="0.2">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212"/>
      <c r="AD47" s="94"/>
      <c r="AE47" s="94"/>
      <c r="AF47" s="94"/>
      <c r="AG47" s="94"/>
      <c r="AH47" s="94"/>
      <c r="AI47" s="94"/>
      <c r="AJ47" s="94"/>
      <c r="AK47" s="94"/>
      <c r="AL47" s="94"/>
      <c r="AM47" s="94"/>
      <c r="AN47" s="94"/>
    </row>
    <row r="48" spans="1:40" ht="13.5"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212"/>
      <c r="AD48" s="94"/>
      <c r="AE48" s="94"/>
      <c r="AF48" s="94"/>
      <c r="AG48" s="94"/>
      <c r="AH48" s="94"/>
      <c r="AI48" s="94"/>
      <c r="AJ48" s="94"/>
      <c r="AK48" s="94"/>
      <c r="AL48" s="94"/>
      <c r="AM48" s="94"/>
      <c r="AN48" s="94"/>
    </row>
    <row r="49" spans="1:40" ht="13.5" customHeight="1" x14ac:dyDescent="0.2">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212"/>
      <c r="AD49" s="94"/>
      <c r="AE49" s="94"/>
      <c r="AF49" s="94"/>
      <c r="AG49" s="94"/>
      <c r="AH49" s="94"/>
      <c r="AI49" s="94"/>
      <c r="AJ49" s="94"/>
      <c r="AK49" s="94"/>
      <c r="AL49" s="94"/>
      <c r="AM49" s="94"/>
      <c r="AN49" s="94"/>
    </row>
    <row r="50" spans="1:40" ht="13.5" customHeight="1" x14ac:dyDescent="0.2">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212"/>
      <c r="AD50" s="94"/>
      <c r="AE50" s="94"/>
      <c r="AF50" s="94"/>
      <c r="AG50" s="94"/>
      <c r="AH50" s="94"/>
      <c r="AI50" s="94"/>
      <c r="AJ50" s="94"/>
      <c r="AK50" s="94"/>
      <c r="AL50" s="94"/>
      <c r="AM50" s="94"/>
      <c r="AN50" s="94"/>
    </row>
    <row r="51" spans="1:40" s="151" customFormat="1" ht="22.15" customHeight="1" x14ac:dyDescent="0.2">
      <c r="A51" s="321" t="s">
        <v>59</v>
      </c>
      <c r="B51" s="321" t="s">
        <v>60</v>
      </c>
      <c r="C51" s="323" t="s">
        <v>61</v>
      </c>
      <c r="D51" s="324"/>
      <c r="E51" s="324"/>
      <c r="F51" s="324"/>
      <c r="G51" s="324"/>
      <c r="H51" s="324"/>
      <c r="I51" s="324"/>
      <c r="J51" s="324"/>
      <c r="K51" s="324"/>
      <c r="L51" s="324"/>
      <c r="M51" s="324"/>
      <c r="N51" s="324"/>
      <c r="O51" s="324"/>
      <c r="P51" s="325"/>
      <c r="AC51" s="218"/>
    </row>
    <row r="52" spans="1:40" s="151" customFormat="1" ht="22.15" customHeight="1" x14ac:dyDescent="0.2">
      <c r="A52" s="322"/>
      <c r="B52" s="322"/>
      <c r="C52" s="152" t="s">
        <v>63</v>
      </c>
      <c r="D52" s="152" t="s">
        <v>64</v>
      </c>
      <c r="E52" s="152" t="s">
        <v>65</v>
      </c>
      <c r="F52" s="152" t="s">
        <v>66</v>
      </c>
      <c r="G52" s="152" t="s">
        <v>67</v>
      </c>
      <c r="H52" s="152" t="s">
        <v>68</v>
      </c>
      <c r="I52" s="152" t="s">
        <v>69</v>
      </c>
      <c r="J52" s="152" t="s">
        <v>70</v>
      </c>
      <c r="K52" s="152" t="s">
        <v>71</v>
      </c>
      <c r="L52" s="152" t="s">
        <v>72</v>
      </c>
      <c r="M52" s="152" t="s">
        <v>73</v>
      </c>
      <c r="N52" s="152" t="s">
        <v>74</v>
      </c>
      <c r="O52" s="152" t="s">
        <v>75</v>
      </c>
      <c r="P52" s="152" t="s">
        <v>76</v>
      </c>
      <c r="AC52" s="218"/>
    </row>
    <row r="53" spans="1:40" s="153" customFormat="1" ht="22.15" customHeight="1" x14ac:dyDescent="0.25">
      <c r="A53" s="315" t="str">
        <f>+A34</f>
        <v>Diseñar la estrategia de fortalecimiento de capacidades para el ejercicio del derecho a la participación de las mujeres en el Distrito.</v>
      </c>
      <c r="B53" s="317">
        <f>+B34</f>
        <v>2.5000000000000001E-2</v>
      </c>
      <c r="C53" s="155" t="s">
        <v>79</v>
      </c>
      <c r="D53" s="156">
        <f>+D34*$B$34/$P$34</f>
        <v>0</v>
      </c>
      <c r="E53" s="156">
        <f t="shared" ref="E53:O53" si="2">+E34*$B$34/$P$34</f>
        <v>0</v>
      </c>
      <c r="F53" s="156">
        <f t="shared" si="2"/>
        <v>0</v>
      </c>
      <c r="G53" s="156">
        <f t="shared" si="2"/>
        <v>0</v>
      </c>
      <c r="H53" s="156">
        <f t="shared" si="2"/>
        <v>0</v>
      </c>
      <c r="I53" s="156">
        <f t="shared" si="2"/>
        <v>0</v>
      </c>
      <c r="J53" s="156">
        <f t="shared" si="2"/>
        <v>0</v>
      </c>
      <c r="K53" s="156">
        <f t="shared" si="2"/>
        <v>2.5000000000000005E-3</v>
      </c>
      <c r="L53" s="156">
        <f t="shared" si="2"/>
        <v>7.4999999999999997E-3</v>
      </c>
      <c r="M53" s="156">
        <f t="shared" si="2"/>
        <v>7.4999999999999997E-3</v>
      </c>
      <c r="N53" s="156">
        <f t="shared" si="2"/>
        <v>7.4999999999999997E-3</v>
      </c>
      <c r="O53" s="156">
        <f t="shared" si="2"/>
        <v>0</v>
      </c>
      <c r="P53" s="164">
        <f>SUM(D53:O53)</f>
        <v>2.5000000000000001E-2</v>
      </c>
      <c r="Q53" s="154"/>
    </row>
    <row r="54" spans="1:40" s="153" customFormat="1" ht="22.15" customHeight="1" x14ac:dyDescent="0.25">
      <c r="A54" s="316"/>
      <c r="B54" s="318"/>
      <c r="C54" s="161" t="s">
        <v>80</v>
      </c>
      <c r="D54" s="162">
        <f>+D35*$B$34/$P$34</f>
        <v>0</v>
      </c>
      <c r="E54" s="162">
        <f t="shared" ref="E54:O54" si="3">+E35*$B$34/$P$34</f>
        <v>0</v>
      </c>
      <c r="F54" s="162">
        <f t="shared" si="3"/>
        <v>0</v>
      </c>
      <c r="G54" s="162">
        <f t="shared" si="3"/>
        <v>0</v>
      </c>
      <c r="H54" s="162">
        <f t="shared" si="3"/>
        <v>0</v>
      </c>
      <c r="I54" s="162">
        <f t="shared" si="3"/>
        <v>0</v>
      </c>
      <c r="J54" s="162">
        <f t="shared" si="3"/>
        <v>0</v>
      </c>
      <c r="K54" s="162">
        <f t="shared" si="3"/>
        <v>0</v>
      </c>
      <c r="L54" s="162">
        <f t="shared" si="3"/>
        <v>1.2500000000000002E-3</v>
      </c>
      <c r="M54" s="162">
        <f t="shared" si="3"/>
        <v>1.1250000000000001E-2</v>
      </c>
      <c r="N54" s="162">
        <f t="shared" si="3"/>
        <v>3.7499999999999999E-3</v>
      </c>
      <c r="O54" s="162">
        <f t="shared" si="3"/>
        <v>8.7499999999999991E-3</v>
      </c>
      <c r="P54" s="165">
        <f>SUM(D54:O54)</f>
        <v>2.5000000000000001E-2</v>
      </c>
      <c r="AC54" s="154"/>
    </row>
    <row r="55" spans="1:40" s="153" customFormat="1" ht="22.15" customHeight="1" x14ac:dyDescent="0.25">
      <c r="A55" s="319" t="str">
        <f>+A37</f>
        <v>Socializar la estrategia de fortalecimiento de capacidades para el ejercicio del derecho a la participación de las mujeres en el Distrito.</v>
      </c>
      <c r="B55" s="317">
        <f>+B37</f>
        <v>2.5000000000000001E-2</v>
      </c>
      <c r="C55" s="155" t="s">
        <v>79</v>
      </c>
      <c r="D55" s="156">
        <f>+D37*$B$37/$P$37</f>
        <v>0</v>
      </c>
      <c r="E55" s="156">
        <f t="shared" ref="E55:O55" si="4">+E37*$B$37/$P$37</f>
        <v>0</v>
      </c>
      <c r="F55" s="156">
        <f t="shared" si="4"/>
        <v>0</v>
      </c>
      <c r="G55" s="156">
        <f t="shared" si="4"/>
        <v>0</v>
      </c>
      <c r="H55" s="156">
        <f t="shared" si="4"/>
        <v>0</v>
      </c>
      <c r="I55" s="156">
        <f t="shared" si="4"/>
        <v>0</v>
      </c>
      <c r="J55" s="156">
        <f t="shared" si="4"/>
        <v>0</v>
      </c>
      <c r="K55" s="156">
        <f t="shared" si="4"/>
        <v>0</v>
      </c>
      <c r="L55" s="156">
        <f t="shared" si="4"/>
        <v>0</v>
      </c>
      <c r="M55" s="156">
        <f t="shared" si="4"/>
        <v>0</v>
      </c>
      <c r="N55" s="156">
        <f t="shared" si="4"/>
        <v>0</v>
      </c>
      <c r="O55" s="156">
        <f t="shared" si="4"/>
        <v>2.5000000000000001E-2</v>
      </c>
      <c r="P55" s="164">
        <f t="shared" ref="P55:P56" si="5">SUM(D55:O55)</f>
        <v>2.5000000000000001E-2</v>
      </c>
      <c r="AC55" s="154"/>
    </row>
    <row r="56" spans="1:40" s="153" customFormat="1" ht="22.15" customHeight="1" x14ac:dyDescent="0.25">
      <c r="A56" s="320"/>
      <c r="B56" s="318"/>
      <c r="C56" s="161" t="s">
        <v>80</v>
      </c>
      <c r="D56" s="162">
        <f>+D38*$B$37/$P$37</f>
        <v>0</v>
      </c>
      <c r="E56" s="162">
        <f t="shared" ref="E56:O56" si="6">+E38*$B$37/$P$37</f>
        <v>0</v>
      </c>
      <c r="F56" s="162">
        <f t="shared" si="6"/>
        <v>0</v>
      </c>
      <c r="G56" s="162">
        <f t="shared" si="6"/>
        <v>0</v>
      </c>
      <c r="H56" s="162">
        <f t="shared" si="6"/>
        <v>0</v>
      </c>
      <c r="I56" s="162">
        <f t="shared" si="6"/>
        <v>0</v>
      </c>
      <c r="J56" s="162">
        <f t="shared" si="6"/>
        <v>0</v>
      </c>
      <c r="K56" s="162">
        <f t="shared" si="6"/>
        <v>0</v>
      </c>
      <c r="L56" s="162">
        <f t="shared" si="6"/>
        <v>0</v>
      </c>
      <c r="M56" s="162">
        <f t="shared" si="6"/>
        <v>5.000000000000001E-3</v>
      </c>
      <c r="N56" s="162">
        <f t="shared" si="6"/>
        <v>1.0000000000000002E-2</v>
      </c>
      <c r="O56" s="162">
        <f t="shared" si="6"/>
        <v>1.0000000000000002E-2</v>
      </c>
      <c r="P56" s="165">
        <f t="shared" si="5"/>
        <v>2.5000000000000005E-2</v>
      </c>
      <c r="AC56" s="154"/>
    </row>
    <row r="57" spans="1:40" s="153" customFormat="1" ht="11.25" x14ac:dyDescent="0.25">
      <c r="D57" s="160">
        <f>+D54+D56</f>
        <v>0</v>
      </c>
      <c r="E57" s="160">
        <f t="shared" ref="E57:O57" si="7">+E54+E56</f>
        <v>0</v>
      </c>
      <c r="F57" s="160">
        <f t="shared" si="7"/>
        <v>0</v>
      </c>
      <c r="G57" s="160">
        <f t="shared" si="7"/>
        <v>0</v>
      </c>
      <c r="H57" s="160">
        <f t="shared" si="7"/>
        <v>0</v>
      </c>
      <c r="I57" s="160">
        <f t="shared" si="7"/>
        <v>0</v>
      </c>
      <c r="J57" s="160">
        <f t="shared" si="7"/>
        <v>0</v>
      </c>
      <c r="K57" s="160">
        <f t="shared" si="7"/>
        <v>0</v>
      </c>
      <c r="L57" s="160">
        <f t="shared" si="7"/>
        <v>1.2500000000000002E-3</v>
      </c>
      <c r="M57" s="160">
        <f>+M54+M56</f>
        <v>1.6250000000000001E-2</v>
      </c>
      <c r="N57" s="160">
        <f t="shared" si="7"/>
        <v>1.3750000000000002E-2</v>
      </c>
      <c r="O57" s="160">
        <f t="shared" si="7"/>
        <v>1.8750000000000003E-2</v>
      </c>
      <c r="P57" s="160">
        <f>+P54+P56</f>
        <v>0.05</v>
      </c>
      <c r="AC57" s="154"/>
    </row>
    <row r="58" spans="1:40" s="144" customFormat="1" ht="13.5" customHeight="1" x14ac:dyDescent="0.2">
      <c r="A58" s="94"/>
      <c r="B58" s="94"/>
      <c r="C58" s="198" t="s">
        <v>164</v>
      </c>
      <c r="D58" s="199">
        <f>+D57*$C$30/$B$30</f>
        <v>0</v>
      </c>
      <c r="E58" s="199">
        <f>+E57*$C$30/$B$30</f>
        <v>0</v>
      </c>
      <c r="F58" s="199">
        <f t="shared" ref="F58:K58" si="8">+F57*$C$30/$B$30</f>
        <v>0</v>
      </c>
      <c r="G58" s="199">
        <f t="shared" si="8"/>
        <v>0</v>
      </c>
      <c r="H58" s="199">
        <f t="shared" si="8"/>
        <v>0</v>
      </c>
      <c r="I58" s="199">
        <f t="shared" si="8"/>
        <v>0</v>
      </c>
      <c r="J58" s="199">
        <f t="shared" si="8"/>
        <v>0</v>
      </c>
      <c r="K58" s="199">
        <f t="shared" si="8"/>
        <v>0</v>
      </c>
      <c r="L58" s="309">
        <f>L57*$C$30/0.05</f>
        <v>5.6250000000000015E-3</v>
      </c>
      <c r="M58" s="309">
        <f>M57*$C$30/0.05</f>
        <v>7.3124999999999996E-2</v>
      </c>
      <c r="N58" s="309">
        <f>N57*$C$30/0.05</f>
        <v>6.1875000000000006E-2</v>
      </c>
      <c r="O58" s="309">
        <f>O57*$C$30/0.05</f>
        <v>8.4375000000000019E-2</v>
      </c>
      <c r="P58" s="199">
        <f>SUM(D58:O58)</f>
        <v>0.22500000000000003</v>
      </c>
      <c r="Q58" s="94"/>
      <c r="R58" s="94"/>
      <c r="S58" s="94"/>
      <c r="T58" s="94"/>
      <c r="U58" s="94"/>
      <c r="V58" s="94"/>
      <c r="W58" s="94"/>
      <c r="X58" s="94"/>
      <c r="Y58" s="94"/>
      <c r="Z58" s="94"/>
      <c r="AA58" s="94"/>
      <c r="AB58" s="94"/>
      <c r="AC58" s="212"/>
      <c r="AD58" s="94"/>
      <c r="AE58" s="94"/>
      <c r="AF58" s="94"/>
      <c r="AG58" s="94"/>
      <c r="AH58" s="94"/>
      <c r="AI58" s="94"/>
      <c r="AJ58" s="94"/>
      <c r="AK58" s="94"/>
      <c r="AL58" s="94"/>
      <c r="AM58" s="94"/>
      <c r="AN58" s="94"/>
    </row>
    <row r="59" spans="1:40" ht="13.5" customHeight="1" x14ac:dyDescent="0.2">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212"/>
      <c r="AD59" s="94"/>
      <c r="AE59" s="94"/>
      <c r="AF59" s="94"/>
      <c r="AG59" s="94"/>
      <c r="AH59" s="94"/>
      <c r="AI59" s="94"/>
      <c r="AJ59" s="94"/>
      <c r="AK59" s="94"/>
      <c r="AL59" s="94"/>
      <c r="AM59" s="94"/>
      <c r="AN59" s="94"/>
    </row>
    <row r="60" spans="1:40" ht="13.5" customHeight="1" x14ac:dyDescent="0.2">
      <c r="A60" s="94"/>
      <c r="B60" s="94"/>
      <c r="C60" s="94"/>
      <c r="D60" s="94"/>
      <c r="E60" s="94"/>
      <c r="F60" s="94"/>
      <c r="G60" s="94"/>
      <c r="H60" s="94"/>
      <c r="K60" s="94"/>
      <c r="L60" s="94"/>
      <c r="M60" s="94"/>
      <c r="N60" s="94"/>
      <c r="O60" s="94"/>
      <c r="P60" s="210"/>
      <c r="Q60" s="94"/>
      <c r="R60" s="94"/>
      <c r="S60" s="94"/>
      <c r="T60" s="94"/>
      <c r="U60" s="94"/>
      <c r="V60" s="94"/>
      <c r="W60" s="94"/>
      <c r="X60" s="94"/>
      <c r="Y60" s="94"/>
      <c r="Z60" s="94"/>
      <c r="AA60" s="94"/>
      <c r="AB60" s="94"/>
      <c r="AC60" s="212"/>
      <c r="AD60" s="94"/>
      <c r="AE60" s="94"/>
      <c r="AF60" s="94"/>
      <c r="AG60" s="94"/>
      <c r="AH60" s="94"/>
      <c r="AI60" s="94"/>
      <c r="AJ60" s="94"/>
      <c r="AK60" s="94"/>
      <c r="AL60" s="94"/>
      <c r="AM60" s="94"/>
      <c r="AN60" s="94"/>
    </row>
    <row r="61" spans="1:40" ht="13.5" customHeight="1" x14ac:dyDescent="0.2">
      <c r="A61" s="94"/>
      <c r="B61" s="94"/>
      <c r="C61" s="94"/>
      <c r="D61" s="94"/>
      <c r="E61" s="94"/>
      <c r="F61" s="94"/>
      <c r="G61" s="94"/>
      <c r="H61" s="94"/>
      <c r="K61" s="94"/>
      <c r="L61" s="310"/>
      <c r="M61" s="94"/>
      <c r="N61" s="94"/>
      <c r="O61" s="94"/>
      <c r="P61" s="308"/>
      <c r="Q61" s="94"/>
      <c r="R61" s="94"/>
      <c r="S61" s="94"/>
      <c r="T61" s="94"/>
      <c r="U61" s="94"/>
      <c r="V61" s="94"/>
      <c r="W61" s="94"/>
      <c r="X61" s="94"/>
      <c r="Y61" s="94"/>
      <c r="Z61" s="94"/>
      <c r="AA61" s="94"/>
      <c r="AB61" s="94"/>
      <c r="AC61" s="212"/>
      <c r="AD61" s="94"/>
      <c r="AE61" s="94"/>
      <c r="AF61" s="94"/>
      <c r="AG61" s="94"/>
      <c r="AH61" s="94"/>
      <c r="AI61" s="94"/>
      <c r="AJ61" s="94"/>
      <c r="AK61" s="94"/>
      <c r="AL61" s="94"/>
      <c r="AM61" s="94"/>
      <c r="AN61" s="94"/>
    </row>
    <row r="62" spans="1:40" ht="13.5" customHeight="1" x14ac:dyDescent="0.2">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212"/>
      <c r="AD62" s="94"/>
      <c r="AE62" s="94"/>
      <c r="AF62" s="94"/>
      <c r="AG62" s="94"/>
      <c r="AH62" s="94"/>
      <c r="AI62" s="94"/>
      <c r="AJ62" s="94"/>
      <c r="AK62" s="94"/>
      <c r="AL62" s="94"/>
      <c r="AM62" s="94"/>
      <c r="AN62" s="94"/>
    </row>
    <row r="63" spans="1:40" ht="13.5" customHeight="1" x14ac:dyDescent="0.2">
      <c r="A63" s="94"/>
      <c r="B63" s="94"/>
      <c r="C63" s="94"/>
      <c r="D63" s="94"/>
      <c r="E63" s="94"/>
      <c r="F63" s="94"/>
      <c r="G63" s="94"/>
      <c r="H63" s="94"/>
      <c r="K63" s="94"/>
      <c r="L63" s="94"/>
      <c r="M63" s="94"/>
      <c r="N63" s="94"/>
      <c r="O63" s="94"/>
      <c r="P63" s="94"/>
      <c r="Q63" s="94"/>
      <c r="R63" s="94"/>
      <c r="S63" s="94"/>
      <c r="T63" s="94"/>
      <c r="U63" s="94"/>
      <c r="V63" s="94"/>
      <c r="W63" s="94"/>
      <c r="X63" s="94"/>
      <c r="Y63" s="94"/>
      <c r="Z63" s="94"/>
      <c r="AA63" s="94"/>
      <c r="AB63" s="94"/>
      <c r="AC63" s="212"/>
      <c r="AD63" s="94"/>
      <c r="AE63" s="94"/>
      <c r="AF63" s="94"/>
      <c r="AG63" s="94"/>
      <c r="AH63" s="94"/>
      <c r="AI63" s="94"/>
      <c r="AJ63" s="94"/>
      <c r="AK63" s="94"/>
      <c r="AL63" s="94"/>
      <c r="AM63" s="94"/>
      <c r="AN63" s="94"/>
    </row>
    <row r="64" spans="1:40" ht="13.5" customHeight="1" x14ac:dyDescent="0.2">
      <c r="A64" s="94"/>
      <c r="B64" s="94"/>
      <c r="C64" s="94"/>
      <c r="D64" s="94"/>
      <c r="E64" s="94"/>
      <c r="F64" s="94"/>
      <c r="G64" s="94"/>
      <c r="H64" s="94"/>
      <c r="K64" s="94"/>
      <c r="L64" s="94"/>
      <c r="M64" s="94"/>
      <c r="N64" s="94"/>
      <c r="O64" s="94"/>
      <c r="P64" s="94"/>
      <c r="Q64" s="94"/>
      <c r="R64" s="94"/>
      <c r="S64" s="94"/>
      <c r="T64" s="94"/>
      <c r="U64" s="94"/>
      <c r="V64" s="94"/>
      <c r="W64" s="94"/>
      <c r="X64" s="94"/>
      <c r="Y64" s="94"/>
      <c r="Z64" s="94"/>
      <c r="AA64" s="94"/>
      <c r="AB64" s="94"/>
      <c r="AC64" s="212"/>
      <c r="AD64" s="94"/>
      <c r="AE64" s="94"/>
      <c r="AF64" s="94"/>
      <c r="AG64" s="94"/>
      <c r="AH64" s="94"/>
      <c r="AI64" s="94"/>
      <c r="AJ64" s="94"/>
      <c r="AK64" s="94"/>
      <c r="AL64" s="94"/>
      <c r="AM64" s="94"/>
      <c r="AN64" s="94"/>
    </row>
    <row r="65" spans="1:40" ht="13.5"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212"/>
      <c r="AD65" s="94"/>
      <c r="AE65" s="94"/>
      <c r="AF65" s="94"/>
      <c r="AG65" s="94"/>
      <c r="AH65" s="94"/>
      <c r="AI65" s="94"/>
      <c r="AJ65" s="94"/>
      <c r="AK65" s="94"/>
      <c r="AL65" s="94"/>
      <c r="AM65" s="94"/>
      <c r="AN65" s="94"/>
    </row>
    <row r="66" spans="1:40" ht="13.5" customHeight="1"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212"/>
      <c r="AD66" s="94"/>
      <c r="AE66" s="94"/>
      <c r="AF66" s="94"/>
      <c r="AG66" s="94"/>
      <c r="AH66" s="94"/>
      <c r="AI66" s="94"/>
      <c r="AJ66" s="94"/>
      <c r="AK66" s="94"/>
      <c r="AL66" s="94"/>
      <c r="AM66" s="94"/>
      <c r="AN66" s="94"/>
    </row>
    <row r="67" spans="1:40" ht="13.5" customHeight="1" x14ac:dyDescent="0.2">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212"/>
      <c r="AD67" s="94"/>
      <c r="AE67" s="94"/>
      <c r="AF67" s="94"/>
      <c r="AG67" s="94"/>
      <c r="AH67" s="94"/>
      <c r="AI67" s="94"/>
      <c r="AJ67" s="94"/>
      <c r="AK67" s="94"/>
      <c r="AL67" s="94"/>
      <c r="AM67" s="94"/>
      <c r="AN67" s="94"/>
    </row>
    <row r="68" spans="1:40" ht="13.5" customHeight="1" x14ac:dyDescent="0.2">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212"/>
      <c r="AD68" s="94"/>
      <c r="AE68" s="94"/>
      <c r="AF68" s="94"/>
      <c r="AG68" s="94"/>
      <c r="AH68" s="94"/>
      <c r="AI68" s="94"/>
      <c r="AJ68" s="94"/>
      <c r="AK68" s="94"/>
      <c r="AL68" s="94"/>
      <c r="AM68" s="94"/>
      <c r="AN68" s="94"/>
    </row>
    <row r="69" spans="1:40" ht="13.5" customHeight="1"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212"/>
      <c r="AD69" s="94"/>
      <c r="AE69" s="94"/>
      <c r="AF69" s="94"/>
      <c r="AG69" s="94"/>
      <c r="AH69" s="94"/>
      <c r="AI69" s="94"/>
      <c r="AJ69" s="94"/>
      <c r="AK69" s="94"/>
      <c r="AL69" s="94"/>
      <c r="AM69" s="94"/>
      <c r="AN69" s="94"/>
    </row>
    <row r="70" spans="1:40" ht="13.5" customHeight="1"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212"/>
      <c r="AD70" s="94"/>
      <c r="AE70" s="94"/>
      <c r="AF70" s="94"/>
      <c r="AG70" s="94"/>
      <c r="AH70" s="94"/>
      <c r="AI70" s="94"/>
      <c r="AJ70" s="94"/>
      <c r="AK70" s="94"/>
      <c r="AL70" s="94"/>
      <c r="AM70" s="94"/>
      <c r="AN70" s="94"/>
    </row>
    <row r="71" spans="1:40" ht="13.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212"/>
      <c r="AD71" s="94"/>
      <c r="AE71" s="94"/>
      <c r="AF71" s="94"/>
      <c r="AG71" s="94"/>
      <c r="AH71" s="94"/>
      <c r="AI71" s="94"/>
      <c r="AJ71" s="94"/>
      <c r="AK71" s="94"/>
      <c r="AL71" s="94"/>
      <c r="AM71" s="94"/>
      <c r="AN71" s="94"/>
    </row>
    <row r="72" spans="1:40" ht="13.5" customHeight="1" x14ac:dyDescent="0.2">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212"/>
      <c r="AD72" s="94"/>
      <c r="AE72" s="94"/>
      <c r="AF72" s="94"/>
      <c r="AG72" s="94"/>
      <c r="AH72" s="94"/>
      <c r="AI72" s="94"/>
      <c r="AJ72" s="94"/>
      <c r="AK72" s="94"/>
      <c r="AL72" s="94"/>
      <c r="AM72" s="94"/>
      <c r="AN72" s="94"/>
    </row>
    <row r="73" spans="1:40" ht="13.5" customHeight="1" x14ac:dyDescent="0.2">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212"/>
      <c r="AD73" s="94"/>
      <c r="AE73" s="94"/>
      <c r="AF73" s="94"/>
      <c r="AG73" s="94"/>
      <c r="AH73" s="94"/>
      <c r="AI73" s="94"/>
      <c r="AJ73" s="94"/>
      <c r="AK73" s="94"/>
      <c r="AL73" s="94"/>
      <c r="AM73" s="94"/>
      <c r="AN73" s="94"/>
    </row>
    <row r="74" spans="1:40" ht="13.5" customHeight="1"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212"/>
      <c r="AD74" s="94"/>
      <c r="AE74" s="94"/>
      <c r="AF74" s="94"/>
      <c r="AG74" s="94"/>
      <c r="AH74" s="94"/>
      <c r="AI74" s="94"/>
      <c r="AJ74" s="94"/>
      <c r="AK74" s="94"/>
      <c r="AL74" s="94"/>
      <c r="AM74" s="94"/>
      <c r="AN74" s="94"/>
    </row>
    <row r="75" spans="1:40" ht="13.5" customHeight="1" x14ac:dyDescent="0.2">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212"/>
      <c r="AD75" s="94"/>
      <c r="AE75" s="94"/>
      <c r="AF75" s="94"/>
      <c r="AG75" s="94"/>
      <c r="AH75" s="94"/>
      <c r="AI75" s="94"/>
      <c r="AJ75" s="94"/>
      <c r="AK75" s="94"/>
      <c r="AL75" s="94"/>
      <c r="AM75" s="94"/>
      <c r="AN75" s="94"/>
    </row>
    <row r="76" spans="1:40" ht="13.5"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212"/>
      <c r="AD76" s="94"/>
      <c r="AE76" s="94"/>
      <c r="AF76" s="94"/>
      <c r="AG76" s="94"/>
      <c r="AH76" s="94"/>
      <c r="AI76" s="94"/>
      <c r="AJ76" s="94"/>
      <c r="AK76" s="94"/>
      <c r="AL76" s="94"/>
      <c r="AM76" s="94"/>
      <c r="AN76" s="94"/>
    </row>
    <row r="77" spans="1:40" ht="13.5"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212"/>
      <c r="AD77" s="94"/>
      <c r="AE77" s="94"/>
      <c r="AF77" s="94"/>
      <c r="AG77" s="94"/>
      <c r="AH77" s="94"/>
      <c r="AI77" s="94"/>
      <c r="AJ77" s="94"/>
      <c r="AK77" s="94"/>
      <c r="AL77" s="94"/>
      <c r="AM77" s="94"/>
      <c r="AN77" s="94"/>
    </row>
    <row r="78" spans="1:40" ht="13.5"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212"/>
      <c r="AD78" s="94"/>
      <c r="AE78" s="94"/>
      <c r="AF78" s="94"/>
      <c r="AG78" s="94"/>
      <c r="AH78" s="94"/>
      <c r="AI78" s="94"/>
      <c r="AJ78" s="94"/>
      <c r="AK78" s="94"/>
      <c r="AL78" s="94"/>
      <c r="AM78" s="94"/>
      <c r="AN78" s="94"/>
    </row>
    <row r="79" spans="1:40" ht="13.5"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212"/>
      <c r="AD79" s="94"/>
      <c r="AE79" s="94"/>
      <c r="AF79" s="94"/>
      <c r="AG79" s="94"/>
      <c r="AH79" s="94"/>
      <c r="AI79" s="94"/>
      <c r="AJ79" s="94"/>
      <c r="AK79" s="94"/>
      <c r="AL79" s="94"/>
      <c r="AM79" s="94"/>
      <c r="AN79" s="94"/>
    </row>
    <row r="80" spans="1:40" ht="13.5"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212"/>
      <c r="AD80" s="94"/>
      <c r="AE80" s="94"/>
      <c r="AF80" s="94"/>
      <c r="AG80" s="94"/>
      <c r="AH80" s="94"/>
      <c r="AI80" s="94"/>
      <c r="AJ80" s="94"/>
      <c r="AK80" s="94"/>
      <c r="AL80" s="94"/>
      <c r="AM80" s="94"/>
      <c r="AN80" s="94"/>
    </row>
    <row r="81" spans="1:40" ht="13.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212"/>
      <c r="AD81" s="94"/>
      <c r="AE81" s="94"/>
      <c r="AF81" s="94"/>
      <c r="AG81" s="94"/>
      <c r="AH81" s="94"/>
      <c r="AI81" s="94"/>
      <c r="AJ81" s="94"/>
      <c r="AK81" s="94"/>
      <c r="AL81" s="94"/>
      <c r="AM81" s="94"/>
      <c r="AN81" s="94"/>
    </row>
    <row r="82" spans="1:40" ht="13.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212"/>
      <c r="AD82" s="94"/>
      <c r="AE82" s="94"/>
      <c r="AF82" s="94"/>
      <c r="AG82" s="94"/>
      <c r="AH82" s="94"/>
      <c r="AI82" s="94"/>
      <c r="AJ82" s="94"/>
      <c r="AK82" s="94"/>
      <c r="AL82" s="94"/>
      <c r="AM82" s="94"/>
      <c r="AN82" s="94"/>
    </row>
    <row r="83" spans="1:40" ht="13.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212"/>
      <c r="AD83" s="94"/>
      <c r="AE83" s="94"/>
      <c r="AF83" s="94"/>
      <c r="AG83" s="94"/>
      <c r="AH83" s="94"/>
      <c r="AI83" s="94"/>
      <c r="AJ83" s="94"/>
      <c r="AK83" s="94"/>
      <c r="AL83" s="94"/>
      <c r="AM83" s="94"/>
      <c r="AN83" s="94"/>
    </row>
    <row r="84" spans="1:40" ht="13.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212"/>
      <c r="AD84" s="94"/>
      <c r="AE84" s="94"/>
      <c r="AF84" s="94"/>
      <c r="AG84" s="94"/>
      <c r="AH84" s="94"/>
      <c r="AI84" s="94"/>
      <c r="AJ84" s="94"/>
      <c r="AK84" s="94"/>
      <c r="AL84" s="94"/>
      <c r="AM84" s="94"/>
      <c r="AN84" s="94"/>
    </row>
    <row r="85" spans="1:40" ht="13.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212"/>
      <c r="AD85" s="94"/>
      <c r="AE85" s="94"/>
      <c r="AF85" s="94"/>
      <c r="AG85" s="94"/>
      <c r="AH85" s="94"/>
      <c r="AI85" s="94"/>
      <c r="AJ85" s="94"/>
      <c r="AK85" s="94"/>
      <c r="AL85" s="94"/>
      <c r="AM85" s="94"/>
      <c r="AN85" s="94"/>
    </row>
    <row r="86" spans="1:40" ht="13.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212"/>
      <c r="AD86" s="94"/>
      <c r="AE86" s="94"/>
      <c r="AF86" s="94"/>
      <c r="AG86" s="94"/>
      <c r="AH86" s="94"/>
      <c r="AI86" s="94"/>
      <c r="AJ86" s="94"/>
      <c r="AK86" s="94"/>
      <c r="AL86" s="94"/>
      <c r="AM86" s="94"/>
      <c r="AN86" s="94"/>
    </row>
    <row r="87" spans="1:40" ht="13.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212"/>
      <c r="AD87" s="94"/>
      <c r="AE87" s="94"/>
      <c r="AF87" s="94"/>
      <c r="AG87" s="94"/>
      <c r="AH87" s="94"/>
      <c r="AI87" s="94"/>
      <c r="AJ87" s="94"/>
      <c r="AK87" s="94"/>
      <c r="AL87" s="94"/>
      <c r="AM87" s="94"/>
      <c r="AN87" s="94"/>
    </row>
    <row r="88" spans="1:40" ht="13.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212"/>
      <c r="AD88" s="94"/>
      <c r="AE88" s="94"/>
      <c r="AF88" s="94"/>
      <c r="AG88" s="94"/>
      <c r="AH88" s="94"/>
      <c r="AI88" s="94"/>
      <c r="AJ88" s="94"/>
      <c r="AK88" s="94"/>
      <c r="AL88" s="94"/>
      <c r="AM88" s="94"/>
      <c r="AN88" s="94"/>
    </row>
    <row r="89" spans="1:40" ht="13.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212"/>
      <c r="AD89" s="94"/>
      <c r="AE89" s="94"/>
      <c r="AF89" s="94"/>
      <c r="AG89" s="94"/>
      <c r="AH89" s="94"/>
      <c r="AI89" s="94"/>
      <c r="AJ89" s="94"/>
      <c r="AK89" s="94"/>
      <c r="AL89" s="94"/>
      <c r="AM89" s="94"/>
      <c r="AN89" s="94"/>
    </row>
    <row r="90" spans="1:40" ht="13.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212"/>
      <c r="AD90" s="94"/>
      <c r="AE90" s="94"/>
      <c r="AF90" s="94"/>
      <c r="AG90" s="94"/>
      <c r="AH90" s="94"/>
      <c r="AI90" s="94"/>
      <c r="AJ90" s="94"/>
      <c r="AK90" s="94"/>
      <c r="AL90" s="94"/>
      <c r="AM90" s="94"/>
      <c r="AN90" s="94"/>
    </row>
    <row r="91" spans="1:40" ht="13.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212"/>
      <c r="AD91" s="94"/>
      <c r="AE91" s="94"/>
      <c r="AF91" s="94"/>
      <c r="AG91" s="94"/>
      <c r="AH91" s="94"/>
      <c r="AI91" s="94"/>
      <c r="AJ91" s="94"/>
      <c r="AK91" s="94"/>
      <c r="AL91" s="94"/>
      <c r="AM91" s="94"/>
      <c r="AN91" s="94"/>
    </row>
    <row r="92" spans="1:40" ht="13.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212"/>
      <c r="AD92" s="94"/>
      <c r="AE92" s="94"/>
      <c r="AF92" s="94"/>
      <c r="AG92" s="94"/>
      <c r="AH92" s="94"/>
      <c r="AI92" s="94"/>
      <c r="AJ92" s="94"/>
      <c r="AK92" s="94"/>
      <c r="AL92" s="94"/>
      <c r="AM92" s="94"/>
      <c r="AN92" s="94"/>
    </row>
    <row r="93" spans="1:40" ht="13.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212"/>
      <c r="AD93" s="94"/>
      <c r="AE93" s="94"/>
      <c r="AF93" s="94"/>
      <c r="AG93" s="94"/>
      <c r="AH93" s="94"/>
      <c r="AI93" s="94"/>
      <c r="AJ93" s="94"/>
      <c r="AK93" s="94"/>
      <c r="AL93" s="94"/>
      <c r="AM93" s="94"/>
      <c r="AN93" s="94"/>
    </row>
    <row r="94" spans="1:40" ht="13.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212"/>
      <c r="AD94" s="94"/>
      <c r="AE94" s="94"/>
      <c r="AF94" s="94"/>
      <c r="AG94" s="94"/>
      <c r="AH94" s="94"/>
      <c r="AI94" s="94"/>
      <c r="AJ94" s="94"/>
      <c r="AK94" s="94"/>
      <c r="AL94" s="94"/>
      <c r="AM94" s="94"/>
      <c r="AN94" s="94"/>
    </row>
    <row r="95" spans="1:40" ht="13.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212"/>
      <c r="AD95" s="94"/>
      <c r="AE95" s="94"/>
      <c r="AF95" s="94"/>
      <c r="AG95" s="94"/>
      <c r="AH95" s="94"/>
      <c r="AI95" s="94"/>
      <c r="AJ95" s="94"/>
      <c r="AK95" s="94"/>
      <c r="AL95" s="94"/>
      <c r="AM95" s="94"/>
      <c r="AN95" s="94"/>
    </row>
    <row r="96" spans="1:40" ht="13.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212"/>
      <c r="AD96" s="94"/>
      <c r="AE96" s="94"/>
      <c r="AF96" s="94"/>
      <c r="AG96" s="94"/>
      <c r="AH96" s="94"/>
      <c r="AI96" s="94"/>
      <c r="AJ96" s="94"/>
      <c r="AK96" s="94"/>
      <c r="AL96" s="94"/>
      <c r="AM96" s="94"/>
      <c r="AN96" s="94"/>
    </row>
    <row r="97" spans="1:40" ht="13.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212"/>
      <c r="AD97" s="94"/>
      <c r="AE97" s="94"/>
      <c r="AF97" s="94"/>
      <c r="AG97" s="94"/>
      <c r="AH97" s="94"/>
      <c r="AI97" s="94"/>
      <c r="AJ97" s="94"/>
      <c r="AK97" s="94"/>
      <c r="AL97" s="94"/>
      <c r="AM97" s="94"/>
      <c r="AN97" s="94"/>
    </row>
    <row r="98" spans="1:40" ht="13.5" customHeight="1" x14ac:dyDescent="0.2">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212"/>
      <c r="AD98" s="94"/>
      <c r="AE98" s="94"/>
      <c r="AF98" s="94"/>
      <c r="AG98" s="94"/>
      <c r="AH98" s="94"/>
      <c r="AI98" s="94"/>
      <c r="AJ98" s="94"/>
      <c r="AK98" s="94"/>
      <c r="AL98" s="94"/>
      <c r="AM98" s="94"/>
      <c r="AN98" s="94"/>
    </row>
    <row r="99" spans="1:40" ht="13.5" customHeight="1" x14ac:dyDescent="0.2">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212"/>
      <c r="AD99" s="94"/>
      <c r="AE99" s="94"/>
      <c r="AF99" s="94"/>
      <c r="AG99" s="94"/>
      <c r="AH99" s="94"/>
      <c r="AI99" s="94"/>
      <c r="AJ99" s="94"/>
      <c r="AK99" s="94"/>
      <c r="AL99" s="94"/>
      <c r="AM99" s="94"/>
      <c r="AN99" s="94"/>
    </row>
    <row r="100" spans="1:40" ht="13.5" customHeight="1" x14ac:dyDescent="0.2">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212"/>
      <c r="AD100" s="94"/>
      <c r="AE100" s="94"/>
      <c r="AF100" s="94"/>
      <c r="AG100" s="94"/>
      <c r="AH100" s="94"/>
      <c r="AI100" s="94"/>
      <c r="AJ100" s="94"/>
      <c r="AK100" s="94"/>
      <c r="AL100" s="94"/>
      <c r="AM100" s="94"/>
      <c r="AN100" s="94"/>
    </row>
    <row r="101" spans="1:40" ht="13.5" customHeight="1" x14ac:dyDescent="0.2">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212"/>
      <c r="AD101" s="94"/>
      <c r="AE101" s="94"/>
      <c r="AF101" s="94"/>
      <c r="AG101" s="94"/>
      <c r="AH101" s="94"/>
      <c r="AI101" s="94"/>
      <c r="AJ101" s="94"/>
      <c r="AK101" s="94"/>
      <c r="AL101" s="94"/>
      <c r="AM101" s="94"/>
      <c r="AN101" s="94"/>
    </row>
    <row r="102" spans="1:40" ht="13.5"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212"/>
      <c r="AD102" s="94"/>
      <c r="AE102" s="94"/>
      <c r="AF102" s="94"/>
      <c r="AG102" s="94"/>
      <c r="AH102" s="94"/>
      <c r="AI102" s="94"/>
      <c r="AJ102" s="94"/>
      <c r="AK102" s="94"/>
      <c r="AL102" s="94"/>
      <c r="AM102" s="94"/>
      <c r="AN102" s="94"/>
    </row>
  </sheetData>
  <mergeCells count="112">
    <mergeCell ref="N43:S43"/>
    <mergeCell ref="X43:AB43"/>
    <mergeCell ref="A41:A43"/>
    <mergeCell ref="H41:M43"/>
    <mergeCell ref="N41:S41"/>
    <mergeCell ref="T41:W43"/>
    <mergeCell ref="N42:S42"/>
    <mergeCell ref="B43:G43"/>
    <mergeCell ref="B41:G41"/>
    <mergeCell ref="B42:G42"/>
    <mergeCell ref="X41:AB41"/>
    <mergeCell ref="X42:AB42"/>
    <mergeCell ref="Q34:AB36"/>
    <mergeCell ref="Q32:AB32"/>
    <mergeCell ref="Q33:AB33"/>
    <mergeCell ref="Q37:AB39"/>
    <mergeCell ref="A34:A35"/>
    <mergeCell ref="B34:B35"/>
    <mergeCell ref="A36:B36"/>
    <mergeCell ref="A37:A38"/>
    <mergeCell ref="B37:B38"/>
    <mergeCell ref="A39:B39"/>
    <mergeCell ref="P23:P26"/>
    <mergeCell ref="Q23:AB26"/>
    <mergeCell ref="G22:I22"/>
    <mergeCell ref="J22:L22"/>
    <mergeCell ref="D23:F26"/>
    <mergeCell ref="D22:F22"/>
    <mergeCell ref="A32:A33"/>
    <mergeCell ref="B32:B33"/>
    <mergeCell ref="C32:P32"/>
    <mergeCell ref="D28:P28"/>
    <mergeCell ref="Q28:AB28"/>
    <mergeCell ref="Q29:T29"/>
    <mergeCell ref="U29:X29"/>
    <mergeCell ref="Q30:T30"/>
    <mergeCell ref="U30:X30"/>
    <mergeCell ref="A31:AB31"/>
    <mergeCell ref="A27:AB27"/>
    <mergeCell ref="A28:A29"/>
    <mergeCell ref="B28:B29"/>
    <mergeCell ref="C28:C29"/>
    <mergeCell ref="Y29:AB29"/>
    <mergeCell ref="Y30:AB30"/>
    <mergeCell ref="W18:Y18"/>
    <mergeCell ref="Z18:AB18"/>
    <mergeCell ref="Y11:AB11"/>
    <mergeCell ref="AA13:AB13"/>
    <mergeCell ref="AA7:AB7"/>
    <mergeCell ref="Y8:Z8"/>
    <mergeCell ref="AA8:AB8"/>
    <mergeCell ref="Y7:Z7"/>
    <mergeCell ref="Q18:S18"/>
    <mergeCell ref="T18:V18"/>
    <mergeCell ref="M11:Q11"/>
    <mergeCell ref="R11:V11"/>
    <mergeCell ref="C12:Z12"/>
    <mergeCell ref="D15:E15"/>
    <mergeCell ref="F15:G15"/>
    <mergeCell ref="Q17:S17"/>
    <mergeCell ref="W17:Y17"/>
    <mergeCell ref="Z17:AB17"/>
    <mergeCell ref="Q15:AB15"/>
    <mergeCell ref="W16:AB16"/>
    <mergeCell ref="T17:V17"/>
    <mergeCell ref="Q16:V16"/>
    <mergeCell ref="F16:G16"/>
    <mergeCell ref="H16:I16"/>
    <mergeCell ref="S13:T13"/>
    <mergeCell ref="V13:Y13"/>
    <mergeCell ref="W11:X11"/>
    <mergeCell ref="W7:X9"/>
    <mergeCell ref="A11:B11"/>
    <mergeCell ref="C11:K11"/>
    <mergeCell ref="A1:A4"/>
    <mergeCell ref="Z3:AB3"/>
    <mergeCell ref="Z4:AB4"/>
    <mergeCell ref="B2:Y2"/>
    <mergeCell ref="B3:Y4"/>
    <mergeCell ref="A7:B9"/>
    <mergeCell ref="C7:K9"/>
    <mergeCell ref="R7:T9"/>
    <mergeCell ref="U7:V9"/>
    <mergeCell ref="B1:Y1"/>
    <mergeCell ref="Z1:AB1"/>
    <mergeCell ref="Z2:AB2"/>
    <mergeCell ref="Y9:Z9"/>
    <mergeCell ref="AA9:AB9"/>
    <mergeCell ref="A51:A52"/>
    <mergeCell ref="B51:B52"/>
    <mergeCell ref="C51:P51"/>
    <mergeCell ref="A53:A54"/>
    <mergeCell ref="B53:B54"/>
    <mergeCell ref="A55:A56"/>
    <mergeCell ref="B55:B56"/>
    <mergeCell ref="A13:B13"/>
    <mergeCell ref="C13:Q13"/>
    <mergeCell ref="A15:B16"/>
    <mergeCell ref="H15:I15"/>
    <mergeCell ref="D16:E16"/>
    <mergeCell ref="A21:A22"/>
    <mergeCell ref="B21:C22"/>
    <mergeCell ref="A23:A26"/>
    <mergeCell ref="B23:C26"/>
    <mergeCell ref="G23:I26"/>
    <mergeCell ref="J23:L26"/>
    <mergeCell ref="A20:AB20"/>
    <mergeCell ref="D21:O21"/>
    <mergeCell ref="Q21:AB22"/>
    <mergeCell ref="M23:O26"/>
    <mergeCell ref="P21:P22"/>
    <mergeCell ref="M22:O22"/>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34 Q37">
      <formula1>LTE(LEN(Q30),(2000))</formula1>
    </dataValidation>
  </dataValidations>
  <printOptions horizontalCentered="1"/>
  <pageMargins left="0.19685039370078741" right="0.19685039370078741" top="0.19685039370078741" bottom="0.19685039370078741" header="0" footer="0"/>
  <pageSetup scale="4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178D"/>
  </sheetPr>
  <dimension ref="A1:DZ111"/>
  <sheetViews>
    <sheetView view="pageBreakPreview" topLeftCell="C36" zoomScale="70" zoomScaleNormal="80" zoomScaleSheetLayoutView="70" zoomScalePageLayoutView="80" workbookViewId="0">
      <selection activeCell="Q49" sqref="Q49:AB51"/>
    </sheetView>
  </sheetViews>
  <sheetFormatPr baseColWidth="10" defaultColWidth="14.42578125" defaultRowHeight="15" customHeight="1" x14ac:dyDescent="0.2"/>
  <cols>
    <col min="1" max="1" width="33.7109375" style="233" customWidth="1"/>
    <col min="2" max="3" width="15.42578125" style="233" customWidth="1"/>
    <col min="4" max="4" width="8.140625" style="233" bestFit="1" customWidth="1"/>
    <col min="5" max="7" width="8.42578125" style="233" bestFit="1" customWidth="1"/>
    <col min="8" max="8" width="8.28515625" style="233" bestFit="1" customWidth="1"/>
    <col min="9" max="9" width="8.42578125" style="233" bestFit="1" customWidth="1"/>
    <col min="10" max="10" width="8.28515625" style="233" bestFit="1" customWidth="1"/>
    <col min="11" max="12" width="8.42578125" style="233" bestFit="1" customWidth="1"/>
    <col min="13" max="13" width="9.42578125" style="233" bestFit="1" customWidth="1"/>
    <col min="14" max="14" width="9" style="233" bestFit="1" customWidth="1"/>
    <col min="15" max="15" width="9.42578125" style="233" bestFit="1" customWidth="1"/>
    <col min="16" max="16" width="15.7109375" style="233" bestFit="1" customWidth="1"/>
    <col min="17" max="28" width="10.140625" style="233" customWidth="1"/>
    <col min="29" max="29" width="6.85546875" style="291" customWidth="1"/>
    <col min="30" max="30" width="22.7109375" style="233" customWidth="1"/>
    <col min="31" max="31" width="18.42578125" style="233" customWidth="1"/>
    <col min="32" max="32" width="8.42578125" style="233" customWidth="1"/>
    <col min="33" max="33" width="18.42578125" style="233" customWidth="1"/>
    <col min="34" max="34" width="5.7109375" style="233" customWidth="1"/>
    <col min="35" max="35" width="18.42578125" style="233" customWidth="1"/>
    <col min="36" max="36" width="4.7109375" style="233" customWidth="1"/>
    <col min="37" max="37" width="23" style="233" customWidth="1"/>
    <col min="38" max="38" width="11.42578125" style="233" customWidth="1"/>
    <col min="39" max="39" width="18.42578125" style="233" customWidth="1"/>
    <col min="40" max="40" width="16.140625" style="233" customWidth="1"/>
    <col min="41" max="16384" width="14.42578125" style="233"/>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87"/>
      <c r="AD1" s="232"/>
      <c r="AE1" s="232"/>
      <c r="AF1" s="232"/>
      <c r="AG1" s="232"/>
      <c r="AH1" s="232"/>
      <c r="AI1" s="232"/>
      <c r="AJ1" s="232"/>
      <c r="AK1" s="232"/>
      <c r="AL1" s="232"/>
      <c r="AM1" s="232"/>
      <c r="AN1" s="232"/>
    </row>
    <row r="2" spans="1:40" ht="30.75" customHeight="1" x14ac:dyDescent="0.2">
      <c r="A2" s="378"/>
      <c r="B2" s="383" t="s">
        <v>2</v>
      </c>
      <c r="C2" s="609"/>
      <c r="D2" s="609"/>
      <c r="E2" s="609"/>
      <c r="F2" s="609"/>
      <c r="G2" s="609"/>
      <c r="H2" s="609"/>
      <c r="I2" s="609"/>
      <c r="J2" s="609"/>
      <c r="K2" s="609"/>
      <c r="L2" s="609"/>
      <c r="M2" s="609"/>
      <c r="N2" s="609"/>
      <c r="O2" s="609"/>
      <c r="P2" s="609"/>
      <c r="Q2" s="609"/>
      <c r="R2" s="609"/>
      <c r="S2" s="609"/>
      <c r="T2" s="609"/>
      <c r="U2" s="609"/>
      <c r="V2" s="609"/>
      <c r="W2" s="609"/>
      <c r="X2" s="609"/>
      <c r="Y2" s="373"/>
      <c r="Z2" s="380" t="s">
        <v>3</v>
      </c>
      <c r="AA2" s="363"/>
      <c r="AB2" s="381"/>
      <c r="AC2" s="287"/>
      <c r="AD2" s="232"/>
      <c r="AE2" s="232"/>
      <c r="AF2" s="232"/>
      <c r="AG2" s="232"/>
      <c r="AH2" s="232"/>
      <c r="AI2" s="232"/>
      <c r="AJ2" s="232"/>
      <c r="AK2" s="232"/>
      <c r="AL2" s="232"/>
      <c r="AM2" s="232"/>
      <c r="AN2" s="232"/>
    </row>
    <row r="3" spans="1:40" ht="24" customHeight="1" x14ac:dyDescent="0.2">
      <c r="A3" s="378"/>
      <c r="B3" s="384" t="s">
        <v>4</v>
      </c>
      <c r="C3" s="609"/>
      <c r="D3" s="609"/>
      <c r="E3" s="609"/>
      <c r="F3" s="609"/>
      <c r="G3" s="609"/>
      <c r="H3" s="609"/>
      <c r="I3" s="609"/>
      <c r="J3" s="609"/>
      <c r="K3" s="609"/>
      <c r="L3" s="609"/>
      <c r="M3" s="609"/>
      <c r="N3" s="609"/>
      <c r="O3" s="609"/>
      <c r="P3" s="609"/>
      <c r="Q3" s="609"/>
      <c r="R3" s="609"/>
      <c r="S3" s="609"/>
      <c r="T3" s="609"/>
      <c r="U3" s="609"/>
      <c r="V3" s="609"/>
      <c r="W3" s="609"/>
      <c r="X3" s="609"/>
      <c r="Y3" s="373"/>
      <c r="Z3" s="380" t="s">
        <v>5</v>
      </c>
      <c r="AA3" s="363"/>
      <c r="AB3" s="381"/>
      <c r="AC3" s="287"/>
      <c r="AD3" s="232"/>
      <c r="AE3" s="232"/>
      <c r="AF3" s="232"/>
      <c r="AG3" s="232"/>
      <c r="AH3" s="232"/>
      <c r="AI3" s="232"/>
      <c r="AJ3" s="232"/>
      <c r="AK3" s="232"/>
      <c r="AL3" s="232"/>
      <c r="AM3" s="232"/>
      <c r="AN3" s="232"/>
    </row>
    <row r="4" spans="1:40" ht="15.75" customHeight="1" x14ac:dyDescent="0.2">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621" t="s">
        <v>6</v>
      </c>
      <c r="AA4" s="340"/>
      <c r="AB4" s="342"/>
      <c r="AC4" s="287"/>
      <c r="AD4" s="232"/>
      <c r="AE4" s="232"/>
      <c r="AF4" s="232"/>
      <c r="AG4" s="232"/>
      <c r="AH4" s="232"/>
      <c r="AI4" s="232"/>
      <c r="AJ4" s="232"/>
      <c r="AK4" s="232"/>
      <c r="AL4" s="232"/>
      <c r="AM4" s="232"/>
      <c r="AN4" s="232"/>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0"/>
      <c r="Y5" s="120"/>
      <c r="Z5" s="4"/>
      <c r="AA5" s="5"/>
      <c r="AB5" s="6"/>
      <c r="AC5" s="287"/>
      <c r="AD5" s="232"/>
      <c r="AE5" s="232"/>
      <c r="AF5" s="232"/>
      <c r="AG5" s="232"/>
      <c r="AH5" s="232"/>
      <c r="AI5" s="232"/>
      <c r="AJ5" s="232"/>
      <c r="AK5" s="232"/>
      <c r="AL5" s="232"/>
      <c r="AM5" s="232"/>
      <c r="AN5" s="232"/>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3"/>
      <c r="AB6" s="7"/>
      <c r="AC6" s="287"/>
      <c r="AD6" s="232"/>
      <c r="AE6" s="232"/>
      <c r="AF6" s="232"/>
      <c r="AG6" s="232"/>
      <c r="AH6" s="232"/>
      <c r="AI6" s="232"/>
      <c r="AJ6" s="232"/>
      <c r="AK6" s="232"/>
      <c r="AL6" s="232"/>
      <c r="AM6" s="232"/>
      <c r="AN6" s="232"/>
    </row>
    <row r="7" spans="1:40" ht="12.75" x14ac:dyDescent="0.2">
      <c r="A7" s="386" t="s">
        <v>7</v>
      </c>
      <c r="B7" s="371"/>
      <c r="C7" s="387" t="s">
        <v>8</v>
      </c>
      <c r="D7" s="388"/>
      <c r="E7" s="388"/>
      <c r="F7" s="388"/>
      <c r="G7" s="388"/>
      <c r="H7" s="388"/>
      <c r="I7" s="388"/>
      <c r="J7" s="388"/>
      <c r="K7" s="371"/>
      <c r="L7" s="234"/>
      <c r="M7" s="235"/>
      <c r="N7" s="235"/>
      <c r="O7" s="235"/>
      <c r="P7" s="235"/>
      <c r="Q7" s="236"/>
      <c r="R7" s="370" t="s">
        <v>9</v>
      </c>
      <c r="S7" s="388"/>
      <c r="T7" s="371"/>
      <c r="U7" s="622">
        <v>44169</v>
      </c>
      <c r="V7" s="371"/>
      <c r="W7" s="370" t="s">
        <v>10</v>
      </c>
      <c r="X7" s="371"/>
      <c r="Y7" s="628" t="s">
        <v>11</v>
      </c>
      <c r="Z7" s="361"/>
      <c r="AA7" s="625" t="s">
        <v>12</v>
      </c>
      <c r="AB7" s="361"/>
      <c r="AC7" s="287"/>
      <c r="AD7" s="232"/>
      <c r="AE7" s="232"/>
      <c r="AF7" s="232"/>
      <c r="AG7" s="232"/>
      <c r="AH7" s="232"/>
      <c r="AI7" s="232"/>
      <c r="AJ7" s="232"/>
      <c r="AK7" s="232"/>
      <c r="AL7" s="232"/>
      <c r="AM7" s="232"/>
      <c r="AN7" s="232"/>
    </row>
    <row r="8" spans="1:40" ht="12.75" x14ac:dyDescent="0.2">
      <c r="A8" s="372"/>
      <c r="B8" s="373"/>
      <c r="C8" s="372"/>
      <c r="D8" s="609"/>
      <c r="E8" s="609"/>
      <c r="F8" s="609"/>
      <c r="G8" s="609"/>
      <c r="H8" s="609"/>
      <c r="I8" s="609"/>
      <c r="J8" s="609"/>
      <c r="K8" s="373"/>
      <c r="L8" s="234"/>
      <c r="M8" s="235"/>
      <c r="N8" s="235"/>
      <c r="O8" s="235"/>
      <c r="P8" s="235"/>
      <c r="Q8" s="236"/>
      <c r="R8" s="372"/>
      <c r="S8" s="609"/>
      <c r="T8" s="373"/>
      <c r="U8" s="372"/>
      <c r="V8" s="373"/>
      <c r="W8" s="372"/>
      <c r="X8" s="373"/>
      <c r="Y8" s="626" t="s">
        <v>13</v>
      </c>
      <c r="Z8" s="381"/>
      <c r="AA8" s="627"/>
      <c r="AB8" s="381"/>
      <c r="AC8" s="287"/>
      <c r="AD8" s="232"/>
      <c r="AE8" s="232"/>
      <c r="AF8" s="232"/>
      <c r="AG8" s="232"/>
      <c r="AH8" s="232"/>
      <c r="AI8" s="232"/>
      <c r="AJ8" s="232"/>
      <c r="AK8" s="232"/>
      <c r="AL8" s="232"/>
      <c r="AM8" s="232"/>
      <c r="AN8" s="232"/>
    </row>
    <row r="9" spans="1:40" ht="12.75" x14ac:dyDescent="0.2">
      <c r="A9" s="374"/>
      <c r="B9" s="375"/>
      <c r="C9" s="374"/>
      <c r="D9" s="385"/>
      <c r="E9" s="385"/>
      <c r="F9" s="385"/>
      <c r="G9" s="385"/>
      <c r="H9" s="385"/>
      <c r="I9" s="385"/>
      <c r="J9" s="385"/>
      <c r="K9" s="375"/>
      <c r="L9" s="234"/>
      <c r="M9" s="235"/>
      <c r="N9" s="235"/>
      <c r="O9" s="235"/>
      <c r="P9" s="235"/>
      <c r="Q9" s="236"/>
      <c r="R9" s="374"/>
      <c r="S9" s="385"/>
      <c r="T9" s="375"/>
      <c r="U9" s="374"/>
      <c r="V9" s="375"/>
      <c r="W9" s="374"/>
      <c r="X9" s="375"/>
      <c r="Y9" s="623" t="s">
        <v>14</v>
      </c>
      <c r="Z9" s="342"/>
      <c r="AA9" s="624"/>
      <c r="AB9" s="342"/>
      <c r="AC9" s="287"/>
      <c r="AD9" s="232"/>
      <c r="AE9" s="232"/>
      <c r="AF9" s="232"/>
      <c r="AG9" s="232"/>
      <c r="AH9" s="232"/>
      <c r="AI9" s="232"/>
      <c r="AJ9" s="232"/>
      <c r="AK9" s="232"/>
      <c r="AL9" s="232"/>
      <c r="AM9" s="232"/>
      <c r="AN9" s="232"/>
    </row>
    <row r="10" spans="1:40" ht="9" customHeight="1" x14ac:dyDescent="0.2">
      <c r="A10" s="229"/>
      <c r="B10" s="8"/>
      <c r="C10" s="124"/>
      <c r="D10" s="124"/>
      <c r="E10" s="124"/>
      <c r="F10" s="124"/>
      <c r="G10" s="124"/>
      <c r="H10" s="124"/>
      <c r="I10" s="124"/>
      <c r="J10" s="124"/>
      <c r="K10" s="124"/>
      <c r="L10" s="124"/>
      <c r="M10" s="228"/>
      <c r="N10" s="228"/>
      <c r="O10" s="228"/>
      <c r="P10" s="228"/>
      <c r="Q10" s="228"/>
      <c r="R10" s="9"/>
      <c r="S10" s="9"/>
      <c r="T10" s="9"/>
      <c r="U10" s="9"/>
      <c r="V10" s="9"/>
      <c r="W10" s="10"/>
      <c r="X10" s="10"/>
      <c r="Y10" s="10"/>
      <c r="Z10" s="10"/>
      <c r="AA10" s="10"/>
      <c r="AB10" s="125"/>
      <c r="AC10" s="287"/>
      <c r="AD10" s="232"/>
      <c r="AE10" s="232"/>
      <c r="AF10" s="232"/>
      <c r="AG10" s="232"/>
      <c r="AH10" s="232"/>
      <c r="AI10" s="232"/>
      <c r="AJ10" s="232"/>
      <c r="AK10" s="232"/>
      <c r="AL10" s="232"/>
      <c r="AM10" s="232"/>
      <c r="AN10" s="232"/>
    </row>
    <row r="11" spans="1:40" ht="39" customHeight="1" x14ac:dyDescent="0.2">
      <c r="A11" s="334" t="s">
        <v>15</v>
      </c>
      <c r="B11" s="328"/>
      <c r="C11" s="376" t="s">
        <v>16</v>
      </c>
      <c r="D11" s="327"/>
      <c r="E11" s="327"/>
      <c r="F11" s="327"/>
      <c r="G11" s="327"/>
      <c r="H11" s="327"/>
      <c r="I11" s="327"/>
      <c r="J11" s="327"/>
      <c r="K11" s="328"/>
      <c r="L11" s="237"/>
      <c r="M11" s="398" t="s">
        <v>17</v>
      </c>
      <c r="N11" s="327"/>
      <c r="O11" s="327"/>
      <c r="P11" s="327"/>
      <c r="Q11" s="328"/>
      <c r="R11" s="326" t="s">
        <v>93</v>
      </c>
      <c r="S11" s="327"/>
      <c r="T11" s="327"/>
      <c r="U11" s="327"/>
      <c r="V11" s="328"/>
      <c r="W11" s="398" t="s">
        <v>19</v>
      </c>
      <c r="X11" s="328"/>
      <c r="Y11" s="326" t="s">
        <v>94</v>
      </c>
      <c r="Z11" s="327"/>
      <c r="AA11" s="327"/>
      <c r="AB11" s="328"/>
      <c r="AC11" s="287"/>
      <c r="AD11" s="232"/>
      <c r="AE11" s="232"/>
      <c r="AF11" s="232"/>
      <c r="AG11" s="232"/>
      <c r="AH11" s="232"/>
      <c r="AI11" s="232"/>
      <c r="AJ11" s="232"/>
      <c r="AK11" s="232"/>
      <c r="AL11" s="232"/>
      <c r="AM11" s="232"/>
      <c r="AN11" s="232"/>
    </row>
    <row r="12" spans="1:40" ht="9" customHeight="1" x14ac:dyDescent="0.2">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87"/>
      <c r="AD12" s="232"/>
      <c r="AE12" s="232"/>
      <c r="AF12" s="232"/>
      <c r="AG12" s="232"/>
      <c r="AH12" s="232"/>
      <c r="AI12" s="232"/>
      <c r="AJ12" s="232"/>
      <c r="AK12" s="232"/>
      <c r="AL12" s="232"/>
      <c r="AM12" s="232"/>
      <c r="AN12" s="232"/>
    </row>
    <row r="13" spans="1:40" ht="37.5" customHeight="1" x14ac:dyDescent="0.2">
      <c r="A13" s="334" t="s">
        <v>20</v>
      </c>
      <c r="B13" s="328"/>
      <c r="C13" s="335" t="str">
        <f>+'Ponderación '!B8</f>
        <v>Acompañar técnicamente 4 instancias de participación y representación de las mujeres  para fortalecer sus capacidades de liderazgo</v>
      </c>
      <c r="D13" s="327"/>
      <c r="E13" s="327"/>
      <c r="F13" s="327"/>
      <c r="G13" s="327"/>
      <c r="H13" s="327"/>
      <c r="I13" s="327"/>
      <c r="J13" s="327"/>
      <c r="K13" s="327"/>
      <c r="L13" s="327"/>
      <c r="M13" s="327"/>
      <c r="N13" s="327"/>
      <c r="O13" s="327"/>
      <c r="P13" s="327"/>
      <c r="Q13" s="328"/>
      <c r="R13" s="120"/>
      <c r="S13" s="336" t="s">
        <v>21</v>
      </c>
      <c r="T13" s="337"/>
      <c r="U13" s="13">
        <f>+'Ponderación '!E8</f>
        <v>4</v>
      </c>
      <c r="V13" s="338" t="s">
        <v>22</v>
      </c>
      <c r="W13" s="337"/>
      <c r="X13" s="337"/>
      <c r="Y13" s="337"/>
      <c r="Z13" s="120"/>
      <c r="AA13" s="343">
        <f>+'Ponderación '!D8</f>
        <v>6.4814579740213804E-2</v>
      </c>
      <c r="AB13" s="328"/>
      <c r="AC13" s="269"/>
      <c r="AD13" s="120"/>
      <c r="AE13" s="120"/>
      <c r="AF13" s="120"/>
      <c r="AG13" s="120"/>
      <c r="AH13" s="120"/>
      <c r="AI13" s="120"/>
      <c r="AJ13" s="120"/>
      <c r="AK13" s="120"/>
      <c r="AL13" s="120"/>
      <c r="AM13" s="120"/>
      <c r="AN13" s="120"/>
    </row>
    <row r="14" spans="1:40" ht="16.5" customHeight="1" x14ac:dyDescent="0.2">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40"/>
      <c r="AC14" s="287"/>
      <c r="AD14" s="232"/>
      <c r="AE14" s="232"/>
      <c r="AF14" s="232"/>
      <c r="AG14" s="232"/>
      <c r="AH14" s="232"/>
      <c r="AI14" s="232"/>
      <c r="AJ14" s="232"/>
      <c r="AK14" s="232"/>
      <c r="AL14" s="232"/>
      <c r="AM14" s="232"/>
      <c r="AN14" s="232"/>
    </row>
    <row r="15" spans="1:40" ht="24" customHeight="1" x14ac:dyDescent="0.2">
      <c r="A15" s="386" t="s">
        <v>23</v>
      </c>
      <c r="B15" s="371"/>
      <c r="C15" s="15" t="s">
        <v>24</v>
      </c>
      <c r="D15" s="406" t="s">
        <v>25</v>
      </c>
      <c r="E15" s="407"/>
      <c r="F15" s="406" t="s">
        <v>26</v>
      </c>
      <c r="G15" s="407"/>
      <c r="H15" s="406" t="s">
        <v>27</v>
      </c>
      <c r="I15" s="328"/>
      <c r="J15" s="228"/>
      <c r="K15" s="239"/>
      <c r="L15" s="228"/>
      <c r="M15" s="123"/>
      <c r="N15" s="123"/>
      <c r="O15" s="123"/>
      <c r="P15" s="123"/>
      <c r="Q15" s="398" t="s">
        <v>28</v>
      </c>
      <c r="R15" s="327"/>
      <c r="S15" s="327"/>
      <c r="T15" s="327"/>
      <c r="U15" s="327"/>
      <c r="V15" s="327"/>
      <c r="W15" s="327"/>
      <c r="X15" s="327"/>
      <c r="Y15" s="327"/>
      <c r="Z15" s="327"/>
      <c r="AA15" s="327"/>
      <c r="AB15" s="328"/>
      <c r="AC15" s="287"/>
      <c r="AD15" s="232"/>
      <c r="AE15" s="232"/>
      <c r="AF15" s="232"/>
      <c r="AG15" s="232"/>
      <c r="AH15" s="232"/>
      <c r="AI15" s="232"/>
      <c r="AJ15" s="232"/>
      <c r="AK15" s="232"/>
      <c r="AL15" s="232"/>
      <c r="AM15" s="232"/>
      <c r="AN15" s="232"/>
    </row>
    <row r="16" spans="1:40" ht="35.25" customHeight="1" x14ac:dyDescent="0.2">
      <c r="A16" s="374"/>
      <c r="B16" s="375"/>
      <c r="C16" s="130"/>
      <c r="D16" s="368"/>
      <c r="E16" s="369"/>
      <c r="F16" s="368"/>
      <c r="G16" s="369"/>
      <c r="H16" s="368"/>
      <c r="I16" s="375"/>
      <c r="J16" s="228"/>
      <c r="K16" s="228"/>
      <c r="L16" s="228"/>
      <c r="M16" s="123"/>
      <c r="N16" s="123"/>
      <c r="O16" s="123"/>
      <c r="P16" s="123"/>
      <c r="Q16" s="411" t="s">
        <v>29</v>
      </c>
      <c r="R16" s="366"/>
      <c r="S16" s="366"/>
      <c r="T16" s="366"/>
      <c r="U16" s="366"/>
      <c r="V16" s="350"/>
      <c r="W16" s="410" t="s">
        <v>30</v>
      </c>
      <c r="X16" s="366"/>
      <c r="Y16" s="366"/>
      <c r="Z16" s="366"/>
      <c r="AA16" s="366"/>
      <c r="AB16" s="367"/>
      <c r="AC16" s="287"/>
      <c r="AD16" s="232"/>
      <c r="AE16" s="232"/>
      <c r="AF16" s="232"/>
      <c r="AG16" s="232"/>
      <c r="AH16" s="232"/>
      <c r="AI16" s="232"/>
      <c r="AJ16" s="232"/>
      <c r="AK16" s="232"/>
      <c r="AL16" s="232"/>
      <c r="AM16" s="232"/>
      <c r="AN16" s="232"/>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88"/>
      <c r="AD17" s="241"/>
      <c r="AE17" s="232"/>
      <c r="AF17" s="232"/>
      <c r="AG17" s="232"/>
      <c r="AH17" s="232"/>
      <c r="AI17" s="232"/>
      <c r="AJ17" s="232"/>
      <c r="AK17" s="232"/>
      <c r="AL17" s="232"/>
      <c r="AM17" s="232"/>
      <c r="AN17" s="232"/>
    </row>
    <row r="18" spans="1:40" ht="18" customHeight="1" thickBot="1" x14ac:dyDescent="0.25">
      <c r="A18" s="122"/>
      <c r="B18" s="120"/>
      <c r="C18" s="132"/>
      <c r="D18" s="132"/>
      <c r="E18" s="132"/>
      <c r="F18" s="132"/>
      <c r="G18" s="242"/>
      <c r="H18" s="242"/>
      <c r="I18" s="242"/>
      <c r="J18" s="242"/>
      <c r="K18" s="242"/>
      <c r="L18" s="242"/>
      <c r="M18" s="132"/>
      <c r="N18" s="132"/>
      <c r="O18" s="132"/>
      <c r="P18" s="132"/>
      <c r="Q18" s="344"/>
      <c r="R18" s="340"/>
      <c r="S18" s="341"/>
      <c r="T18" s="339"/>
      <c r="U18" s="340"/>
      <c r="V18" s="341"/>
      <c r="W18" s="339">
        <v>116581916</v>
      </c>
      <c r="X18" s="526"/>
      <c r="Y18" s="527"/>
      <c r="Z18" s="339">
        <v>100587348</v>
      </c>
      <c r="AA18" s="526"/>
      <c r="AB18" s="620"/>
      <c r="AC18" s="289">
        <f>+Z18/W18</f>
        <v>0.86280403900721614</v>
      </c>
      <c r="AD18" s="241"/>
      <c r="AE18" s="232"/>
      <c r="AF18" s="232"/>
      <c r="AG18" s="232"/>
      <c r="AH18" s="232"/>
      <c r="AI18" s="232"/>
      <c r="AJ18" s="232"/>
      <c r="AK18" s="232"/>
      <c r="AL18" s="232"/>
      <c r="AM18" s="232"/>
      <c r="AN18" s="232"/>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87"/>
      <c r="AD19" s="232"/>
      <c r="AE19" s="232"/>
      <c r="AF19" s="232"/>
      <c r="AG19" s="232"/>
      <c r="AH19" s="232"/>
      <c r="AI19" s="232"/>
      <c r="AJ19" s="232"/>
      <c r="AK19" s="232"/>
      <c r="AL19" s="232"/>
      <c r="AM19" s="232"/>
      <c r="AN19" s="232"/>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87"/>
      <c r="AD20" s="232"/>
      <c r="AE20" s="232"/>
      <c r="AF20" s="232"/>
      <c r="AG20" s="232"/>
      <c r="AH20" s="232"/>
      <c r="AI20" s="232"/>
      <c r="AJ20" s="232"/>
      <c r="AK20" s="232"/>
      <c r="AL20" s="232"/>
      <c r="AM20" s="232"/>
      <c r="AN20" s="232"/>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87"/>
      <c r="AD21" s="232"/>
      <c r="AE21" s="232"/>
      <c r="AF21" s="232"/>
      <c r="AG21" s="232"/>
      <c r="AH21" s="232"/>
      <c r="AI21" s="232"/>
      <c r="AJ21" s="232"/>
      <c r="AK21" s="232"/>
      <c r="AL21" s="232"/>
      <c r="AM21" s="232"/>
      <c r="AN21" s="232"/>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87"/>
      <c r="AD22" s="232"/>
      <c r="AE22" s="232"/>
      <c r="AF22" s="232"/>
      <c r="AG22" s="232"/>
      <c r="AH22" s="232"/>
      <c r="AI22" s="232"/>
      <c r="AJ22" s="232"/>
      <c r="AK22" s="232"/>
      <c r="AL22" s="232"/>
      <c r="AM22" s="232"/>
      <c r="AN22" s="232"/>
    </row>
    <row r="23" spans="1:40" ht="22.5" customHeight="1" x14ac:dyDescent="0.2">
      <c r="A23" s="351" t="str">
        <f>+C13</f>
        <v>Acompañar técnicamente 4 instancias de participación y representación de las mujeres  para fortalecer sus capacidades de liderazgo</v>
      </c>
      <c r="B23" s="353" t="s">
        <v>39</v>
      </c>
      <c r="C23" s="348"/>
      <c r="D23" s="356"/>
      <c r="E23" s="357"/>
      <c r="F23" s="348"/>
      <c r="G23" s="356"/>
      <c r="H23" s="357"/>
      <c r="I23" s="348"/>
      <c r="J23" s="356"/>
      <c r="K23" s="357"/>
      <c r="L23" s="348"/>
      <c r="M23" s="356"/>
      <c r="N23" s="357"/>
      <c r="O23" s="348"/>
      <c r="P23" s="402"/>
      <c r="Q23" s="404"/>
      <c r="R23" s="357"/>
      <c r="S23" s="357"/>
      <c r="T23" s="357"/>
      <c r="U23" s="357"/>
      <c r="V23" s="357"/>
      <c r="W23" s="357"/>
      <c r="X23" s="357"/>
      <c r="Y23" s="357"/>
      <c r="Z23" s="357"/>
      <c r="AA23" s="357"/>
      <c r="AB23" s="365"/>
      <c r="AC23" s="287"/>
      <c r="AD23" s="232"/>
      <c r="AE23" s="232"/>
      <c r="AF23" s="232"/>
      <c r="AG23" s="232"/>
      <c r="AH23" s="232"/>
      <c r="AI23" s="232"/>
      <c r="AJ23" s="232"/>
      <c r="AK23" s="232"/>
      <c r="AL23" s="232"/>
      <c r="AM23" s="232"/>
      <c r="AN23" s="232"/>
    </row>
    <row r="24" spans="1:40" ht="22.5" customHeight="1" x14ac:dyDescent="0.2">
      <c r="A24" s="352"/>
      <c r="B24" s="354"/>
      <c r="C24" s="355"/>
      <c r="D24" s="354"/>
      <c r="E24" s="609"/>
      <c r="F24" s="355"/>
      <c r="G24" s="354"/>
      <c r="H24" s="609"/>
      <c r="I24" s="355"/>
      <c r="J24" s="354"/>
      <c r="K24" s="609"/>
      <c r="L24" s="355"/>
      <c r="M24" s="354"/>
      <c r="N24" s="609"/>
      <c r="O24" s="355"/>
      <c r="P24" s="403"/>
      <c r="Q24" s="354"/>
      <c r="R24" s="609"/>
      <c r="S24" s="609"/>
      <c r="T24" s="609"/>
      <c r="U24" s="609"/>
      <c r="V24" s="609"/>
      <c r="W24" s="609"/>
      <c r="X24" s="609"/>
      <c r="Y24" s="609"/>
      <c r="Z24" s="609"/>
      <c r="AA24" s="609"/>
      <c r="AB24" s="373"/>
      <c r="AC24" s="287"/>
      <c r="AD24" s="232"/>
      <c r="AE24" s="232"/>
      <c r="AF24" s="232"/>
      <c r="AG24" s="232"/>
      <c r="AH24" s="232"/>
      <c r="AI24" s="232"/>
      <c r="AJ24" s="232"/>
      <c r="AK24" s="232"/>
      <c r="AL24" s="232"/>
      <c r="AM24" s="232"/>
      <c r="AN24" s="232"/>
    </row>
    <row r="25" spans="1:40" ht="22.5" customHeight="1" x14ac:dyDescent="0.2">
      <c r="A25" s="352"/>
      <c r="B25" s="354"/>
      <c r="C25" s="355"/>
      <c r="D25" s="354"/>
      <c r="E25" s="609"/>
      <c r="F25" s="355"/>
      <c r="G25" s="354"/>
      <c r="H25" s="609"/>
      <c r="I25" s="355"/>
      <c r="J25" s="354"/>
      <c r="K25" s="609"/>
      <c r="L25" s="355"/>
      <c r="M25" s="354"/>
      <c r="N25" s="609"/>
      <c r="O25" s="355"/>
      <c r="P25" s="403"/>
      <c r="Q25" s="354"/>
      <c r="R25" s="609"/>
      <c r="S25" s="609"/>
      <c r="T25" s="609"/>
      <c r="U25" s="609"/>
      <c r="V25" s="609"/>
      <c r="W25" s="609"/>
      <c r="X25" s="609"/>
      <c r="Y25" s="609"/>
      <c r="Z25" s="609"/>
      <c r="AA25" s="609"/>
      <c r="AB25" s="373"/>
      <c r="AC25" s="287"/>
      <c r="AD25" s="232"/>
      <c r="AE25" s="232"/>
      <c r="AF25" s="232"/>
      <c r="AG25" s="232"/>
      <c r="AH25" s="232"/>
      <c r="AI25" s="232"/>
      <c r="AJ25" s="232"/>
      <c r="AK25" s="232"/>
      <c r="AL25" s="232"/>
      <c r="AM25" s="232"/>
      <c r="AN25" s="232"/>
    </row>
    <row r="26" spans="1:40" ht="22.5" customHeight="1" x14ac:dyDescent="0.2">
      <c r="A26" s="346"/>
      <c r="B26" s="354"/>
      <c r="C26" s="355"/>
      <c r="D26" s="354"/>
      <c r="E26" s="337"/>
      <c r="F26" s="355"/>
      <c r="G26" s="354"/>
      <c r="H26" s="337"/>
      <c r="I26" s="355"/>
      <c r="J26" s="354"/>
      <c r="K26" s="337"/>
      <c r="L26" s="355"/>
      <c r="M26" s="354"/>
      <c r="N26" s="337"/>
      <c r="O26" s="355"/>
      <c r="P26" s="403"/>
      <c r="Q26" s="349"/>
      <c r="R26" s="366"/>
      <c r="S26" s="366"/>
      <c r="T26" s="366"/>
      <c r="U26" s="366"/>
      <c r="V26" s="366"/>
      <c r="W26" s="366"/>
      <c r="X26" s="366"/>
      <c r="Y26" s="366"/>
      <c r="Z26" s="366"/>
      <c r="AA26" s="366"/>
      <c r="AB26" s="367"/>
      <c r="AC26" s="287"/>
      <c r="AD26" s="232"/>
      <c r="AE26" s="232"/>
      <c r="AF26" s="232"/>
      <c r="AG26" s="232"/>
      <c r="AH26" s="232"/>
      <c r="AI26" s="232"/>
      <c r="AJ26" s="232"/>
      <c r="AK26" s="232"/>
      <c r="AL26" s="232"/>
      <c r="AM26" s="232"/>
      <c r="AN26" s="232"/>
    </row>
    <row r="27" spans="1:40" ht="51.75" customHeight="1" x14ac:dyDescent="0.2">
      <c r="A27" s="412"/>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1"/>
      <c r="AC27" s="287"/>
      <c r="AD27" s="232"/>
      <c r="AE27" s="232"/>
      <c r="AF27" s="232"/>
      <c r="AG27" s="232"/>
      <c r="AH27" s="232"/>
      <c r="AI27" s="232"/>
      <c r="AJ27" s="232"/>
      <c r="AK27" s="232"/>
      <c r="AL27" s="232"/>
      <c r="AM27" s="232"/>
      <c r="AN27" s="232"/>
    </row>
    <row r="28" spans="1:40" ht="36.75" customHeight="1" x14ac:dyDescent="0.2">
      <c r="A28" s="345"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364"/>
      <c r="AC28" s="287"/>
      <c r="AD28" s="232"/>
      <c r="AE28" s="243"/>
      <c r="AF28" s="243"/>
      <c r="AG28" s="243"/>
      <c r="AH28" s="243"/>
      <c r="AI28" s="243"/>
      <c r="AJ28" s="243"/>
      <c r="AK28" s="243"/>
      <c r="AL28" s="243"/>
      <c r="AM28" s="243"/>
      <c r="AN28" s="232"/>
    </row>
    <row r="29" spans="1:40" ht="25.5" customHeight="1" x14ac:dyDescent="0.2">
      <c r="A29" s="346"/>
      <c r="B29" s="401"/>
      <c r="C29" s="401"/>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366"/>
      <c r="S29" s="366"/>
      <c r="T29" s="350"/>
      <c r="U29" s="510" t="s">
        <v>57</v>
      </c>
      <c r="V29" s="366"/>
      <c r="W29" s="366"/>
      <c r="X29" s="350"/>
      <c r="Y29" s="510" t="s">
        <v>58</v>
      </c>
      <c r="Z29" s="366"/>
      <c r="AA29" s="366"/>
      <c r="AB29" s="367"/>
      <c r="AC29" s="287"/>
      <c r="AD29" s="232"/>
      <c r="AE29" s="243"/>
      <c r="AF29" s="243"/>
      <c r="AG29" s="243"/>
      <c r="AH29" s="243"/>
      <c r="AI29" s="243"/>
      <c r="AJ29" s="243"/>
      <c r="AK29" s="243"/>
      <c r="AL29" s="243"/>
      <c r="AM29" s="243"/>
      <c r="AN29" s="232"/>
    </row>
    <row r="30" spans="1:40" ht="386.45" customHeight="1" thickBot="1" x14ac:dyDescent="0.25">
      <c r="A30" s="17" t="str">
        <f>+C13</f>
        <v>Acompañar técnicamente 4 instancias de participación y representación de las mujeres  para fortalecer sus capacidades de liderazgo</v>
      </c>
      <c r="B30" s="18">
        <f>+AA13</f>
        <v>6.4814579740213804E-2</v>
      </c>
      <c r="C30" s="19">
        <f>+U13</f>
        <v>4</v>
      </c>
      <c r="D30" s="311">
        <f>+D80</f>
        <v>0</v>
      </c>
      <c r="E30" s="311">
        <f t="shared" ref="E30:O30" si="0">+E80</f>
        <v>0</v>
      </c>
      <c r="F30" s="311">
        <f t="shared" si="0"/>
        <v>0</v>
      </c>
      <c r="G30" s="311">
        <f t="shared" si="0"/>
        <v>0</v>
      </c>
      <c r="H30" s="311">
        <f t="shared" si="0"/>
        <v>0</v>
      </c>
      <c r="I30" s="311">
        <f t="shared" si="0"/>
        <v>0</v>
      </c>
      <c r="J30" s="311">
        <f t="shared" si="0"/>
        <v>0</v>
      </c>
      <c r="K30" s="311">
        <f t="shared" si="0"/>
        <v>0.79999999999999993</v>
      </c>
      <c r="L30" s="311">
        <f t="shared" si="0"/>
        <v>0.79999999999999993</v>
      </c>
      <c r="M30" s="311">
        <f t="shared" si="0"/>
        <v>0.79999999999999993</v>
      </c>
      <c r="N30" s="311">
        <f t="shared" si="0"/>
        <v>0.79999999999999993</v>
      </c>
      <c r="O30" s="311">
        <f t="shared" si="0"/>
        <v>0.79999999999999993</v>
      </c>
      <c r="P30" s="186">
        <f>SUM(D30:O30)</f>
        <v>3.9999999999999996</v>
      </c>
      <c r="Q30" s="577" t="s">
        <v>231</v>
      </c>
      <c r="R30" s="578"/>
      <c r="S30" s="578"/>
      <c r="T30" s="579"/>
      <c r="U30" s="514"/>
      <c r="V30" s="422"/>
      <c r="W30" s="422"/>
      <c r="X30" s="423"/>
      <c r="Y30" s="514" t="s">
        <v>230</v>
      </c>
      <c r="Z30" s="422"/>
      <c r="AA30" s="422"/>
      <c r="AB30" s="580"/>
      <c r="AC30" s="244"/>
      <c r="AD30" s="232"/>
      <c r="AE30" s="243"/>
      <c r="AF30" s="243"/>
      <c r="AG30" s="243"/>
      <c r="AH30" s="243"/>
      <c r="AI30" s="243"/>
      <c r="AJ30" s="243"/>
      <c r="AK30" s="243"/>
      <c r="AL30" s="243"/>
      <c r="AM30" s="243"/>
      <c r="AN30" s="232"/>
    </row>
    <row r="31" spans="1:40" ht="18" customHeight="1" x14ac:dyDescent="0.2">
      <c r="A31" s="515"/>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7"/>
      <c r="AC31" s="289">
        <f>+P30/C30</f>
        <v>0.99999999999999989</v>
      </c>
      <c r="AD31" s="245"/>
      <c r="AE31" s="243"/>
      <c r="AF31" s="243"/>
      <c r="AG31" s="243"/>
      <c r="AH31" s="243"/>
      <c r="AI31" s="243"/>
      <c r="AJ31" s="243"/>
      <c r="AK31" s="243"/>
      <c r="AL31" s="243"/>
      <c r="AM31" s="243"/>
      <c r="AN31" s="232"/>
    </row>
    <row r="32" spans="1:40" ht="12.75" x14ac:dyDescent="0.2">
      <c r="A32" s="345" t="s">
        <v>59</v>
      </c>
      <c r="B32" s="400" t="s">
        <v>60</v>
      </c>
      <c r="C32" s="362" t="s">
        <v>61</v>
      </c>
      <c r="D32" s="363"/>
      <c r="E32" s="363"/>
      <c r="F32" s="363"/>
      <c r="G32" s="363"/>
      <c r="H32" s="363"/>
      <c r="I32" s="363"/>
      <c r="J32" s="363"/>
      <c r="K32" s="363"/>
      <c r="L32" s="363"/>
      <c r="M32" s="363"/>
      <c r="N32" s="363"/>
      <c r="O32" s="363"/>
      <c r="P32" s="364"/>
      <c r="Q32" s="362" t="s">
        <v>62</v>
      </c>
      <c r="R32" s="363"/>
      <c r="S32" s="363"/>
      <c r="T32" s="363"/>
      <c r="U32" s="363"/>
      <c r="V32" s="363"/>
      <c r="W32" s="363"/>
      <c r="X32" s="363"/>
      <c r="Y32" s="363"/>
      <c r="Z32" s="363"/>
      <c r="AA32" s="363"/>
      <c r="AB32" s="381"/>
      <c r="AC32" s="287"/>
      <c r="AD32" s="232"/>
      <c r="AE32" s="243"/>
      <c r="AF32" s="243"/>
      <c r="AG32" s="243"/>
      <c r="AH32" s="243"/>
      <c r="AI32" s="243"/>
      <c r="AJ32" s="243"/>
      <c r="AK32" s="243"/>
      <c r="AL32" s="243"/>
      <c r="AM32" s="243"/>
      <c r="AN32" s="232"/>
    </row>
    <row r="33" spans="1:130" ht="25.5" customHeight="1" x14ac:dyDescent="0.2">
      <c r="A33" s="346"/>
      <c r="B33" s="401"/>
      <c r="C33" s="16" t="s">
        <v>63</v>
      </c>
      <c r="D33" s="16" t="s">
        <v>44</v>
      </c>
      <c r="E33" s="16" t="s">
        <v>45</v>
      </c>
      <c r="F33" s="16" t="s">
        <v>46</v>
      </c>
      <c r="G33" s="16" t="s">
        <v>47</v>
      </c>
      <c r="H33" s="16" t="s">
        <v>48</v>
      </c>
      <c r="I33" s="16" t="s">
        <v>49</v>
      </c>
      <c r="J33" s="16" t="s">
        <v>50</v>
      </c>
      <c r="K33" s="16" t="s">
        <v>51</v>
      </c>
      <c r="L33" s="16" t="s">
        <v>52</v>
      </c>
      <c r="M33" s="16" t="s">
        <v>53</v>
      </c>
      <c r="N33" s="16" t="s">
        <v>54</v>
      </c>
      <c r="O33" s="16" t="s">
        <v>55</v>
      </c>
      <c r="P33" s="16" t="s">
        <v>76</v>
      </c>
      <c r="Q33" s="362" t="s">
        <v>77</v>
      </c>
      <c r="R33" s="363"/>
      <c r="S33" s="363"/>
      <c r="T33" s="363"/>
      <c r="U33" s="363"/>
      <c r="V33" s="363"/>
      <c r="W33" s="363"/>
      <c r="X33" s="363"/>
      <c r="Y33" s="363"/>
      <c r="Z33" s="363"/>
      <c r="AA33" s="363"/>
      <c r="AB33" s="381"/>
      <c r="AC33" s="287"/>
      <c r="AD33" s="232"/>
      <c r="AE33" s="246"/>
      <c r="AF33" s="246"/>
      <c r="AG33" s="246"/>
      <c r="AH33" s="246"/>
      <c r="AI33" s="246"/>
      <c r="AJ33" s="246"/>
      <c r="AK33" s="246"/>
      <c r="AL33" s="246"/>
      <c r="AM33" s="246"/>
      <c r="AN33" s="232"/>
    </row>
    <row r="34" spans="1:130" s="248" customFormat="1" ht="51" customHeight="1" x14ac:dyDescent="0.2">
      <c r="A34" s="554" t="s">
        <v>118</v>
      </c>
      <c r="B34" s="598">
        <v>8.9999999999999993E-3</v>
      </c>
      <c r="C34" s="89" t="s">
        <v>79</v>
      </c>
      <c r="D34" s="90"/>
      <c r="E34" s="90"/>
      <c r="F34" s="90"/>
      <c r="G34" s="90"/>
      <c r="H34" s="90"/>
      <c r="I34" s="90"/>
      <c r="J34" s="90"/>
      <c r="K34" s="90">
        <v>0.2</v>
      </c>
      <c r="L34" s="90">
        <v>0.2</v>
      </c>
      <c r="M34" s="90">
        <v>0.2</v>
      </c>
      <c r="N34" s="90">
        <v>0.2</v>
      </c>
      <c r="O34" s="90">
        <v>0.2</v>
      </c>
      <c r="P34" s="20">
        <f t="shared" ref="P34:P53" si="1">SUM(D34:O34)</f>
        <v>1</v>
      </c>
      <c r="Q34" s="629" t="s">
        <v>235</v>
      </c>
      <c r="R34" s="629"/>
      <c r="S34" s="629"/>
      <c r="T34" s="629"/>
      <c r="U34" s="629"/>
      <c r="V34" s="629"/>
      <c r="W34" s="629"/>
      <c r="X34" s="629"/>
      <c r="Y34" s="629"/>
      <c r="Z34" s="629"/>
      <c r="AA34" s="629"/>
      <c r="AB34" s="630"/>
      <c r="AC34" s="595">
        <f>+LEN(Q34)</f>
        <v>1126</v>
      </c>
      <c r="AD34" s="232"/>
      <c r="AE34" s="247"/>
      <c r="AF34" s="247"/>
      <c r="AG34" s="247"/>
      <c r="AH34" s="247"/>
      <c r="AI34" s="247"/>
      <c r="AJ34" s="247"/>
      <c r="AK34" s="247"/>
      <c r="AL34" s="247"/>
      <c r="AM34" s="247"/>
      <c r="AN34" s="232"/>
    </row>
    <row r="35" spans="1:130" s="248" customFormat="1" ht="51" customHeight="1" thickBot="1" x14ac:dyDescent="0.25">
      <c r="A35" s="555"/>
      <c r="B35" s="599"/>
      <c r="C35" s="21" t="s">
        <v>80</v>
      </c>
      <c r="D35" s="22"/>
      <c r="E35" s="22"/>
      <c r="F35" s="22"/>
      <c r="G35" s="22"/>
      <c r="H35" s="22"/>
      <c r="I35" s="22"/>
      <c r="J35" s="22"/>
      <c r="K35" s="22">
        <v>0.2</v>
      </c>
      <c r="L35" s="22">
        <v>0.2</v>
      </c>
      <c r="M35" s="22">
        <v>0.2</v>
      </c>
      <c r="N35" s="22">
        <v>0.2</v>
      </c>
      <c r="O35" s="22">
        <v>0.2</v>
      </c>
      <c r="P35" s="87">
        <f t="shared" si="1"/>
        <v>1</v>
      </c>
      <c r="Q35" s="604"/>
      <c r="R35" s="604"/>
      <c r="S35" s="604"/>
      <c r="T35" s="604"/>
      <c r="U35" s="604"/>
      <c r="V35" s="604"/>
      <c r="W35" s="604"/>
      <c r="X35" s="604"/>
      <c r="Y35" s="604"/>
      <c r="Z35" s="604"/>
      <c r="AA35" s="604"/>
      <c r="AB35" s="605"/>
      <c r="AC35" s="595"/>
      <c r="AD35" s="232"/>
      <c r="AE35" s="232"/>
      <c r="AF35" s="232"/>
      <c r="AG35" s="232"/>
      <c r="AH35" s="232"/>
      <c r="AI35" s="232"/>
      <c r="AJ35" s="232"/>
      <c r="AK35" s="232"/>
      <c r="AL35" s="232"/>
      <c r="AM35" s="232"/>
      <c r="AN35" s="232"/>
    </row>
    <row r="36" spans="1:130" s="248" customFormat="1" ht="19.5" customHeight="1" x14ac:dyDescent="0.2">
      <c r="A36" s="569"/>
      <c r="B36" s="570"/>
      <c r="C36" s="21"/>
      <c r="D36" s="23"/>
      <c r="E36" s="24"/>
      <c r="F36" s="23"/>
      <c r="G36" s="23"/>
      <c r="H36" s="23"/>
      <c r="I36" s="23"/>
      <c r="J36" s="23"/>
      <c r="K36" s="23"/>
      <c r="L36" s="23"/>
      <c r="M36" s="23"/>
      <c r="N36" s="23"/>
      <c r="O36" s="23"/>
      <c r="P36" s="24">
        <f t="shared" si="1"/>
        <v>0</v>
      </c>
      <c r="Q36" s="631"/>
      <c r="R36" s="631"/>
      <c r="S36" s="631"/>
      <c r="T36" s="631"/>
      <c r="U36" s="631"/>
      <c r="V36" s="631"/>
      <c r="W36" s="631"/>
      <c r="X36" s="631"/>
      <c r="Y36" s="631"/>
      <c r="Z36" s="631"/>
      <c r="AA36" s="631"/>
      <c r="AB36" s="632"/>
      <c r="AC36" s="595"/>
      <c r="AD36" s="232"/>
      <c r="AE36" s="232"/>
      <c r="AF36" s="232"/>
      <c r="AG36" s="232"/>
      <c r="AH36" s="232"/>
      <c r="AI36" s="232"/>
      <c r="AJ36" s="232"/>
      <c r="AK36" s="232"/>
      <c r="AL36" s="232"/>
      <c r="AM36" s="232"/>
      <c r="AN36" s="232"/>
    </row>
    <row r="37" spans="1:130" s="248" customFormat="1" ht="44.45" customHeight="1" x14ac:dyDescent="0.2">
      <c r="A37" s="554" t="s">
        <v>119</v>
      </c>
      <c r="B37" s="598">
        <v>8.9999999999999993E-3</v>
      </c>
      <c r="C37" s="25" t="s">
        <v>79</v>
      </c>
      <c r="D37" s="26"/>
      <c r="E37" s="26"/>
      <c r="F37" s="26"/>
      <c r="G37" s="26"/>
      <c r="H37" s="26"/>
      <c r="I37" s="26"/>
      <c r="J37" s="26"/>
      <c r="K37" s="26">
        <v>0.2</v>
      </c>
      <c r="L37" s="26">
        <v>0.2</v>
      </c>
      <c r="M37" s="26">
        <v>0.2</v>
      </c>
      <c r="N37" s="26">
        <v>0.2</v>
      </c>
      <c r="O37" s="26">
        <v>0.2</v>
      </c>
      <c r="P37" s="87">
        <f t="shared" si="1"/>
        <v>1</v>
      </c>
      <c r="Q37" s="633" t="s">
        <v>232</v>
      </c>
      <c r="R37" s="634"/>
      <c r="S37" s="634"/>
      <c r="T37" s="634"/>
      <c r="U37" s="634"/>
      <c r="V37" s="634"/>
      <c r="W37" s="634"/>
      <c r="X37" s="634"/>
      <c r="Y37" s="634"/>
      <c r="Z37" s="634"/>
      <c r="AA37" s="634"/>
      <c r="AB37" s="635"/>
      <c r="AC37" s="595">
        <f>+LEN(Q37)</f>
        <v>944</v>
      </c>
      <c r="AD37" s="232"/>
      <c r="AE37" s="232"/>
      <c r="AF37" s="232"/>
      <c r="AG37" s="232"/>
      <c r="AH37" s="232"/>
      <c r="AI37" s="232"/>
      <c r="AJ37" s="232"/>
      <c r="AK37" s="232"/>
      <c r="AL37" s="232"/>
      <c r="AM37" s="232"/>
      <c r="AN37" s="232"/>
    </row>
    <row r="38" spans="1:130" s="248" customFormat="1" ht="44.45" customHeight="1" thickBot="1" x14ac:dyDescent="0.25">
      <c r="A38" s="555"/>
      <c r="B38" s="599"/>
      <c r="C38" s="21" t="s">
        <v>80</v>
      </c>
      <c r="D38" s="22"/>
      <c r="E38" s="22"/>
      <c r="F38" s="22"/>
      <c r="G38" s="22"/>
      <c r="H38" s="22"/>
      <c r="I38" s="22"/>
      <c r="J38" s="22"/>
      <c r="K38" s="22">
        <v>0.2</v>
      </c>
      <c r="L38" s="22">
        <v>0.2</v>
      </c>
      <c r="M38" s="22">
        <v>0.2</v>
      </c>
      <c r="N38" s="22">
        <v>0.2</v>
      </c>
      <c r="O38" s="22">
        <v>0.2</v>
      </c>
      <c r="P38" s="87">
        <f t="shared" si="1"/>
        <v>1</v>
      </c>
      <c r="Q38" s="636"/>
      <c r="R38" s="637"/>
      <c r="S38" s="637"/>
      <c r="T38" s="637"/>
      <c r="U38" s="637"/>
      <c r="V38" s="637"/>
      <c r="W38" s="637"/>
      <c r="X38" s="637"/>
      <c r="Y38" s="637"/>
      <c r="Z38" s="637"/>
      <c r="AA38" s="637"/>
      <c r="AB38" s="638"/>
      <c r="AC38" s="595"/>
      <c r="AD38" s="232"/>
      <c r="AE38" s="232"/>
      <c r="AF38" s="232"/>
      <c r="AG38" s="232"/>
      <c r="AH38" s="232"/>
      <c r="AI38" s="232"/>
      <c r="AJ38" s="232"/>
      <c r="AK38" s="232"/>
      <c r="AL38" s="232"/>
      <c r="AM38" s="232"/>
      <c r="AN38" s="232"/>
    </row>
    <row r="39" spans="1:130" s="248" customFormat="1" ht="19.5" customHeight="1" x14ac:dyDescent="0.2">
      <c r="A39" s="569"/>
      <c r="B39" s="570"/>
      <c r="C39" s="21"/>
      <c r="D39" s="23"/>
      <c r="E39" s="23"/>
      <c r="F39" s="23"/>
      <c r="G39" s="23"/>
      <c r="H39" s="23"/>
      <c r="I39" s="23"/>
      <c r="J39" s="23"/>
      <c r="K39" s="23"/>
      <c r="L39" s="23"/>
      <c r="M39" s="23"/>
      <c r="N39" s="23"/>
      <c r="O39" s="23"/>
      <c r="P39" s="249">
        <f t="shared" si="1"/>
        <v>0</v>
      </c>
      <c r="Q39" s="639"/>
      <c r="R39" s="640"/>
      <c r="S39" s="640"/>
      <c r="T39" s="640"/>
      <c r="U39" s="640"/>
      <c r="V39" s="640"/>
      <c r="W39" s="640"/>
      <c r="X39" s="640"/>
      <c r="Y39" s="640"/>
      <c r="Z39" s="640"/>
      <c r="AA39" s="640"/>
      <c r="AB39" s="641"/>
      <c r="AC39" s="595"/>
      <c r="AD39" s="232"/>
      <c r="AE39" s="232"/>
      <c r="AF39" s="232"/>
      <c r="AG39" s="232"/>
      <c r="AH39" s="232"/>
      <c r="AI39" s="232"/>
      <c r="AJ39" s="232"/>
      <c r="AK39" s="232"/>
      <c r="AL39" s="232"/>
      <c r="AM39" s="247"/>
      <c r="AN39" s="232"/>
    </row>
    <row r="40" spans="1:130" s="251" customFormat="1" ht="30.6" customHeight="1" x14ac:dyDescent="0.2">
      <c r="A40" s="554" t="s">
        <v>120</v>
      </c>
      <c r="B40" s="598">
        <v>8.9999999999999993E-3</v>
      </c>
      <c r="C40" s="89" t="s">
        <v>79</v>
      </c>
      <c r="D40" s="90"/>
      <c r="E40" s="90"/>
      <c r="F40" s="90"/>
      <c r="G40" s="90"/>
      <c r="H40" s="90"/>
      <c r="I40" s="90"/>
      <c r="J40" s="90"/>
      <c r="K40" s="90">
        <v>0.2</v>
      </c>
      <c r="L40" s="90">
        <v>0.2</v>
      </c>
      <c r="M40" s="90">
        <v>0.2</v>
      </c>
      <c r="N40" s="90">
        <v>0.2</v>
      </c>
      <c r="O40" s="90">
        <v>0.2</v>
      </c>
      <c r="P40" s="20">
        <f t="shared" si="1"/>
        <v>1</v>
      </c>
      <c r="Q40" s="332" t="s">
        <v>236</v>
      </c>
      <c r="R40" s="330"/>
      <c r="S40" s="330"/>
      <c r="T40" s="330"/>
      <c r="U40" s="330"/>
      <c r="V40" s="330"/>
      <c r="W40" s="330"/>
      <c r="X40" s="330"/>
      <c r="Y40" s="330"/>
      <c r="Z40" s="330"/>
      <c r="AA40" s="330"/>
      <c r="AB40" s="330"/>
      <c r="AC40" s="595">
        <f>+LEN(Q40)</f>
        <v>300</v>
      </c>
      <c r="AD40" s="250"/>
      <c r="AE40" s="250"/>
      <c r="AF40" s="250"/>
      <c r="AG40" s="250"/>
      <c r="AH40" s="250"/>
      <c r="AI40" s="250"/>
      <c r="AJ40" s="250"/>
      <c r="AK40" s="250"/>
      <c r="AL40" s="250"/>
      <c r="AM40" s="250"/>
      <c r="AN40" s="250"/>
    </row>
    <row r="41" spans="1:130" s="251" customFormat="1" ht="30.6" customHeight="1" thickBot="1" x14ac:dyDescent="0.25">
      <c r="A41" s="555"/>
      <c r="B41" s="599"/>
      <c r="C41" s="21" t="s">
        <v>80</v>
      </c>
      <c r="D41" s="22"/>
      <c r="E41" s="22"/>
      <c r="F41" s="22"/>
      <c r="G41" s="22"/>
      <c r="H41" s="22"/>
      <c r="I41" s="22"/>
      <c r="J41" s="22"/>
      <c r="K41" s="22">
        <v>0.2</v>
      </c>
      <c r="L41" s="22">
        <v>0.2</v>
      </c>
      <c r="M41" s="22">
        <v>0.2</v>
      </c>
      <c r="N41" s="22">
        <v>0.2</v>
      </c>
      <c r="O41" s="22">
        <v>0.2</v>
      </c>
      <c r="P41" s="87">
        <f t="shared" si="1"/>
        <v>1</v>
      </c>
      <c r="Q41" s="330"/>
      <c r="R41" s="330"/>
      <c r="S41" s="330"/>
      <c r="T41" s="330"/>
      <c r="U41" s="330"/>
      <c r="V41" s="330"/>
      <c r="W41" s="330"/>
      <c r="X41" s="330"/>
      <c r="Y41" s="330"/>
      <c r="Z41" s="330"/>
      <c r="AA41" s="330"/>
      <c r="AB41" s="330"/>
      <c r="AC41" s="595"/>
      <c r="AD41" s="250"/>
      <c r="AE41" s="250"/>
      <c r="AF41" s="250"/>
      <c r="AG41" s="250"/>
      <c r="AH41" s="250"/>
      <c r="AI41" s="250"/>
      <c r="AJ41" s="250"/>
      <c r="AK41" s="250"/>
      <c r="AL41" s="250"/>
      <c r="AM41" s="250"/>
      <c r="AN41" s="250"/>
    </row>
    <row r="42" spans="1:130" s="253" customFormat="1" ht="19.5" customHeight="1" x14ac:dyDescent="0.2">
      <c r="A42" s="569">
        <v>8.9999999999999993E-3</v>
      </c>
      <c r="B42" s="570"/>
      <c r="C42" s="21"/>
      <c r="D42" s="23"/>
      <c r="E42" s="24"/>
      <c r="F42" s="23"/>
      <c r="G42" s="23"/>
      <c r="H42" s="23"/>
      <c r="I42" s="23"/>
      <c r="J42" s="23"/>
      <c r="K42" s="23"/>
      <c r="L42" s="23"/>
      <c r="M42" s="23"/>
      <c r="N42" s="23"/>
      <c r="O42" s="23"/>
      <c r="P42" s="24">
        <f t="shared" si="1"/>
        <v>0</v>
      </c>
      <c r="Q42" s="330"/>
      <c r="R42" s="330"/>
      <c r="S42" s="330"/>
      <c r="T42" s="330"/>
      <c r="U42" s="330"/>
      <c r="V42" s="330"/>
      <c r="W42" s="330"/>
      <c r="X42" s="330"/>
      <c r="Y42" s="330"/>
      <c r="Z42" s="330"/>
      <c r="AA42" s="330"/>
      <c r="AB42" s="330"/>
      <c r="AC42" s="595"/>
      <c r="AD42" s="252"/>
      <c r="AE42" s="252"/>
      <c r="AF42" s="252"/>
      <c r="AG42" s="252"/>
      <c r="AH42" s="252"/>
      <c r="AI42" s="252"/>
      <c r="AJ42" s="252"/>
      <c r="AK42" s="252"/>
      <c r="AL42" s="252"/>
      <c r="AM42" s="252"/>
      <c r="AN42" s="252"/>
    </row>
    <row r="43" spans="1:130" s="254" customFormat="1" ht="39" customHeight="1" x14ac:dyDescent="0.2">
      <c r="A43" s="554" t="s">
        <v>121</v>
      </c>
      <c r="B43" s="598">
        <v>6.0000000000000001E-3</v>
      </c>
      <c r="C43" s="25" t="s">
        <v>79</v>
      </c>
      <c r="D43" s="26"/>
      <c r="E43" s="26"/>
      <c r="F43" s="26"/>
      <c r="G43" s="26"/>
      <c r="H43" s="26"/>
      <c r="I43" s="26"/>
      <c r="J43" s="26"/>
      <c r="K43" s="26">
        <v>0.2</v>
      </c>
      <c r="L43" s="26">
        <v>0.2</v>
      </c>
      <c r="M43" s="26">
        <v>0.2</v>
      </c>
      <c r="N43" s="26">
        <v>0.2</v>
      </c>
      <c r="O43" s="26">
        <v>0.2</v>
      </c>
      <c r="P43" s="87">
        <f t="shared" si="1"/>
        <v>1</v>
      </c>
      <c r="Q43" s="600" t="s">
        <v>233</v>
      </c>
      <c r="R43" s="601"/>
      <c r="S43" s="601"/>
      <c r="T43" s="601"/>
      <c r="U43" s="601"/>
      <c r="V43" s="601"/>
      <c r="W43" s="601"/>
      <c r="X43" s="601"/>
      <c r="Y43" s="601"/>
      <c r="Z43" s="601"/>
      <c r="AA43" s="601"/>
      <c r="AB43" s="602"/>
      <c r="AC43" s="595">
        <f>+LEN(Q43)</f>
        <v>396</v>
      </c>
      <c r="AD43" s="252"/>
      <c r="AE43" s="252"/>
      <c r="AF43" s="252"/>
      <c r="AG43" s="252"/>
      <c r="AH43" s="252"/>
      <c r="AI43" s="252"/>
      <c r="AJ43" s="252"/>
      <c r="AK43" s="252"/>
      <c r="AL43" s="252"/>
      <c r="AM43" s="252"/>
      <c r="AN43" s="252"/>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3"/>
      <c r="CB43" s="253"/>
      <c r="CC43" s="253"/>
      <c r="CD43" s="253"/>
      <c r="CE43" s="253"/>
      <c r="CF43" s="253"/>
      <c r="CG43" s="253"/>
      <c r="CH43" s="253"/>
      <c r="CI43" s="253"/>
      <c r="CJ43" s="253"/>
      <c r="CK43" s="253"/>
      <c r="CL43" s="253"/>
      <c r="CM43" s="253"/>
      <c r="CN43" s="253"/>
      <c r="CO43" s="253"/>
      <c r="CP43" s="253"/>
      <c r="CQ43" s="253"/>
      <c r="CR43" s="253"/>
      <c r="CS43" s="253"/>
      <c r="CT43" s="253"/>
      <c r="CU43" s="253"/>
      <c r="CV43" s="253"/>
      <c r="CW43" s="253"/>
      <c r="CX43" s="253"/>
      <c r="CY43" s="253"/>
      <c r="CZ43" s="253"/>
      <c r="DA43" s="253"/>
      <c r="DB43" s="253"/>
      <c r="DC43" s="253"/>
      <c r="DD43" s="253"/>
      <c r="DE43" s="253"/>
      <c r="DF43" s="253"/>
      <c r="DG43" s="253"/>
      <c r="DH43" s="253"/>
      <c r="DI43" s="253"/>
      <c r="DJ43" s="253"/>
      <c r="DK43" s="253"/>
      <c r="DL43" s="253"/>
      <c r="DM43" s="253"/>
      <c r="DN43" s="253"/>
      <c r="DO43" s="253"/>
      <c r="DP43" s="253"/>
      <c r="DQ43" s="253"/>
      <c r="DR43" s="253"/>
      <c r="DS43" s="253"/>
      <c r="DT43" s="253"/>
      <c r="DU43" s="253"/>
      <c r="DV43" s="253"/>
      <c r="DW43" s="253"/>
      <c r="DX43" s="253"/>
      <c r="DY43" s="253"/>
      <c r="DZ43" s="253"/>
    </row>
    <row r="44" spans="1:130" s="254" customFormat="1" ht="39" customHeight="1" thickBot="1" x14ac:dyDescent="0.25">
      <c r="A44" s="597"/>
      <c r="B44" s="599"/>
      <c r="C44" s="21" t="s">
        <v>80</v>
      </c>
      <c r="D44" s="22"/>
      <c r="E44" s="22"/>
      <c r="F44" s="22"/>
      <c r="G44" s="22"/>
      <c r="H44" s="22"/>
      <c r="I44" s="22"/>
      <c r="J44" s="22"/>
      <c r="K44" s="22">
        <v>0.2</v>
      </c>
      <c r="L44" s="22">
        <v>0.2</v>
      </c>
      <c r="M44" s="22">
        <v>0.2</v>
      </c>
      <c r="N44" s="22">
        <v>0.2</v>
      </c>
      <c r="O44" s="22">
        <v>0.2</v>
      </c>
      <c r="P44" s="87">
        <f t="shared" si="1"/>
        <v>1</v>
      </c>
      <c r="Q44" s="603"/>
      <c r="R44" s="604"/>
      <c r="S44" s="604"/>
      <c r="T44" s="604"/>
      <c r="U44" s="604"/>
      <c r="V44" s="604"/>
      <c r="W44" s="604"/>
      <c r="X44" s="604"/>
      <c r="Y44" s="604"/>
      <c r="Z44" s="604"/>
      <c r="AA44" s="604"/>
      <c r="AB44" s="605"/>
      <c r="AC44" s="595"/>
      <c r="AD44" s="252"/>
      <c r="AE44" s="252"/>
      <c r="AF44" s="252"/>
      <c r="AG44" s="252"/>
      <c r="AH44" s="252"/>
      <c r="AI44" s="252"/>
      <c r="AJ44" s="252"/>
      <c r="AK44" s="252"/>
      <c r="AL44" s="252"/>
      <c r="AM44" s="252"/>
      <c r="AN44" s="252"/>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3"/>
      <c r="BR44" s="253"/>
      <c r="BS44" s="253"/>
      <c r="BT44" s="253"/>
      <c r="BU44" s="253"/>
      <c r="BV44" s="253"/>
      <c r="BW44" s="253"/>
      <c r="BX44" s="253"/>
      <c r="BY44" s="253"/>
      <c r="BZ44" s="253"/>
      <c r="CA44" s="253"/>
      <c r="CB44" s="253"/>
      <c r="CC44" s="253"/>
      <c r="CD44" s="253"/>
      <c r="CE44" s="253"/>
      <c r="CF44" s="253"/>
      <c r="CG44" s="253"/>
      <c r="CH44" s="253"/>
      <c r="CI44" s="253"/>
      <c r="CJ44" s="253"/>
      <c r="CK44" s="253"/>
      <c r="CL44" s="253"/>
      <c r="CM44" s="253"/>
      <c r="CN44" s="253"/>
      <c r="CO44" s="253"/>
      <c r="CP44" s="253"/>
      <c r="CQ44" s="253"/>
      <c r="CR44" s="253"/>
      <c r="CS44" s="253"/>
      <c r="CT44" s="253"/>
      <c r="CU44" s="253"/>
      <c r="CV44" s="253"/>
      <c r="CW44" s="253"/>
      <c r="CX44" s="253"/>
      <c r="CY44" s="253"/>
      <c r="CZ44" s="253"/>
      <c r="DA44" s="253"/>
      <c r="DB44" s="253"/>
      <c r="DC44" s="253"/>
      <c r="DD44" s="253"/>
      <c r="DE44" s="253"/>
      <c r="DF44" s="253"/>
      <c r="DG44" s="253"/>
      <c r="DH44" s="253"/>
      <c r="DI44" s="253"/>
      <c r="DJ44" s="253"/>
      <c r="DK44" s="253"/>
      <c r="DL44" s="253"/>
      <c r="DM44" s="253"/>
      <c r="DN44" s="253"/>
      <c r="DO44" s="253"/>
      <c r="DP44" s="253"/>
      <c r="DQ44" s="253"/>
      <c r="DR44" s="253"/>
      <c r="DS44" s="253"/>
      <c r="DT44" s="253"/>
      <c r="DU44" s="253"/>
      <c r="DV44" s="253"/>
      <c r="DW44" s="253"/>
      <c r="DX44" s="253"/>
      <c r="DY44" s="253"/>
      <c r="DZ44" s="253"/>
    </row>
    <row r="45" spans="1:130" s="254" customFormat="1" ht="19.5" customHeight="1" x14ac:dyDescent="0.2">
      <c r="A45" s="333"/>
      <c r="B45" s="330"/>
      <c r="C45" s="333"/>
      <c r="D45" s="330"/>
      <c r="E45" s="92"/>
      <c r="F45" s="92"/>
      <c r="G45" s="92"/>
      <c r="H45" s="92"/>
      <c r="I45" s="92"/>
      <c r="J45" s="92"/>
      <c r="K45" s="92"/>
      <c r="L45" s="92"/>
      <c r="M45" s="92"/>
      <c r="N45" s="92"/>
      <c r="O45" s="92"/>
      <c r="P45" s="255"/>
      <c r="Q45" s="606"/>
      <c r="R45" s="607"/>
      <c r="S45" s="607"/>
      <c r="T45" s="607"/>
      <c r="U45" s="607"/>
      <c r="V45" s="607"/>
      <c r="W45" s="607"/>
      <c r="X45" s="607"/>
      <c r="Y45" s="607"/>
      <c r="Z45" s="607"/>
      <c r="AA45" s="607"/>
      <c r="AB45" s="608"/>
      <c r="AC45" s="595"/>
      <c r="AD45" s="252"/>
      <c r="AE45" s="252"/>
      <c r="AF45" s="252"/>
      <c r="AG45" s="252"/>
      <c r="AH45" s="252"/>
      <c r="AI45" s="252"/>
      <c r="AJ45" s="252"/>
      <c r="AK45" s="252"/>
      <c r="AL45" s="252"/>
      <c r="AM45" s="252"/>
      <c r="AN45" s="252"/>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253"/>
      <c r="BW45" s="253"/>
      <c r="BX45" s="253"/>
      <c r="BY45" s="253"/>
      <c r="BZ45" s="253"/>
      <c r="CA45" s="253"/>
      <c r="CB45" s="253"/>
      <c r="CC45" s="253"/>
      <c r="CD45" s="253"/>
      <c r="CE45" s="253"/>
      <c r="CF45" s="253"/>
      <c r="CG45" s="253"/>
      <c r="CH45" s="253"/>
      <c r="CI45" s="253"/>
      <c r="CJ45" s="253"/>
      <c r="CK45" s="253"/>
      <c r="CL45" s="253"/>
      <c r="CM45" s="253"/>
      <c r="CN45" s="253"/>
      <c r="CO45" s="253"/>
      <c r="CP45" s="253"/>
      <c r="CQ45" s="253"/>
      <c r="CR45" s="253"/>
      <c r="CS45" s="253"/>
      <c r="CT45" s="253"/>
      <c r="CU45" s="253"/>
      <c r="CV45" s="253"/>
      <c r="CW45" s="253"/>
      <c r="CX45" s="253"/>
      <c r="CY45" s="253"/>
      <c r="CZ45" s="253"/>
      <c r="DA45" s="253"/>
      <c r="DB45" s="253"/>
      <c r="DC45" s="253"/>
      <c r="DD45" s="253"/>
      <c r="DE45" s="253"/>
      <c r="DF45" s="253"/>
      <c r="DG45" s="253"/>
      <c r="DH45" s="253"/>
      <c r="DI45" s="253"/>
      <c r="DJ45" s="253"/>
      <c r="DK45" s="253"/>
      <c r="DL45" s="253"/>
      <c r="DM45" s="253"/>
      <c r="DN45" s="253"/>
      <c r="DO45" s="253"/>
      <c r="DP45" s="253"/>
      <c r="DQ45" s="253"/>
      <c r="DR45" s="253"/>
      <c r="DS45" s="253"/>
      <c r="DT45" s="253"/>
      <c r="DU45" s="253"/>
      <c r="DV45" s="253"/>
      <c r="DW45" s="253"/>
      <c r="DX45" s="253"/>
      <c r="DY45" s="253"/>
      <c r="DZ45" s="253"/>
    </row>
    <row r="46" spans="1:130" s="253" customFormat="1" ht="18" customHeight="1" x14ac:dyDescent="0.2">
      <c r="A46" s="554" t="s">
        <v>122</v>
      </c>
      <c r="B46" s="598">
        <v>8.9999999999999993E-3</v>
      </c>
      <c r="C46" s="25" t="s">
        <v>79</v>
      </c>
      <c r="D46" s="26"/>
      <c r="E46" s="26"/>
      <c r="F46" s="26"/>
      <c r="G46" s="26"/>
      <c r="H46" s="26"/>
      <c r="I46" s="26"/>
      <c r="J46" s="26"/>
      <c r="K46" s="26">
        <v>0.2</v>
      </c>
      <c r="L46" s="26">
        <v>0.2</v>
      </c>
      <c r="M46" s="26">
        <v>0.2</v>
      </c>
      <c r="N46" s="26">
        <v>0.2</v>
      </c>
      <c r="O46" s="26">
        <v>0.2</v>
      </c>
      <c r="P46" s="87">
        <f t="shared" si="1"/>
        <v>1</v>
      </c>
      <c r="Q46" s="600" t="s">
        <v>238</v>
      </c>
      <c r="R46" s="601"/>
      <c r="S46" s="601"/>
      <c r="T46" s="601"/>
      <c r="U46" s="601"/>
      <c r="V46" s="601"/>
      <c r="W46" s="601"/>
      <c r="X46" s="601"/>
      <c r="Y46" s="601"/>
      <c r="Z46" s="601"/>
      <c r="AA46" s="601"/>
      <c r="AB46" s="602"/>
      <c r="AC46" s="595">
        <f>+LEN(Q46)</f>
        <v>267</v>
      </c>
      <c r="AD46" s="252"/>
      <c r="AE46" s="252"/>
      <c r="AF46" s="252"/>
      <c r="AG46" s="252"/>
      <c r="AH46" s="252"/>
      <c r="AI46" s="252"/>
      <c r="AJ46" s="252"/>
      <c r="AK46" s="252"/>
      <c r="AL46" s="252"/>
      <c r="AM46" s="252"/>
      <c r="AN46" s="252"/>
    </row>
    <row r="47" spans="1:130" s="253" customFormat="1" ht="18" customHeight="1" thickBot="1" x14ac:dyDescent="0.25">
      <c r="A47" s="597"/>
      <c r="B47" s="599"/>
      <c r="C47" s="21" t="s">
        <v>80</v>
      </c>
      <c r="D47" s="22"/>
      <c r="E47" s="22"/>
      <c r="F47" s="22"/>
      <c r="G47" s="22"/>
      <c r="H47" s="22"/>
      <c r="I47" s="22"/>
      <c r="J47" s="22"/>
      <c r="K47" s="22">
        <v>0.2</v>
      </c>
      <c r="L47" s="27">
        <v>0.2</v>
      </c>
      <c r="M47" s="22">
        <v>0.2</v>
      </c>
      <c r="N47" s="22">
        <v>0.2</v>
      </c>
      <c r="O47" s="22">
        <v>0.2</v>
      </c>
      <c r="P47" s="87">
        <f t="shared" si="1"/>
        <v>1</v>
      </c>
      <c r="Q47" s="603"/>
      <c r="R47" s="604"/>
      <c r="S47" s="604"/>
      <c r="T47" s="604"/>
      <c r="U47" s="604"/>
      <c r="V47" s="604"/>
      <c r="W47" s="604"/>
      <c r="X47" s="604"/>
      <c r="Y47" s="604"/>
      <c r="Z47" s="604"/>
      <c r="AA47" s="604"/>
      <c r="AB47" s="605"/>
      <c r="AC47" s="595"/>
      <c r="AD47" s="252"/>
      <c r="AE47" s="252"/>
      <c r="AF47" s="252"/>
      <c r="AG47" s="252"/>
      <c r="AH47" s="252"/>
      <c r="AI47" s="252"/>
      <c r="AJ47" s="252"/>
      <c r="AK47" s="252"/>
      <c r="AL47" s="252"/>
      <c r="AM47" s="252"/>
      <c r="AN47" s="252"/>
    </row>
    <row r="48" spans="1:130" s="253" customFormat="1" ht="19.5" customHeight="1" x14ac:dyDescent="0.2">
      <c r="A48" s="333"/>
      <c r="B48" s="330"/>
      <c r="C48" s="333"/>
      <c r="D48" s="330"/>
      <c r="E48" s="92"/>
      <c r="F48" s="92"/>
      <c r="G48" s="92"/>
      <c r="H48" s="92"/>
      <c r="I48" s="92"/>
      <c r="J48" s="92"/>
      <c r="K48" s="92"/>
      <c r="L48" s="92"/>
      <c r="M48" s="92"/>
      <c r="N48" s="92"/>
      <c r="O48" s="92"/>
      <c r="P48" s="255"/>
      <c r="Q48" s="606"/>
      <c r="R48" s="607"/>
      <c r="S48" s="607"/>
      <c r="T48" s="607"/>
      <c r="U48" s="607"/>
      <c r="V48" s="607"/>
      <c r="W48" s="607"/>
      <c r="X48" s="607"/>
      <c r="Y48" s="607"/>
      <c r="Z48" s="607"/>
      <c r="AA48" s="607"/>
      <c r="AB48" s="608"/>
      <c r="AC48" s="595"/>
      <c r="AD48" s="252"/>
      <c r="AE48" s="252"/>
      <c r="AF48" s="252"/>
      <c r="AG48" s="252"/>
      <c r="AH48" s="252"/>
      <c r="AI48" s="252"/>
      <c r="AJ48" s="252"/>
      <c r="AK48" s="252"/>
      <c r="AL48" s="252"/>
      <c r="AM48" s="252"/>
      <c r="AN48" s="252"/>
    </row>
    <row r="49" spans="1:40" s="253" customFormat="1" ht="271.14999999999998" customHeight="1" x14ac:dyDescent="0.2">
      <c r="A49" s="554" t="s">
        <v>123</v>
      </c>
      <c r="B49" s="598">
        <v>8.9999999999999993E-3</v>
      </c>
      <c r="C49" s="25" t="s">
        <v>79</v>
      </c>
      <c r="D49" s="26"/>
      <c r="E49" s="26"/>
      <c r="F49" s="26"/>
      <c r="G49" s="26"/>
      <c r="H49" s="26"/>
      <c r="I49" s="26"/>
      <c r="J49" s="26"/>
      <c r="K49" s="26">
        <v>0.2</v>
      </c>
      <c r="L49" s="26">
        <v>0.2</v>
      </c>
      <c r="M49" s="26">
        <v>0.2</v>
      </c>
      <c r="N49" s="26">
        <v>0.2</v>
      </c>
      <c r="O49" s="26">
        <v>0.2</v>
      </c>
      <c r="P49" s="87">
        <f t="shared" ref="P49" si="2">SUM(D49:O49)</f>
        <v>1</v>
      </c>
      <c r="Q49" s="600" t="s">
        <v>234</v>
      </c>
      <c r="R49" s="601"/>
      <c r="S49" s="601"/>
      <c r="T49" s="601"/>
      <c r="U49" s="601"/>
      <c r="V49" s="601"/>
      <c r="W49" s="601"/>
      <c r="X49" s="601"/>
      <c r="Y49" s="601"/>
      <c r="Z49" s="601"/>
      <c r="AA49" s="601"/>
      <c r="AB49" s="602"/>
      <c r="AC49" s="595">
        <f>+LEN(Q49)</f>
        <v>5725</v>
      </c>
      <c r="AD49" s="252"/>
      <c r="AE49" s="252"/>
      <c r="AF49" s="252"/>
      <c r="AG49" s="252"/>
      <c r="AH49" s="252"/>
      <c r="AI49" s="252"/>
      <c r="AJ49" s="252"/>
      <c r="AK49" s="252"/>
      <c r="AL49" s="252"/>
      <c r="AM49" s="252"/>
      <c r="AN49" s="252"/>
    </row>
    <row r="50" spans="1:40" s="253" customFormat="1" ht="271.14999999999998" customHeight="1" thickBot="1" x14ac:dyDescent="0.25">
      <c r="A50" s="597"/>
      <c r="B50" s="599"/>
      <c r="C50" s="21" t="s">
        <v>80</v>
      </c>
      <c r="D50" s="22"/>
      <c r="E50" s="22"/>
      <c r="F50" s="22"/>
      <c r="G50" s="22"/>
      <c r="H50" s="22"/>
      <c r="I50" s="22"/>
      <c r="J50" s="22"/>
      <c r="K50" s="22">
        <v>0.2</v>
      </c>
      <c r="L50" s="27">
        <v>0.2</v>
      </c>
      <c r="M50" s="27">
        <v>0.2</v>
      </c>
      <c r="N50" s="27">
        <v>0.2</v>
      </c>
      <c r="O50" s="27">
        <v>0.2</v>
      </c>
      <c r="P50" s="87">
        <f t="shared" si="1"/>
        <v>1</v>
      </c>
      <c r="Q50" s="603"/>
      <c r="R50" s="604"/>
      <c r="S50" s="604"/>
      <c r="T50" s="604"/>
      <c r="U50" s="604"/>
      <c r="V50" s="604"/>
      <c r="W50" s="604"/>
      <c r="X50" s="604"/>
      <c r="Y50" s="604"/>
      <c r="Z50" s="604"/>
      <c r="AA50" s="604"/>
      <c r="AB50" s="605"/>
      <c r="AC50" s="595"/>
      <c r="AD50" s="252"/>
      <c r="AE50" s="252"/>
      <c r="AF50" s="252"/>
      <c r="AG50" s="252"/>
      <c r="AH50" s="252"/>
      <c r="AI50" s="252"/>
      <c r="AJ50" s="252"/>
      <c r="AK50" s="252"/>
      <c r="AL50" s="252"/>
      <c r="AM50" s="252"/>
      <c r="AN50" s="252"/>
    </row>
    <row r="51" spans="1:40" s="253" customFormat="1" ht="19.5" customHeight="1" x14ac:dyDescent="0.2">
      <c r="A51" s="333"/>
      <c r="B51" s="330"/>
      <c r="C51" s="333"/>
      <c r="D51" s="330"/>
      <c r="E51" s="92"/>
      <c r="F51" s="92"/>
      <c r="G51" s="92"/>
      <c r="H51" s="92"/>
      <c r="I51" s="92"/>
      <c r="J51" s="92"/>
      <c r="K51" s="92"/>
      <c r="L51" s="92"/>
      <c r="M51" s="92"/>
      <c r="N51" s="92"/>
      <c r="O51" s="92"/>
      <c r="P51" s="255"/>
      <c r="Q51" s="606"/>
      <c r="R51" s="607"/>
      <c r="S51" s="607"/>
      <c r="T51" s="607"/>
      <c r="U51" s="607"/>
      <c r="V51" s="607"/>
      <c r="W51" s="607"/>
      <c r="X51" s="607"/>
      <c r="Y51" s="607"/>
      <c r="Z51" s="607"/>
      <c r="AA51" s="607"/>
      <c r="AB51" s="608"/>
      <c r="AC51" s="595"/>
      <c r="AD51" s="252"/>
      <c r="AE51" s="252"/>
      <c r="AF51" s="252"/>
      <c r="AG51" s="252"/>
      <c r="AH51" s="252"/>
      <c r="AI51" s="252"/>
      <c r="AJ51" s="252"/>
      <c r="AK51" s="252"/>
      <c r="AL51" s="252"/>
      <c r="AM51" s="252"/>
      <c r="AN51" s="252"/>
    </row>
    <row r="52" spans="1:40" s="253" customFormat="1" ht="70.900000000000006" customHeight="1" x14ac:dyDescent="0.2">
      <c r="A52" s="554" t="s">
        <v>124</v>
      </c>
      <c r="B52" s="598">
        <v>8.9999999999999993E-3</v>
      </c>
      <c r="C52" s="25" t="s">
        <v>79</v>
      </c>
      <c r="D52" s="26"/>
      <c r="E52" s="26"/>
      <c r="F52" s="26"/>
      <c r="G52" s="26"/>
      <c r="H52" s="26"/>
      <c r="I52" s="26"/>
      <c r="J52" s="26"/>
      <c r="K52" s="26">
        <v>0.2</v>
      </c>
      <c r="L52" s="26">
        <v>0.2</v>
      </c>
      <c r="M52" s="26">
        <v>0.2</v>
      </c>
      <c r="N52" s="26">
        <v>0.2</v>
      </c>
      <c r="O52" s="26">
        <v>0.2</v>
      </c>
      <c r="P52" s="87">
        <f t="shared" ref="P52" si="3">SUM(D52:O52)</f>
        <v>1</v>
      </c>
      <c r="Q52" s="610" t="s">
        <v>237</v>
      </c>
      <c r="R52" s="611"/>
      <c r="S52" s="611"/>
      <c r="T52" s="611"/>
      <c r="U52" s="611"/>
      <c r="V52" s="611"/>
      <c r="W52" s="611"/>
      <c r="X52" s="611"/>
      <c r="Y52" s="611"/>
      <c r="Z52" s="611"/>
      <c r="AA52" s="611"/>
      <c r="AB52" s="612"/>
      <c r="AC52" s="595">
        <f>+LEN(Q52)</f>
        <v>1576</v>
      </c>
      <c r="AD52" s="252"/>
      <c r="AE52" s="252"/>
      <c r="AF52" s="252"/>
      <c r="AG52" s="252"/>
      <c r="AH52" s="252"/>
      <c r="AI52" s="252"/>
      <c r="AJ52" s="252"/>
      <c r="AK52" s="252"/>
      <c r="AL52" s="252"/>
      <c r="AM52" s="252"/>
      <c r="AN52" s="252"/>
    </row>
    <row r="53" spans="1:40" s="253" customFormat="1" ht="70.900000000000006" customHeight="1" thickBot="1" x14ac:dyDescent="0.25">
      <c r="A53" s="597"/>
      <c r="B53" s="599"/>
      <c r="C53" s="21" t="s">
        <v>80</v>
      </c>
      <c r="D53" s="22"/>
      <c r="E53" s="22"/>
      <c r="F53" s="22"/>
      <c r="G53" s="22"/>
      <c r="H53" s="22"/>
      <c r="I53" s="22"/>
      <c r="J53" s="22"/>
      <c r="K53" s="22">
        <v>0.2</v>
      </c>
      <c r="L53" s="27">
        <v>0.2</v>
      </c>
      <c r="M53" s="27">
        <v>0.2</v>
      </c>
      <c r="N53" s="27">
        <v>0.2</v>
      </c>
      <c r="O53" s="27">
        <v>0.2</v>
      </c>
      <c r="P53" s="87">
        <f t="shared" si="1"/>
        <v>1</v>
      </c>
      <c r="Q53" s="613"/>
      <c r="R53" s="614"/>
      <c r="S53" s="614"/>
      <c r="T53" s="614"/>
      <c r="U53" s="614"/>
      <c r="V53" s="614"/>
      <c r="W53" s="614"/>
      <c r="X53" s="614"/>
      <c r="Y53" s="614"/>
      <c r="Z53" s="614"/>
      <c r="AA53" s="614"/>
      <c r="AB53" s="615"/>
      <c r="AC53" s="595"/>
      <c r="AD53" s="252"/>
      <c r="AE53" s="252"/>
      <c r="AF53" s="252"/>
      <c r="AG53" s="252"/>
      <c r="AH53" s="252"/>
      <c r="AI53" s="252"/>
      <c r="AJ53" s="252"/>
      <c r="AK53" s="252"/>
      <c r="AL53" s="252"/>
      <c r="AM53" s="252"/>
      <c r="AN53" s="252"/>
    </row>
    <row r="54" spans="1:40" s="253" customFormat="1" ht="18.75" customHeight="1" x14ac:dyDescent="0.2">
      <c r="A54" s="333"/>
      <c r="B54" s="330"/>
      <c r="C54" s="333"/>
      <c r="D54" s="330"/>
      <c r="E54" s="92"/>
      <c r="F54" s="92"/>
      <c r="G54" s="92"/>
      <c r="H54" s="92"/>
      <c r="I54" s="92"/>
      <c r="J54" s="92"/>
      <c r="K54" s="92"/>
      <c r="L54" s="92"/>
      <c r="M54" s="92"/>
      <c r="N54" s="92"/>
      <c r="O54" s="92"/>
      <c r="P54" s="255"/>
      <c r="Q54" s="616"/>
      <c r="R54" s="617"/>
      <c r="S54" s="617"/>
      <c r="T54" s="617"/>
      <c r="U54" s="617"/>
      <c r="V54" s="617"/>
      <c r="W54" s="617"/>
      <c r="X54" s="617"/>
      <c r="Y54" s="617"/>
      <c r="Z54" s="617"/>
      <c r="AA54" s="617"/>
      <c r="AB54" s="618"/>
      <c r="AC54" s="595"/>
      <c r="AD54" s="252"/>
      <c r="AE54" s="252"/>
      <c r="AF54" s="252"/>
      <c r="AG54" s="252"/>
      <c r="AH54" s="252"/>
      <c r="AI54" s="252"/>
      <c r="AJ54" s="252"/>
      <c r="AK54" s="252"/>
      <c r="AL54" s="252"/>
      <c r="AM54" s="252"/>
      <c r="AN54" s="252"/>
    </row>
    <row r="55" spans="1:40" ht="17.25" customHeight="1" thickBot="1" x14ac:dyDescent="0.25">
      <c r="A55" s="131"/>
      <c r="B55" s="150"/>
      <c r="C55" s="123"/>
      <c r="D55" s="123"/>
      <c r="E55" s="123"/>
      <c r="F55" s="123"/>
      <c r="G55" s="123"/>
      <c r="H55" s="123"/>
      <c r="I55" s="123"/>
      <c r="J55" s="123"/>
      <c r="K55" s="123"/>
      <c r="L55" s="123"/>
      <c r="M55" s="123"/>
      <c r="N55" s="123"/>
      <c r="O55" s="123"/>
      <c r="P55" s="123"/>
      <c r="Q55" s="123"/>
      <c r="R55" s="123"/>
      <c r="S55" s="123"/>
      <c r="T55" s="123"/>
      <c r="U55" s="123"/>
      <c r="V55" s="123"/>
      <c r="W55" s="123"/>
      <c r="X55" s="134"/>
      <c r="Y55" s="123"/>
      <c r="Z55" s="123"/>
      <c r="AA55" s="123"/>
      <c r="AB55" s="7"/>
      <c r="AC55" s="287"/>
      <c r="AD55" s="232"/>
      <c r="AE55" s="232"/>
      <c r="AF55" s="232"/>
      <c r="AG55" s="232"/>
      <c r="AH55" s="232"/>
      <c r="AI55" s="232"/>
      <c r="AJ55" s="232"/>
      <c r="AK55" s="232"/>
      <c r="AL55" s="232"/>
      <c r="AM55" s="232"/>
      <c r="AN55" s="232"/>
    </row>
    <row r="56" spans="1:40" ht="40.5" customHeight="1" x14ac:dyDescent="0.2">
      <c r="A56" s="619" t="s">
        <v>83</v>
      </c>
      <c r="B56" s="431" t="s">
        <v>84</v>
      </c>
      <c r="C56" s="360"/>
      <c r="D56" s="360"/>
      <c r="E56" s="360"/>
      <c r="F56" s="360"/>
      <c r="G56" s="432"/>
      <c r="H56" s="429" t="s">
        <v>85</v>
      </c>
      <c r="I56" s="388"/>
      <c r="J56" s="388"/>
      <c r="K56" s="388"/>
      <c r="L56" s="388"/>
      <c r="M56" s="388"/>
      <c r="N56" s="431" t="s">
        <v>84</v>
      </c>
      <c r="O56" s="360"/>
      <c r="P56" s="360"/>
      <c r="Q56" s="360"/>
      <c r="R56" s="360"/>
      <c r="S56" s="432"/>
      <c r="T56" s="433" t="s">
        <v>86</v>
      </c>
      <c r="U56" s="388"/>
      <c r="V56" s="388"/>
      <c r="W56" s="434"/>
      <c r="X56" s="431" t="s">
        <v>87</v>
      </c>
      <c r="Y56" s="360"/>
      <c r="Z56" s="360"/>
      <c r="AA56" s="360"/>
      <c r="AB56" s="361"/>
      <c r="AC56" s="287"/>
      <c r="AD56" s="232"/>
      <c r="AE56" s="232"/>
      <c r="AF56" s="232"/>
      <c r="AG56" s="232"/>
      <c r="AH56" s="232"/>
      <c r="AI56" s="232"/>
      <c r="AJ56" s="232"/>
      <c r="AK56" s="232"/>
      <c r="AL56" s="232"/>
      <c r="AM56" s="232"/>
      <c r="AN56" s="232"/>
    </row>
    <row r="57" spans="1:40" ht="27" customHeight="1" x14ac:dyDescent="0.2">
      <c r="A57" s="352"/>
      <c r="B57" s="435" t="s">
        <v>168</v>
      </c>
      <c r="C57" s="363"/>
      <c r="D57" s="363"/>
      <c r="E57" s="363"/>
      <c r="F57" s="363"/>
      <c r="G57" s="364"/>
      <c r="H57" s="354"/>
      <c r="I57" s="609"/>
      <c r="J57" s="609"/>
      <c r="K57" s="609"/>
      <c r="L57" s="609"/>
      <c r="M57" s="609"/>
      <c r="N57" s="435" t="s">
        <v>88</v>
      </c>
      <c r="O57" s="363"/>
      <c r="P57" s="363"/>
      <c r="Q57" s="363"/>
      <c r="R57" s="363"/>
      <c r="S57" s="364"/>
      <c r="T57" s="354"/>
      <c r="U57" s="609"/>
      <c r="V57" s="609"/>
      <c r="W57" s="355"/>
      <c r="X57" s="435" t="s">
        <v>166</v>
      </c>
      <c r="Y57" s="363"/>
      <c r="Z57" s="363"/>
      <c r="AA57" s="363"/>
      <c r="AB57" s="381"/>
      <c r="AC57" s="287"/>
      <c r="AD57" s="232"/>
      <c r="AE57" s="232"/>
      <c r="AF57" s="232"/>
      <c r="AG57" s="232"/>
      <c r="AH57" s="232"/>
      <c r="AI57" s="232"/>
      <c r="AJ57" s="232"/>
      <c r="AK57" s="232"/>
      <c r="AL57" s="232"/>
      <c r="AM57" s="232"/>
      <c r="AN57" s="232"/>
    </row>
    <row r="58" spans="1:40" ht="27" customHeight="1" thickBot="1" x14ac:dyDescent="0.25">
      <c r="A58" s="428"/>
      <c r="B58" s="426" t="s">
        <v>167</v>
      </c>
      <c r="C58" s="340"/>
      <c r="D58" s="340"/>
      <c r="E58" s="340"/>
      <c r="F58" s="340"/>
      <c r="G58" s="341"/>
      <c r="H58" s="430"/>
      <c r="I58" s="385"/>
      <c r="J58" s="385"/>
      <c r="K58" s="385"/>
      <c r="L58" s="385"/>
      <c r="M58" s="385"/>
      <c r="N58" s="426" t="s">
        <v>91</v>
      </c>
      <c r="O58" s="340"/>
      <c r="P58" s="340"/>
      <c r="Q58" s="340"/>
      <c r="R58" s="340"/>
      <c r="S58" s="341"/>
      <c r="T58" s="430"/>
      <c r="U58" s="385"/>
      <c r="V58" s="385"/>
      <c r="W58" s="369"/>
      <c r="X58" s="426" t="s">
        <v>92</v>
      </c>
      <c r="Y58" s="340"/>
      <c r="Z58" s="340"/>
      <c r="AA58" s="340"/>
      <c r="AB58" s="342"/>
      <c r="AC58" s="287"/>
      <c r="AD58" s="232"/>
      <c r="AE58" s="232"/>
      <c r="AF58" s="232"/>
      <c r="AG58" s="232"/>
      <c r="AH58" s="232"/>
      <c r="AI58" s="232"/>
      <c r="AJ58" s="232"/>
      <c r="AK58" s="232"/>
      <c r="AL58" s="232"/>
      <c r="AM58" s="232"/>
      <c r="AN58" s="232"/>
    </row>
    <row r="59" spans="1:40" ht="13.5" customHeight="1" x14ac:dyDescent="0.2">
      <c r="A59" s="232"/>
      <c r="B59" s="232"/>
      <c r="C59" s="232"/>
      <c r="D59" s="232"/>
      <c r="E59" s="232"/>
      <c r="F59" s="232"/>
      <c r="G59" s="245"/>
      <c r="H59" s="232"/>
      <c r="I59" s="232"/>
      <c r="J59" s="232"/>
      <c r="K59" s="232"/>
      <c r="L59" s="232"/>
      <c r="M59" s="232"/>
      <c r="N59" s="232"/>
      <c r="O59" s="232"/>
      <c r="P59" s="232"/>
      <c r="Q59" s="232"/>
      <c r="R59" s="232"/>
      <c r="S59" s="232"/>
      <c r="T59" s="232"/>
      <c r="U59" s="232"/>
      <c r="V59" s="232"/>
      <c r="W59" s="232"/>
      <c r="X59" s="232"/>
      <c r="Y59" s="232"/>
      <c r="Z59" s="232"/>
      <c r="AA59" s="232"/>
      <c r="AB59" s="232"/>
      <c r="AC59" s="287"/>
      <c r="AD59" s="232"/>
      <c r="AE59" s="232"/>
      <c r="AF59" s="232"/>
      <c r="AG59" s="232"/>
      <c r="AH59" s="232"/>
      <c r="AI59" s="232"/>
      <c r="AJ59" s="232"/>
      <c r="AK59" s="232"/>
      <c r="AL59" s="232"/>
      <c r="AM59" s="232"/>
      <c r="AN59" s="232"/>
    </row>
    <row r="60" spans="1:40" ht="13.5" customHeight="1" x14ac:dyDescent="0.2">
      <c r="A60" s="232"/>
      <c r="B60" s="245">
        <v>0.06</v>
      </c>
      <c r="C60" s="232"/>
      <c r="D60" s="232"/>
      <c r="E60" s="232"/>
      <c r="F60" s="256"/>
      <c r="G60" s="257"/>
      <c r="H60" s="232"/>
      <c r="I60" s="232"/>
      <c r="J60" s="232"/>
      <c r="K60" s="232"/>
      <c r="L60" s="232"/>
      <c r="M60" s="232"/>
      <c r="N60" s="232"/>
      <c r="O60" s="232"/>
      <c r="P60" s="232"/>
      <c r="Q60" s="232"/>
      <c r="R60" s="232"/>
      <c r="S60" s="232"/>
      <c r="T60" s="232"/>
      <c r="U60" s="232"/>
      <c r="V60" s="232"/>
      <c r="W60" s="232"/>
      <c r="X60" s="232"/>
      <c r="Y60" s="232"/>
      <c r="Z60" s="232"/>
      <c r="AA60" s="232"/>
      <c r="AB60" s="232"/>
      <c r="AC60" s="287"/>
      <c r="AD60" s="232"/>
      <c r="AE60" s="232"/>
      <c r="AF60" s="232"/>
      <c r="AG60" s="232"/>
      <c r="AH60" s="232"/>
      <c r="AI60" s="232"/>
      <c r="AJ60" s="232"/>
      <c r="AK60" s="232"/>
      <c r="AL60" s="232"/>
      <c r="AM60" s="232"/>
      <c r="AN60" s="232"/>
    </row>
    <row r="61" spans="1:40" ht="13.5" customHeight="1" x14ac:dyDescent="0.2">
      <c r="A61" s="232"/>
      <c r="B61" s="258">
        <f>+B60/7</f>
        <v>8.5714285714285719E-3</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87"/>
      <c r="AD61" s="232"/>
      <c r="AE61" s="232"/>
      <c r="AF61" s="232"/>
      <c r="AG61" s="232"/>
      <c r="AH61" s="232"/>
      <c r="AI61" s="232"/>
      <c r="AJ61" s="232"/>
      <c r="AK61" s="232"/>
      <c r="AL61" s="232"/>
      <c r="AM61" s="232"/>
      <c r="AN61" s="232"/>
    </row>
    <row r="62" spans="1:40" ht="13.5" customHeight="1" x14ac:dyDescent="0.2">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87"/>
      <c r="AD62" s="232"/>
      <c r="AE62" s="232"/>
      <c r="AF62" s="232"/>
      <c r="AG62" s="232"/>
      <c r="AH62" s="232"/>
      <c r="AI62" s="232"/>
      <c r="AJ62" s="232"/>
      <c r="AK62" s="232"/>
      <c r="AL62" s="232"/>
      <c r="AM62" s="232"/>
      <c r="AN62" s="232"/>
    </row>
    <row r="63" spans="1:40" s="259" customFormat="1" ht="22.15" customHeight="1" x14ac:dyDescent="0.2">
      <c r="A63" s="440" t="s">
        <v>59</v>
      </c>
      <c r="B63" s="440" t="s">
        <v>60</v>
      </c>
      <c r="C63" s="440" t="s">
        <v>61</v>
      </c>
      <c r="D63" s="440"/>
      <c r="E63" s="440"/>
      <c r="F63" s="440"/>
      <c r="G63" s="440"/>
      <c r="H63" s="440"/>
      <c r="I63" s="440"/>
      <c r="J63" s="440"/>
      <c r="K63" s="440"/>
      <c r="L63" s="440"/>
      <c r="M63" s="440"/>
      <c r="N63" s="440"/>
      <c r="O63" s="440"/>
      <c r="P63" s="440"/>
      <c r="AC63" s="290"/>
    </row>
    <row r="64" spans="1:40" s="259" customFormat="1" ht="22.15" customHeight="1" x14ac:dyDescent="0.2">
      <c r="A64" s="440"/>
      <c r="B64" s="440"/>
      <c r="C64" s="230" t="s">
        <v>63</v>
      </c>
      <c r="D64" s="230" t="s">
        <v>64</v>
      </c>
      <c r="E64" s="230" t="s">
        <v>65</v>
      </c>
      <c r="F64" s="230" t="s">
        <v>66</v>
      </c>
      <c r="G64" s="230" t="s">
        <v>67</v>
      </c>
      <c r="H64" s="230" t="s">
        <v>68</v>
      </c>
      <c r="I64" s="230" t="s">
        <v>69</v>
      </c>
      <c r="J64" s="230" t="s">
        <v>70</v>
      </c>
      <c r="K64" s="230" t="s">
        <v>71</v>
      </c>
      <c r="L64" s="230" t="s">
        <v>72</v>
      </c>
      <c r="M64" s="230" t="s">
        <v>73</v>
      </c>
      <c r="N64" s="230" t="s">
        <v>74</v>
      </c>
      <c r="O64" s="230" t="s">
        <v>75</v>
      </c>
      <c r="P64" s="230" t="s">
        <v>76</v>
      </c>
      <c r="AC64" s="290"/>
    </row>
    <row r="65" spans="1:40" s="263" customFormat="1" ht="22.15" customHeight="1" x14ac:dyDescent="0.25">
      <c r="A65" s="596" t="str">
        <f>+A37</f>
        <v>Acompañar técnicamente el desarrollo de las mesas de trabajo con los sectores de la administración distrital y el Consejo Consultivo de Mujeres - EA.</v>
      </c>
      <c r="B65" s="317">
        <f>+B34</f>
        <v>8.9999999999999993E-3</v>
      </c>
      <c r="C65" s="155" t="s">
        <v>79</v>
      </c>
      <c r="D65" s="260">
        <f>+D34*$B$34/$P$34</f>
        <v>0</v>
      </c>
      <c r="E65" s="260">
        <f t="shared" ref="E65:O65" si="4">+E34*$B$34/$P$34</f>
        <v>0</v>
      </c>
      <c r="F65" s="260">
        <f t="shared" si="4"/>
        <v>0</v>
      </c>
      <c r="G65" s="260">
        <f t="shared" si="4"/>
        <v>0</v>
      </c>
      <c r="H65" s="260">
        <f t="shared" si="4"/>
        <v>0</v>
      </c>
      <c r="I65" s="260">
        <f t="shared" si="4"/>
        <v>0</v>
      </c>
      <c r="J65" s="260">
        <f t="shared" si="4"/>
        <v>0</v>
      </c>
      <c r="K65" s="260">
        <f t="shared" si="4"/>
        <v>1.8E-3</v>
      </c>
      <c r="L65" s="260">
        <f t="shared" si="4"/>
        <v>1.8E-3</v>
      </c>
      <c r="M65" s="260">
        <f t="shared" si="4"/>
        <v>1.8E-3</v>
      </c>
      <c r="N65" s="260">
        <f t="shared" si="4"/>
        <v>1.8E-3</v>
      </c>
      <c r="O65" s="260">
        <f t="shared" si="4"/>
        <v>1.8E-3</v>
      </c>
      <c r="P65" s="261">
        <f>SUM(D65:O65)</f>
        <v>8.9999999999999993E-3</v>
      </c>
      <c r="Q65" s="262"/>
    </row>
    <row r="66" spans="1:40" s="263" customFormat="1" ht="22.15" customHeight="1" x14ac:dyDescent="0.25">
      <c r="A66" s="596"/>
      <c r="B66" s="318"/>
      <c r="C66" s="161" t="s">
        <v>80</v>
      </c>
      <c r="D66" s="264">
        <f>+D35*$B$34/$P$34</f>
        <v>0</v>
      </c>
      <c r="E66" s="264">
        <f t="shared" ref="E66:O66" si="5">+E35*$B$34/$P$34</f>
        <v>0</v>
      </c>
      <c r="F66" s="264">
        <f t="shared" si="5"/>
        <v>0</v>
      </c>
      <c r="G66" s="264">
        <f t="shared" si="5"/>
        <v>0</v>
      </c>
      <c r="H66" s="264">
        <f t="shared" si="5"/>
        <v>0</v>
      </c>
      <c r="I66" s="264">
        <f t="shared" si="5"/>
        <v>0</v>
      </c>
      <c r="J66" s="264">
        <f t="shared" si="5"/>
        <v>0</v>
      </c>
      <c r="K66" s="264">
        <f t="shared" si="5"/>
        <v>1.8E-3</v>
      </c>
      <c r="L66" s="264">
        <f t="shared" si="5"/>
        <v>1.8E-3</v>
      </c>
      <c r="M66" s="264">
        <f t="shared" si="5"/>
        <v>1.8E-3</v>
      </c>
      <c r="N66" s="264">
        <f t="shared" si="5"/>
        <v>1.8E-3</v>
      </c>
      <c r="O66" s="264">
        <f t="shared" si="5"/>
        <v>1.8E-3</v>
      </c>
      <c r="P66" s="265">
        <f>SUM(D66:O66)</f>
        <v>8.9999999999999993E-3</v>
      </c>
      <c r="AC66" s="262"/>
    </row>
    <row r="67" spans="1:40" s="263" customFormat="1" ht="22.15" customHeight="1" x14ac:dyDescent="0.25">
      <c r="A67" s="596" t="str">
        <f>+A40</f>
        <v>Acompañar técnicamente el desarrollo de comisiones de trabajo del Espacio Autónomo del Consejo Consultivo de Mujeres.</v>
      </c>
      <c r="B67" s="317">
        <f>+B37</f>
        <v>8.9999999999999993E-3</v>
      </c>
      <c r="C67" s="155" t="s">
        <v>79</v>
      </c>
      <c r="D67" s="260">
        <f>+D37*$B$37/$P$37</f>
        <v>0</v>
      </c>
      <c r="E67" s="260">
        <f t="shared" ref="E67:O67" si="6">+E37*$B$37/$P$37</f>
        <v>0</v>
      </c>
      <c r="F67" s="260">
        <f t="shared" si="6"/>
        <v>0</v>
      </c>
      <c r="G67" s="260">
        <f t="shared" si="6"/>
        <v>0</v>
      </c>
      <c r="H67" s="260">
        <f t="shared" si="6"/>
        <v>0</v>
      </c>
      <c r="I67" s="260">
        <f t="shared" si="6"/>
        <v>0</v>
      </c>
      <c r="J67" s="260">
        <f t="shared" si="6"/>
        <v>0</v>
      </c>
      <c r="K67" s="260">
        <f t="shared" si="6"/>
        <v>1.8E-3</v>
      </c>
      <c r="L67" s="260">
        <f t="shared" si="6"/>
        <v>1.8E-3</v>
      </c>
      <c r="M67" s="260">
        <f t="shared" si="6"/>
        <v>1.8E-3</v>
      </c>
      <c r="N67" s="260">
        <f t="shared" si="6"/>
        <v>1.8E-3</v>
      </c>
      <c r="O67" s="260">
        <f t="shared" si="6"/>
        <v>1.8E-3</v>
      </c>
      <c r="P67" s="261">
        <f t="shared" ref="P67:P72" si="7">SUM(D67:O67)</f>
        <v>8.9999999999999993E-3</v>
      </c>
      <c r="Q67" s="262"/>
    </row>
    <row r="68" spans="1:40" s="263" customFormat="1" ht="22.15" customHeight="1" x14ac:dyDescent="0.25">
      <c r="A68" s="596"/>
      <c r="B68" s="318"/>
      <c r="C68" s="161" t="s">
        <v>80</v>
      </c>
      <c r="D68" s="264">
        <f>+D38*$B$37/$P$37</f>
        <v>0</v>
      </c>
      <c r="E68" s="264">
        <f t="shared" ref="E68:O68" si="8">+E38*$B$37/$P$37</f>
        <v>0</v>
      </c>
      <c r="F68" s="264">
        <f t="shared" si="8"/>
        <v>0</v>
      </c>
      <c r="G68" s="264">
        <f t="shared" si="8"/>
        <v>0</v>
      </c>
      <c r="H68" s="264">
        <f t="shared" si="8"/>
        <v>0</v>
      </c>
      <c r="I68" s="264">
        <f t="shared" si="8"/>
        <v>0</v>
      </c>
      <c r="J68" s="264">
        <f t="shared" si="8"/>
        <v>0</v>
      </c>
      <c r="K68" s="264">
        <f t="shared" si="8"/>
        <v>1.8E-3</v>
      </c>
      <c r="L68" s="264">
        <f t="shared" si="8"/>
        <v>1.8E-3</v>
      </c>
      <c r="M68" s="264">
        <f t="shared" si="8"/>
        <v>1.8E-3</v>
      </c>
      <c r="N68" s="264">
        <f t="shared" si="8"/>
        <v>1.8E-3</v>
      </c>
      <c r="O68" s="264">
        <f t="shared" si="8"/>
        <v>1.8E-3</v>
      </c>
      <c r="P68" s="265">
        <f t="shared" si="7"/>
        <v>8.9999999999999993E-3</v>
      </c>
      <c r="AC68" s="262"/>
    </row>
    <row r="69" spans="1:40" s="263" customFormat="1" ht="22.15" customHeight="1" x14ac:dyDescent="0.25">
      <c r="A69" s="596" t="str">
        <f>+A43</f>
        <v>Diseñar e implementar una propuesta para el proceso eleccionario del Consejo Consultivo de Mujeres - Espacio Autónomo.</v>
      </c>
      <c r="B69" s="317">
        <f>B40</f>
        <v>8.9999999999999993E-3</v>
      </c>
      <c r="C69" s="155" t="s">
        <v>79</v>
      </c>
      <c r="D69" s="260">
        <f>+D40*$B$40/$P$40</f>
        <v>0</v>
      </c>
      <c r="E69" s="260">
        <f t="shared" ref="E69:O69" si="9">+E40*$B$40/$P$40</f>
        <v>0</v>
      </c>
      <c r="F69" s="260">
        <f t="shared" si="9"/>
        <v>0</v>
      </c>
      <c r="G69" s="260">
        <f t="shared" si="9"/>
        <v>0</v>
      </c>
      <c r="H69" s="260">
        <f t="shared" si="9"/>
        <v>0</v>
      </c>
      <c r="I69" s="260">
        <f t="shared" si="9"/>
        <v>0</v>
      </c>
      <c r="J69" s="260">
        <f t="shared" si="9"/>
        <v>0</v>
      </c>
      <c r="K69" s="260">
        <f t="shared" si="9"/>
        <v>1.8E-3</v>
      </c>
      <c r="L69" s="260">
        <f t="shared" si="9"/>
        <v>1.8E-3</v>
      </c>
      <c r="M69" s="260">
        <f t="shared" si="9"/>
        <v>1.8E-3</v>
      </c>
      <c r="N69" s="260">
        <f t="shared" si="9"/>
        <v>1.8E-3</v>
      </c>
      <c r="O69" s="260">
        <f t="shared" si="9"/>
        <v>1.8E-3</v>
      </c>
      <c r="P69" s="261">
        <f>SUM(D69:O69)</f>
        <v>8.9999999999999993E-3</v>
      </c>
      <c r="Q69" s="262"/>
    </row>
    <row r="70" spans="1:40" s="263" customFormat="1" ht="22.15" customHeight="1" x14ac:dyDescent="0.25">
      <c r="A70" s="596"/>
      <c r="B70" s="318"/>
      <c r="C70" s="161" t="s">
        <v>80</v>
      </c>
      <c r="D70" s="264">
        <f>+D41*$B$40/$P$40</f>
        <v>0</v>
      </c>
      <c r="E70" s="264">
        <f t="shared" ref="E70:O70" si="10">+E41*$B$40/$P$40</f>
        <v>0</v>
      </c>
      <c r="F70" s="264">
        <f t="shared" si="10"/>
        <v>0</v>
      </c>
      <c r="G70" s="264">
        <f t="shared" si="10"/>
        <v>0</v>
      </c>
      <c r="H70" s="264">
        <f t="shared" si="10"/>
        <v>0</v>
      </c>
      <c r="I70" s="264">
        <f t="shared" si="10"/>
        <v>0</v>
      </c>
      <c r="J70" s="264">
        <f t="shared" si="10"/>
        <v>0</v>
      </c>
      <c r="K70" s="264">
        <f t="shared" si="10"/>
        <v>1.8E-3</v>
      </c>
      <c r="L70" s="264">
        <f t="shared" si="10"/>
        <v>1.8E-3</v>
      </c>
      <c r="M70" s="264">
        <f t="shared" si="10"/>
        <v>1.8E-3</v>
      </c>
      <c r="N70" s="264">
        <f t="shared" si="10"/>
        <v>1.8E-3</v>
      </c>
      <c r="O70" s="264">
        <f t="shared" si="10"/>
        <v>1.8E-3</v>
      </c>
      <c r="P70" s="265">
        <f>SUM(D70:O70)</f>
        <v>8.9999999999999993E-3</v>
      </c>
      <c r="AC70" s="262"/>
    </row>
    <row r="71" spans="1:40" s="263" customFormat="1" ht="22.15" customHeight="1" x14ac:dyDescent="0.25">
      <c r="A71" s="596" t="str">
        <f>+A46</f>
        <v>Acompañar técnicamente la transversalización del enfoque de género a las bancadas de mujeres del Concejo de Bogotá.</v>
      </c>
      <c r="B71" s="317">
        <f>+B43</f>
        <v>6.0000000000000001E-3</v>
      </c>
      <c r="C71" s="155" t="s">
        <v>79</v>
      </c>
      <c r="D71" s="260">
        <f>+D43*$B$43/$P$43</f>
        <v>0</v>
      </c>
      <c r="E71" s="260">
        <f t="shared" ref="E71:O71" si="11">+E43*$B$43/$P$43</f>
        <v>0</v>
      </c>
      <c r="F71" s="260">
        <f t="shared" si="11"/>
        <v>0</v>
      </c>
      <c r="G71" s="260">
        <f t="shared" si="11"/>
        <v>0</v>
      </c>
      <c r="H71" s="260">
        <f t="shared" si="11"/>
        <v>0</v>
      </c>
      <c r="I71" s="260">
        <f t="shared" si="11"/>
        <v>0</v>
      </c>
      <c r="J71" s="260">
        <f t="shared" si="11"/>
        <v>0</v>
      </c>
      <c r="K71" s="260">
        <f t="shared" si="11"/>
        <v>1.2000000000000001E-3</v>
      </c>
      <c r="L71" s="260">
        <f t="shared" si="11"/>
        <v>1.2000000000000001E-3</v>
      </c>
      <c r="M71" s="260">
        <f t="shared" si="11"/>
        <v>1.2000000000000001E-3</v>
      </c>
      <c r="N71" s="260">
        <f t="shared" si="11"/>
        <v>1.2000000000000001E-3</v>
      </c>
      <c r="O71" s="260">
        <f t="shared" si="11"/>
        <v>1.2000000000000001E-3</v>
      </c>
      <c r="P71" s="261">
        <f>SUM(D71:O71)</f>
        <v>6.0000000000000001E-3</v>
      </c>
      <c r="Q71" s="262"/>
    </row>
    <row r="72" spans="1:40" s="263" customFormat="1" ht="22.15" customHeight="1" x14ac:dyDescent="0.25">
      <c r="A72" s="596"/>
      <c r="B72" s="318"/>
      <c r="C72" s="161" t="s">
        <v>80</v>
      </c>
      <c r="D72" s="264">
        <f>+D44*$B$43/$P$43</f>
        <v>0</v>
      </c>
      <c r="E72" s="264">
        <f t="shared" ref="E72:O72" si="12">+E44*$B$43/$P$43</f>
        <v>0</v>
      </c>
      <c r="F72" s="264">
        <f t="shared" si="12"/>
        <v>0</v>
      </c>
      <c r="G72" s="264">
        <f t="shared" si="12"/>
        <v>0</v>
      </c>
      <c r="H72" s="264">
        <f t="shared" si="12"/>
        <v>0</v>
      </c>
      <c r="I72" s="264">
        <f t="shared" si="12"/>
        <v>0</v>
      </c>
      <c r="J72" s="264">
        <f t="shared" si="12"/>
        <v>0</v>
      </c>
      <c r="K72" s="264">
        <f t="shared" si="12"/>
        <v>1.2000000000000001E-3</v>
      </c>
      <c r="L72" s="264">
        <f t="shared" si="12"/>
        <v>1.2000000000000001E-3</v>
      </c>
      <c r="M72" s="264">
        <f t="shared" si="12"/>
        <v>1.2000000000000001E-3</v>
      </c>
      <c r="N72" s="264">
        <f t="shared" si="12"/>
        <v>1.2000000000000001E-3</v>
      </c>
      <c r="O72" s="264">
        <f t="shared" si="12"/>
        <v>1.2000000000000001E-3</v>
      </c>
      <c r="P72" s="265">
        <f t="shared" si="7"/>
        <v>6.0000000000000001E-3</v>
      </c>
      <c r="AC72" s="262"/>
    </row>
    <row r="73" spans="1:40" s="263" customFormat="1" ht="22.15" customHeight="1" x14ac:dyDescent="0.25">
      <c r="A73" s="596" t="str">
        <f>+A49</f>
        <v>Acompañar técnicamente a las instancias de participación y representación de las mujeres priorizadas en el Distrito para fortalecer sus capacidades de liderazgo.</v>
      </c>
      <c r="B73" s="317">
        <f>+B46</f>
        <v>8.9999999999999993E-3</v>
      </c>
      <c r="C73" s="155" t="s">
        <v>79</v>
      </c>
      <c r="D73" s="260">
        <f>+D46*$B$46/$P$46</f>
        <v>0</v>
      </c>
      <c r="E73" s="260">
        <f t="shared" ref="E73:O73" si="13">+E46*$B$46/$P$46</f>
        <v>0</v>
      </c>
      <c r="F73" s="260">
        <f t="shared" si="13"/>
        <v>0</v>
      </c>
      <c r="G73" s="260">
        <f t="shared" si="13"/>
        <v>0</v>
      </c>
      <c r="H73" s="260">
        <f t="shared" si="13"/>
        <v>0</v>
      </c>
      <c r="I73" s="260">
        <f t="shared" si="13"/>
        <v>0</v>
      </c>
      <c r="J73" s="260">
        <f t="shared" si="13"/>
        <v>0</v>
      </c>
      <c r="K73" s="260">
        <f t="shared" si="13"/>
        <v>1.8E-3</v>
      </c>
      <c r="L73" s="260">
        <f t="shared" si="13"/>
        <v>1.8E-3</v>
      </c>
      <c r="M73" s="260">
        <f t="shared" si="13"/>
        <v>1.8E-3</v>
      </c>
      <c r="N73" s="260">
        <f t="shared" si="13"/>
        <v>1.8E-3</v>
      </c>
      <c r="O73" s="260">
        <f t="shared" si="13"/>
        <v>1.8E-3</v>
      </c>
      <c r="P73" s="261">
        <f>SUM(D73:O73)</f>
        <v>8.9999999999999993E-3</v>
      </c>
      <c r="Q73" s="262"/>
    </row>
    <row r="74" spans="1:40" s="263" customFormat="1" ht="22.15" customHeight="1" x14ac:dyDescent="0.25">
      <c r="A74" s="596"/>
      <c r="B74" s="318"/>
      <c r="C74" s="161" t="s">
        <v>80</v>
      </c>
      <c r="D74" s="264">
        <f>+D47*$B$46/$P$46</f>
        <v>0</v>
      </c>
      <c r="E74" s="264">
        <f t="shared" ref="E74:O74" si="14">+E47*$B$46/$P$46</f>
        <v>0</v>
      </c>
      <c r="F74" s="264">
        <f t="shared" si="14"/>
        <v>0</v>
      </c>
      <c r="G74" s="264">
        <f t="shared" si="14"/>
        <v>0</v>
      </c>
      <c r="H74" s="264">
        <f t="shared" si="14"/>
        <v>0</v>
      </c>
      <c r="I74" s="264">
        <f t="shared" si="14"/>
        <v>0</v>
      </c>
      <c r="J74" s="264">
        <f t="shared" si="14"/>
        <v>0</v>
      </c>
      <c r="K74" s="264">
        <f t="shared" si="14"/>
        <v>1.8E-3</v>
      </c>
      <c r="L74" s="264">
        <f t="shared" si="14"/>
        <v>1.8E-3</v>
      </c>
      <c r="M74" s="264">
        <f t="shared" si="14"/>
        <v>1.8E-3</v>
      </c>
      <c r="N74" s="264">
        <f t="shared" si="14"/>
        <v>1.8E-3</v>
      </c>
      <c r="O74" s="264">
        <f t="shared" si="14"/>
        <v>1.8E-3</v>
      </c>
      <c r="P74" s="265">
        <f>SUM(D74:O74)</f>
        <v>8.9999999999999993E-3</v>
      </c>
      <c r="AC74" s="262"/>
    </row>
    <row r="75" spans="1:40" s="263" customFormat="1" ht="22.15" customHeight="1" x14ac:dyDescent="0.25">
      <c r="A75" s="596" t="str">
        <f>+A52</f>
        <v>Desarrollar la estrategia de corresponsabilidad en articulación con el derecho a la participación.</v>
      </c>
      <c r="B75" s="317">
        <f>+B49</f>
        <v>8.9999999999999993E-3</v>
      </c>
      <c r="C75" s="155" t="s">
        <v>79</v>
      </c>
      <c r="D75" s="260">
        <f>+D49*$B$49/$P$49</f>
        <v>0</v>
      </c>
      <c r="E75" s="260">
        <f t="shared" ref="E75:O75" si="15">+E49*$B$49/$P$49</f>
        <v>0</v>
      </c>
      <c r="F75" s="260">
        <f t="shared" si="15"/>
        <v>0</v>
      </c>
      <c r="G75" s="260">
        <f t="shared" si="15"/>
        <v>0</v>
      </c>
      <c r="H75" s="260">
        <f t="shared" si="15"/>
        <v>0</v>
      </c>
      <c r="I75" s="260">
        <f t="shared" si="15"/>
        <v>0</v>
      </c>
      <c r="J75" s="260">
        <f t="shared" si="15"/>
        <v>0</v>
      </c>
      <c r="K75" s="260">
        <f t="shared" si="15"/>
        <v>1.8E-3</v>
      </c>
      <c r="L75" s="260">
        <f t="shared" si="15"/>
        <v>1.8E-3</v>
      </c>
      <c r="M75" s="260">
        <f t="shared" si="15"/>
        <v>1.8E-3</v>
      </c>
      <c r="N75" s="260">
        <f t="shared" si="15"/>
        <v>1.8E-3</v>
      </c>
      <c r="O75" s="260">
        <f t="shared" si="15"/>
        <v>1.8E-3</v>
      </c>
      <c r="P75" s="261">
        <f>SUM(D75:O75)</f>
        <v>8.9999999999999993E-3</v>
      </c>
      <c r="Q75" s="262"/>
    </row>
    <row r="76" spans="1:40" s="263" customFormat="1" ht="22.15" customHeight="1" x14ac:dyDescent="0.25">
      <c r="A76" s="596"/>
      <c r="B76" s="318"/>
      <c r="C76" s="161" t="s">
        <v>80</v>
      </c>
      <c r="D76" s="264">
        <f>+D50*$B$49/$P$49</f>
        <v>0</v>
      </c>
      <c r="E76" s="264">
        <f t="shared" ref="E76:O76" si="16">+E50*$B$49/$P$49</f>
        <v>0</v>
      </c>
      <c r="F76" s="264">
        <f t="shared" si="16"/>
        <v>0</v>
      </c>
      <c r="G76" s="264">
        <f t="shared" si="16"/>
        <v>0</v>
      </c>
      <c r="H76" s="264">
        <f t="shared" si="16"/>
        <v>0</v>
      </c>
      <c r="I76" s="264">
        <f t="shared" si="16"/>
        <v>0</v>
      </c>
      <c r="J76" s="264">
        <f t="shared" si="16"/>
        <v>0</v>
      </c>
      <c r="K76" s="264">
        <f t="shared" si="16"/>
        <v>1.8E-3</v>
      </c>
      <c r="L76" s="264">
        <f t="shared" si="16"/>
        <v>1.8E-3</v>
      </c>
      <c r="M76" s="264">
        <f t="shared" si="16"/>
        <v>1.8E-3</v>
      </c>
      <c r="N76" s="264">
        <f t="shared" si="16"/>
        <v>1.8E-3</v>
      </c>
      <c r="O76" s="264">
        <f t="shared" si="16"/>
        <v>1.8E-3</v>
      </c>
      <c r="P76" s="265">
        <f>SUM(D76:O76)</f>
        <v>8.9999999999999993E-3</v>
      </c>
      <c r="AC76" s="262"/>
    </row>
    <row r="77" spans="1:40" s="263" customFormat="1" ht="22.15" customHeight="1" x14ac:dyDescent="0.25">
      <c r="A77" s="596" t="str">
        <f>+A52</f>
        <v>Desarrollar la estrategia de corresponsabilidad en articulación con el derecho a la participación.</v>
      </c>
      <c r="B77" s="317">
        <f>+B52</f>
        <v>8.9999999999999993E-3</v>
      </c>
      <c r="C77" s="155" t="s">
        <v>79</v>
      </c>
      <c r="D77" s="260">
        <f>+D52*$B$52/$P$52</f>
        <v>0</v>
      </c>
      <c r="E77" s="260">
        <f t="shared" ref="E77:O77" si="17">+E52*$B$52/$P$52</f>
        <v>0</v>
      </c>
      <c r="F77" s="260">
        <f t="shared" si="17"/>
        <v>0</v>
      </c>
      <c r="G77" s="260">
        <f t="shared" si="17"/>
        <v>0</v>
      </c>
      <c r="H77" s="260">
        <f t="shared" si="17"/>
        <v>0</v>
      </c>
      <c r="I77" s="260">
        <f t="shared" si="17"/>
        <v>0</v>
      </c>
      <c r="J77" s="260">
        <f t="shared" si="17"/>
        <v>0</v>
      </c>
      <c r="K77" s="260">
        <f t="shared" si="17"/>
        <v>1.8E-3</v>
      </c>
      <c r="L77" s="260">
        <f t="shared" si="17"/>
        <v>1.8E-3</v>
      </c>
      <c r="M77" s="260">
        <f t="shared" si="17"/>
        <v>1.8E-3</v>
      </c>
      <c r="N77" s="260">
        <f t="shared" si="17"/>
        <v>1.8E-3</v>
      </c>
      <c r="O77" s="260">
        <f t="shared" si="17"/>
        <v>1.8E-3</v>
      </c>
      <c r="P77" s="261">
        <f t="shared" ref="P77:P78" si="18">SUM(D77:O77)</f>
        <v>8.9999999999999993E-3</v>
      </c>
      <c r="Q77" s="262"/>
    </row>
    <row r="78" spans="1:40" s="263" customFormat="1" ht="22.15" customHeight="1" x14ac:dyDescent="0.25">
      <c r="A78" s="596"/>
      <c r="B78" s="318"/>
      <c r="C78" s="161" t="s">
        <v>80</v>
      </c>
      <c r="D78" s="264">
        <f>+D53*$B$52/$P$52</f>
        <v>0</v>
      </c>
      <c r="E78" s="264">
        <f t="shared" ref="E78:O78" si="19">+E53*$B$52/$P$52</f>
        <v>0</v>
      </c>
      <c r="F78" s="264">
        <f t="shared" si="19"/>
        <v>0</v>
      </c>
      <c r="G78" s="264">
        <f t="shared" si="19"/>
        <v>0</v>
      </c>
      <c r="H78" s="264">
        <f t="shared" si="19"/>
        <v>0</v>
      </c>
      <c r="I78" s="264">
        <f t="shared" si="19"/>
        <v>0</v>
      </c>
      <c r="J78" s="264">
        <f t="shared" si="19"/>
        <v>0</v>
      </c>
      <c r="K78" s="264">
        <f t="shared" si="19"/>
        <v>1.8E-3</v>
      </c>
      <c r="L78" s="264">
        <f t="shared" si="19"/>
        <v>1.8E-3</v>
      </c>
      <c r="M78" s="264">
        <f t="shared" si="19"/>
        <v>1.8E-3</v>
      </c>
      <c r="N78" s="264">
        <f t="shared" si="19"/>
        <v>1.8E-3</v>
      </c>
      <c r="O78" s="264">
        <f t="shared" si="19"/>
        <v>1.8E-3</v>
      </c>
      <c r="P78" s="265">
        <f t="shared" si="18"/>
        <v>8.9999999999999993E-3</v>
      </c>
      <c r="AC78" s="262"/>
    </row>
    <row r="79" spans="1:40" s="263" customFormat="1" ht="11.25" x14ac:dyDescent="0.25">
      <c r="D79" s="266">
        <f>+D66+D68+D70+D72+D74+D76+D78</f>
        <v>0</v>
      </c>
      <c r="E79" s="266">
        <f t="shared" ref="E79:O79" si="20">+E66+E68+E70+E72+E74+E76+E78</f>
        <v>0</v>
      </c>
      <c r="F79" s="266">
        <f t="shared" si="20"/>
        <v>0</v>
      </c>
      <c r="G79" s="266">
        <f t="shared" si="20"/>
        <v>0</v>
      </c>
      <c r="H79" s="266">
        <f t="shared" si="20"/>
        <v>0</v>
      </c>
      <c r="I79" s="266">
        <f t="shared" si="20"/>
        <v>0</v>
      </c>
      <c r="J79" s="266">
        <f t="shared" si="20"/>
        <v>0</v>
      </c>
      <c r="K79" s="266">
        <f t="shared" si="20"/>
        <v>1.1999999999999999E-2</v>
      </c>
      <c r="L79" s="266">
        <f t="shared" si="20"/>
        <v>1.1999999999999999E-2</v>
      </c>
      <c r="M79" s="266">
        <f t="shared" si="20"/>
        <v>1.1999999999999999E-2</v>
      </c>
      <c r="N79" s="266">
        <f t="shared" si="20"/>
        <v>1.1999999999999999E-2</v>
      </c>
      <c r="O79" s="266">
        <f t="shared" si="20"/>
        <v>1.1999999999999999E-2</v>
      </c>
      <c r="P79" s="261">
        <f>SUM(D79:O79)</f>
        <v>5.9999999999999991E-2</v>
      </c>
      <c r="Q79" s="267"/>
      <c r="AC79" s="262"/>
    </row>
    <row r="80" spans="1:40" s="268" customFormat="1" ht="13.5" customHeight="1" x14ac:dyDescent="0.2">
      <c r="A80" s="232"/>
      <c r="B80" s="232"/>
      <c r="C80" s="198" t="s">
        <v>164</v>
      </c>
      <c r="D80" s="199">
        <f>+D79*$C$30/$B$30</f>
        <v>0</v>
      </c>
      <c r="E80" s="199">
        <f t="shared" ref="E80:J80" si="21">+E79*$C$30/$B$30</f>
        <v>0</v>
      </c>
      <c r="F80" s="199">
        <f t="shared" si="21"/>
        <v>0</v>
      </c>
      <c r="G80" s="199">
        <f t="shared" si="21"/>
        <v>0</v>
      </c>
      <c r="H80" s="199">
        <f t="shared" si="21"/>
        <v>0</v>
      </c>
      <c r="I80" s="199">
        <f t="shared" si="21"/>
        <v>0</v>
      </c>
      <c r="J80" s="199">
        <f t="shared" si="21"/>
        <v>0</v>
      </c>
      <c r="K80" s="199">
        <f>+K79*$C$30/0.06</f>
        <v>0.79999999999999993</v>
      </c>
      <c r="L80" s="199">
        <f>+L79*$C$30/0.06</f>
        <v>0.79999999999999993</v>
      </c>
      <c r="M80" s="199">
        <f>+M79*$C$30/0.06</f>
        <v>0.79999999999999993</v>
      </c>
      <c r="N80" s="199">
        <f>+N79*$C$30/0.06</f>
        <v>0.79999999999999993</v>
      </c>
      <c r="O80" s="199">
        <f>+O79*$C$30/0.06</f>
        <v>0.79999999999999993</v>
      </c>
      <c r="P80" s="211">
        <f>SUM(D80:O80)</f>
        <v>3.9999999999999996</v>
      </c>
      <c r="Q80" s="257"/>
      <c r="R80" s="232"/>
      <c r="S80" s="232"/>
      <c r="T80" s="232"/>
      <c r="U80" s="232"/>
      <c r="V80" s="232"/>
      <c r="W80" s="232"/>
      <c r="X80" s="232"/>
      <c r="Y80" s="232"/>
      <c r="Z80" s="232"/>
      <c r="AA80" s="232"/>
      <c r="AB80" s="232"/>
      <c r="AC80" s="287"/>
      <c r="AD80" s="232"/>
      <c r="AE80" s="232"/>
      <c r="AF80" s="232"/>
      <c r="AG80" s="232"/>
      <c r="AH80" s="232"/>
      <c r="AI80" s="232"/>
      <c r="AJ80" s="232"/>
      <c r="AK80" s="232"/>
      <c r="AL80" s="232"/>
      <c r="AM80" s="232"/>
      <c r="AN80" s="232"/>
    </row>
    <row r="81" spans="1:40" s="268" customFormat="1" ht="13.5" customHeight="1" x14ac:dyDescent="0.2">
      <c r="A81" s="232"/>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87"/>
      <c r="AD81" s="232"/>
      <c r="AE81" s="232"/>
      <c r="AF81" s="232"/>
      <c r="AG81" s="232"/>
      <c r="AH81" s="232"/>
      <c r="AI81" s="232"/>
      <c r="AJ81" s="232"/>
      <c r="AK81" s="232"/>
      <c r="AL81" s="232"/>
      <c r="AM81" s="232"/>
      <c r="AN81" s="232"/>
    </row>
    <row r="82" spans="1:40" s="268" customFormat="1" ht="13.5" customHeight="1" x14ac:dyDescent="0.2">
      <c r="A82" s="232"/>
      <c r="B82" s="232"/>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87"/>
      <c r="AD82" s="232"/>
      <c r="AE82" s="232"/>
      <c r="AF82" s="232"/>
      <c r="AG82" s="232"/>
      <c r="AH82" s="232"/>
      <c r="AI82" s="232"/>
      <c r="AJ82" s="232"/>
      <c r="AK82" s="232"/>
      <c r="AL82" s="232"/>
      <c r="AM82" s="232"/>
      <c r="AN82" s="232"/>
    </row>
    <row r="83" spans="1:40" ht="13.5" customHeight="1" x14ac:dyDescent="0.2">
      <c r="A83" s="232"/>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87"/>
      <c r="AD83" s="232"/>
      <c r="AE83" s="232"/>
      <c r="AF83" s="232"/>
      <c r="AG83" s="232"/>
      <c r="AH83" s="232"/>
      <c r="AI83" s="232"/>
      <c r="AJ83" s="232"/>
      <c r="AK83" s="232"/>
      <c r="AL83" s="232"/>
      <c r="AM83" s="232"/>
      <c r="AN83" s="232"/>
    </row>
    <row r="84" spans="1:40" ht="13.5" customHeight="1" x14ac:dyDescent="0.2">
      <c r="A84" s="232"/>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87"/>
      <c r="AD84" s="232"/>
      <c r="AE84" s="232"/>
      <c r="AF84" s="232"/>
      <c r="AG84" s="232"/>
      <c r="AH84" s="232"/>
      <c r="AI84" s="232"/>
      <c r="AJ84" s="232"/>
      <c r="AK84" s="232"/>
      <c r="AL84" s="232"/>
      <c r="AM84" s="232"/>
      <c r="AN84" s="232"/>
    </row>
    <row r="85" spans="1:40" ht="13.5" customHeight="1" x14ac:dyDescent="0.2">
      <c r="A85" s="23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87"/>
      <c r="AD85" s="232"/>
      <c r="AE85" s="232"/>
      <c r="AF85" s="232"/>
      <c r="AG85" s="232"/>
      <c r="AH85" s="232"/>
      <c r="AI85" s="232"/>
      <c r="AJ85" s="232"/>
      <c r="AK85" s="232"/>
      <c r="AL85" s="232"/>
      <c r="AM85" s="232"/>
      <c r="AN85" s="232"/>
    </row>
    <row r="86" spans="1:40" ht="13.5" customHeight="1" x14ac:dyDescent="0.2">
      <c r="A86" s="232"/>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87"/>
      <c r="AD86" s="232"/>
      <c r="AE86" s="232"/>
      <c r="AF86" s="232"/>
      <c r="AG86" s="232"/>
      <c r="AH86" s="232"/>
      <c r="AI86" s="232"/>
      <c r="AJ86" s="232"/>
      <c r="AK86" s="232"/>
      <c r="AL86" s="232"/>
      <c r="AM86" s="232"/>
      <c r="AN86" s="232"/>
    </row>
    <row r="87" spans="1:40" ht="13.5" customHeight="1" x14ac:dyDescent="0.2">
      <c r="A87" s="232"/>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87"/>
      <c r="AD87" s="232"/>
      <c r="AE87" s="232"/>
      <c r="AF87" s="232"/>
      <c r="AG87" s="232"/>
      <c r="AH87" s="232"/>
      <c r="AI87" s="232"/>
      <c r="AJ87" s="232"/>
      <c r="AK87" s="232"/>
      <c r="AL87" s="232"/>
      <c r="AM87" s="232"/>
      <c r="AN87" s="232"/>
    </row>
    <row r="88" spans="1:40" ht="13.5" customHeight="1" x14ac:dyDescent="0.2">
      <c r="A88" s="232"/>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87"/>
      <c r="AD88" s="232"/>
      <c r="AE88" s="232"/>
      <c r="AF88" s="232"/>
      <c r="AG88" s="232"/>
      <c r="AH88" s="232"/>
      <c r="AI88" s="232"/>
      <c r="AJ88" s="232"/>
      <c r="AK88" s="232"/>
      <c r="AL88" s="232"/>
      <c r="AM88" s="232"/>
      <c r="AN88" s="232"/>
    </row>
    <row r="89" spans="1:40" ht="13.5" customHeight="1" x14ac:dyDescent="0.2">
      <c r="A89" s="232"/>
      <c r="B89" s="232"/>
      <c r="C89" s="232"/>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87"/>
      <c r="AD89" s="232"/>
      <c r="AE89" s="232"/>
      <c r="AF89" s="232"/>
      <c r="AG89" s="232"/>
      <c r="AH89" s="232"/>
      <c r="AI89" s="232"/>
      <c r="AJ89" s="232"/>
      <c r="AK89" s="232"/>
      <c r="AL89" s="232"/>
      <c r="AM89" s="232"/>
      <c r="AN89" s="232"/>
    </row>
    <row r="90" spans="1:40" ht="13.5" customHeight="1" x14ac:dyDescent="0.2">
      <c r="A90" s="232"/>
      <c r="B90" s="232"/>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87"/>
      <c r="AD90" s="232"/>
      <c r="AE90" s="232"/>
      <c r="AF90" s="232"/>
      <c r="AG90" s="232"/>
      <c r="AH90" s="232"/>
      <c r="AI90" s="232"/>
      <c r="AJ90" s="232"/>
      <c r="AK90" s="232"/>
      <c r="AL90" s="232"/>
      <c r="AM90" s="232"/>
      <c r="AN90" s="232"/>
    </row>
    <row r="91" spans="1:40" ht="13.5" customHeight="1" x14ac:dyDescent="0.2">
      <c r="A91" s="232"/>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87"/>
      <c r="AD91" s="232"/>
      <c r="AE91" s="232"/>
      <c r="AF91" s="232"/>
      <c r="AG91" s="232"/>
      <c r="AH91" s="232"/>
      <c r="AI91" s="232"/>
      <c r="AJ91" s="232"/>
      <c r="AK91" s="232"/>
      <c r="AL91" s="232"/>
      <c r="AM91" s="232"/>
      <c r="AN91" s="232"/>
    </row>
    <row r="92" spans="1:40" ht="13.5" customHeight="1" x14ac:dyDescent="0.2">
      <c r="A92" s="232"/>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87"/>
      <c r="AD92" s="232"/>
      <c r="AE92" s="232"/>
      <c r="AF92" s="232"/>
      <c r="AG92" s="232"/>
      <c r="AH92" s="232"/>
      <c r="AI92" s="232"/>
      <c r="AJ92" s="232"/>
      <c r="AK92" s="232"/>
      <c r="AL92" s="232"/>
      <c r="AM92" s="232"/>
      <c r="AN92" s="232"/>
    </row>
    <row r="93" spans="1:40" ht="13.5" customHeight="1" x14ac:dyDescent="0.2">
      <c r="A93" s="232"/>
      <c r="B93" s="232"/>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87"/>
      <c r="AD93" s="232"/>
      <c r="AE93" s="232"/>
      <c r="AF93" s="232"/>
      <c r="AG93" s="232"/>
      <c r="AH93" s="232"/>
      <c r="AI93" s="232"/>
      <c r="AJ93" s="232"/>
      <c r="AK93" s="232"/>
      <c r="AL93" s="232"/>
      <c r="AM93" s="232"/>
      <c r="AN93" s="232"/>
    </row>
    <row r="94" spans="1:40" ht="13.5" customHeight="1" x14ac:dyDescent="0.2">
      <c r="A94" s="232"/>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87"/>
      <c r="AD94" s="232"/>
      <c r="AE94" s="232"/>
      <c r="AF94" s="232"/>
      <c r="AG94" s="232"/>
      <c r="AH94" s="232"/>
      <c r="AI94" s="232"/>
      <c r="AJ94" s="232"/>
      <c r="AK94" s="232"/>
      <c r="AL94" s="232"/>
      <c r="AM94" s="232"/>
      <c r="AN94" s="232"/>
    </row>
    <row r="95" spans="1:40" ht="13.5" customHeight="1" x14ac:dyDescent="0.2">
      <c r="A95" s="232"/>
      <c r="B95" s="232"/>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87"/>
      <c r="AD95" s="232"/>
      <c r="AE95" s="232"/>
      <c r="AF95" s="232"/>
      <c r="AG95" s="232"/>
      <c r="AH95" s="232"/>
      <c r="AI95" s="232"/>
      <c r="AJ95" s="232"/>
      <c r="AK95" s="232"/>
      <c r="AL95" s="232"/>
      <c r="AM95" s="232"/>
      <c r="AN95" s="232"/>
    </row>
    <row r="96" spans="1:40" ht="13.5" customHeight="1" x14ac:dyDescent="0.2">
      <c r="A96" s="232"/>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87"/>
      <c r="AD96" s="232"/>
      <c r="AE96" s="232"/>
      <c r="AF96" s="232"/>
      <c r="AG96" s="232"/>
      <c r="AH96" s="232"/>
      <c r="AI96" s="232"/>
      <c r="AJ96" s="232"/>
      <c r="AK96" s="232"/>
      <c r="AL96" s="232"/>
      <c r="AM96" s="232"/>
      <c r="AN96" s="232"/>
    </row>
    <row r="97" spans="1:40" ht="13.5" customHeight="1" x14ac:dyDescent="0.2">
      <c r="A97" s="232"/>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87"/>
      <c r="AD97" s="232"/>
      <c r="AE97" s="232"/>
      <c r="AF97" s="232"/>
      <c r="AG97" s="232"/>
      <c r="AH97" s="232"/>
      <c r="AI97" s="232"/>
      <c r="AJ97" s="232"/>
      <c r="AK97" s="232"/>
      <c r="AL97" s="232"/>
      <c r="AM97" s="232"/>
      <c r="AN97" s="232"/>
    </row>
    <row r="98" spans="1:40" ht="13.5" customHeight="1" x14ac:dyDescent="0.2">
      <c r="A98" s="232"/>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87"/>
      <c r="AD98" s="232"/>
      <c r="AE98" s="232"/>
      <c r="AF98" s="232"/>
      <c r="AG98" s="232"/>
      <c r="AH98" s="232"/>
      <c r="AI98" s="232"/>
      <c r="AJ98" s="232"/>
      <c r="AK98" s="232"/>
      <c r="AL98" s="232"/>
      <c r="AM98" s="232"/>
      <c r="AN98" s="232"/>
    </row>
    <row r="99" spans="1:40" ht="13.5" customHeight="1" x14ac:dyDescent="0.2">
      <c r="A99" s="232"/>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87"/>
      <c r="AD99" s="232"/>
      <c r="AE99" s="232"/>
      <c r="AF99" s="232"/>
      <c r="AG99" s="232"/>
      <c r="AH99" s="232"/>
      <c r="AI99" s="232"/>
      <c r="AJ99" s="232"/>
      <c r="AK99" s="232"/>
      <c r="AL99" s="232"/>
      <c r="AM99" s="232"/>
      <c r="AN99" s="232"/>
    </row>
    <row r="100" spans="1:40" ht="13.5" customHeight="1" x14ac:dyDescent="0.2">
      <c r="A100" s="232"/>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87"/>
      <c r="AD100" s="232"/>
      <c r="AE100" s="232"/>
      <c r="AF100" s="232"/>
      <c r="AG100" s="232"/>
      <c r="AH100" s="232"/>
      <c r="AI100" s="232"/>
      <c r="AJ100" s="232"/>
      <c r="AK100" s="232"/>
      <c r="AL100" s="232"/>
      <c r="AM100" s="232"/>
      <c r="AN100" s="232"/>
    </row>
    <row r="101" spans="1:40" ht="13.5" customHeight="1" x14ac:dyDescent="0.2">
      <c r="A101" s="232"/>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87"/>
      <c r="AD101" s="232"/>
      <c r="AE101" s="232"/>
      <c r="AF101" s="232"/>
      <c r="AG101" s="232"/>
      <c r="AH101" s="232"/>
      <c r="AI101" s="232"/>
      <c r="AJ101" s="232"/>
      <c r="AK101" s="232"/>
      <c r="AL101" s="232"/>
      <c r="AM101" s="232"/>
      <c r="AN101" s="232"/>
    </row>
    <row r="102" spans="1:40" ht="13.5" customHeight="1" x14ac:dyDescent="0.2">
      <c r="A102" s="232"/>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87"/>
      <c r="AD102" s="232"/>
      <c r="AE102" s="232"/>
      <c r="AF102" s="232"/>
      <c r="AG102" s="232"/>
      <c r="AH102" s="232"/>
      <c r="AI102" s="232"/>
      <c r="AJ102" s="232"/>
      <c r="AK102" s="232"/>
      <c r="AL102" s="232"/>
      <c r="AM102" s="232"/>
      <c r="AN102" s="232"/>
    </row>
    <row r="103" spans="1:40" ht="13.5" customHeight="1" x14ac:dyDescent="0.2">
      <c r="A103" s="232"/>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87"/>
      <c r="AD103" s="232"/>
      <c r="AE103" s="232"/>
      <c r="AF103" s="232"/>
      <c r="AG103" s="232"/>
      <c r="AH103" s="232"/>
      <c r="AI103" s="232"/>
      <c r="AJ103" s="232"/>
      <c r="AK103" s="232"/>
      <c r="AL103" s="232"/>
      <c r="AM103" s="232"/>
      <c r="AN103" s="232"/>
    </row>
    <row r="104" spans="1:40" ht="13.5" customHeight="1" x14ac:dyDescent="0.2">
      <c r="A104" s="232"/>
      <c r="B104" s="23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87"/>
      <c r="AD104" s="232"/>
      <c r="AE104" s="232"/>
      <c r="AF104" s="232"/>
      <c r="AG104" s="232"/>
      <c r="AH104" s="232"/>
      <c r="AI104" s="232"/>
      <c r="AJ104" s="232"/>
      <c r="AK104" s="232"/>
      <c r="AL104" s="232"/>
      <c r="AM104" s="232"/>
      <c r="AN104" s="232"/>
    </row>
    <row r="105" spans="1:40" ht="13.5" customHeight="1" x14ac:dyDescent="0.2">
      <c r="A105" s="232"/>
      <c r="B105" s="232"/>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87"/>
      <c r="AD105" s="232"/>
      <c r="AE105" s="232"/>
      <c r="AF105" s="232"/>
      <c r="AG105" s="232"/>
      <c r="AH105" s="232"/>
      <c r="AI105" s="232"/>
      <c r="AJ105" s="232"/>
      <c r="AK105" s="232"/>
      <c r="AL105" s="232"/>
      <c r="AM105" s="232"/>
      <c r="AN105" s="232"/>
    </row>
    <row r="106" spans="1:40" ht="13.5" customHeight="1" x14ac:dyDescent="0.2">
      <c r="A106" s="232"/>
      <c r="B106" s="232"/>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87"/>
      <c r="AD106" s="232"/>
      <c r="AE106" s="232"/>
      <c r="AF106" s="232"/>
      <c r="AG106" s="232"/>
      <c r="AH106" s="232"/>
      <c r="AI106" s="232"/>
      <c r="AJ106" s="232"/>
      <c r="AK106" s="232"/>
      <c r="AL106" s="232"/>
      <c r="AM106" s="232"/>
      <c r="AN106" s="232"/>
    </row>
    <row r="107" spans="1:40" ht="13.5" customHeight="1" x14ac:dyDescent="0.2">
      <c r="A107" s="232"/>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87"/>
      <c r="AD107" s="232"/>
      <c r="AE107" s="232"/>
      <c r="AF107" s="232"/>
      <c r="AG107" s="232"/>
      <c r="AH107" s="232"/>
      <c r="AI107" s="232"/>
      <c r="AJ107" s="232"/>
      <c r="AK107" s="232"/>
      <c r="AL107" s="232"/>
      <c r="AM107" s="232"/>
      <c r="AN107" s="232"/>
    </row>
    <row r="108" spans="1:40" ht="13.5" customHeight="1" x14ac:dyDescent="0.2">
      <c r="A108" s="232"/>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87"/>
      <c r="AD108" s="232"/>
      <c r="AE108" s="232"/>
      <c r="AF108" s="232"/>
      <c r="AG108" s="232"/>
      <c r="AH108" s="232"/>
      <c r="AI108" s="232"/>
      <c r="AJ108" s="232"/>
      <c r="AK108" s="232"/>
      <c r="AL108" s="232"/>
      <c r="AM108" s="232"/>
      <c r="AN108" s="232"/>
    </row>
    <row r="109" spans="1:40" ht="13.5" customHeight="1" x14ac:dyDescent="0.2">
      <c r="A109" s="232"/>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87"/>
      <c r="AD109" s="232"/>
      <c r="AE109" s="232"/>
      <c r="AF109" s="232"/>
      <c r="AG109" s="232"/>
      <c r="AH109" s="232"/>
      <c r="AI109" s="232"/>
      <c r="AJ109" s="232"/>
      <c r="AK109" s="232"/>
      <c r="AL109" s="232"/>
      <c r="AM109" s="232"/>
      <c r="AN109" s="232"/>
    </row>
    <row r="110" spans="1:40" ht="13.5" customHeight="1" x14ac:dyDescent="0.2">
      <c r="A110" s="232"/>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87"/>
      <c r="AD110" s="232"/>
      <c r="AE110" s="232"/>
      <c r="AF110" s="232"/>
      <c r="AG110" s="232"/>
      <c r="AH110" s="232"/>
      <c r="AI110" s="232"/>
      <c r="AJ110" s="232"/>
      <c r="AK110" s="232"/>
      <c r="AL110" s="232"/>
      <c r="AM110" s="232"/>
      <c r="AN110" s="232"/>
    </row>
    <row r="111" spans="1:40" ht="13.5" customHeight="1" x14ac:dyDescent="0.2">
      <c r="A111" s="232"/>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87"/>
      <c r="AD111" s="232"/>
      <c r="AE111" s="232"/>
      <c r="AF111" s="232"/>
      <c r="AG111" s="232"/>
      <c r="AH111" s="232"/>
      <c r="AI111" s="232"/>
      <c r="AJ111" s="232"/>
      <c r="AK111" s="232"/>
      <c r="AL111" s="232"/>
      <c r="AM111" s="232"/>
      <c r="AN111" s="232"/>
    </row>
  </sheetData>
  <mergeCells count="153">
    <mergeCell ref="A37:A38"/>
    <mergeCell ref="B37:B38"/>
    <mergeCell ref="Q37:AB39"/>
    <mergeCell ref="A39:B39"/>
    <mergeCell ref="A40:A41"/>
    <mergeCell ref="B40:B41"/>
    <mergeCell ref="Q40:AB42"/>
    <mergeCell ref="A42:B42"/>
    <mergeCell ref="Q33:AB33"/>
    <mergeCell ref="D28:P28"/>
    <mergeCell ref="Q28:AB28"/>
    <mergeCell ref="Q29:T29"/>
    <mergeCell ref="U29:X29"/>
    <mergeCell ref="Q30:T30"/>
    <mergeCell ref="U30:X30"/>
    <mergeCell ref="A31:AB31"/>
    <mergeCell ref="A34:A35"/>
    <mergeCell ref="B34:B35"/>
    <mergeCell ref="Q34:AB36"/>
    <mergeCell ref="A36:B36"/>
    <mergeCell ref="C12:Z12"/>
    <mergeCell ref="D15:E15"/>
    <mergeCell ref="F15:G15"/>
    <mergeCell ref="Q17:S17"/>
    <mergeCell ref="W17:Y17"/>
    <mergeCell ref="Z17:AB17"/>
    <mergeCell ref="Q15:AB15"/>
    <mergeCell ref="W16:AB16"/>
    <mergeCell ref="T17:V17"/>
    <mergeCell ref="Q16:V16"/>
    <mergeCell ref="F16:G16"/>
    <mergeCell ref="H16:I16"/>
    <mergeCell ref="H15:I15"/>
    <mergeCell ref="W7:X9"/>
    <mergeCell ref="A11:B11"/>
    <mergeCell ref="C11:K11"/>
    <mergeCell ref="A1:A4"/>
    <mergeCell ref="Z3:AB3"/>
    <mergeCell ref="Z4:AB4"/>
    <mergeCell ref="B2:Y2"/>
    <mergeCell ref="B3:Y4"/>
    <mergeCell ref="A7:B9"/>
    <mergeCell ref="C7:K9"/>
    <mergeCell ref="R7:T9"/>
    <mergeCell ref="U7:V9"/>
    <mergeCell ref="B1:Y1"/>
    <mergeCell ref="Z1:AB1"/>
    <mergeCell ref="Z2:AB2"/>
    <mergeCell ref="Y9:Z9"/>
    <mergeCell ref="AA9:AB9"/>
    <mergeCell ref="Y11:AB11"/>
    <mergeCell ref="AA7:AB7"/>
    <mergeCell ref="Y8:Z8"/>
    <mergeCell ref="AA8:AB8"/>
    <mergeCell ref="Y7:Z7"/>
    <mergeCell ref="M11:Q11"/>
    <mergeCell ref="R11:V11"/>
    <mergeCell ref="W11:X11"/>
    <mergeCell ref="W18:Y18"/>
    <mergeCell ref="A15:B16"/>
    <mergeCell ref="D16:E16"/>
    <mergeCell ref="A21:A22"/>
    <mergeCell ref="B21:C22"/>
    <mergeCell ref="A23:A26"/>
    <mergeCell ref="B23:C26"/>
    <mergeCell ref="G23:I26"/>
    <mergeCell ref="J23:L26"/>
    <mergeCell ref="A20:AB20"/>
    <mergeCell ref="D21:O21"/>
    <mergeCell ref="Q21:AB22"/>
    <mergeCell ref="M23:O26"/>
    <mergeCell ref="P21:P22"/>
    <mergeCell ref="M22:O22"/>
    <mergeCell ref="P23:P26"/>
    <mergeCell ref="Q23:AB26"/>
    <mergeCell ref="G22:I22"/>
    <mergeCell ref="J22:L22"/>
    <mergeCell ref="D23:F26"/>
    <mergeCell ref="D22:F22"/>
    <mergeCell ref="Z18:AB18"/>
    <mergeCell ref="AA13:AB13"/>
    <mergeCell ref="A51:B51"/>
    <mergeCell ref="C51:D51"/>
    <mergeCell ref="C45:D45"/>
    <mergeCell ref="C48:D48"/>
    <mergeCell ref="X58:AB58"/>
    <mergeCell ref="A56:A58"/>
    <mergeCell ref="H56:M58"/>
    <mergeCell ref="N56:S56"/>
    <mergeCell ref="A13:B13"/>
    <mergeCell ref="C13:Q13"/>
    <mergeCell ref="S13:T13"/>
    <mergeCell ref="V13:Y13"/>
    <mergeCell ref="Q18:S18"/>
    <mergeCell ref="T18:V18"/>
    <mergeCell ref="A27:AB27"/>
    <mergeCell ref="A28:A29"/>
    <mergeCell ref="B28:B29"/>
    <mergeCell ref="C28:C29"/>
    <mergeCell ref="Y29:AB29"/>
    <mergeCell ref="Y30:AB30"/>
    <mergeCell ref="A32:A33"/>
    <mergeCell ref="B32:B33"/>
    <mergeCell ref="C32:P32"/>
    <mergeCell ref="Q32:AB32"/>
    <mergeCell ref="A77:A78"/>
    <mergeCell ref="B77:B78"/>
    <mergeCell ref="A63:A64"/>
    <mergeCell ref="B63:B64"/>
    <mergeCell ref="C63:P63"/>
    <mergeCell ref="A65:A66"/>
    <mergeCell ref="B65:B66"/>
    <mergeCell ref="A67:A68"/>
    <mergeCell ref="B67:B68"/>
    <mergeCell ref="A71:A72"/>
    <mergeCell ref="B71:B72"/>
    <mergeCell ref="A73:A74"/>
    <mergeCell ref="B73:B74"/>
    <mergeCell ref="A75:A76"/>
    <mergeCell ref="B75:B76"/>
    <mergeCell ref="A54:B54"/>
    <mergeCell ref="T56:W58"/>
    <mergeCell ref="N57:S57"/>
    <mergeCell ref="B58:G58"/>
    <mergeCell ref="B56:G56"/>
    <mergeCell ref="B57:G57"/>
    <mergeCell ref="N58:S58"/>
    <mergeCell ref="C54:D54"/>
    <mergeCell ref="Q52:AB54"/>
    <mergeCell ref="AC34:AC36"/>
    <mergeCell ref="AC37:AC39"/>
    <mergeCell ref="AC40:AC42"/>
    <mergeCell ref="AC43:AC45"/>
    <mergeCell ref="AC46:AC48"/>
    <mergeCell ref="AC49:AC51"/>
    <mergeCell ref="AC52:AC54"/>
    <mergeCell ref="A69:A70"/>
    <mergeCell ref="B69:B70"/>
    <mergeCell ref="X56:AB56"/>
    <mergeCell ref="X57:AB57"/>
    <mergeCell ref="A43:A44"/>
    <mergeCell ref="B43:B44"/>
    <mergeCell ref="A52:A53"/>
    <mergeCell ref="B52:B53"/>
    <mergeCell ref="Q43:AB45"/>
    <mergeCell ref="A45:B45"/>
    <mergeCell ref="A46:A47"/>
    <mergeCell ref="B46:B47"/>
    <mergeCell ref="Q46:AB48"/>
    <mergeCell ref="A48:B48"/>
    <mergeCell ref="A49:A50"/>
    <mergeCell ref="B49:B50"/>
    <mergeCell ref="Q49:AB51"/>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40 Q34 Q37">
      <formula1>LTE(LEN(Q30),(2000))</formula1>
    </dataValidation>
  </dataValidations>
  <printOptions horizontalCentered="1"/>
  <pageMargins left="0.19685039370078741" right="0.19685039370078741" top="0.19685039370078741" bottom="0.19685039370078741" header="0" footer="0"/>
  <pageSetup scale="42" orientation="landscape" r:id="rId1"/>
  <rowBreaks count="2" manualBreakCount="2">
    <brk id="30" max="27" man="1"/>
    <brk id="45" max="27" man="1"/>
  </rowBreaks>
  <colBreaks count="1" manualBreakCount="1">
    <brk id="28"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AN97"/>
  <sheetViews>
    <sheetView view="pageBreakPreview" topLeftCell="D30" zoomScale="120" zoomScaleNormal="167" zoomScaleSheetLayoutView="120" zoomScalePageLayoutView="167" workbookViewId="0">
      <selection activeCell="H44" sqref="H44:M46"/>
    </sheetView>
  </sheetViews>
  <sheetFormatPr baseColWidth="10" defaultColWidth="14.42578125" defaultRowHeight="15" customHeight="1" x14ac:dyDescent="0.2"/>
  <cols>
    <col min="1" max="1" width="33.7109375" style="95" customWidth="1"/>
    <col min="2" max="3" width="15.42578125" style="95" customWidth="1"/>
    <col min="4" max="4" width="6.42578125" style="95" bestFit="1" customWidth="1"/>
    <col min="5" max="12" width="6.7109375" style="95" bestFit="1" customWidth="1"/>
    <col min="13" max="13" width="5.7109375" style="95" bestFit="1" customWidth="1"/>
    <col min="14" max="14" width="7.140625" style="95" bestFit="1" customWidth="1"/>
    <col min="15" max="15" width="5.7109375" style="95" bestFit="1" customWidth="1"/>
    <col min="16" max="16" width="10.140625" style="95" bestFit="1" customWidth="1"/>
    <col min="17" max="28" width="6.7109375" style="95" customWidth="1"/>
    <col min="29" max="29" width="6.85546875" style="217" customWidth="1"/>
    <col min="30" max="30" width="22.7109375" style="95" customWidth="1"/>
    <col min="31" max="31" width="18.42578125" style="95" customWidth="1"/>
    <col min="32" max="32" width="8.42578125" style="95" customWidth="1"/>
    <col min="33" max="33" width="18.42578125" style="95" customWidth="1"/>
    <col min="34" max="34" width="5.7109375" style="95" customWidth="1"/>
    <col min="35" max="35" width="18.42578125" style="95" customWidth="1"/>
    <col min="36" max="36" width="4.7109375" style="95" customWidth="1"/>
    <col min="37" max="37" width="23" style="95" customWidth="1"/>
    <col min="38" max="38" width="11.42578125" style="95" customWidth="1"/>
    <col min="39" max="39" width="18.42578125" style="95" customWidth="1"/>
    <col min="40" max="40" width="16.140625" style="95" customWidth="1"/>
    <col min="41" max="16384" width="14.42578125" style="95"/>
  </cols>
  <sheetData>
    <row r="1" spans="1:40" ht="32.25" customHeight="1" x14ac:dyDescent="0.2">
      <c r="A1" s="377"/>
      <c r="B1" s="390" t="s">
        <v>0</v>
      </c>
      <c r="C1" s="388"/>
      <c r="D1" s="388"/>
      <c r="E1" s="388"/>
      <c r="F1" s="388"/>
      <c r="G1" s="388"/>
      <c r="H1" s="388"/>
      <c r="I1" s="388"/>
      <c r="J1" s="388"/>
      <c r="K1" s="388"/>
      <c r="L1" s="388"/>
      <c r="M1" s="388"/>
      <c r="N1" s="388"/>
      <c r="O1" s="388"/>
      <c r="P1" s="388"/>
      <c r="Q1" s="388"/>
      <c r="R1" s="388"/>
      <c r="S1" s="388"/>
      <c r="T1" s="388"/>
      <c r="U1" s="388"/>
      <c r="V1" s="388"/>
      <c r="W1" s="388"/>
      <c r="X1" s="388"/>
      <c r="Y1" s="371"/>
      <c r="Z1" s="391" t="s">
        <v>1</v>
      </c>
      <c r="AA1" s="360"/>
      <c r="AB1" s="361"/>
      <c r="AC1" s="212"/>
      <c r="AD1" s="94"/>
      <c r="AE1" s="94"/>
      <c r="AF1" s="94"/>
      <c r="AG1" s="94"/>
      <c r="AH1" s="94"/>
      <c r="AI1" s="94"/>
      <c r="AJ1" s="94"/>
      <c r="AK1" s="94"/>
      <c r="AL1" s="94"/>
      <c r="AM1" s="94"/>
      <c r="AN1" s="94"/>
    </row>
    <row r="2" spans="1:40" ht="30.75" customHeight="1" x14ac:dyDescent="0.2">
      <c r="A2" s="378"/>
      <c r="B2" s="383" t="s">
        <v>2</v>
      </c>
      <c r="C2" s="358"/>
      <c r="D2" s="358"/>
      <c r="E2" s="358"/>
      <c r="F2" s="358"/>
      <c r="G2" s="358"/>
      <c r="H2" s="358"/>
      <c r="I2" s="358"/>
      <c r="J2" s="358"/>
      <c r="K2" s="358"/>
      <c r="L2" s="358"/>
      <c r="M2" s="358"/>
      <c r="N2" s="358"/>
      <c r="O2" s="358"/>
      <c r="P2" s="358"/>
      <c r="Q2" s="358"/>
      <c r="R2" s="358"/>
      <c r="S2" s="358"/>
      <c r="T2" s="358"/>
      <c r="U2" s="358"/>
      <c r="V2" s="358"/>
      <c r="W2" s="358"/>
      <c r="X2" s="358"/>
      <c r="Y2" s="373"/>
      <c r="Z2" s="380" t="s">
        <v>3</v>
      </c>
      <c r="AA2" s="363"/>
      <c r="AB2" s="381"/>
      <c r="AC2" s="212"/>
      <c r="AD2" s="94"/>
      <c r="AE2" s="94"/>
      <c r="AF2" s="94"/>
      <c r="AG2" s="94"/>
      <c r="AH2" s="94"/>
      <c r="AI2" s="94"/>
      <c r="AJ2" s="94"/>
      <c r="AK2" s="94"/>
      <c r="AL2" s="94"/>
      <c r="AM2" s="94"/>
      <c r="AN2" s="94"/>
    </row>
    <row r="3" spans="1:40" ht="24" customHeight="1" x14ac:dyDescent="0.2">
      <c r="A3" s="378"/>
      <c r="B3" s="384" t="s">
        <v>4</v>
      </c>
      <c r="C3" s="358"/>
      <c r="D3" s="358"/>
      <c r="E3" s="358"/>
      <c r="F3" s="358"/>
      <c r="G3" s="358"/>
      <c r="H3" s="358"/>
      <c r="I3" s="358"/>
      <c r="J3" s="358"/>
      <c r="K3" s="358"/>
      <c r="L3" s="358"/>
      <c r="M3" s="358"/>
      <c r="N3" s="358"/>
      <c r="O3" s="358"/>
      <c r="P3" s="358"/>
      <c r="Q3" s="358"/>
      <c r="R3" s="358"/>
      <c r="S3" s="358"/>
      <c r="T3" s="358"/>
      <c r="U3" s="358"/>
      <c r="V3" s="358"/>
      <c r="W3" s="358"/>
      <c r="X3" s="358"/>
      <c r="Y3" s="373"/>
      <c r="Z3" s="380" t="s">
        <v>5</v>
      </c>
      <c r="AA3" s="363"/>
      <c r="AB3" s="381"/>
      <c r="AC3" s="212"/>
      <c r="AD3" s="94"/>
      <c r="AE3" s="94"/>
      <c r="AF3" s="94"/>
      <c r="AG3" s="94"/>
      <c r="AH3" s="94"/>
      <c r="AI3" s="94"/>
      <c r="AJ3" s="94"/>
      <c r="AK3" s="94"/>
      <c r="AL3" s="94"/>
      <c r="AM3" s="94"/>
      <c r="AN3" s="94"/>
    </row>
    <row r="4" spans="1:40" ht="15.75" customHeight="1" x14ac:dyDescent="0.2">
      <c r="A4" s="379"/>
      <c r="B4" s="374"/>
      <c r="C4" s="385"/>
      <c r="D4" s="385"/>
      <c r="E4" s="385"/>
      <c r="F4" s="385"/>
      <c r="G4" s="385"/>
      <c r="H4" s="385"/>
      <c r="I4" s="385"/>
      <c r="J4" s="385"/>
      <c r="K4" s="385"/>
      <c r="L4" s="385"/>
      <c r="M4" s="385"/>
      <c r="N4" s="385"/>
      <c r="O4" s="385"/>
      <c r="P4" s="385"/>
      <c r="Q4" s="385"/>
      <c r="R4" s="385"/>
      <c r="S4" s="385"/>
      <c r="T4" s="385"/>
      <c r="U4" s="385"/>
      <c r="V4" s="385"/>
      <c r="W4" s="385"/>
      <c r="X4" s="385"/>
      <c r="Y4" s="375"/>
      <c r="Z4" s="382" t="s">
        <v>6</v>
      </c>
      <c r="AA4" s="340"/>
      <c r="AB4" s="342"/>
      <c r="AC4" s="212"/>
      <c r="AD4" s="94"/>
      <c r="AE4" s="94"/>
      <c r="AF4" s="94"/>
      <c r="AG4" s="94"/>
      <c r="AH4" s="94"/>
      <c r="AI4" s="94"/>
      <c r="AJ4" s="94"/>
      <c r="AK4" s="94"/>
      <c r="AL4" s="94"/>
      <c r="AM4" s="94"/>
      <c r="AN4" s="94"/>
    </row>
    <row r="5" spans="1:40" ht="9" customHeight="1" x14ac:dyDescent="0.2">
      <c r="A5" s="1"/>
      <c r="B5" s="2"/>
      <c r="C5" s="3"/>
      <c r="D5" s="120"/>
      <c r="E5" s="120"/>
      <c r="F5" s="120"/>
      <c r="G5" s="120"/>
      <c r="H5" s="120"/>
      <c r="I5" s="120"/>
      <c r="J5" s="120"/>
      <c r="K5" s="120"/>
      <c r="L5" s="120"/>
      <c r="M5" s="120"/>
      <c r="N5" s="120"/>
      <c r="O5" s="120"/>
      <c r="P5" s="120"/>
      <c r="Q5" s="120"/>
      <c r="R5" s="120"/>
      <c r="S5" s="120"/>
      <c r="T5" s="120"/>
      <c r="U5" s="120"/>
      <c r="V5" s="120"/>
      <c r="W5" s="120"/>
      <c r="X5" s="121"/>
      <c r="Y5" s="120"/>
      <c r="Z5" s="4"/>
      <c r="AA5" s="5"/>
      <c r="AB5" s="6"/>
      <c r="AC5" s="212"/>
      <c r="AD5" s="94"/>
      <c r="AE5" s="94"/>
      <c r="AF5" s="94"/>
      <c r="AG5" s="94"/>
      <c r="AH5" s="94"/>
      <c r="AI5" s="94"/>
      <c r="AJ5" s="94"/>
      <c r="AK5" s="94"/>
      <c r="AL5" s="94"/>
      <c r="AM5" s="94"/>
      <c r="AN5" s="94"/>
    </row>
    <row r="6" spans="1:40" ht="9" customHeight="1" x14ac:dyDescent="0.2">
      <c r="A6" s="122"/>
      <c r="B6" s="120"/>
      <c r="C6" s="120"/>
      <c r="D6" s="120"/>
      <c r="E6" s="120"/>
      <c r="F6" s="120"/>
      <c r="G6" s="120"/>
      <c r="H6" s="120"/>
      <c r="I6" s="120"/>
      <c r="J6" s="120"/>
      <c r="K6" s="120"/>
      <c r="L6" s="120"/>
      <c r="M6" s="120"/>
      <c r="N6" s="120"/>
      <c r="O6" s="120"/>
      <c r="P6" s="120"/>
      <c r="Q6" s="120"/>
      <c r="R6" s="120"/>
      <c r="S6" s="120"/>
      <c r="T6" s="120"/>
      <c r="U6" s="120"/>
      <c r="V6" s="120"/>
      <c r="W6" s="120"/>
      <c r="X6" s="121"/>
      <c r="Y6" s="120"/>
      <c r="Z6" s="120"/>
      <c r="AA6" s="123"/>
      <c r="AB6" s="7"/>
      <c r="AC6" s="212"/>
      <c r="AD6" s="94"/>
      <c r="AE6" s="94"/>
      <c r="AF6" s="94"/>
      <c r="AG6" s="94"/>
      <c r="AH6" s="94"/>
      <c r="AI6" s="94"/>
      <c r="AJ6" s="94"/>
      <c r="AK6" s="94"/>
      <c r="AL6" s="94"/>
      <c r="AM6" s="94"/>
      <c r="AN6" s="94"/>
    </row>
    <row r="7" spans="1:40" ht="12.75" x14ac:dyDescent="0.2">
      <c r="A7" s="386" t="s">
        <v>7</v>
      </c>
      <c r="B7" s="371"/>
      <c r="C7" s="387" t="s">
        <v>8</v>
      </c>
      <c r="D7" s="388"/>
      <c r="E7" s="388"/>
      <c r="F7" s="388"/>
      <c r="G7" s="388"/>
      <c r="H7" s="388"/>
      <c r="I7" s="388"/>
      <c r="J7" s="388"/>
      <c r="K7" s="371"/>
      <c r="L7" s="97"/>
      <c r="M7" s="98"/>
      <c r="N7" s="98"/>
      <c r="O7" s="98"/>
      <c r="P7" s="98"/>
      <c r="Q7" s="99"/>
      <c r="R7" s="370" t="s">
        <v>9</v>
      </c>
      <c r="S7" s="388"/>
      <c r="T7" s="371"/>
      <c r="U7" s="389">
        <v>44169</v>
      </c>
      <c r="V7" s="371"/>
      <c r="W7" s="370" t="s">
        <v>10</v>
      </c>
      <c r="X7" s="371"/>
      <c r="Y7" s="397" t="s">
        <v>11</v>
      </c>
      <c r="Z7" s="361"/>
      <c r="AA7" s="394" t="s">
        <v>12</v>
      </c>
      <c r="AB7" s="361"/>
      <c r="AC7" s="212"/>
      <c r="AD7" s="94"/>
      <c r="AE7" s="94"/>
      <c r="AF7" s="94"/>
      <c r="AG7" s="94"/>
      <c r="AH7" s="94"/>
      <c r="AI7" s="94"/>
      <c r="AJ7" s="94"/>
      <c r="AK7" s="94"/>
      <c r="AL7" s="94"/>
      <c r="AM7" s="94"/>
      <c r="AN7" s="94"/>
    </row>
    <row r="8" spans="1:40" ht="12.75" x14ac:dyDescent="0.2">
      <c r="A8" s="372"/>
      <c r="B8" s="373"/>
      <c r="C8" s="372"/>
      <c r="D8" s="358"/>
      <c r="E8" s="358"/>
      <c r="F8" s="358"/>
      <c r="G8" s="358"/>
      <c r="H8" s="358"/>
      <c r="I8" s="358"/>
      <c r="J8" s="358"/>
      <c r="K8" s="373"/>
      <c r="L8" s="97"/>
      <c r="M8" s="98"/>
      <c r="N8" s="98"/>
      <c r="O8" s="98"/>
      <c r="P8" s="98"/>
      <c r="Q8" s="99"/>
      <c r="R8" s="372"/>
      <c r="S8" s="358"/>
      <c r="T8" s="373"/>
      <c r="U8" s="372"/>
      <c r="V8" s="373"/>
      <c r="W8" s="372"/>
      <c r="X8" s="373"/>
      <c r="Y8" s="395" t="s">
        <v>13</v>
      </c>
      <c r="Z8" s="381"/>
      <c r="AA8" s="396"/>
      <c r="AB8" s="381"/>
      <c r="AC8" s="212"/>
      <c r="AD8" s="94"/>
      <c r="AE8" s="94"/>
      <c r="AF8" s="94"/>
      <c r="AG8" s="94"/>
      <c r="AH8" s="94"/>
      <c r="AI8" s="94"/>
      <c r="AJ8" s="94"/>
      <c r="AK8" s="94"/>
      <c r="AL8" s="94"/>
      <c r="AM8" s="94"/>
      <c r="AN8" s="94"/>
    </row>
    <row r="9" spans="1:40" ht="12.75" x14ac:dyDescent="0.2">
      <c r="A9" s="374"/>
      <c r="B9" s="375"/>
      <c r="C9" s="374"/>
      <c r="D9" s="385"/>
      <c r="E9" s="385"/>
      <c r="F9" s="385"/>
      <c r="G9" s="385"/>
      <c r="H9" s="385"/>
      <c r="I9" s="385"/>
      <c r="J9" s="385"/>
      <c r="K9" s="375"/>
      <c r="L9" s="97"/>
      <c r="M9" s="98"/>
      <c r="N9" s="98"/>
      <c r="O9" s="98"/>
      <c r="P9" s="98"/>
      <c r="Q9" s="99"/>
      <c r="R9" s="374"/>
      <c r="S9" s="385"/>
      <c r="T9" s="375"/>
      <c r="U9" s="374"/>
      <c r="V9" s="375"/>
      <c r="W9" s="374"/>
      <c r="X9" s="375"/>
      <c r="Y9" s="392" t="s">
        <v>14</v>
      </c>
      <c r="Z9" s="342"/>
      <c r="AA9" s="393"/>
      <c r="AB9" s="342"/>
      <c r="AC9" s="212"/>
      <c r="AD9" s="94"/>
      <c r="AE9" s="94"/>
      <c r="AF9" s="94"/>
      <c r="AG9" s="94"/>
      <c r="AH9" s="94"/>
      <c r="AI9" s="94"/>
      <c r="AJ9" s="94"/>
      <c r="AK9" s="94"/>
      <c r="AL9" s="94"/>
      <c r="AM9" s="94"/>
      <c r="AN9" s="94"/>
    </row>
    <row r="10" spans="1:40" ht="9" customHeight="1" x14ac:dyDescent="0.2">
      <c r="A10" s="141"/>
      <c r="B10" s="8"/>
      <c r="C10" s="124"/>
      <c r="D10" s="124"/>
      <c r="E10" s="124"/>
      <c r="F10" s="124"/>
      <c r="G10" s="124"/>
      <c r="H10" s="124"/>
      <c r="I10" s="124"/>
      <c r="J10" s="124"/>
      <c r="K10" s="124"/>
      <c r="L10" s="124"/>
      <c r="M10" s="140"/>
      <c r="N10" s="140"/>
      <c r="O10" s="140"/>
      <c r="P10" s="140"/>
      <c r="Q10" s="140"/>
      <c r="R10" s="9"/>
      <c r="S10" s="9"/>
      <c r="T10" s="9"/>
      <c r="U10" s="9"/>
      <c r="V10" s="9"/>
      <c r="W10" s="10"/>
      <c r="X10" s="10"/>
      <c r="Y10" s="10"/>
      <c r="Z10" s="10"/>
      <c r="AA10" s="10"/>
      <c r="AB10" s="125"/>
      <c r="AC10" s="212"/>
      <c r="AD10" s="94"/>
      <c r="AE10" s="94"/>
      <c r="AF10" s="94"/>
      <c r="AG10" s="94"/>
      <c r="AH10" s="94"/>
      <c r="AI10" s="94"/>
      <c r="AJ10" s="94"/>
      <c r="AK10" s="94"/>
      <c r="AL10" s="94"/>
      <c r="AM10" s="94"/>
      <c r="AN10" s="94"/>
    </row>
    <row r="11" spans="1:40" ht="39" customHeight="1" x14ac:dyDescent="0.2">
      <c r="A11" s="334" t="s">
        <v>15</v>
      </c>
      <c r="B11" s="328"/>
      <c r="C11" s="376" t="s">
        <v>16</v>
      </c>
      <c r="D11" s="327"/>
      <c r="E11" s="327"/>
      <c r="F11" s="327"/>
      <c r="G11" s="327"/>
      <c r="H11" s="327"/>
      <c r="I11" s="327"/>
      <c r="J11" s="327"/>
      <c r="K11" s="328"/>
      <c r="L11" s="100"/>
      <c r="M11" s="398" t="s">
        <v>17</v>
      </c>
      <c r="N11" s="327"/>
      <c r="O11" s="327"/>
      <c r="P11" s="327"/>
      <c r="Q11" s="328"/>
      <c r="R11" s="326" t="s">
        <v>93</v>
      </c>
      <c r="S11" s="327"/>
      <c r="T11" s="327"/>
      <c r="U11" s="327"/>
      <c r="V11" s="328"/>
      <c r="W11" s="398" t="s">
        <v>19</v>
      </c>
      <c r="X11" s="328"/>
      <c r="Y11" s="326" t="s">
        <v>94</v>
      </c>
      <c r="Z11" s="327"/>
      <c r="AA11" s="327"/>
      <c r="AB11" s="328"/>
      <c r="AC11" s="212"/>
      <c r="AD11" s="94"/>
      <c r="AE11" s="94"/>
      <c r="AF11" s="94"/>
      <c r="AG11" s="94"/>
      <c r="AH11" s="94"/>
      <c r="AI11" s="94"/>
      <c r="AJ11" s="94"/>
      <c r="AK11" s="94"/>
      <c r="AL11" s="94"/>
      <c r="AM11" s="94"/>
      <c r="AN11" s="94"/>
    </row>
    <row r="12" spans="1:40" ht="9" customHeight="1" x14ac:dyDescent="0.2">
      <c r="A12" s="126"/>
      <c r="B12" s="11"/>
      <c r="C12" s="40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12"/>
      <c r="AB12" s="127"/>
      <c r="AC12" s="212"/>
      <c r="AD12" s="94"/>
      <c r="AE12" s="94"/>
      <c r="AF12" s="94"/>
      <c r="AG12" s="94"/>
      <c r="AH12" s="94"/>
      <c r="AI12" s="94"/>
      <c r="AJ12" s="94"/>
      <c r="AK12" s="94"/>
      <c r="AL12" s="94"/>
      <c r="AM12" s="94"/>
      <c r="AN12" s="94"/>
    </row>
    <row r="13" spans="1:40" ht="37.5" customHeight="1" x14ac:dyDescent="0.2">
      <c r="A13" s="334" t="s">
        <v>20</v>
      </c>
      <c r="B13" s="328"/>
      <c r="C13" s="335" t="str">
        <f>+'Ponderación '!B9</f>
        <v>Diseñar e implementar 4 estrategias de transformación de imaginarios, representaciones  y estereotipos de discriminación con enfoque diferencial y de género, dirigidas a la ciudadanía</v>
      </c>
      <c r="D13" s="327"/>
      <c r="E13" s="327"/>
      <c r="F13" s="327"/>
      <c r="G13" s="327"/>
      <c r="H13" s="327"/>
      <c r="I13" s="327"/>
      <c r="J13" s="327"/>
      <c r="K13" s="327"/>
      <c r="L13" s="327"/>
      <c r="M13" s="327"/>
      <c r="N13" s="327"/>
      <c r="O13" s="327"/>
      <c r="P13" s="327"/>
      <c r="Q13" s="328"/>
      <c r="R13" s="120"/>
      <c r="S13" s="336" t="s">
        <v>21</v>
      </c>
      <c r="T13" s="337"/>
      <c r="U13" s="13">
        <f>+'Ponderación '!E9</f>
        <v>0.3</v>
      </c>
      <c r="V13" s="338" t="s">
        <v>22</v>
      </c>
      <c r="W13" s="337"/>
      <c r="X13" s="337"/>
      <c r="Y13" s="337"/>
      <c r="Z13" s="120"/>
      <c r="AA13" s="343">
        <f>+'Ponderación '!D9</f>
        <v>0.19863329869947693</v>
      </c>
      <c r="AB13" s="328"/>
      <c r="AC13" s="269"/>
      <c r="AD13" s="120"/>
      <c r="AE13" s="120"/>
      <c r="AF13" s="120"/>
      <c r="AG13" s="120"/>
      <c r="AH13" s="120"/>
      <c r="AI13" s="120"/>
      <c r="AJ13" s="120"/>
      <c r="AK13" s="120"/>
      <c r="AL13" s="120"/>
      <c r="AM13" s="120"/>
      <c r="AN13" s="120"/>
    </row>
    <row r="14" spans="1:40" ht="16.5" customHeight="1" x14ac:dyDescent="0.2">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4"/>
      <c r="AC14" s="212"/>
      <c r="AD14" s="94"/>
      <c r="AE14" s="94"/>
      <c r="AF14" s="94"/>
      <c r="AG14" s="94"/>
      <c r="AH14" s="94"/>
      <c r="AI14" s="94"/>
      <c r="AJ14" s="94"/>
      <c r="AK14" s="94"/>
      <c r="AL14" s="94"/>
      <c r="AM14" s="94"/>
      <c r="AN14" s="94"/>
    </row>
    <row r="15" spans="1:40" ht="24" customHeight="1" x14ac:dyDescent="0.2">
      <c r="A15" s="386" t="s">
        <v>23</v>
      </c>
      <c r="B15" s="371"/>
      <c r="C15" s="15" t="s">
        <v>24</v>
      </c>
      <c r="D15" s="406" t="s">
        <v>25</v>
      </c>
      <c r="E15" s="407"/>
      <c r="F15" s="406" t="s">
        <v>26</v>
      </c>
      <c r="G15" s="407"/>
      <c r="H15" s="406" t="s">
        <v>27</v>
      </c>
      <c r="I15" s="328"/>
      <c r="J15" s="140"/>
      <c r="K15" s="129"/>
      <c r="L15" s="140"/>
      <c r="M15" s="123"/>
      <c r="N15" s="123"/>
      <c r="O15" s="123"/>
      <c r="P15" s="123"/>
      <c r="Q15" s="398" t="s">
        <v>28</v>
      </c>
      <c r="R15" s="327"/>
      <c r="S15" s="327"/>
      <c r="T15" s="327"/>
      <c r="U15" s="327"/>
      <c r="V15" s="327"/>
      <c r="W15" s="327"/>
      <c r="X15" s="327"/>
      <c r="Y15" s="327"/>
      <c r="Z15" s="327"/>
      <c r="AA15" s="327"/>
      <c r="AB15" s="328"/>
      <c r="AC15" s="212"/>
      <c r="AD15" s="94"/>
      <c r="AE15" s="94"/>
      <c r="AF15" s="94"/>
      <c r="AG15" s="94"/>
      <c r="AH15" s="94"/>
      <c r="AI15" s="94"/>
      <c r="AJ15" s="94"/>
      <c r="AK15" s="94"/>
      <c r="AL15" s="94"/>
      <c r="AM15" s="94"/>
      <c r="AN15" s="94"/>
    </row>
    <row r="16" spans="1:40" ht="35.25" customHeight="1" x14ac:dyDescent="0.2">
      <c r="A16" s="374"/>
      <c r="B16" s="375"/>
      <c r="C16" s="130"/>
      <c r="D16" s="368"/>
      <c r="E16" s="369"/>
      <c r="F16" s="368"/>
      <c r="G16" s="369"/>
      <c r="H16" s="368"/>
      <c r="I16" s="375"/>
      <c r="J16" s="140"/>
      <c r="K16" s="140"/>
      <c r="L16" s="140"/>
      <c r="M16" s="123"/>
      <c r="N16" s="123"/>
      <c r="O16" s="123"/>
      <c r="P16" s="123"/>
      <c r="Q16" s="411" t="s">
        <v>29</v>
      </c>
      <c r="R16" s="366"/>
      <c r="S16" s="366"/>
      <c r="T16" s="366"/>
      <c r="U16" s="366"/>
      <c r="V16" s="350"/>
      <c r="W16" s="410" t="s">
        <v>30</v>
      </c>
      <c r="X16" s="366"/>
      <c r="Y16" s="366"/>
      <c r="Z16" s="366"/>
      <c r="AA16" s="366"/>
      <c r="AB16" s="367"/>
      <c r="AC16" s="212"/>
      <c r="AD16" s="94"/>
      <c r="AE16" s="94"/>
      <c r="AF16" s="94"/>
      <c r="AG16" s="94"/>
      <c r="AH16" s="94"/>
      <c r="AI16" s="94"/>
      <c r="AJ16" s="94"/>
      <c r="AK16" s="94"/>
      <c r="AL16" s="94"/>
      <c r="AM16" s="94"/>
      <c r="AN16" s="94"/>
    </row>
    <row r="17" spans="1:40" ht="27" customHeight="1" x14ac:dyDescent="0.2">
      <c r="A17" s="131"/>
      <c r="B17" s="123"/>
      <c r="C17" s="123"/>
      <c r="D17" s="132"/>
      <c r="E17" s="132"/>
      <c r="F17" s="132"/>
      <c r="G17" s="132"/>
      <c r="H17" s="132"/>
      <c r="I17" s="132"/>
      <c r="J17" s="132"/>
      <c r="K17" s="132"/>
      <c r="L17" s="132"/>
      <c r="M17" s="123"/>
      <c r="N17" s="123"/>
      <c r="O17" s="123"/>
      <c r="P17" s="123"/>
      <c r="Q17" s="408" t="s">
        <v>31</v>
      </c>
      <c r="R17" s="363"/>
      <c r="S17" s="364"/>
      <c r="T17" s="409" t="s">
        <v>32</v>
      </c>
      <c r="U17" s="363"/>
      <c r="V17" s="364"/>
      <c r="W17" s="409" t="s">
        <v>31</v>
      </c>
      <c r="X17" s="363"/>
      <c r="Y17" s="364"/>
      <c r="Z17" s="409" t="s">
        <v>32</v>
      </c>
      <c r="AA17" s="363"/>
      <c r="AB17" s="381"/>
      <c r="AC17" s="213"/>
      <c r="AD17" s="101"/>
      <c r="AE17" s="94"/>
      <c r="AF17" s="94"/>
      <c r="AG17" s="94"/>
      <c r="AH17" s="94"/>
      <c r="AI17" s="94"/>
      <c r="AJ17" s="94"/>
      <c r="AK17" s="94"/>
      <c r="AL17" s="94"/>
      <c r="AM17" s="94"/>
      <c r="AN17" s="94"/>
    </row>
    <row r="18" spans="1:40" ht="18" customHeight="1" thickBot="1" x14ac:dyDescent="0.25">
      <c r="A18" s="122"/>
      <c r="B18" s="120"/>
      <c r="C18" s="132"/>
      <c r="D18" s="132"/>
      <c r="E18" s="132"/>
      <c r="F18" s="132"/>
      <c r="G18" s="133"/>
      <c r="H18" s="133"/>
      <c r="I18" s="133"/>
      <c r="J18" s="133"/>
      <c r="K18" s="133"/>
      <c r="L18" s="133"/>
      <c r="M18" s="132"/>
      <c r="N18" s="132"/>
      <c r="O18" s="132"/>
      <c r="P18" s="132"/>
      <c r="Q18" s="344"/>
      <c r="R18" s="340"/>
      <c r="S18" s="341"/>
      <c r="T18" s="339"/>
      <c r="U18" s="340"/>
      <c r="V18" s="341"/>
      <c r="W18" s="339">
        <v>314003888</v>
      </c>
      <c r="X18" s="526"/>
      <c r="Y18" s="527"/>
      <c r="Z18" s="339">
        <v>278659511</v>
      </c>
      <c r="AA18" s="526"/>
      <c r="AB18" s="620"/>
      <c r="AC18" s="286">
        <f>+Z18/W18</f>
        <v>0.88743968354939606</v>
      </c>
      <c r="AD18" s="101"/>
      <c r="AE18" s="94"/>
      <c r="AF18" s="94"/>
      <c r="AG18" s="94"/>
      <c r="AH18" s="94"/>
      <c r="AI18" s="94"/>
      <c r="AJ18" s="94"/>
      <c r="AK18" s="94"/>
      <c r="AL18" s="94"/>
      <c r="AM18" s="94"/>
      <c r="AN18" s="94"/>
    </row>
    <row r="19" spans="1:40" ht="7.5" customHeight="1" thickBot="1" x14ac:dyDescent="0.25">
      <c r="A19" s="122"/>
      <c r="B19" s="120"/>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23"/>
      <c r="AB19" s="7"/>
      <c r="AC19" s="212"/>
      <c r="AD19" s="94"/>
      <c r="AE19" s="94"/>
      <c r="AF19" s="94"/>
      <c r="AG19" s="94"/>
      <c r="AH19" s="94"/>
      <c r="AI19" s="94"/>
      <c r="AJ19" s="94"/>
      <c r="AK19" s="94"/>
      <c r="AL19" s="94"/>
      <c r="AM19" s="94"/>
      <c r="AN19" s="94"/>
    </row>
    <row r="20" spans="1:40" ht="17.25" customHeight="1" x14ac:dyDescent="0.2">
      <c r="A20" s="359" t="s">
        <v>33</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1"/>
      <c r="AC20" s="212"/>
      <c r="AD20" s="94"/>
      <c r="AE20" s="94"/>
      <c r="AF20" s="94"/>
      <c r="AG20" s="94"/>
      <c r="AH20" s="94"/>
      <c r="AI20" s="94"/>
      <c r="AJ20" s="94"/>
      <c r="AK20" s="94"/>
      <c r="AL20" s="94"/>
      <c r="AM20" s="94"/>
      <c r="AN20" s="94"/>
    </row>
    <row r="21" spans="1:40" ht="12.75" x14ac:dyDescent="0.2">
      <c r="A21" s="345" t="s">
        <v>34</v>
      </c>
      <c r="B21" s="347" t="s">
        <v>35</v>
      </c>
      <c r="C21" s="348"/>
      <c r="D21" s="362" t="s">
        <v>36</v>
      </c>
      <c r="E21" s="363"/>
      <c r="F21" s="363"/>
      <c r="G21" s="363"/>
      <c r="H21" s="363"/>
      <c r="I21" s="363"/>
      <c r="J21" s="363"/>
      <c r="K21" s="363"/>
      <c r="L21" s="363"/>
      <c r="M21" s="363"/>
      <c r="N21" s="363"/>
      <c r="O21" s="364"/>
      <c r="P21" s="400" t="s">
        <v>37</v>
      </c>
      <c r="Q21" s="347" t="s">
        <v>38</v>
      </c>
      <c r="R21" s="357"/>
      <c r="S21" s="357"/>
      <c r="T21" s="357"/>
      <c r="U21" s="357"/>
      <c r="V21" s="357"/>
      <c r="W21" s="357"/>
      <c r="X21" s="357"/>
      <c r="Y21" s="357"/>
      <c r="Z21" s="357"/>
      <c r="AA21" s="357"/>
      <c r="AB21" s="365"/>
      <c r="AC21" s="212"/>
      <c r="AD21" s="94"/>
      <c r="AE21" s="94"/>
      <c r="AF21" s="94"/>
      <c r="AG21" s="94"/>
      <c r="AH21" s="94"/>
      <c r="AI21" s="94"/>
      <c r="AJ21" s="94"/>
      <c r="AK21" s="94"/>
      <c r="AL21" s="94"/>
      <c r="AM21" s="94"/>
      <c r="AN21" s="94"/>
    </row>
    <row r="22" spans="1:40" ht="27" customHeight="1" x14ac:dyDescent="0.2">
      <c r="A22" s="346"/>
      <c r="B22" s="349"/>
      <c r="C22" s="350"/>
      <c r="D22" s="362" t="s">
        <v>24</v>
      </c>
      <c r="E22" s="363"/>
      <c r="F22" s="364"/>
      <c r="G22" s="362" t="s">
        <v>25</v>
      </c>
      <c r="H22" s="363"/>
      <c r="I22" s="364"/>
      <c r="J22" s="362" t="s">
        <v>26</v>
      </c>
      <c r="K22" s="363"/>
      <c r="L22" s="364"/>
      <c r="M22" s="362" t="s">
        <v>27</v>
      </c>
      <c r="N22" s="363"/>
      <c r="O22" s="364"/>
      <c r="P22" s="401"/>
      <c r="Q22" s="349"/>
      <c r="R22" s="366"/>
      <c r="S22" s="366"/>
      <c r="T22" s="366"/>
      <c r="U22" s="366"/>
      <c r="V22" s="366"/>
      <c r="W22" s="366"/>
      <c r="X22" s="366"/>
      <c r="Y22" s="366"/>
      <c r="Z22" s="366"/>
      <c r="AA22" s="366"/>
      <c r="AB22" s="367"/>
      <c r="AC22" s="212"/>
      <c r="AD22" s="94"/>
      <c r="AE22" s="94"/>
      <c r="AF22" s="94"/>
      <c r="AG22" s="94"/>
      <c r="AH22" s="94"/>
      <c r="AI22" s="94"/>
      <c r="AJ22" s="94"/>
      <c r="AK22" s="94"/>
      <c r="AL22" s="94"/>
      <c r="AM22" s="94"/>
      <c r="AN22" s="94"/>
    </row>
    <row r="23" spans="1:40" ht="13.5" customHeight="1" x14ac:dyDescent="0.2">
      <c r="A23" s="351" t="str">
        <f>+C13</f>
        <v>Diseñar e implementar 4 estrategias de transformación de imaginarios, representaciones  y estereotipos de discriminación con enfoque diferencial y de género, dirigidas a la ciudadanía</v>
      </c>
      <c r="B23" s="353" t="s">
        <v>39</v>
      </c>
      <c r="C23" s="348"/>
      <c r="D23" s="356"/>
      <c r="E23" s="357"/>
      <c r="F23" s="348"/>
      <c r="G23" s="356"/>
      <c r="H23" s="357"/>
      <c r="I23" s="348"/>
      <c r="J23" s="356"/>
      <c r="K23" s="357"/>
      <c r="L23" s="348"/>
      <c r="M23" s="356"/>
      <c r="N23" s="357"/>
      <c r="O23" s="348"/>
      <c r="P23" s="402"/>
      <c r="Q23" s="404"/>
      <c r="R23" s="642"/>
      <c r="S23" s="642"/>
      <c r="T23" s="642"/>
      <c r="U23" s="642"/>
      <c r="V23" s="642"/>
      <c r="W23" s="642"/>
      <c r="X23" s="642"/>
      <c r="Y23" s="642"/>
      <c r="Z23" s="642"/>
      <c r="AA23" s="642"/>
      <c r="AB23" s="643"/>
      <c r="AC23" s="212"/>
      <c r="AD23" s="94"/>
      <c r="AE23" s="94"/>
      <c r="AF23" s="94"/>
      <c r="AG23" s="94"/>
      <c r="AH23" s="94"/>
      <c r="AI23" s="94"/>
      <c r="AJ23" s="94"/>
      <c r="AK23" s="94"/>
      <c r="AL23" s="94"/>
      <c r="AM23" s="94"/>
      <c r="AN23" s="94"/>
    </row>
    <row r="24" spans="1:40" ht="13.5" customHeight="1" x14ac:dyDescent="0.2">
      <c r="A24" s="352"/>
      <c r="B24" s="354"/>
      <c r="C24" s="355"/>
      <c r="D24" s="354"/>
      <c r="E24" s="358"/>
      <c r="F24" s="355"/>
      <c r="G24" s="354"/>
      <c r="H24" s="358"/>
      <c r="I24" s="355"/>
      <c r="J24" s="354"/>
      <c r="K24" s="358"/>
      <c r="L24" s="355"/>
      <c r="M24" s="354"/>
      <c r="N24" s="358"/>
      <c r="O24" s="355"/>
      <c r="P24" s="403"/>
      <c r="Q24" s="644"/>
      <c r="R24" s="645"/>
      <c r="S24" s="645"/>
      <c r="T24" s="645"/>
      <c r="U24" s="645"/>
      <c r="V24" s="645"/>
      <c r="W24" s="645"/>
      <c r="X24" s="645"/>
      <c r="Y24" s="645"/>
      <c r="Z24" s="645"/>
      <c r="AA24" s="645"/>
      <c r="AB24" s="646"/>
      <c r="AC24" s="212"/>
      <c r="AD24" s="94"/>
      <c r="AE24" s="94"/>
      <c r="AF24" s="94"/>
      <c r="AG24" s="94"/>
      <c r="AH24" s="94"/>
      <c r="AI24" s="94"/>
      <c r="AJ24" s="94"/>
      <c r="AK24" s="94"/>
      <c r="AL24" s="94"/>
      <c r="AM24" s="94"/>
      <c r="AN24" s="94"/>
    </row>
    <row r="25" spans="1:40" ht="13.5" customHeight="1" x14ac:dyDescent="0.2">
      <c r="A25" s="352"/>
      <c r="B25" s="354"/>
      <c r="C25" s="355"/>
      <c r="D25" s="354"/>
      <c r="E25" s="358"/>
      <c r="F25" s="355"/>
      <c r="G25" s="354"/>
      <c r="H25" s="358"/>
      <c r="I25" s="355"/>
      <c r="J25" s="354"/>
      <c r="K25" s="358"/>
      <c r="L25" s="355"/>
      <c r="M25" s="354"/>
      <c r="N25" s="358"/>
      <c r="O25" s="355"/>
      <c r="P25" s="403"/>
      <c r="Q25" s="644"/>
      <c r="R25" s="645"/>
      <c r="S25" s="645"/>
      <c r="T25" s="645"/>
      <c r="U25" s="645"/>
      <c r="V25" s="645"/>
      <c r="W25" s="645"/>
      <c r="X25" s="645"/>
      <c r="Y25" s="645"/>
      <c r="Z25" s="645"/>
      <c r="AA25" s="645"/>
      <c r="AB25" s="646"/>
      <c r="AC25" s="212"/>
      <c r="AD25" s="94"/>
      <c r="AE25" s="94"/>
      <c r="AF25" s="94"/>
      <c r="AG25" s="94"/>
      <c r="AH25" s="94"/>
      <c r="AI25" s="94"/>
      <c r="AJ25" s="94"/>
      <c r="AK25" s="94"/>
      <c r="AL25" s="94"/>
      <c r="AM25" s="94"/>
      <c r="AN25" s="94"/>
    </row>
    <row r="26" spans="1:40" ht="30.75" customHeight="1" thickBot="1" x14ac:dyDescent="0.25">
      <c r="A26" s="346"/>
      <c r="B26" s="354"/>
      <c r="C26" s="355"/>
      <c r="D26" s="354"/>
      <c r="E26" s="337"/>
      <c r="F26" s="355"/>
      <c r="G26" s="354"/>
      <c r="H26" s="337"/>
      <c r="I26" s="355"/>
      <c r="J26" s="354"/>
      <c r="K26" s="337"/>
      <c r="L26" s="355"/>
      <c r="M26" s="354"/>
      <c r="N26" s="337"/>
      <c r="O26" s="355"/>
      <c r="P26" s="403"/>
      <c r="Q26" s="647"/>
      <c r="R26" s="648"/>
      <c r="S26" s="648"/>
      <c r="T26" s="648"/>
      <c r="U26" s="648"/>
      <c r="V26" s="648"/>
      <c r="W26" s="648"/>
      <c r="X26" s="648"/>
      <c r="Y26" s="648"/>
      <c r="Z26" s="648"/>
      <c r="AA26" s="648"/>
      <c r="AB26" s="649"/>
      <c r="AC26" s="212"/>
      <c r="AD26" s="94"/>
      <c r="AE26" s="94"/>
      <c r="AF26" s="94"/>
      <c r="AG26" s="94"/>
      <c r="AH26" s="94"/>
      <c r="AI26" s="94"/>
      <c r="AJ26" s="94"/>
      <c r="AK26" s="94"/>
      <c r="AL26" s="94"/>
      <c r="AM26" s="94"/>
      <c r="AN26" s="94"/>
    </row>
    <row r="27" spans="1:40" ht="51.75" customHeight="1" x14ac:dyDescent="0.2">
      <c r="A27" s="412"/>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1"/>
      <c r="AC27" s="212"/>
      <c r="AD27" s="94"/>
      <c r="AE27" s="94"/>
      <c r="AF27" s="94"/>
      <c r="AG27" s="94"/>
      <c r="AH27" s="94"/>
      <c r="AI27" s="94"/>
      <c r="AJ27" s="94"/>
      <c r="AK27" s="94"/>
      <c r="AL27" s="94"/>
      <c r="AM27" s="94"/>
      <c r="AN27" s="94"/>
    </row>
    <row r="28" spans="1:40" ht="36.75" customHeight="1" x14ac:dyDescent="0.2">
      <c r="A28" s="345" t="s">
        <v>34</v>
      </c>
      <c r="B28" s="400" t="s">
        <v>41</v>
      </c>
      <c r="C28" s="400" t="s">
        <v>35</v>
      </c>
      <c r="D28" s="362" t="s">
        <v>42</v>
      </c>
      <c r="E28" s="363"/>
      <c r="F28" s="363"/>
      <c r="G28" s="363"/>
      <c r="H28" s="363"/>
      <c r="I28" s="363"/>
      <c r="J28" s="363"/>
      <c r="K28" s="363"/>
      <c r="L28" s="363"/>
      <c r="M28" s="363"/>
      <c r="N28" s="363"/>
      <c r="O28" s="363"/>
      <c r="P28" s="364"/>
      <c r="Q28" s="362" t="s">
        <v>43</v>
      </c>
      <c r="R28" s="363"/>
      <c r="S28" s="363"/>
      <c r="T28" s="363"/>
      <c r="U28" s="363"/>
      <c r="V28" s="363"/>
      <c r="W28" s="363"/>
      <c r="X28" s="363"/>
      <c r="Y28" s="363"/>
      <c r="Z28" s="363"/>
      <c r="AA28" s="363"/>
      <c r="AB28" s="364"/>
      <c r="AC28" s="212"/>
      <c r="AD28" s="94"/>
      <c r="AE28" s="102"/>
      <c r="AF28" s="102"/>
      <c r="AG28" s="102"/>
      <c r="AH28" s="102"/>
      <c r="AI28" s="102"/>
      <c r="AJ28" s="102"/>
      <c r="AK28" s="102"/>
      <c r="AL28" s="102"/>
      <c r="AM28" s="102"/>
      <c r="AN28" s="94"/>
    </row>
    <row r="29" spans="1:40" ht="25.5" customHeight="1" x14ac:dyDescent="0.2">
      <c r="A29" s="346"/>
      <c r="B29" s="401"/>
      <c r="C29" s="401"/>
      <c r="D29" s="16" t="s">
        <v>44</v>
      </c>
      <c r="E29" s="16" t="s">
        <v>45</v>
      </c>
      <c r="F29" s="16" t="s">
        <v>46</v>
      </c>
      <c r="G29" s="16" t="s">
        <v>47</v>
      </c>
      <c r="H29" s="16" t="s">
        <v>48</v>
      </c>
      <c r="I29" s="16" t="s">
        <v>49</v>
      </c>
      <c r="J29" s="16" t="s">
        <v>50</v>
      </c>
      <c r="K29" s="16" t="s">
        <v>51</v>
      </c>
      <c r="L29" s="16" t="s">
        <v>52</v>
      </c>
      <c r="M29" s="16" t="s">
        <v>53</v>
      </c>
      <c r="N29" s="16" t="s">
        <v>54</v>
      </c>
      <c r="O29" s="16" t="s">
        <v>55</v>
      </c>
      <c r="P29" s="16" t="s">
        <v>37</v>
      </c>
      <c r="Q29" s="510" t="s">
        <v>56</v>
      </c>
      <c r="R29" s="366"/>
      <c r="S29" s="366"/>
      <c r="T29" s="350"/>
      <c r="U29" s="510" t="s">
        <v>57</v>
      </c>
      <c r="V29" s="366"/>
      <c r="W29" s="366"/>
      <c r="X29" s="350"/>
      <c r="Y29" s="510" t="s">
        <v>58</v>
      </c>
      <c r="Z29" s="366"/>
      <c r="AA29" s="366"/>
      <c r="AB29" s="367"/>
      <c r="AC29" s="212"/>
      <c r="AD29" s="94"/>
      <c r="AE29" s="102"/>
      <c r="AF29" s="102"/>
      <c r="AG29" s="102"/>
      <c r="AH29" s="102"/>
      <c r="AI29" s="102"/>
      <c r="AJ29" s="102"/>
      <c r="AK29" s="102"/>
      <c r="AL29" s="102"/>
      <c r="AM29" s="102"/>
      <c r="AN29" s="94"/>
    </row>
    <row r="30" spans="1:40" ht="278.45" customHeight="1" x14ac:dyDescent="0.2">
      <c r="A30" s="297" t="str">
        <f>+C13</f>
        <v>Diseñar e implementar 4 estrategias de transformación de imaginarios, representaciones  y estereotipos de discriminación con enfoque diferencial y de género, dirigidas a la ciudadanía</v>
      </c>
      <c r="B30" s="312">
        <f>+AA13</f>
        <v>0.19863329869947693</v>
      </c>
      <c r="C30" s="313">
        <f>+U13</f>
        <v>0.3</v>
      </c>
      <c r="D30" s="314">
        <f>+D60</f>
        <v>0</v>
      </c>
      <c r="E30" s="314">
        <f t="shared" ref="E30:O30" si="0">+E60</f>
        <v>0</v>
      </c>
      <c r="F30" s="314">
        <f t="shared" si="0"/>
        <v>0</v>
      </c>
      <c r="G30" s="314">
        <f t="shared" si="0"/>
        <v>0</v>
      </c>
      <c r="H30" s="314">
        <f t="shared" si="0"/>
        <v>0</v>
      </c>
      <c r="I30" s="314">
        <f t="shared" si="0"/>
        <v>0</v>
      </c>
      <c r="J30" s="314">
        <f t="shared" si="0"/>
        <v>3.0206415738368856E-2</v>
      </c>
      <c r="K30" s="314">
        <f t="shared" si="0"/>
        <v>2.7185774164531964E-2</v>
      </c>
      <c r="L30" s="314">
        <f t="shared" si="0"/>
        <v>5.4371548329063928E-2</v>
      </c>
      <c r="M30" s="314">
        <f t="shared" si="0"/>
        <v>6.1923152263656141E-2</v>
      </c>
      <c r="N30" s="314">
        <f t="shared" si="0"/>
        <v>2.5675453377613525E-2</v>
      </c>
      <c r="O30" s="314">
        <f t="shared" si="0"/>
        <v>9.0619247215106544E-2</v>
      </c>
      <c r="P30" s="314">
        <f>SUM(D30:O30)</f>
        <v>0.28998159108834098</v>
      </c>
      <c r="Q30" s="633" t="s">
        <v>201</v>
      </c>
      <c r="R30" s="557"/>
      <c r="S30" s="557"/>
      <c r="T30" s="662"/>
      <c r="U30" s="633" t="s">
        <v>202</v>
      </c>
      <c r="V30" s="557"/>
      <c r="W30" s="557"/>
      <c r="X30" s="662"/>
      <c r="Y30" s="633" t="s">
        <v>203</v>
      </c>
      <c r="Z30" s="557"/>
      <c r="AA30" s="557"/>
      <c r="AB30" s="558"/>
      <c r="AC30" s="196">
        <f>LEN(Q30)</f>
        <v>266</v>
      </c>
      <c r="AD30" s="106">
        <f>LEN(U30)</f>
        <v>461</v>
      </c>
      <c r="AE30" s="102"/>
      <c r="AF30" s="102"/>
      <c r="AG30" s="102"/>
      <c r="AH30" s="102"/>
      <c r="AI30" s="102"/>
      <c r="AJ30" s="102"/>
      <c r="AK30" s="102"/>
      <c r="AL30" s="102"/>
      <c r="AM30" s="102"/>
      <c r="AN30" s="94"/>
    </row>
    <row r="31" spans="1:40" ht="18" customHeight="1" x14ac:dyDescent="0.2">
      <c r="A31" s="417"/>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286">
        <f>+P30/C30</f>
        <v>0.96660530362780328</v>
      </c>
      <c r="AD31" s="104"/>
      <c r="AE31" s="102"/>
      <c r="AF31" s="102"/>
      <c r="AG31" s="102"/>
      <c r="AH31" s="102"/>
      <c r="AI31" s="102"/>
      <c r="AJ31" s="102"/>
      <c r="AK31" s="102"/>
      <c r="AL31" s="102"/>
      <c r="AM31" s="102"/>
      <c r="AN31" s="94"/>
    </row>
    <row r="32" spans="1:40" ht="12.75" x14ac:dyDescent="0.2">
      <c r="A32" s="417" t="s">
        <v>59</v>
      </c>
      <c r="B32" s="417" t="s">
        <v>60</v>
      </c>
      <c r="C32" s="417" t="s">
        <v>61</v>
      </c>
      <c r="D32" s="418"/>
      <c r="E32" s="418"/>
      <c r="F32" s="418"/>
      <c r="G32" s="418"/>
      <c r="H32" s="418"/>
      <c r="I32" s="418"/>
      <c r="J32" s="418"/>
      <c r="K32" s="418"/>
      <c r="L32" s="418"/>
      <c r="M32" s="418"/>
      <c r="N32" s="418"/>
      <c r="O32" s="418"/>
      <c r="P32" s="418"/>
      <c r="Q32" s="417" t="s">
        <v>62</v>
      </c>
      <c r="R32" s="418"/>
      <c r="S32" s="418"/>
      <c r="T32" s="418"/>
      <c r="U32" s="418"/>
      <c r="V32" s="418"/>
      <c r="W32" s="418"/>
      <c r="X32" s="418"/>
      <c r="Y32" s="418"/>
      <c r="Z32" s="418"/>
      <c r="AA32" s="418"/>
      <c r="AB32" s="418"/>
      <c r="AC32" s="212"/>
      <c r="AD32" s="94"/>
      <c r="AE32" s="102"/>
      <c r="AF32" s="102"/>
      <c r="AG32" s="102"/>
      <c r="AH32" s="102"/>
      <c r="AI32" s="102"/>
      <c r="AJ32" s="102"/>
      <c r="AK32" s="102"/>
      <c r="AL32" s="102"/>
      <c r="AM32" s="102"/>
      <c r="AN32" s="94"/>
    </row>
    <row r="33" spans="1:40" ht="25.5" customHeight="1" x14ac:dyDescent="0.2">
      <c r="A33" s="418"/>
      <c r="B33" s="418"/>
      <c r="C33" s="295" t="s">
        <v>63</v>
      </c>
      <c r="D33" s="295" t="s">
        <v>44</v>
      </c>
      <c r="E33" s="295" t="s">
        <v>45</v>
      </c>
      <c r="F33" s="295" t="s">
        <v>46</v>
      </c>
      <c r="G33" s="295" t="s">
        <v>47</v>
      </c>
      <c r="H33" s="295" t="s">
        <v>48</v>
      </c>
      <c r="I33" s="295" t="s">
        <v>49</v>
      </c>
      <c r="J33" s="295" t="s">
        <v>50</v>
      </c>
      <c r="K33" s="295" t="s">
        <v>51</v>
      </c>
      <c r="L33" s="295" t="s">
        <v>52</v>
      </c>
      <c r="M33" s="295" t="s">
        <v>53</v>
      </c>
      <c r="N33" s="295" t="s">
        <v>54</v>
      </c>
      <c r="O33" s="295" t="s">
        <v>55</v>
      </c>
      <c r="P33" s="295" t="s">
        <v>37</v>
      </c>
      <c r="Q33" s="417" t="s">
        <v>77</v>
      </c>
      <c r="R33" s="418"/>
      <c r="S33" s="418"/>
      <c r="T33" s="418"/>
      <c r="U33" s="418"/>
      <c r="V33" s="418"/>
      <c r="W33" s="418"/>
      <c r="X33" s="418"/>
      <c r="Y33" s="418"/>
      <c r="Z33" s="418"/>
      <c r="AA33" s="418"/>
      <c r="AB33" s="418"/>
      <c r="AC33" s="212"/>
      <c r="AD33" s="94"/>
      <c r="AE33" s="105"/>
      <c r="AF33" s="105"/>
      <c r="AG33" s="105"/>
      <c r="AH33" s="105"/>
      <c r="AI33" s="105"/>
      <c r="AJ33" s="105"/>
      <c r="AK33" s="105"/>
      <c r="AL33" s="105"/>
      <c r="AM33" s="105"/>
      <c r="AN33" s="94"/>
    </row>
    <row r="34" spans="1:40" ht="57.6" customHeight="1" x14ac:dyDescent="0.2">
      <c r="A34" s="533" t="s">
        <v>169</v>
      </c>
      <c r="B34" s="650">
        <v>0.1</v>
      </c>
      <c r="C34" s="93" t="s">
        <v>79</v>
      </c>
      <c r="D34" s="298"/>
      <c r="E34" s="298"/>
      <c r="F34" s="298"/>
      <c r="G34" s="298"/>
      <c r="H34" s="298"/>
      <c r="I34" s="298"/>
      <c r="J34" s="298">
        <v>0.2</v>
      </c>
      <c r="K34" s="298">
        <v>0.1</v>
      </c>
      <c r="L34" s="298">
        <v>0.2</v>
      </c>
      <c r="M34" s="298">
        <v>0.2</v>
      </c>
      <c r="N34" s="298">
        <v>0.2</v>
      </c>
      <c r="O34" s="298">
        <v>0.1</v>
      </c>
      <c r="P34" s="115">
        <f t="shared" ref="P34:P42" si="1">SUM(D34:O34)</f>
        <v>0.99999999999999989</v>
      </c>
      <c r="Q34" s="457" t="s">
        <v>204</v>
      </c>
      <c r="R34" s="654"/>
      <c r="S34" s="654"/>
      <c r="T34" s="654"/>
      <c r="U34" s="654"/>
      <c r="V34" s="654"/>
      <c r="W34" s="654"/>
      <c r="X34" s="654"/>
      <c r="Y34" s="654"/>
      <c r="Z34" s="654"/>
      <c r="AA34" s="654"/>
      <c r="AB34" s="654"/>
      <c r="AC34" s="216"/>
      <c r="AD34" s="94"/>
      <c r="AE34" s="94"/>
      <c r="AF34" s="94"/>
      <c r="AG34" s="94"/>
      <c r="AH34" s="94"/>
      <c r="AI34" s="94"/>
      <c r="AJ34" s="94"/>
      <c r="AK34" s="94"/>
      <c r="AL34" s="94"/>
      <c r="AM34" s="94"/>
      <c r="AN34" s="94"/>
    </row>
    <row r="35" spans="1:40" ht="57.6" customHeight="1" x14ac:dyDescent="0.2">
      <c r="A35" s="534"/>
      <c r="B35" s="650"/>
      <c r="C35" s="91" t="s">
        <v>80</v>
      </c>
      <c r="D35" s="205"/>
      <c r="E35" s="205"/>
      <c r="F35" s="205"/>
      <c r="G35" s="205"/>
      <c r="H35" s="205"/>
      <c r="I35" s="205"/>
      <c r="J35" s="205">
        <v>0.2</v>
      </c>
      <c r="K35" s="205">
        <v>0.1</v>
      </c>
      <c r="L35" s="205">
        <v>0.2</v>
      </c>
      <c r="M35" s="205">
        <v>0.2</v>
      </c>
      <c r="N35" s="205">
        <v>0.1</v>
      </c>
      <c r="O35" s="205">
        <v>0.2</v>
      </c>
      <c r="P35" s="115">
        <f t="shared" si="1"/>
        <v>1</v>
      </c>
      <c r="Q35" s="654"/>
      <c r="R35" s="655"/>
      <c r="S35" s="655"/>
      <c r="T35" s="655"/>
      <c r="U35" s="655"/>
      <c r="V35" s="655"/>
      <c r="W35" s="655"/>
      <c r="X35" s="655"/>
      <c r="Y35" s="655"/>
      <c r="Z35" s="655"/>
      <c r="AA35" s="655"/>
      <c r="AB35" s="654"/>
      <c r="AC35" s="216"/>
      <c r="AD35" s="94"/>
      <c r="AE35" s="94"/>
      <c r="AF35" s="94"/>
      <c r="AG35" s="94"/>
      <c r="AH35" s="94"/>
      <c r="AI35" s="94"/>
      <c r="AJ35" s="94"/>
      <c r="AK35" s="94"/>
      <c r="AL35" s="94"/>
      <c r="AM35" s="94"/>
      <c r="AN35" s="94"/>
    </row>
    <row r="36" spans="1:40" ht="19.5" customHeight="1" x14ac:dyDescent="0.2">
      <c r="A36" s="333"/>
      <c r="B36" s="330"/>
      <c r="C36" s="91"/>
      <c r="D36" s="92"/>
      <c r="E36" s="92"/>
      <c r="F36" s="92"/>
      <c r="G36" s="92"/>
      <c r="H36" s="92"/>
      <c r="I36" s="92"/>
      <c r="J36" s="92"/>
      <c r="K36" s="92"/>
      <c r="L36" s="92"/>
      <c r="M36" s="92"/>
      <c r="N36" s="92"/>
      <c r="O36" s="92"/>
      <c r="P36" s="112">
        <f t="shared" si="1"/>
        <v>0</v>
      </c>
      <c r="Q36" s="654"/>
      <c r="R36" s="654"/>
      <c r="S36" s="654"/>
      <c r="T36" s="654"/>
      <c r="U36" s="654"/>
      <c r="V36" s="654"/>
      <c r="W36" s="654"/>
      <c r="X36" s="654"/>
      <c r="Y36" s="654"/>
      <c r="Z36" s="654"/>
      <c r="AA36" s="654"/>
      <c r="AB36" s="654"/>
      <c r="AC36" s="214">
        <f>LEN(Q34)</f>
        <v>943</v>
      </c>
      <c r="AD36" s="94"/>
      <c r="AE36" s="94"/>
      <c r="AF36" s="94"/>
      <c r="AG36" s="94"/>
      <c r="AH36" s="94"/>
      <c r="AI36" s="94"/>
      <c r="AJ36" s="94"/>
      <c r="AK36" s="94"/>
      <c r="AL36" s="94"/>
      <c r="AM36" s="106"/>
      <c r="AN36" s="94"/>
    </row>
    <row r="37" spans="1:40" ht="60" customHeight="1" x14ac:dyDescent="0.2">
      <c r="A37" s="533" t="s">
        <v>125</v>
      </c>
      <c r="B37" s="650">
        <v>0.02</v>
      </c>
      <c r="C37" s="93" t="s">
        <v>79</v>
      </c>
      <c r="D37" s="298"/>
      <c r="E37" s="298"/>
      <c r="F37" s="298"/>
      <c r="G37" s="298"/>
      <c r="H37" s="298"/>
      <c r="I37" s="298"/>
      <c r="J37" s="298"/>
      <c r="K37" s="298"/>
      <c r="L37" s="298">
        <v>0.2</v>
      </c>
      <c r="M37" s="298">
        <v>0.25</v>
      </c>
      <c r="N37" s="298">
        <v>0.35</v>
      </c>
      <c r="O37" s="298">
        <v>0.2</v>
      </c>
      <c r="P37" s="115">
        <f t="shared" si="1"/>
        <v>1</v>
      </c>
      <c r="Q37" s="457" t="s">
        <v>205</v>
      </c>
      <c r="R37" s="330"/>
      <c r="S37" s="330"/>
      <c r="T37" s="330"/>
      <c r="U37" s="330"/>
      <c r="V37" s="330"/>
      <c r="W37" s="330"/>
      <c r="X37" s="330"/>
      <c r="Y37" s="330"/>
      <c r="Z37" s="330"/>
      <c r="AA37" s="330"/>
      <c r="AB37" s="330"/>
      <c r="AC37" s="216"/>
      <c r="AD37" s="94"/>
      <c r="AE37" s="94"/>
      <c r="AF37" s="94"/>
      <c r="AG37" s="94"/>
      <c r="AH37" s="94"/>
      <c r="AI37" s="94"/>
      <c r="AJ37" s="94"/>
      <c r="AK37" s="94"/>
      <c r="AL37" s="94"/>
      <c r="AM37" s="94"/>
      <c r="AN37" s="94"/>
    </row>
    <row r="38" spans="1:40" ht="60" customHeight="1" x14ac:dyDescent="0.2">
      <c r="A38" s="534"/>
      <c r="B38" s="650"/>
      <c r="C38" s="91" t="s">
        <v>80</v>
      </c>
      <c r="D38" s="205"/>
      <c r="E38" s="205"/>
      <c r="F38" s="205"/>
      <c r="G38" s="205"/>
      <c r="H38" s="205"/>
      <c r="I38" s="205"/>
      <c r="J38" s="205"/>
      <c r="K38" s="205"/>
      <c r="L38" s="205">
        <v>0.2</v>
      </c>
      <c r="M38" s="205">
        <v>0.25</v>
      </c>
      <c r="N38" s="205">
        <v>0.15</v>
      </c>
      <c r="O38" s="205">
        <v>0.4</v>
      </c>
      <c r="P38" s="115">
        <f t="shared" si="1"/>
        <v>1</v>
      </c>
      <c r="Q38" s="330"/>
      <c r="R38" s="653"/>
      <c r="S38" s="653"/>
      <c r="T38" s="653"/>
      <c r="U38" s="653"/>
      <c r="V38" s="653"/>
      <c r="W38" s="653"/>
      <c r="X38" s="653"/>
      <c r="Y38" s="653"/>
      <c r="Z38" s="653"/>
      <c r="AA38" s="653"/>
      <c r="AB38" s="330"/>
      <c r="AC38" s="216"/>
      <c r="AD38" s="94"/>
      <c r="AE38" s="94"/>
      <c r="AF38" s="94"/>
      <c r="AG38" s="94"/>
      <c r="AH38" s="94"/>
      <c r="AI38" s="94"/>
      <c r="AJ38" s="94"/>
      <c r="AK38" s="94"/>
      <c r="AL38" s="94"/>
      <c r="AM38" s="94"/>
      <c r="AN38" s="94"/>
    </row>
    <row r="39" spans="1:40" ht="19.5" customHeight="1" x14ac:dyDescent="0.2">
      <c r="A39" s="333"/>
      <c r="B39" s="330"/>
      <c r="C39" s="91"/>
      <c r="D39" s="92"/>
      <c r="E39" s="92"/>
      <c r="F39" s="92"/>
      <c r="G39" s="92"/>
      <c r="H39" s="92"/>
      <c r="I39" s="92"/>
      <c r="J39" s="92"/>
      <c r="K39" s="92"/>
      <c r="L39" s="92"/>
      <c r="M39" s="92"/>
      <c r="N39" s="92"/>
      <c r="O39" s="92"/>
      <c r="P39" s="112">
        <f t="shared" si="1"/>
        <v>0</v>
      </c>
      <c r="Q39" s="330"/>
      <c r="R39" s="330"/>
      <c r="S39" s="330"/>
      <c r="T39" s="330"/>
      <c r="U39" s="330"/>
      <c r="V39" s="330"/>
      <c r="W39" s="330"/>
      <c r="X39" s="330"/>
      <c r="Y39" s="330"/>
      <c r="Z39" s="330"/>
      <c r="AA39" s="330"/>
      <c r="AB39" s="330"/>
      <c r="AC39" s="214">
        <f>LEN(Q37)</f>
        <v>989</v>
      </c>
      <c r="AD39" s="94"/>
      <c r="AE39" s="94"/>
      <c r="AF39" s="94"/>
      <c r="AG39" s="94"/>
      <c r="AH39" s="94"/>
      <c r="AI39" s="94"/>
      <c r="AJ39" s="94"/>
      <c r="AK39" s="94"/>
      <c r="AL39" s="94"/>
      <c r="AM39" s="94"/>
      <c r="AN39" s="94"/>
    </row>
    <row r="40" spans="1:40" ht="109.15" customHeight="1" x14ac:dyDescent="0.2">
      <c r="A40" s="651" t="s">
        <v>170</v>
      </c>
      <c r="B40" s="650">
        <v>0.08</v>
      </c>
      <c r="C40" s="93" t="s">
        <v>79</v>
      </c>
      <c r="D40" s="298"/>
      <c r="E40" s="298"/>
      <c r="F40" s="298"/>
      <c r="G40" s="298"/>
      <c r="H40" s="298"/>
      <c r="I40" s="298"/>
      <c r="J40" s="298"/>
      <c r="K40" s="298">
        <v>0.1</v>
      </c>
      <c r="L40" s="298">
        <v>0.25</v>
      </c>
      <c r="M40" s="298">
        <v>0.25</v>
      </c>
      <c r="N40" s="298">
        <v>0.25</v>
      </c>
      <c r="O40" s="298">
        <v>0.15</v>
      </c>
      <c r="P40" s="115">
        <f t="shared" si="1"/>
        <v>1</v>
      </c>
      <c r="Q40" s="457" t="s">
        <v>206</v>
      </c>
      <c r="R40" s="330"/>
      <c r="S40" s="330"/>
      <c r="T40" s="330"/>
      <c r="U40" s="330"/>
      <c r="V40" s="330"/>
      <c r="W40" s="330"/>
      <c r="X40" s="330"/>
      <c r="Y40" s="330"/>
      <c r="Z40" s="330"/>
      <c r="AA40" s="330"/>
      <c r="AB40" s="330"/>
      <c r="AC40" s="216"/>
      <c r="AD40" s="94"/>
      <c r="AE40" s="94"/>
      <c r="AF40" s="94"/>
      <c r="AG40" s="94"/>
      <c r="AH40" s="94"/>
      <c r="AI40" s="94"/>
      <c r="AJ40" s="94"/>
      <c r="AK40" s="94"/>
      <c r="AL40" s="94"/>
      <c r="AM40" s="94"/>
      <c r="AN40" s="94"/>
    </row>
    <row r="41" spans="1:40" ht="109.15" customHeight="1" x14ac:dyDescent="0.2">
      <c r="A41" s="652"/>
      <c r="B41" s="650"/>
      <c r="C41" s="91" t="s">
        <v>80</v>
      </c>
      <c r="D41" s="205"/>
      <c r="E41" s="205"/>
      <c r="F41" s="205"/>
      <c r="G41" s="205"/>
      <c r="H41" s="205"/>
      <c r="I41" s="205"/>
      <c r="J41" s="205"/>
      <c r="K41" s="205">
        <v>0.1</v>
      </c>
      <c r="L41" s="205">
        <v>0.15</v>
      </c>
      <c r="M41" s="205">
        <v>0.2</v>
      </c>
      <c r="N41" s="205">
        <v>0.05</v>
      </c>
      <c r="O41" s="205">
        <v>0.4</v>
      </c>
      <c r="P41" s="115">
        <f t="shared" si="1"/>
        <v>0.9</v>
      </c>
      <c r="Q41" s="330"/>
      <c r="R41" s="653"/>
      <c r="S41" s="653"/>
      <c r="T41" s="653"/>
      <c r="U41" s="653"/>
      <c r="V41" s="653"/>
      <c r="W41" s="653"/>
      <c r="X41" s="653"/>
      <c r="Y41" s="653"/>
      <c r="Z41" s="653"/>
      <c r="AA41" s="653"/>
      <c r="AB41" s="330"/>
      <c r="AC41" s="216"/>
      <c r="AD41" s="94"/>
      <c r="AE41" s="94"/>
      <c r="AF41" s="94"/>
      <c r="AG41" s="94"/>
      <c r="AH41" s="94"/>
      <c r="AI41" s="94"/>
      <c r="AJ41" s="94"/>
      <c r="AK41" s="94"/>
      <c r="AL41" s="94"/>
      <c r="AM41" s="94"/>
      <c r="AN41" s="94"/>
    </row>
    <row r="42" spans="1:40" ht="19.5" customHeight="1" x14ac:dyDescent="0.2">
      <c r="A42" s="529"/>
      <c r="B42" s="418"/>
      <c r="C42" s="91"/>
      <c r="D42" s="92"/>
      <c r="E42" s="92"/>
      <c r="F42" s="92"/>
      <c r="G42" s="92"/>
      <c r="H42" s="92"/>
      <c r="I42" s="92"/>
      <c r="J42" s="92"/>
      <c r="K42" s="92"/>
      <c r="L42" s="92"/>
      <c r="M42" s="92"/>
      <c r="N42" s="92"/>
      <c r="O42" s="92"/>
      <c r="P42" s="112">
        <f t="shared" si="1"/>
        <v>0</v>
      </c>
      <c r="Q42" s="330"/>
      <c r="R42" s="330"/>
      <c r="S42" s="330"/>
      <c r="T42" s="330"/>
      <c r="U42" s="330"/>
      <c r="V42" s="330"/>
      <c r="W42" s="330"/>
      <c r="X42" s="330"/>
      <c r="Y42" s="330"/>
      <c r="Z42" s="330"/>
      <c r="AA42" s="330"/>
      <c r="AB42" s="330"/>
      <c r="AC42" s="214">
        <f>LEN(Q40)</f>
        <v>1675</v>
      </c>
      <c r="AD42" s="94"/>
      <c r="AE42" s="94"/>
      <c r="AF42" s="94"/>
      <c r="AG42" s="94"/>
      <c r="AH42" s="94"/>
      <c r="AI42" s="94"/>
      <c r="AJ42" s="94"/>
      <c r="AK42" s="94"/>
      <c r="AL42" s="94"/>
      <c r="AM42" s="94"/>
      <c r="AN42" s="94"/>
    </row>
    <row r="43" spans="1:40" ht="17.25" customHeight="1" thickBot="1" x14ac:dyDescent="0.25">
      <c r="A43" s="131"/>
      <c r="B43" s="123"/>
      <c r="C43" s="123"/>
      <c r="D43" s="123"/>
      <c r="E43" s="123"/>
      <c r="F43" s="123"/>
      <c r="G43" s="123"/>
      <c r="H43" s="123"/>
      <c r="I43" s="123"/>
      <c r="J43" s="123"/>
      <c r="K43" s="123"/>
      <c r="L43" s="123"/>
      <c r="M43" s="123"/>
      <c r="N43" s="123"/>
      <c r="O43" s="123"/>
      <c r="P43" s="123"/>
      <c r="Q43" s="123"/>
      <c r="R43" s="123"/>
      <c r="S43" s="123"/>
      <c r="T43" s="123"/>
      <c r="U43" s="123"/>
      <c r="V43" s="123"/>
      <c r="W43" s="123"/>
      <c r="X43" s="134"/>
      <c r="Y43" s="123"/>
      <c r="Z43" s="123"/>
      <c r="AA43" s="123"/>
      <c r="AB43" s="7"/>
      <c r="AC43" s="212"/>
      <c r="AD43" s="94"/>
      <c r="AE43" s="94"/>
      <c r="AF43" s="94"/>
      <c r="AG43" s="94"/>
      <c r="AH43" s="94"/>
      <c r="AI43" s="94"/>
      <c r="AJ43" s="94"/>
      <c r="AK43" s="94"/>
      <c r="AL43" s="94"/>
      <c r="AM43" s="94"/>
      <c r="AN43" s="94"/>
    </row>
    <row r="44" spans="1:40" ht="55.9" customHeight="1" x14ac:dyDescent="0.2">
      <c r="A44" s="427" t="s">
        <v>83</v>
      </c>
      <c r="B44" s="431" t="s">
        <v>84</v>
      </c>
      <c r="C44" s="360"/>
      <c r="D44" s="360"/>
      <c r="E44" s="360"/>
      <c r="F44" s="360"/>
      <c r="G44" s="432"/>
      <c r="H44" s="429" t="s">
        <v>85</v>
      </c>
      <c r="I44" s="388"/>
      <c r="J44" s="388"/>
      <c r="K44" s="388"/>
      <c r="L44" s="388"/>
      <c r="M44" s="388"/>
      <c r="N44" s="431" t="s">
        <v>84</v>
      </c>
      <c r="O44" s="360"/>
      <c r="P44" s="360"/>
      <c r="Q44" s="360"/>
      <c r="R44" s="360"/>
      <c r="S44" s="432"/>
      <c r="T44" s="433" t="s">
        <v>86</v>
      </c>
      <c r="U44" s="388"/>
      <c r="V44" s="388"/>
      <c r="W44" s="434"/>
      <c r="X44" s="431" t="s">
        <v>87</v>
      </c>
      <c r="Y44" s="360"/>
      <c r="Z44" s="360"/>
      <c r="AA44" s="360"/>
      <c r="AB44" s="361"/>
      <c r="AC44" s="212"/>
      <c r="AD44" s="94"/>
      <c r="AE44" s="94"/>
      <c r="AF44" s="94"/>
      <c r="AG44" s="94"/>
      <c r="AH44" s="94"/>
      <c r="AI44" s="94"/>
      <c r="AJ44" s="94"/>
      <c r="AK44" s="94"/>
      <c r="AL44" s="94"/>
      <c r="AM44" s="94"/>
      <c r="AN44" s="94"/>
    </row>
    <row r="45" spans="1:40" ht="27" customHeight="1" x14ac:dyDescent="0.2">
      <c r="A45" s="352"/>
      <c r="B45" s="435" t="s">
        <v>239</v>
      </c>
      <c r="C45" s="363"/>
      <c r="D45" s="363"/>
      <c r="E45" s="363"/>
      <c r="F45" s="363"/>
      <c r="G45" s="364"/>
      <c r="H45" s="354"/>
      <c r="I45" s="358"/>
      <c r="J45" s="358"/>
      <c r="K45" s="358"/>
      <c r="L45" s="358"/>
      <c r="M45" s="358"/>
      <c r="N45" s="435" t="s">
        <v>240</v>
      </c>
      <c r="O45" s="659"/>
      <c r="P45" s="659"/>
      <c r="Q45" s="659"/>
      <c r="R45" s="659"/>
      <c r="S45" s="660"/>
      <c r="T45" s="354"/>
      <c r="U45" s="358"/>
      <c r="V45" s="358"/>
      <c r="W45" s="355"/>
      <c r="X45" s="661" t="s">
        <v>241</v>
      </c>
      <c r="Y45" s="363"/>
      <c r="Z45" s="363"/>
      <c r="AA45" s="363"/>
      <c r="AB45" s="381"/>
      <c r="AC45" s="212"/>
      <c r="AD45" s="94"/>
      <c r="AE45" s="94"/>
      <c r="AF45" s="94"/>
      <c r="AG45" s="94"/>
      <c r="AH45" s="94"/>
      <c r="AI45" s="94"/>
      <c r="AJ45" s="94"/>
      <c r="AK45" s="94"/>
      <c r="AL45" s="94"/>
      <c r="AM45" s="94"/>
      <c r="AN45" s="94"/>
    </row>
    <row r="46" spans="1:40" ht="27" customHeight="1" thickBot="1" x14ac:dyDescent="0.25">
      <c r="A46" s="428"/>
      <c r="B46" s="426" t="s">
        <v>167</v>
      </c>
      <c r="C46" s="340"/>
      <c r="D46" s="340"/>
      <c r="E46" s="340"/>
      <c r="F46" s="340"/>
      <c r="G46" s="341"/>
      <c r="H46" s="430"/>
      <c r="I46" s="385"/>
      <c r="J46" s="385"/>
      <c r="K46" s="385"/>
      <c r="L46" s="385"/>
      <c r="M46" s="385"/>
      <c r="N46" s="426" t="s">
        <v>91</v>
      </c>
      <c r="O46" s="656"/>
      <c r="P46" s="656"/>
      <c r="Q46" s="656"/>
      <c r="R46" s="656"/>
      <c r="S46" s="657"/>
      <c r="T46" s="430"/>
      <c r="U46" s="385"/>
      <c r="V46" s="385"/>
      <c r="W46" s="369"/>
      <c r="X46" s="658" t="s">
        <v>92</v>
      </c>
      <c r="Y46" s="340"/>
      <c r="Z46" s="340"/>
      <c r="AA46" s="340"/>
      <c r="AB46" s="342"/>
      <c r="AC46" s="212"/>
      <c r="AD46" s="94"/>
      <c r="AE46" s="94"/>
      <c r="AF46" s="94"/>
      <c r="AG46" s="94"/>
      <c r="AH46" s="94"/>
      <c r="AI46" s="94"/>
      <c r="AJ46" s="94"/>
      <c r="AK46" s="94"/>
      <c r="AL46" s="94"/>
      <c r="AM46" s="94"/>
      <c r="AN46" s="94"/>
    </row>
    <row r="47" spans="1:40" ht="13.5" customHeight="1" x14ac:dyDescent="0.2">
      <c r="A47" s="94"/>
      <c r="B47" s="94"/>
      <c r="C47" s="94"/>
      <c r="D47" s="94"/>
      <c r="E47" s="94"/>
      <c r="F47" s="94"/>
      <c r="G47" s="104"/>
      <c r="H47" s="94"/>
      <c r="I47" s="94"/>
      <c r="J47" s="94"/>
      <c r="K47" s="94"/>
      <c r="L47" s="94"/>
      <c r="M47" s="94"/>
      <c r="N47" s="94"/>
      <c r="O47" s="94"/>
      <c r="P47" s="94"/>
      <c r="Q47" s="94"/>
      <c r="R47" s="94"/>
      <c r="S47" s="94"/>
      <c r="T47" s="94"/>
      <c r="U47" s="94"/>
      <c r="V47" s="94"/>
      <c r="W47" s="94"/>
      <c r="X47" s="94"/>
      <c r="Y47" s="94"/>
      <c r="Z47" s="94"/>
      <c r="AA47" s="94"/>
      <c r="AB47" s="94"/>
      <c r="AC47" s="212"/>
      <c r="AD47" s="94"/>
      <c r="AE47" s="94"/>
      <c r="AF47" s="94"/>
      <c r="AG47" s="94"/>
      <c r="AH47" s="94"/>
      <c r="AI47" s="94"/>
      <c r="AJ47" s="94"/>
      <c r="AK47" s="94"/>
      <c r="AL47" s="94"/>
      <c r="AM47" s="94"/>
      <c r="AN47" s="94"/>
    </row>
    <row r="48" spans="1:40" ht="13.5" customHeight="1" x14ac:dyDescent="0.2">
      <c r="A48" s="94"/>
      <c r="B48" s="94"/>
      <c r="C48" s="94"/>
      <c r="D48" s="94"/>
      <c r="E48" s="94"/>
      <c r="F48" s="108"/>
      <c r="G48" s="109"/>
      <c r="H48" s="94"/>
      <c r="I48" s="94"/>
      <c r="J48" s="94"/>
      <c r="K48" s="94"/>
      <c r="L48" s="94"/>
      <c r="M48" s="94"/>
      <c r="N48" s="94"/>
      <c r="O48" s="94"/>
      <c r="P48" s="94"/>
      <c r="Q48" s="94"/>
      <c r="R48" s="94"/>
      <c r="S48" s="94"/>
      <c r="T48" s="94"/>
      <c r="U48" s="94"/>
      <c r="V48" s="94"/>
      <c r="W48" s="94"/>
      <c r="X48" s="94"/>
      <c r="Y48" s="94"/>
      <c r="Z48" s="94"/>
      <c r="AA48" s="94"/>
      <c r="AB48" s="94"/>
      <c r="AC48" s="212"/>
      <c r="AD48" s="94"/>
      <c r="AE48" s="94"/>
      <c r="AF48" s="94"/>
      <c r="AG48" s="94"/>
      <c r="AH48" s="94"/>
      <c r="AI48" s="94"/>
      <c r="AJ48" s="94"/>
      <c r="AK48" s="94"/>
      <c r="AL48" s="94"/>
      <c r="AM48" s="94"/>
      <c r="AN48" s="94"/>
    </row>
    <row r="49" spans="1:40" ht="13.5" customHeight="1" x14ac:dyDescent="0.2">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212"/>
      <c r="AD49" s="94"/>
      <c r="AE49" s="94"/>
      <c r="AF49" s="94"/>
      <c r="AG49" s="94"/>
      <c r="AH49" s="94"/>
      <c r="AI49" s="94"/>
      <c r="AJ49" s="94"/>
      <c r="AK49" s="94"/>
      <c r="AL49" s="94"/>
      <c r="AM49" s="94"/>
      <c r="AN49" s="94"/>
    </row>
    <row r="50" spans="1:40" ht="13.5" customHeight="1" x14ac:dyDescent="0.2">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212"/>
      <c r="AD50" s="94"/>
      <c r="AE50" s="94"/>
      <c r="AF50" s="94"/>
      <c r="AG50" s="94"/>
      <c r="AH50" s="94"/>
      <c r="AI50" s="94"/>
      <c r="AJ50" s="94"/>
      <c r="AK50" s="94"/>
      <c r="AL50" s="94"/>
      <c r="AM50" s="94"/>
      <c r="AN50" s="94"/>
    </row>
    <row r="51" spans="1:40" s="151" customFormat="1" ht="22.15" customHeight="1" x14ac:dyDescent="0.2">
      <c r="A51" s="321" t="s">
        <v>59</v>
      </c>
      <c r="B51" s="321" t="s">
        <v>60</v>
      </c>
      <c r="C51" s="323" t="s">
        <v>61</v>
      </c>
      <c r="D51" s="324"/>
      <c r="E51" s="324"/>
      <c r="F51" s="324"/>
      <c r="G51" s="324"/>
      <c r="H51" s="324"/>
      <c r="I51" s="324"/>
      <c r="J51" s="324"/>
      <c r="K51" s="324"/>
      <c r="L51" s="324"/>
      <c r="M51" s="324"/>
      <c r="N51" s="324"/>
      <c r="O51" s="324"/>
      <c r="P51" s="325"/>
      <c r="AC51" s="218"/>
    </row>
    <row r="52" spans="1:40" s="151" customFormat="1" ht="22.15" customHeight="1" x14ac:dyDescent="0.2">
      <c r="A52" s="322"/>
      <c r="B52" s="322"/>
      <c r="C52" s="152" t="s">
        <v>63</v>
      </c>
      <c r="D52" s="152" t="s">
        <v>64</v>
      </c>
      <c r="E52" s="152" t="s">
        <v>65</v>
      </c>
      <c r="F52" s="152" t="s">
        <v>66</v>
      </c>
      <c r="G52" s="152" t="s">
        <v>67</v>
      </c>
      <c r="H52" s="152" t="s">
        <v>68</v>
      </c>
      <c r="I52" s="152" t="s">
        <v>69</v>
      </c>
      <c r="J52" s="152" t="s">
        <v>70</v>
      </c>
      <c r="K52" s="152" t="s">
        <v>71</v>
      </c>
      <c r="L52" s="152" t="s">
        <v>72</v>
      </c>
      <c r="M52" s="152" t="s">
        <v>73</v>
      </c>
      <c r="N52" s="152" t="s">
        <v>74</v>
      </c>
      <c r="O52" s="152" t="s">
        <v>75</v>
      </c>
      <c r="P52" s="152" t="s">
        <v>76</v>
      </c>
      <c r="AC52" s="218"/>
    </row>
    <row r="53" spans="1:40" s="153" customFormat="1" ht="22.15" customHeight="1" x14ac:dyDescent="0.25">
      <c r="A53" s="315" t="str">
        <f>+A34</f>
        <v>Desarrollar una (1) investigación que sirva de insumo para la construcción de estrategia acerca de la transformación de imaginarios, representaciones y estereotipos de discriminación con enfoque diferencial.</v>
      </c>
      <c r="B53" s="317">
        <f>+B34</f>
        <v>0.1</v>
      </c>
      <c r="C53" s="155" t="s">
        <v>79</v>
      </c>
      <c r="D53" s="156">
        <f>D34*$B$34/$P$34</f>
        <v>0</v>
      </c>
      <c r="E53" s="156">
        <f t="shared" ref="E53:O53" si="2">E34*$B$34/$P$34</f>
        <v>0</v>
      </c>
      <c r="F53" s="156">
        <f t="shared" si="2"/>
        <v>0</v>
      </c>
      <c r="G53" s="156">
        <f t="shared" si="2"/>
        <v>0</v>
      </c>
      <c r="H53" s="156">
        <f t="shared" si="2"/>
        <v>0</v>
      </c>
      <c r="I53" s="156">
        <f t="shared" si="2"/>
        <v>0</v>
      </c>
      <c r="J53" s="156">
        <f t="shared" si="2"/>
        <v>2.0000000000000007E-2</v>
      </c>
      <c r="K53" s="156">
        <f t="shared" si="2"/>
        <v>1.0000000000000004E-2</v>
      </c>
      <c r="L53" s="156">
        <f t="shared" si="2"/>
        <v>2.0000000000000007E-2</v>
      </c>
      <c r="M53" s="156">
        <f t="shared" si="2"/>
        <v>2.0000000000000007E-2</v>
      </c>
      <c r="N53" s="156">
        <f t="shared" si="2"/>
        <v>2.0000000000000007E-2</v>
      </c>
      <c r="O53" s="156">
        <f t="shared" si="2"/>
        <v>1.0000000000000004E-2</v>
      </c>
      <c r="P53" s="164">
        <f>SUM(D53:O53)</f>
        <v>0.10000000000000003</v>
      </c>
      <c r="Q53" s="154"/>
    </row>
    <row r="54" spans="1:40" s="153" customFormat="1" ht="22.15" customHeight="1" x14ac:dyDescent="0.25">
      <c r="A54" s="316"/>
      <c r="B54" s="318"/>
      <c r="C54" s="161" t="s">
        <v>80</v>
      </c>
      <c r="D54" s="162">
        <f>D35*$B$34/$P$34</f>
        <v>0</v>
      </c>
      <c r="E54" s="162">
        <f t="shared" ref="E54:O54" si="3">E35*$B$34/$P$34</f>
        <v>0</v>
      </c>
      <c r="F54" s="162">
        <f t="shared" si="3"/>
        <v>0</v>
      </c>
      <c r="G54" s="162">
        <f t="shared" si="3"/>
        <v>0</v>
      </c>
      <c r="H54" s="162">
        <f t="shared" si="3"/>
        <v>0</v>
      </c>
      <c r="I54" s="162">
        <f t="shared" si="3"/>
        <v>0</v>
      </c>
      <c r="J54" s="162">
        <f t="shared" si="3"/>
        <v>2.0000000000000007E-2</v>
      </c>
      <c r="K54" s="162">
        <f t="shared" si="3"/>
        <v>1.0000000000000004E-2</v>
      </c>
      <c r="L54" s="162">
        <f t="shared" si="3"/>
        <v>2.0000000000000007E-2</v>
      </c>
      <c r="M54" s="162">
        <f t="shared" si="3"/>
        <v>2.0000000000000007E-2</v>
      </c>
      <c r="N54" s="162">
        <f t="shared" si="3"/>
        <v>1.0000000000000004E-2</v>
      </c>
      <c r="O54" s="162">
        <f t="shared" si="3"/>
        <v>2.0000000000000007E-2</v>
      </c>
      <c r="P54" s="165">
        <f t="shared" ref="P54:P58" si="4">SUM(D54:O54)</f>
        <v>0.10000000000000003</v>
      </c>
      <c r="AC54" s="154"/>
    </row>
    <row r="55" spans="1:40" s="153" customFormat="1" ht="22.15" customHeight="1" x14ac:dyDescent="0.25">
      <c r="A55" s="319" t="str">
        <f>+A37</f>
        <v xml:space="preserve">Documento de estructura de la estrategia para la transformación de imaginarios, representaciones y estereotipos de discriminación con enfoque diferencial.. </v>
      </c>
      <c r="B55" s="317">
        <f>+B37</f>
        <v>0.02</v>
      </c>
      <c r="C55" s="155" t="s">
        <v>79</v>
      </c>
      <c r="D55" s="156">
        <f>D37*$B$37/$P$37</f>
        <v>0</v>
      </c>
      <c r="E55" s="156">
        <f t="shared" ref="E55:O55" si="5">E37*$B$37/$P$37</f>
        <v>0</v>
      </c>
      <c r="F55" s="156">
        <f t="shared" si="5"/>
        <v>0</v>
      </c>
      <c r="G55" s="156">
        <f t="shared" si="5"/>
        <v>0</v>
      </c>
      <c r="H55" s="156">
        <f t="shared" si="5"/>
        <v>0</v>
      </c>
      <c r="I55" s="156">
        <f t="shared" si="5"/>
        <v>0</v>
      </c>
      <c r="J55" s="156">
        <f t="shared" si="5"/>
        <v>0</v>
      </c>
      <c r="K55" s="156">
        <f t="shared" si="5"/>
        <v>0</v>
      </c>
      <c r="L55" s="156">
        <f t="shared" si="5"/>
        <v>4.0000000000000001E-3</v>
      </c>
      <c r="M55" s="156">
        <f t="shared" si="5"/>
        <v>5.0000000000000001E-3</v>
      </c>
      <c r="N55" s="156">
        <f t="shared" si="5"/>
        <v>6.9999999999999993E-3</v>
      </c>
      <c r="O55" s="156">
        <f t="shared" si="5"/>
        <v>4.0000000000000001E-3</v>
      </c>
      <c r="P55" s="164">
        <f t="shared" si="4"/>
        <v>0.02</v>
      </c>
      <c r="AC55" s="154"/>
    </row>
    <row r="56" spans="1:40" s="153" customFormat="1" ht="22.15" customHeight="1" x14ac:dyDescent="0.25">
      <c r="A56" s="320"/>
      <c r="B56" s="318"/>
      <c r="C56" s="161" t="s">
        <v>80</v>
      </c>
      <c r="D56" s="162">
        <f>D38*$B$37/$P$37</f>
        <v>0</v>
      </c>
      <c r="E56" s="162">
        <f t="shared" ref="E56:O56" si="6">E38*$B$37/$P$37</f>
        <v>0</v>
      </c>
      <c r="F56" s="162">
        <f t="shared" si="6"/>
        <v>0</v>
      </c>
      <c r="G56" s="162">
        <f t="shared" si="6"/>
        <v>0</v>
      </c>
      <c r="H56" s="162">
        <f t="shared" si="6"/>
        <v>0</v>
      </c>
      <c r="I56" s="162">
        <f t="shared" si="6"/>
        <v>0</v>
      </c>
      <c r="J56" s="162">
        <f t="shared" si="6"/>
        <v>0</v>
      </c>
      <c r="K56" s="162">
        <f t="shared" si="6"/>
        <v>0</v>
      </c>
      <c r="L56" s="162">
        <f t="shared" si="6"/>
        <v>4.0000000000000001E-3</v>
      </c>
      <c r="M56" s="162">
        <f t="shared" si="6"/>
        <v>5.0000000000000001E-3</v>
      </c>
      <c r="N56" s="162">
        <f t="shared" si="6"/>
        <v>3.0000000000000001E-3</v>
      </c>
      <c r="O56" s="162">
        <f t="shared" si="6"/>
        <v>8.0000000000000002E-3</v>
      </c>
      <c r="P56" s="165">
        <f t="shared" si="4"/>
        <v>0.02</v>
      </c>
      <c r="AC56" s="154"/>
    </row>
    <row r="57" spans="1:40" s="153" customFormat="1" ht="22.15" customHeight="1" x14ac:dyDescent="0.25">
      <c r="A57" s="319" t="str">
        <f>+A40</f>
        <v>Gestionar alianzas y convenios para la articulación de acciones conjuntas encaminadas a la construcción de estrategias para la transformación de imaginarios, representaciones y estereotipos de discriminación con enfoque diferencial</v>
      </c>
      <c r="B57" s="317">
        <f>+B40</f>
        <v>0.08</v>
      </c>
      <c r="C57" s="155" t="s">
        <v>79</v>
      </c>
      <c r="D57" s="156">
        <f>D40*$B$40/$P$40</f>
        <v>0</v>
      </c>
      <c r="E57" s="156">
        <f t="shared" ref="E57:O57" si="7">E40*$B$40/$P$40</f>
        <v>0</v>
      </c>
      <c r="F57" s="156">
        <f t="shared" si="7"/>
        <v>0</v>
      </c>
      <c r="G57" s="156">
        <f t="shared" si="7"/>
        <v>0</v>
      </c>
      <c r="H57" s="156">
        <f t="shared" si="7"/>
        <v>0</v>
      </c>
      <c r="I57" s="156">
        <f t="shared" si="7"/>
        <v>0</v>
      </c>
      <c r="J57" s="156">
        <f t="shared" si="7"/>
        <v>0</v>
      </c>
      <c r="K57" s="156">
        <f t="shared" si="7"/>
        <v>8.0000000000000002E-3</v>
      </c>
      <c r="L57" s="156">
        <f t="shared" si="7"/>
        <v>0.02</v>
      </c>
      <c r="M57" s="156">
        <f t="shared" si="7"/>
        <v>0.02</v>
      </c>
      <c r="N57" s="156">
        <f t="shared" si="7"/>
        <v>0.02</v>
      </c>
      <c r="O57" s="156">
        <f t="shared" si="7"/>
        <v>1.2E-2</v>
      </c>
      <c r="P57" s="164">
        <f t="shared" si="4"/>
        <v>0.08</v>
      </c>
      <c r="AC57" s="154"/>
    </row>
    <row r="58" spans="1:40" s="153" customFormat="1" ht="22.15" customHeight="1" x14ac:dyDescent="0.25">
      <c r="A58" s="320"/>
      <c r="B58" s="318"/>
      <c r="C58" s="161" t="s">
        <v>80</v>
      </c>
      <c r="D58" s="162">
        <f>D41*$B$40/$P$40</f>
        <v>0</v>
      </c>
      <c r="E58" s="162">
        <f t="shared" ref="E58:O58" si="8">E41*$B$40/$P$40</f>
        <v>0</v>
      </c>
      <c r="F58" s="162">
        <f t="shared" si="8"/>
        <v>0</v>
      </c>
      <c r="G58" s="162">
        <f t="shared" si="8"/>
        <v>0</v>
      </c>
      <c r="H58" s="162">
        <f t="shared" si="8"/>
        <v>0</v>
      </c>
      <c r="I58" s="162">
        <f t="shared" si="8"/>
        <v>0</v>
      </c>
      <c r="J58" s="162">
        <f t="shared" si="8"/>
        <v>0</v>
      </c>
      <c r="K58" s="162">
        <f t="shared" si="8"/>
        <v>8.0000000000000002E-3</v>
      </c>
      <c r="L58" s="162">
        <f t="shared" si="8"/>
        <v>1.2E-2</v>
      </c>
      <c r="M58" s="162">
        <f t="shared" si="8"/>
        <v>1.6E-2</v>
      </c>
      <c r="N58" s="162">
        <f t="shared" si="8"/>
        <v>4.0000000000000001E-3</v>
      </c>
      <c r="O58" s="162">
        <f t="shared" si="8"/>
        <v>3.2000000000000001E-2</v>
      </c>
      <c r="P58" s="165">
        <f t="shared" si="4"/>
        <v>7.2000000000000008E-2</v>
      </c>
      <c r="AC58" s="154"/>
    </row>
    <row r="59" spans="1:40" s="153" customFormat="1" ht="11.25" x14ac:dyDescent="0.25">
      <c r="D59" s="160">
        <f>+D54+D56+D58</f>
        <v>0</v>
      </c>
      <c r="E59" s="160">
        <f t="shared" ref="E59:O59" si="9">+E54+E56+E58</f>
        <v>0</v>
      </c>
      <c r="F59" s="160">
        <f t="shared" si="9"/>
        <v>0</v>
      </c>
      <c r="G59" s="160">
        <f t="shared" si="9"/>
        <v>0</v>
      </c>
      <c r="H59" s="160">
        <f t="shared" si="9"/>
        <v>0</v>
      </c>
      <c r="I59" s="160">
        <f t="shared" si="9"/>
        <v>0</v>
      </c>
      <c r="J59" s="160">
        <f t="shared" si="9"/>
        <v>2.0000000000000007E-2</v>
      </c>
      <c r="K59" s="160">
        <f t="shared" si="9"/>
        <v>1.8000000000000002E-2</v>
      </c>
      <c r="L59" s="160">
        <f t="shared" si="9"/>
        <v>3.6000000000000004E-2</v>
      </c>
      <c r="M59" s="160">
        <f t="shared" si="9"/>
        <v>4.1000000000000009E-2</v>
      </c>
      <c r="N59" s="160">
        <f t="shared" si="9"/>
        <v>1.7000000000000005E-2</v>
      </c>
      <c r="O59" s="160">
        <f t="shared" si="9"/>
        <v>6.0000000000000012E-2</v>
      </c>
      <c r="P59" s="166"/>
      <c r="AC59" s="154"/>
    </row>
    <row r="60" spans="1:40" s="157" customFormat="1" ht="11.25" x14ac:dyDescent="0.2">
      <c r="C60" s="198" t="s">
        <v>164</v>
      </c>
      <c r="D60" s="199">
        <f>+D59*$C$30/$B$30</f>
        <v>0</v>
      </c>
      <c r="E60" s="199">
        <f t="shared" ref="E60:O60" si="10">+E59*$C$30/$B$30</f>
        <v>0</v>
      </c>
      <c r="F60" s="199">
        <f t="shared" si="10"/>
        <v>0</v>
      </c>
      <c r="G60" s="199">
        <f t="shared" si="10"/>
        <v>0</v>
      </c>
      <c r="H60" s="199">
        <f t="shared" si="10"/>
        <v>0</v>
      </c>
      <c r="I60" s="199">
        <f t="shared" si="10"/>
        <v>0</v>
      </c>
      <c r="J60" s="199">
        <f t="shared" si="10"/>
        <v>3.0206415738368856E-2</v>
      </c>
      <c r="K60" s="199">
        <f>+K59*$C$30/$B$30</f>
        <v>2.7185774164531964E-2</v>
      </c>
      <c r="L60" s="199">
        <f t="shared" si="10"/>
        <v>5.4371548329063928E-2</v>
      </c>
      <c r="M60" s="199">
        <f t="shared" si="10"/>
        <v>6.1923152263656141E-2</v>
      </c>
      <c r="N60" s="199">
        <f t="shared" si="10"/>
        <v>2.5675453377613525E-2</v>
      </c>
      <c r="O60" s="199">
        <f t="shared" si="10"/>
        <v>9.0619247215106544E-2</v>
      </c>
      <c r="P60" s="200">
        <f>SUM(D60:O60)</f>
        <v>0.28998159108834098</v>
      </c>
      <c r="AC60" s="219"/>
    </row>
    <row r="61" spans="1:40" s="144" customFormat="1" ht="13.5" customHeight="1" x14ac:dyDescent="0.2">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212"/>
      <c r="AD61" s="94"/>
      <c r="AE61" s="94"/>
      <c r="AF61" s="94"/>
      <c r="AG61" s="94"/>
      <c r="AH61" s="94"/>
      <c r="AI61" s="94"/>
      <c r="AJ61" s="94"/>
      <c r="AK61" s="94"/>
      <c r="AL61" s="94"/>
      <c r="AM61" s="94"/>
      <c r="AN61" s="94"/>
    </row>
    <row r="62" spans="1:40" ht="13.5" customHeight="1" x14ac:dyDescent="0.2">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212"/>
      <c r="AD62" s="94"/>
      <c r="AE62" s="94"/>
      <c r="AF62" s="94"/>
      <c r="AG62" s="94"/>
      <c r="AH62" s="94"/>
      <c r="AI62" s="94"/>
      <c r="AJ62" s="94"/>
      <c r="AK62" s="94"/>
      <c r="AL62" s="94"/>
      <c r="AM62" s="94"/>
      <c r="AN62" s="94"/>
    </row>
    <row r="63" spans="1:40" ht="13.5" customHeight="1" x14ac:dyDescent="0.2">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212"/>
      <c r="AD63" s="94"/>
      <c r="AE63" s="94"/>
      <c r="AF63" s="94"/>
      <c r="AG63" s="94"/>
      <c r="AH63" s="94"/>
      <c r="AI63" s="94"/>
      <c r="AJ63" s="94"/>
      <c r="AK63" s="94"/>
      <c r="AL63" s="94"/>
      <c r="AM63" s="94"/>
      <c r="AN63" s="94"/>
    </row>
    <row r="64" spans="1:40" ht="13.5" customHeight="1" x14ac:dyDescent="0.2">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212"/>
      <c r="AD64" s="94"/>
      <c r="AE64" s="94"/>
      <c r="AF64" s="94"/>
      <c r="AG64" s="94"/>
      <c r="AH64" s="94"/>
      <c r="AI64" s="94"/>
      <c r="AJ64" s="94"/>
      <c r="AK64" s="94"/>
      <c r="AL64" s="94"/>
      <c r="AM64" s="94"/>
      <c r="AN64" s="94"/>
    </row>
    <row r="65" spans="1:40" ht="13.5"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212"/>
      <c r="AD65" s="94"/>
      <c r="AE65" s="94"/>
      <c r="AF65" s="94"/>
      <c r="AG65" s="94"/>
      <c r="AH65" s="94"/>
      <c r="AI65" s="94"/>
      <c r="AJ65" s="94"/>
      <c r="AK65" s="94"/>
      <c r="AL65" s="94"/>
      <c r="AM65" s="94"/>
      <c r="AN65" s="94"/>
    </row>
    <row r="66" spans="1:40" ht="13.5" customHeight="1"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212"/>
      <c r="AD66" s="94"/>
      <c r="AE66" s="94"/>
      <c r="AF66" s="94"/>
      <c r="AG66" s="94"/>
      <c r="AH66" s="94"/>
      <c r="AI66" s="94"/>
      <c r="AJ66" s="94"/>
      <c r="AK66" s="94"/>
      <c r="AL66" s="94"/>
      <c r="AM66" s="94"/>
      <c r="AN66" s="94"/>
    </row>
    <row r="67" spans="1:40" ht="13.5" customHeight="1" x14ac:dyDescent="0.2">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212"/>
      <c r="AD67" s="94"/>
      <c r="AE67" s="94"/>
      <c r="AF67" s="94"/>
      <c r="AG67" s="94"/>
      <c r="AH67" s="94"/>
      <c r="AI67" s="94"/>
      <c r="AJ67" s="94"/>
      <c r="AK67" s="94"/>
      <c r="AL67" s="94"/>
      <c r="AM67" s="94"/>
      <c r="AN67" s="94"/>
    </row>
    <row r="68" spans="1:40" ht="13.5" customHeight="1" x14ac:dyDescent="0.2">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212"/>
      <c r="AD68" s="94"/>
      <c r="AE68" s="94"/>
      <c r="AF68" s="94"/>
      <c r="AG68" s="94"/>
      <c r="AH68" s="94"/>
      <c r="AI68" s="94"/>
      <c r="AJ68" s="94"/>
      <c r="AK68" s="94"/>
      <c r="AL68" s="94"/>
      <c r="AM68" s="94"/>
      <c r="AN68" s="94"/>
    </row>
    <row r="69" spans="1:40" ht="13.5" customHeight="1"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212"/>
      <c r="AD69" s="94"/>
      <c r="AE69" s="94"/>
      <c r="AF69" s="94"/>
      <c r="AG69" s="94"/>
      <c r="AH69" s="94"/>
      <c r="AI69" s="94"/>
      <c r="AJ69" s="94"/>
      <c r="AK69" s="94"/>
      <c r="AL69" s="94"/>
      <c r="AM69" s="94"/>
      <c r="AN69" s="94"/>
    </row>
    <row r="70" spans="1:40" ht="13.5" customHeight="1"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212"/>
      <c r="AD70" s="94"/>
      <c r="AE70" s="94"/>
      <c r="AF70" s="94"/>
      <c r="AG70" s="94"/>
      <c r="AH70" s="94"/>
      <c r="AI70" s="94"/>
      <c r="AJ70" s="94"/>
      <c r="AK70" s="94"/>
      <c r="AL70" s="94"/>
      <c r="AM70" s="94"/>
      <c r="AN70" s="94"/>
    </row>
    <row r="71" spans="1:40" ht="13.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212"/>
      <c r="AD71" s="94"/>
      <c r="AE71" s="94"/>
      <c r="AF71" s="94"/>
      <c r="AG71" s="94"/>
      <c r="AH71" s="94"/>
      <c r="AI71" s="94"/>
      <c r="AJ71" s="94"/>
      <c r="AK71" s="94"/>
      <c r="AL71" s="94"/>
      <c r="AM71" s="94"/>
      <c r="AN71" s="94"/>
    </row>
    <row r="72" spans="1:40" ht="13.5" customHeight="1" x14ac:dyDescent="0.2">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212"/>
      <c r="AD72" s="94"/>
      <c r="AE72" s="94"/>
      <c r="AF72" s="94"/>
      <c r="AG72" s="94"/>
      <c r="AH72" s="94"/>
      <c r="AI72" s="94"/>
      <c r="AJ72" s="94"/>
      <c r="AK72" s="94"/>
      <c r="AL72" s="94"/>
      <c r="AM72" s="94"/>
      <c r="AN72" s="94"/>
    </row>
    <row r="73" spans="1:40" ht="13.5" customHeight="1" x14ac:dyDescent="0.2">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212"/>
      <c r="AD73" s="94"/>
      <c r="AE73" s="94"/>
      <c r="AF73" s="94"/>
      <c r="AG73" s="94"/>
      <c r="AH73" s="94"/>
      <c r="AI73" s="94"/>
      <c r="AJ73" s="94"/>
      <c r="AK73" s="94"/>
      <c r="AL73" s="94"/>
      <c r="AM73" s="94"/>
      <c r="AN73" s="94"/>
    </row>
    <row r="74" spans="1:40" ht="13.5" customHeight="1"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212"/>
      <c r="AD74" s="94"/>
      <c r="AE74" s="94"/>
      <c r="AF74" s="94"/>
      <c r="AG74" s="94"/>
      <c r="AH74" s="94"/>
      <c r="AI74" s="94"/>
      <c r="AJ74" s="94"/>
      <c r="AK74" s="94"/>
      <c r="AL74" s="94"/>
      <c r="AM74" s="94"/>
      <c r="AN74" s="94"/>
    </row>
    <row r="75" spans="1:40" ht="13.5" customHeight="1" x14ac:dyDescent="0.2">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212"/>
      <c r="AD75" s="94"/>
      <c r="AE75" s="94"/>
      <c r="AF75" s="94"/>
      <c r="AG75" s="94"/>
      <c r="AH75" s="94"/>
      <c r="AI75" s="94"/>
      <c r="AJ75" s="94"/>
      <c r="AK75" s="94"/>
      <c r="AL75" s="94"/>
      <c r="AM75" s="94"/>
      <c r="AN75" s="94"/>
    </row>
    <row r="76" spans="1:40" ht="13.5"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212"/>
      <c r="AD76" s="94"/>
      <c r="AE76" s="94"/>
      <c r="AF76" s="94"/>
      <c r="AG76" s="94"/>
      <c r="AH76" s="94"/>
      <c r="AI76" s="94"/>
      <c r="AJ76" s="94"/>
      <c r="AK76" s="94"/>
      <c r="AL76" s="94"/>
      <c r="AM76" s="94"/>
      <c r="AN76" s="94"/>
    </row>
    <row r="77" spans="1:40" ht="13.5"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212"/>
      <c r="AD77" s="94"/>
      <c r="AE77" s="94"/>
      <c r="AF77" s="94"/>
      <c r="AG77" s="94"/>
      <c r="AH77" s="94"/>
      <c r="AI77" s="94"/>
      <c r="AJ77" s="94"/>
      <c r="AK77" s="94"/>
      <c r="AL77" s="94"/>
      <c r="AM77" s="94"/>
      <c r="AN77" s="94"/>
    </row>
    <row r="78" spans="1:40" ht="13.5"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212"/>
      <c r="AD78" s="94"/>
      <c r="AE78" s="94"/>
      <c r="AF78" s="94"/>
      <c r="AG78" s="94"/>
      <c r="AH78" s="94"/>
      <c r="AI78" s="94"/>
      <c r="AJ78" s="94"/>
      <c r="AK78" s="94"/>
      <c r="AL78" s="94"/>
      <c r="AM78" s="94"/>
      <c r="AN78" s="94"/>
    </row>
    <row r="79" spans="1:40" ht="13.5"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212"/>
      <c r="AD79" s="94"/>
      <c r="AE79" s="94"/>
      <c r="AF79" s="94"/>
      <c r="AG79" s="94"/>
      <c r="AH79" s="94"/>
      <c r="AI79" s="94"/>
      <c r="AJ79" s="94"/>
      <c r="AK79" s="94"/>
      <c r="AL79" s="94"/>
      <c r="AM79" s="94"/>
      <c r="AN79" s="94"/>
    </row>
    <row r="80" spans="1:40" ht="13.5"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212"/>
      <c r="AD80" s="94"/>
      <c r="AE80" s="94"/>
      <c r="AF80" s="94"/>
      <c r="AG80" s="94"/>
      <c r="AH80" s="94"/>
      <c r="AI80" s="94"/>
      <c r="AJ80" s="94"/>
      <c r="AK80" s="94"/>
      <c r="AL80" s="94"/>
      <c r="AM80" s="94"/>
      <c r="AN80" s="94"/>
    </row>
    <row r="81" spans="1:40" ht="13.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212"/>
      <c r="AD81" s="94"/>
      <c r="AE81" s="94"/>
      <c r="AF81" s="94"/>
      <c r="AG81" s="94"/>
      <c r="AH81" s="94"/>
      <c r="AI81" s="94"/>
      <c r="AJ81" s="94"/>
      <c r="AK81" s="94"/>
      <c r="AL81" s="94"/>
      <c r="AM81" s="94"/>
      <c r="AN81" s="94"/>
    </row>
    <row r="82" spans="1:40" ht="13.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212"/>
      <c r="AD82" s="94"/>
      <c r="AE82" s="94"/>
      <c r="AF82" s="94"/>
      <c r="AG82" s="94"/>
      <c r="AH82" s="94"/>
      <c r="AI82" s="94"/>
      <c r="AJ82" s="94"/>
      <c r="AK82" s="94"/>
      <c r="AL82" s="94"/>
      <c r="AM82" s="94"/>
      <c r="AN82" s="94"/>
    </row>
    <row r="83" spans="1:40" ht="13.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212"/>
      <c r="AD83" s="94"/>
      <c r="AE83" s="94"/>
      <c r="AF83" s="94"/>
      <c r="AG83" s="94"/>
      <c r="AH83" s="94"/>
      <c r="AI83" s="94"/>
      <c r="AJ83" s="94"/>
      <c r="AK83" s="94"/>
      <c r="AL83" s="94"/>
      <c r="AM83" s="94"/>
      <c r="AN83" s="94"/>
    </row>
    <row r="84" spans="1:40" ht="13.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212"/>
      <c r="AD84" s="94"/>
      <c r="AE84" s="94"/>
      <c r="AF84" s="94"/>
      <c r="AG84" s="94"/>
      <c r="AH84" s="94"/>
      <c r="AI84" s="94"/>
      <c r="AJ84" s="94"/>
      <c r="AK84" s="94"/>
      <c r="AL84" s="94"/>
      <c r="AM84" s="94"/>
      <c r="AN84" s="94"/>
    </row>
    <row r="85" spans="1:40" ht="13.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212"/>
      <c r="AD85" s="94"/>
      <c r="AE85" s="94"/>
      <c r="AF85" s="94"/>
      <c r="AG85" s="94"/>
      <c r="AH85" s="94"/>
      <c r="AI85" s="94"/>
      <c r="AJ85" s="94"/>
      <c r="AK85" s="94"/>
      <c r="AL85" s="94"/>
      <c r="AM85" s="94"/>
      <c r="AN85" s="94"/>
    </row>
    <row r="86" spans="1:40" ht="13.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212"/>
      <c r="AD86" s="94"/>
      <c r="AE86" s="94"/>
      <c r="AF86" s="94"/>
      <c r="AG86" s="94"/>
      <c r="AH86" s="94"/>
      <c r="AI86" s="94"/>
      <c r="AJ86" s="94"/>
      <c r="AK86" s="94"/>
      <c r="AL86" s="94"/>
      <c r="AM86" s="94"/>
      <c r="AN86" s="94"/>
    </row>
    <row r="87" spans="1:40" ht="13.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212"/>
      <c r="AD87" s="94"/>
      <c r="AE87" s="94"/>
      <c r="AF87" s="94"/>
      <c r="AG87" s="94"/>
      <c r="AH87" s="94"/>
      <c r="AI87" s="94"/>
      <c r="AJ87" s="94"/>
      <c r="AK87" s="94"/>
      <c r="AL87" s="94"/>
      <c r="AM87" s="94"/>
      <c r="AN87" s="94"/>
    </row>
    <row r="88" spans="1:40" ht="13.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212"/>
      <c r="AD88" s="94"/>
      <c r="AE88" s="94"/>
      <c r="AF88" s="94"/>
      <c r="AG88" s="94"/>
      <c r="AH88" s="94"/>
      <c r="AI88" s="94"/>
      <c r="AJ88" s="94"/>
      <c r="AK88" s="94"/>
      <c r="AL88" s="94"/>
      <c r="AM88" s="94"/>
      <c r="AN88" s="94"/>
    </row>
    <row r="89" spans="1:40" ht="13.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212"/>
      <c r="AD89" s="94"/>
      <c r="AE89" s="94"/>
      <c r="AF89" s="94"/>
      <c r="AG89" s="94"/>
      <c r="AH89" s="94"/>
      <c r="AI89" s="94"/>
      <c r="AJ89" s="94"/>
      <c r="AK89" s="94"/>
      <c r="AL89" s="94"/>
      <c r="AM89" s="94"/>
      <c r="AN89" s="94"/>
    </row>
    <row r="90" spans="1:40" ht="13.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212"/>
      <c r="AD90" s="94"/>
      <c r="AE90" s="94"/>
      <c r="AF90" s="94"/>
      <c r="AG90" s="94"/>
      <c r="AH90" s="94"/>
      <c r="AI90" s="94"/>
      <c r="AJ90" s="94"/>
      <c r="AK90" s="94"/>
      <c r="AL90" s="94"/>
      <c r="AM90" s="94"/>
      <c r="AN90" s="94"/>
    </row>
    <row r="91" spans="1:40" ht="13.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212"/>
      <c r="AD91" s="94"/>
      <c r="AE91" s="94"/>
      <c r="AF91" s="94"/>
      <c r="AG91" s="94"/>
      <c r="AH91" s="94"/>
      <c r="AI91" s="94"/>
      <c r="AJ91" s="94"/>
      <c r="AK91" s="94"/>
      <c r="AL91" s="94"/>
      <c r="AM91" s="94"/>
      <c r="AN91" s="94"/>
    </row>
    <row r="92" spans="1:40" ht="13.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212"/>
      <c r="AD92" s="94"/>
      <c r="AE92" s="94"/>
      <c r="AF92" s="94"/>
      <c r="AG92" s="94"/>
      <c r="AH92" s="94"/>
      <c r="AI92" s="94"/>
      <c r="AJ92" s="94"/>
      <c r="AK92" s="94"/>
      <c r="AL92" s="94"/>
      <c r="AM92" s="94"/>
      <c r="AN92" s="94"/>
    </row>
    <row r="93" spans="1:40" ht="13.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212"/>
      <c r="AD93" s="94"/>
      <c r="AE93" s="94"/>
      <c r="AF93" s="94"/>
      <c r="AG93" s="94"/>
      <c r="AH93" s="94"/>
      <c r="AI93" s="94"/>
      <c r="AJ93" s="94"/>
      <c r="AK93" s="94"/>
      <c r="AL93" s="94"/>
      <c r="AM93" s="94"/>
      <c r="AN93" s="94"/>
    </row>
    <row r="94" spans="1:40" ht="13.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212"/>
      <c r="AD94" s="94"/>
      <c r="AE94" s="94"/>
      <c r="AF94" s="94"/>
      <c r="AG94" s="94"/>
      <c r="AH94" s="94"/>
      <c r="AI94" s="94"/>
      <c r="AJ94" s="94"/>
      <c r="AK94" s="94"/>
      <c r="AL94" s="94"/>
      <c r="AM94" s="94"/>
      <c r="AN94" s="94"/>
    </row>
    <row r="95" spans="1:40" ht="13.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212"/>
      <c r="AD95" s="94"/>
      <c r="AE95" s="94"/>
      <c r="AF95" s="94"/>
      <c r="AG95" s="94"/>
      <c r="AH95" s="94"/>
      <c r="AI95" s="94"/>
      <c r="AJ95" s="94"/>
      <c r="AK95" s="94"/>
      <c r="AL95" s="94"/>
      <c r="AM95" s="94"/>
      <c r="AN95" s="94"/>
    </row>
    <row r="96" spans="1:40" ht="13.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212"/>
      <c r="AD96" s="94"/>
      <c r="AE96" s="94"/>
      <c r="AF96" s="94"/>
      <c r="AG96" s="94"/>
      <c r="AH96" s="94"/>
      <c r="AI96" s="94"/>
      <c r="AJ96" s="94"/>
      <c r="AK96" s="94"/>
      <c r="AL96" s="94"/>
      <c r="AM96" s="94"/>
      <c r="AN96" s="94"/>
    </row>
    <row r="97" spans="1:40" ht="13.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212"/>
      <c r="AD97" s="94"/>
      <c r="AE97" s="94"/>
      <c r="AF97" s="94"/>
      <c r="AG97" s="94"/>
      <c r="AH97" s="94"/>
      <c r="AI97" s="94"/>
      <c r="AJ97" s="94"/>
      <c r="AK97" s="94"/>
      <c r="AL97" s="94"/>
      <c r="AM97" s="94"/>
      <c r="AN97" s="94"/>
    </row>
  </sheetData>
  <mergeCells count="118">
    <mergeCell ref="D28:P28"/>
    <mergeCell ref="Q28:AB28"/>
    <mergeCell ref="Q29:T29"/>
    <mergeCell ref="U29:X29"/>
    <mergeCell ref="Q30:T30"/>
    <mergeCell ref="U30:X30"/>
    <mergeCell ref="A31:AB31"/>
    <mergeCell ref="A27:AB27"/>
    <mergeCell ref="A28:A29"/>
    <mergeCell ref="B28:B29"/>
    <mergeCell ref="C28:C29"/>
    <mergeCell ref="Y29:AB29"/>
    <mergeCell ref="Y30:AB30"/>
    <mergeCell ref="N46:S46"/>
    <mergeCell ref="X46:AB46"/>
    <mergeCell ref="A44:A46"/>
    <mergeCell ref="H44:M46"/>
    <mergeCell ref="N44:S44"/>
    <mergeCell ref="T44:W46"/>
    <mergeCell ref="N45:S45"/>
    <mergeCell ref="B46:G46"/>
    <mergeCell ref="B44:G44"/>
    <mergeCell ref="B45:G45"/>
    <mergeCell ref="X44:AB44"/>
    <mergeCell ref="X45:AB45"/>
    <mergeCell ref="B37:B38"/>
    <mergeCell ref="A39:B39"/>
    <mergeCell ref="A40:A41"/>
    <mergeCell ref="B40:B41"/>
    <mergeCell ref="A42:B42"/>
    <mergeCell ref="A32:A33"/>
    <mergeCell ref="B32:B33"/>
    <mergeCell ref="C32:P32"/>
    <mergeCell ref="Q32:AB32"/>
    <mergeCell ref="Q33:AB33"/>
    <mergeCell ref="Q37:AB39"/>
    <mergeCell ref="Q40:AB42"/>
    <mergeCell ref="Q34:AB36"/>
    <mergeCell ref="A37:A38"/>
    <mergeCell ref="A34:A35"/>
    <mergeCell ref="B34:B35"/>
    <mergeCell ref="A36:B36"/>
    <mergeCell ref="A21:A22"/>
    <mergeCell ref="B21:C22"/>
    <mergeCell ref="A23:A26"/>
    <mergeCell ref="B23:C26"/>
    <mergeCell ref="G23:I26"/>
    <mergeCell ref="J23:L26"/>
    <mergeCell ref="A20:AB20"/>
    <mergeCell ref="D21:O21"/>
    <mergeCell ref="Q21:AB22"/>
    <mergeCell ref="M23:O26"/>
    <mergeCell ref="P21:P22"/>
    <mergeCell ref="M22:O22"/>
    <mergeCell ref="P23:P26"/>
    <mergeCell ref="Q23:AB26"/>
    <mergeCell ref="G22:I22"/>
    <mergeCell ref="J22:L22"/>
    <mergeCell ref="D23:F26"/>
    <mergeCell ref="D22:F22"/>
    <mergeCell ref="A15:B16"/>
    <mergeCell ref="D15:E15"/>
    <mergeCell ref="F15:G15"/>
    <mergeCell ref="Q17:S17"/>
    <mergeCell ref="W17:Y17"/>
    <mergeCell ref="Z17:AB17"/>
    <mergeCell ref="Q15:AB15"/>
    <mergeCell ref="W16:AB16"/>
    <mergeCell ref="T17:V17"/>
    <mergeCell ref="Q16:V16"/>
    <mergeCell ref="F16:G16"/>
    <mergeCell ref="H16:I16"/>
    <mergeCell ref="H15:I15"/>
    <mergeCell ref="D16:E16"/>
    <mergeCell ref="W18:Y18"/>
    <mergeCell ref="Z18:AB18"/>
    <mergeCell ref="Y11:AB11"/>
    <mergeCell ref="AA13:AB13"/>
    <mergeCell ref="AA7:AB7"/>
    <mergeCell ref="Y8:Z8"/>
    <mergeCell ref="AA8:AB8"/>
    <mergeCell ref="Y7:Z7"/>
    <mergeCell ref="Q18:S18"/>
    <mergeCell ref="T18:V18"/>
    <mergeCell ref="M11:Q11"/>
    <mergeCell ref="R11:V11"/>
    <mergeCell ref="C12:Z12"/>
    <mergeCell ref="Z3:AB3"/>
    <mergeCell ref="Z4:AB4"/>
    <mergeCell ref="B2:Y2"/>
    <mergeCell ref="B3:Y4"/>
    <mergeCell ref="A7:B9"/>
    <mergeCell ref="C7:K9"/>
    <mergeCell ref="R7:T9"/>
    <mergeCell ref="U7:V9"/>
    <mergeCell ref="B1:Y1"/>
    <mergeCell ref="Z1:AB1"/>
    <mergeCell ref="Z2:AB2"/>
    <mergeCell ref="Y9:Z9"/>
    <mergeCell ref="AA9:AB9"/>
    <mergeCell ref="A13:B13"/>
    <mergeCell ref="C13:Q13"/>
    <mergeCell ref="S13:T13"/>
    <mergeCell ref="V13:Y13"/>
    <mergeCell ref="W11:X11"/>
    <mergeCell ref="W7:X9"/>
    <mergeCell ref="A11:B11"/>
    <mergeCell ref="C11:K11"/>
    <mergeCell ref="A1:A4"/>
    <mergeCell ref="A51:A52"/>
    <mergeCell ref="B51:B52"/>
    <mergeCell ref="C51:P51"/>
    <mergeCell ref="A53:A54"/>
    <mergeCell ref="B53:B54"/>
    <mergeCell ref="A55:A56"/>
    <mergeCell ref="B55:B56"/>
    <mergeCell ref="A57:A58"/>
    <mergeCell ref="B57:B58"/>
  </mergeCells>
  <dataValidations count="3">
    <dataValidation type="custom" allowBlank="1" showInputMessage="1" showErrorMessage="1" prompt=" - " sqref="U30">
      <formula1>LTE(LEN(U30),(1000))</formula1>
    </dataValidation>
    <dataValidation type="custom" allowBlank="1" showInputMessage="1" showErrorMessage="1" prompt="2.000 caracteres - " sqref="Q23">
      <formula1>LTE(LEN(Q23),(2000))</formula1>
    </dataValidation>
    <dataValidation type="custom" allowBlank="1" showInputMessage="1" showErrorMessage="1" prompt=" - " sqref="Q30 Q34 Q37 Q40">
      <formula1>LTE(LEN(Q30),(2000))</formula1>
    </dataValidation>
  </dataValidations>
  <printOptions horizontalCentered="1"/>
  <pageMargins left="0.19685039370078741" right="0.19685039370078741" top="0.19685039370078741" bottom="0.19685039370078741" header="0" footer="0"/>
  <pageSetup scale="55" orientation="landscape" r:id="rId1"/>
  <rowBreaks count="1" manualBreakCount="1">
    <brk id="30" max="27"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6699"/>
  </sheetPr>
  <dimension ref="A1:K100"/>
  <sheetViews>
    <sheetView zoomScale="80" zoomScaleNormal="80" zoomScalePageLayoutView="90" workbookViewId="0">
      <selection activeCell="C4" sqref="C4"/>
    </sheetView>
  </sheetViews>
  <sheetFormatPr baseColWidth="10" defaultColWidth="14.42578125" defaultRowHeight="15" customHeight="1" x14ac:dyDescent="0.25"/>
  <cols>
    <col min="1" max="1" width="6.28515625" customWidth="1"/>
    <col min="2" max="2" width="56.28515625" customWidth="1"/>
    <col min="3" max="3" width="18.42578125" customWidth="1"/>
    <col min="4" max="4" width="12.28515625" customWidth="1"/>
    <col min="5" max="5" width="14.42578125" customWidth="1"/>
    <col min="6" max="6" width="11.42578125" customWidth="1"/>
    <col min="7" max="11" width="10" customWidth="1"/>
  </cols>
  <sheetData>
    <row r="1" spans="1:11" ht="36" customHeight="1" x14ac:dyDescent="0.25">
      <c r="A1" s="663" t="s">
        <v>126</v>
      </c>
      <c r="B1" s="664"/>
      <c r="C1" s="664"/>
      <c r="D1" s="664"/>
      <c r="E1" s="665"/>
      <c r="F1" s="28"/>
      <c r="G1" s="28"/>
      <c r="H1" s="28"/>
      <c r="I1" s="28"/>
      <c r="J1" s="28"/>
      <c r="K1" s="28"/>
    </row>
    <row r="2" spans="1:11" ht="26.25" customHeight="1" x14ac:dyDescent="0.25">
      <c r="A2" s="668" t="s">
        <v>127</v>
      </c>
      <c r="B2" s="669"/>
      <c r="C2" s="29" t="s">
        <v>128</v>
      </c>
      <c r="D2" s="29" t="s">
        <v>129</v>
      </c>
      <c r="E2" s="30" t="s">
        <v>130</v>
      </c>
      <c r="F2" s="28"/>
      <c r="G2" s="28"/>
      <c r="H2" s="28"/>
      <c r="I2" s="28"/>
      <c r="J2" s="28"/>
      <c r="K2" s="28"/>
    </row>
    <row r="3" spans="1:11" ht="41.25" customHeight="1" x14ac:dyDescent="0.25">
      <c r="A3" s="31" t="s">
        <v>131</v>
      </c>
      <c r="B3" s="135" t="s">
        <v>132</v>
      </c>
      <c r="C3" s="136">
        <v>241205318</v>
      </c>
      <c r="D3" s="26">
        <f t="shared" ref="D3:D9" si="0">+C3/$C$10</f>
        <v>0.15190715351819453</v>
      </c>
      <c r="E3" s="32">
        <v>0.72499999999999998</v>
      </c>
      <c r="F3" s="33"/>
      <c r="G3" s="33"/>
      <c r="H3" s="33"/>
      <c r="I3" s="33"/>
      <c r="J3" s="33"/>
      <c r="K3" s="33"/>
    </row>
    <row r="4" spans="1:11" ht="41.25" customHeight="1" x14ac:dyDescent="0.25">
      <c r="A4" s="31" t="s">
        <v>133</v>
      </c>
      <c r="B4" s="34" t="s">
        <v>134</v>
      </c>
      <c r="C4" s="35">
        <v>127899287</v>
      </c>
      <c r="D4" s="26">
        <f t="shared" si="0"/>
        <v>8.0548873409070618E-2</v>
      </c>
      <c r="E4" s="32">
        <v>0.2</v>
      </c>
      <c r="F4" s="33"/>
      <c r="G4" s="33"/>
      <c r="H4" s="33"/>
      <c r="I4" s="33"/>
      <c r="J4" s="33"/>
      <c r="K4" s="33"/>
    </row>
    <row r="5" spans="1:11" ht="41.25" customHeight="1" x14ac:dyDescent="0.25">
      <c r="A5" s="31" t="s">
        <v>135</v>
      </c>
      <c r="B5" s="34" t="s">
        <v>136</v>
      </c>
      <c r="C5" s="35">
        <v>648842084.60000002</v>
      </c>
      <c r="D5" s="26">
        <f t="shared" si="0"/>
        <v>0.40863010389512877</v>
      </c>
      <c r="E5" s="36">
        <v>1</v>
      </c>
      <c r="F5" s="33"/>
      <c r="G5" s="33"/>
      <c r="H5" s="33" t="s">
        <v>137</v>
      </c>
      <c r="I5" s="33"/>
      <c r="J5" s="33"/>
      <c r="K5" s="33"/>
    </row>
    <row r="6" spans="1:11" ht="41.25" customHeight="1" x14ac:dyDescent="0.25">
      <c r="A6" s="31" t="s">
        <v>138</v>
      </c>
      <c r="B6" s="34" t="s">
        <v>139</v>
      </c>
      <c r="C6" s="35">
        <v>68950189</v>
      </c>
      <c r="D6" s="26">
        <f t="shared" si="0"/>
        <v>4.3423698251675899E-2</v>
      </c>
      <c r="E6" s="37">
        <v>0.05</v>
      </c>
      <c r="F6" s="33"/>
      <c r="G6" s="33"/>
      <c r="H6" s="33"/>
      <c r="I6" s="33"/>
      <c r="J6" s="33"/>
      <c r="K6" s="33"/>
    </row>
    <row r="7" spans="1:11" ht="41.25" customHeight="1" x14ac:dyDescent="0.25">
      <c r="A7" s="31" t="s">
        <v>140</v>
      </c>
      <c r="B7" s="34" t="s">
        <v>141</v>
      </c>
      <c r="C7" s="35">
        <v>82635198</v>
      </c>
      <c r="D7" s="26">
        <f t="shared" si="0"/>
        <v>5.2042292486239469E-2</v>
      </c>
      <c r="E7" s="38">
        <v>0.22500000000000001</v>
      </c>
      <c r="F7" s="33"/>
      <c r="G7" s="33"/>
      <c r="H7" s="33"/>
      <c r="I7" s="33"/>
      <c r="J7" s="33"/>
      <c r="K7" s="33"/>
    </row>
    <row r="8" spans="1:11" ht="41.25" customHeight="1" x14ac:dyDescent="0.25">
      <c r="A8" s="31" t="s">
        <v>142</v>
      </c>
      <c r="B8" s="34" t="s">
        <v>143</v>
      </c>
      <c r="C8" s="35">
        <v>102915636</v>
      </c>
      <c r="D8" s="26">
        <f t="shared" si="0"/>
        <v>6.4814579740213804E-2</v>
      </c>
      <c r="E8" s="32">
        <v>4</v>
      </c>
      <c r="F8" s="33"/>
      <c r="G8" s="33"/>
      <c r="H8" s="33"/>
      <c r="I8" s="33"/>
      <c r="J8" s="33"/>
      <c r="K8" s="33"/>
    </row>
    <row r="9" spans="1:11" ht="41.25" customHeight="1" x14ac:dyDescent="0.25">
      <c r="A9" s="39" t="s">
        <v>144</v>
      </c>
      <c r="B9" s="137" t="s">
        <v>145</v>
      </c>
      <c r="C9" s="138">
        <v>315399287.44999999</v>
      </c>
      <c r="D9" s="139">
        <f t="shared" si="0"/>
        <v>0.19863329869947693</v>
      </c>
      <c r="E9" s="40">
        <v>0.3</v>
      </c>
      <c r="F9" s="33"/>
      <c r="G9" s="33"/>
      <c r="H9" s="33"/>
      <c r="I9" s="33"/>
      <c r="J9" s="33"/>
      <c r="K9" s="33"/>
    </row>
    <row r="10" spans="1:11" ht="19.5" customHeight="1" x14ac:dyDescent="0.25">
      <c r="A10" s="666" t="s">
        <v>146</v>
      </c>
      <c r="B10" s="667"/>
      <c r="C10" s="41">
        <f t="shared" ref="C10:D10" si="1">SUM(C3:C9)</f>
        <v>1587847000.05</v>
      </c>
      <c r="D10" s="42">
        <f t="shared" si="1"/>
        <v>1</v>
      </c>
      <c r="E10" s="28"/>
      <c r="F10" s="28"/>
      <c r="G10" s="28"/>
      <c r="H10" s="28"/>
      <c r="I10" s="28"/>
      <c r="J10" s="28"/>
      <c r="K10" s="28"/>
    </row>
    <row r="11" spans="1:11" ht="12.75" customHeight="1" x14ac:dyDescent="0.25">
      <c r="A11" s="28"/>
      <c r="B11" s="28"/>
      <c r="C11" s="28"/>
      <c r="D11" s="28"/>
      <c r="E11" s="28"/>
      <c r="F11" s="28"/>
      <c r="G11" s="28"/>
      <c r="H11" s="28"/>
      <c r="I11" s="28"/>
      <c r="J11" s="28"/>
      <c r="K11" s="28"/>
    </row>
    <row r="12" spans="1:11" ht="12.75" customHeight="1" x14ac:dyDescent="0.25">
      <c r="A12" s="28"/>
      <c r="B12" s="28"/>
      <c r="C12" s="28"/>
      <c r="D12" s="28"/>
      <c r="E12" s="28"/>
      <c r="F12" s="28"/>
      <c r="G12" s="28"/>
      <c r="H12" s="28"/>
      <c r="I12" s="28"/>
      <c r="J12" s="28"/>
      <c r="K12" s="28"/>
    </row>
    <row r="13" spans="1:11" ht="12.75" customHeight="1" x14ac:dyDescent="0.25">
      <c r="A13" s="28"/>
      <c r="B13" s="28"/>
      <c r="C13" s="28"/>
      <c r="D13" s="28"/>
      <c r="E13" s="28"/>
      <c r="F13" s="28"/>
      <c r="G13" s="28"/>
      <c r="H13" s="28"/>
      <c r="I13" s="28"/>
      <c r="J13" s="28"/>
      <c r="K13" s="28"/>
    </row>
    <row r="14" spans="1:11" ht="12.75" customHeight="1" x14ac:dyDescent="0.25">
      <c r="A14" s="28"/>
      <c r="B14" s="28"/>
      <c r="C14" s="28"/>
      <c r="D14" s="28"/>
      <c r="E14" s="28"/>
      <c r="F14" s="28"/>
      <c r="G14" s="28"/>
      <c r="H14" s="28"/>
      <c r="I14" s="28"/>
      <c r="J14" s="28"/>
      <c r="K14" s="28"/>
    </row>
    <row r="15" spans="1:11" ht="12.75" customHeight="1" x14ac:dyDescent="0.25">
      <c r="A15" s="28"/>
      <c r="B15" s="28"/>
      <c r="C15" s="28"/>
      <c r="D15" s="28"/>
      <c r="E15" s="28"/>
      <c r="F15" s="28"/>
      <c r="G15" s="28"/>
      <c r="H15" s="28"/>
      <c r="I15" s="28"/>
      <c r="J15" s="28"/>
      <c r="K15" s="28"/>
    </row>
    <row r="16" spans="1:11" ht="12.75" customHeight="1" x14ac:dyDescent="0.25">
      <c r="A16" s="28"/>
      <c r="B16" s="28"/>
      <c r="C16" s="28"/>
      <c r="D16" s="28"/>
      <c r="E16" s="28"/>
      <c r="F16" s="28"/>
      <c r="G16" s="28"/>
      <c r="H16" s="28"/>
      <c r="I16" s="28"/>
      <c r="J16" s="28"/>
      <c r="K16" s="28"/>
    </row>
    <row r="17" spans="1:11" ht="12.75" customHeight="1" x14ac:dyDescent="0.25">
      <c r="A17" s="28"/>
      <c r="B17" s="28"/>
      <c r="C17" s="28"/>
      <c r="D17" s="28"/>
      <c r="E17" s="28"/>
      <c r="F17" s="28"/>
      <c r="G17" s="28"/>
      <c r="H17" s="28"/>
      <c r="I17" s="28"/>
      <c r="J17" s="28"/>
      <c r="K17" s="28"/>
    </row>
    <row r="18" spans="1:11" ht="12.75" customHeight="1" x14ac:dyDescent="0.25">
      <c r="A18" s="28"/>
      <c r="B18" s="28"/>
      <c r="C18" s="28"/>
      <c r="D18" s="28"/>
      <c r="E18" s="28"/>
      <c r="F18" s="28"/>
      <c r="G18" s="28"/>
      <c r="H18" s="28"/>
      <c r="I18" s="28"/>
      <c r="J18" s="28"/>
      <c r="K18" s="28"/>
    </row>
    <row r="19" spans="1:11" ht="12.75" customHeight="1" x14ac:dyDescent="0.25">
      <c r="A19" s="28"/>
      <c r="B19" s="28"/>
      <c r="C19" s="28"/>
      <c r="D19" s="28"/>
      <c r="E19" s="28"/>
      <c r="F19" s="28"/>
      <c r="G19" s="28"/>
      <c r="H19" s="28"/>
      <c r="I19" s="28"/>
      <c r="J19" s="28"/>
      <c r="K19" s="28"/>
    </row>
    <row r="20" spans="1:11" ht="12.75" customHeight="1" x14ac:dyDescent="0.25">
      <c r="A20" s="28"/>
      <c r="B20" s="28"/>
      <c r="C20" s="28"/>
      <c r="D20" s="28"/>
      <c r="E20" s="28"/>
      <c r="F20" s="28"/>
      <c r="G20" s="28"/>
      <c r="H20" s="28"/>
      <c r="I20" s="28"/>
      <c r="J20" s="28"/>
      <c r="K20" s="28"/>
    </row>
    <row r="21" spans="1:11" ht="12.75" customHeight="1" x14ac:dyDescent="0.25">
      <c r="A21" s="28"/>
      <c r="B21" s="28"/>
      <c r="C21" s="28"/>
      <c r="D21" s="28"/>
      <c r="E21" s="28"/>
      <c r="F21" s="28"/>
      <c r="G21" s="28"/>
      <c r="H21" s="28"/>
      <c r="I21" s="28"/>
      <c r="J21" s="28"/>
      <c r="K21" s="28"/>
    </row>
    <row r="22" spans="1:11" ht="12.75" customHeight="1" x14ac:dyDescent="0.25">
      <c r="A22" s="28"/>
      <c r="B22" s="28"/>
      <c r="C22" s="28"/>
      <c r="D22" s="28"/>
      <c r="E22" s="28"/>
      <c r="F22" s="28"/>
      <c r="G22" s="28"/>
      <c r="H22" s="28"/>
      <c r="I22" s="28"/>
      <c r="J22" s="28"/>
      <c r="K22" s="28"/>
    </row>
    <row r="23" spans="1:11" ht="12.75" customHeight="1" x14ac:dyDescent="0.25">
      <c r="A23" s="28"/>
      <c r="B23" s="28"/>
      <c r="C23" s="28"/>
      <c r="D23" s="28"/>
      <c r="E23" s="28"/>
      <c r="F23" s="28"/>
      <c r="G23" s="28"/>
      <c r="H23" s="28"/>
      <c r="I23" s="28"/>
      <c r="J23" s="28"/>
      <c r="K23" s="28"/>
    </row>
    <row r="24" spans="1:11" ht="12.75" customHeight="1" x14ac:dyDescent="0.25">
      <c r="A24" s="28"/>
      <c r="B24" s="28"/>
      <c r="C24" s="28"/>
      <c r="D24" s="28"/>
      <c r="E24" s="28"/>
      <c r="F24" s="28"/>
      <c r="G24" s="28"/>
      <c r="H24" s="28"/>
      <c r="I24" s="28"/>
      <c r="J24" s="28"/>
      <c r="K24" s="28"/>
    </row>
    <row r="25" spans="1:11" ht="12.75" customHeight="1" x14ac:dyDescent="0.25">
      <c r="A25" s="28"/>
      <c r="B25" s="28"/>
      <c r="C25" s="28"/>
      <c r="D25" s="28"/>
      <c r="E25" s="28"/>
      <c r="F25" s="28"/>
      <c r="G25" s="28"/>
      <c r="H25" s="28"/>
      <c r="I25" s="28"/>
      <c r="J25" s="28"/>
      <c r="K25" s="28"/>
    </row>
    <row r="26" spans="1:11" ht="12.75" customHeight="1" x14ac:dyDescent="0.25">
      <c r="A26" s="28"/>
      <c r="B26" s="28"/>
      <c r="C26" s="28"/>
      <c r="D26" s="28"/>
      <c r="E26" s="28"/>
      <c r="F26" s="28"/>
      <c r="G26" s="28"/>
      <c r="H26" s="28"/>
      <c r="I26" s="28"/>
      <c r="J26" s="28"/>
      <c r="K26" s="28"/>
    </row>
    <row r="27" spans="1:11" ht="12.75" customHeight="1" x14ac:dyDescent="0.25">
      <c r="A27" s="28"/>
      <c r="B27" s="28"/>
      <c r="C27" s="28"/>
      <c r="D27" s="28"/>
      <c r="E27" s="28"/>
      <c r="F27" s="28"/>
      <c r="G27" s="28"/>
      <c r="H27" s="28"/>
      <c r="I27" s="28"/>
      <c r="J27" s="28"/>
      <c r="K27" s="28"/>
    </row>
    <row r="28" spans="1:11" ht="12.75" customHeight="1" x14ac:dyDescent="0.25">
      <c r="A28" s="28"/>
      <c r="B28" s="28"/>
      <c r="C28" s="28"/>
      <c r="D28" s="28"/>
      <c r="E28" s="28"/>
      <c r="F28" s="28"/>
      <c r="G28" s="28"/>
      <c r="H28" s="28"/>
      <c r="I28" s="28"/>
      <c r="J28" s="28"/>
      <c r="K28" s="28"/>
    </row>
    <row r="29" spans="1:11" ht="12.75" customHeight="1" x14ac:dyDescent="0.25">
      <c r="A29" s="28"/>
      <c r="B29" s="28"/>
      <c r="C29" s="28"/>
      <c r="D29" s="28"/>
      <c r="E29" s="28"/>
      <c r="F29" s="28"/>
      <c r="G29" s="28"/>
      <c r="H29" s="28"/>
      <c r="I29" s="28"/>
      <c r="J29" s="28"/>
      <c r="K29" s="28"/>
    </row>
    <row r="30" spans="1:11" ht="12.75" customHeight="1" x14ac:dyDescent="0.25">
      <c r="A30" s="28"/>
      <c r="B30" s="28"/>
      <c r="C30" s="28"/>
      <c r="D30" s="28"/>
      <c r="E30" s="28"/>
      <c r="F30" s="28"/>
      <c r="G30" s="28"/>
      <c r="H30" s="28"/>
      <c r="I30" s="28"/>
      <c r="J30" s="28"/>
      <c r="K30" s="28"/>
    </row>
    <row r="31" spans="1:11" ht="12.75" customHeight="1" x14ac:dyDescent="0.25">
      <c r="A31" s="28"/>
      <c r="B31" s="28"/>
      <c r="C31" s="28"/>
      <c r="D31" s="28"/>
      <c r="E31" s="28"/>
      <c r="F31" s="28"/>
      <c r="G31" s="28"/>
      <c r="H31" s="28"/>
      <c r="I31" s="28"/>
      <c r="J31" s="28"/>
      <c r="K31" s="28"/>
    </row>
    <row r="32" spans="1:11" ht="12.75" customHeight="1" x14ac:dyDescent="0.25">
      <c r="A32" s="28"/>
      <c r="B32" s="28"/>
      <c r="C32" s="28"/>
      <c r="D32" s="28"/>
      <c r="E32" s="28"/>
      <c r="F32" s="28"/>
      <c r="G32" s="28"/>
      <c r="H32" s="28"/>
      <c r="I32" s="28"/>
      <c r="J32" s="28"/>
      <c r="K32" s="28"/>
    </row>
    <row r="33" spans="1:11" ht="12.75" customHeight="1" x14ac:dyDescent="0.25">
      <c r="A33" s="28"/>
      <c r="B33" s="28"/>
      <c r="C33" s="28"/>
      <c r="D33" s="28"/>
      <c r="E33" s="28"/>
      <c r="F33" s="28"/>
      <c r="G33" s="28"/>
      <c r="H33" s="28"/>
      <c r="I33" s="28"/>
      <c r="J33" s="28"/>
      <c r="K33" s="28"/>
    </row>
    <row r="34" spans="1:11" ht="12.75" customHeight="1" x14ac:dyDescent="0.25">
      <c r="A34" s="28"/>
      <c r="B34" s="28"/>
      <c r="C34" s="28"/>
      <c r="D34" s="28"/>
      <c r="E34" s="28"/>
      <c r="F34" s="28"/>
      <c r="G34" s="28"/>
      <c r="H34" s="28"/>
      <c r="I34" s="28"/>
      <c r="J34" s="28"/>
      <c r="K34" s="28"/>
    </row>
    <row r="35" spans="1:11" ht="12.75" customHeight="1" x14ac:dyDescent="0.25">
      <c r="A35" s="28"/>
      <c r="B35" s="28"/>
      <c r="C35" s="28"/>
      <c r="D35" s="28"/>
      <c r="E35" s="28"/>
      <c r="F35" s="28"/>
      <c r="G35" s="28"/>
      <c r="H35" s="28"/>
      <c r="I35" s="28"/>
      <c r="J35" s="28"/>
      <c r="K35" s="28"/>
    </row>
    <row r="36" spans="1:11" ht="12.75" customHeight="1" x14ac:dyDescent="0.25">
      <c r="A36" s="28"/>
      <c r="B36" s="28"/>
      <c r="C36" s="28"/>
      <c r="D36" s="28"/>
      <c r="E36" s="28"/>
      <c r="F36" s="28"/>
      <c r="G36" s="28"/>
      <c r="H36" s="28"/>
      <c r="I36" s="28"/>
      <c r="J36" s="28"/>
      <c r="K36" s="28"/>
    </row>
    <row r="37" spans="1:11" ht="12.75" customHeight="1" x14ac:dyDescent="0.25">
      <c r="A37" s="28"/>
      <c r="B37" s="28"/>
      <c r="C37" s="28"/>
      <c r="D37" s="28"/>
      <c r="E37" s="28"/>
      <c r="F37" s="28"/>
      <c r="G37" s="28"/>
      <c r="H37" s="28"/>
      <c r="I37" s="28"/>
      <c r="J37" s="28"/>
      <c r="K37" s="28"/>
    </row>
    <row r="38" spans="1:11" ht="12.75" customHeight="1" x14ac:dyDescent="0.25">
      <c r="A38" s="28"/>
      <c r="B38" s="28"/>
      <c r="C38" s="28"/>
      <c r="D38" s="28"/>
      <c r="E38" s="28"/>
      <c r="F38" s="28"/>
      <c r="G38" s="28"/>
      <c r="H38" s="28"/>
      <c r="I38" s="28"/>
      <c r="J38" s="28"/>
      <c r="K38" s="28"/>
    </row>
    <row r="39" spans="1:11" ht="12.75" customHeight="1" x14ac:dyDescent="0.25">
      <c r="A39" s="28"/>
      <c r="B39" s="28"/>
      <c r="C39" s="28"/>
      <c r="D39" s="28"/>
      <c r="E39" s="28"/>
      <c r="F39" s="28"/>
      <c r="G39" s="28"/>
      <c r="H39" s="28"/>
      <c r="I39" s="28"/>
      <c r="J39" s="28"/>
      <c r="K39" s="28"/>
    </row>
    <row r="40" spans="1:11" ht="12.75" customHeight="1" x14ac:dyDescent="0.25">
      <c r="A40" s="28"/>
      <c r="B40" s="28"/>
      <c r="C40" s="28"/>
      <c r="D40" s="28"/>
      <c r="E40" s="28"/>
      <c r="F40" s="28"/>
      <c r="G40" s="28"/>
      <c r="H40" s="28"/>
      <c r="I40" s="28"/>
      <c r="J40" s="28"/>
      <c r="K40" s="28"/>
    </row>
    <row r="41" spans="1:11" ht="12.75" customHeight="1" x14ac:dyDescent="0.25">
      <c r="A41" s="28"/>
      <c r="B41" s="28"/>
      <c r="C41" s="28"/>
      <c r="D41" s="28"/>
      <c r="E41" s="28"/>
      <c r="F41" s="28"/>
      <c r="G41" s="28"/>
      <c r="H41" s="28"/>
      <c r="I41" s="28"/>
      <c r="J41" s="28"/>
      <c r="K41" s="28"/>
    </row>
    <row r="42" spans="1:11" ht="12.75" customHeight="1" x14ac:dyDescent="0.25">
      <c r="A42" s="28"/>
      <c r="B42" s="28"/>
      <c r="C42" s="28"/>
      <c r="D42" s="28"/>
      <c r="E42" s="28"/>
      <c r="F42" s="28"/>
      <c r="G42" s="28"/>
      <c r="H42" s="28"/>
      <c r="I42" s="28"/>
      <c r="J42" s="28"/>
      <c r="K42" s="28"/>
    </row>
    <row r="43" spans="1:11" ht="12.75" customHeight="1" x14ac:dyDescent="0.25">
      <c r="A43" s="28"/>
      <c r="B43" s="28"/>
      <c r="C43" s="28"/>
      <c r="D43" s="28"/>
      <c r="E43" s="28"/>
      <c r="F43" s="28"/>
      <c r="G43" s="28"/>
      <c r="H43" s="28"/>
      <c r="I43" s="28"/>
      <c r="J43" s="28"/>
      <c r="K43" s="28"/>
    </row>
    <row r="44" spans="1:11" ht="12.75" customHeight="1" x14ac:dyDescent="0.25">
      <c r="A44" s="28"/>
      <c r="B44" s="28"/>
      <c r="C44" s="28"/>
      <c r="D44" s="28"/>
      <c r="E44" s="28"/>
      <c r="F44" s="28"/>
      <c r="G44" s="28"/>
      <c r="H44" s="28"/>
      <c r="I44" s="28"/>
      <c r="J44" s="28"/>
      <c r="K44" s="28"/>
    </row>
    <row r="45" spans="1:11" ht="12.75" customHeight="1" x14ac:dyDescent="0.25">
      <c r="A45" s="28"/>
      <c r="B45" s="28"/>
      <c r="C45" s="28"/>
      <c r="D45" s="28"/>
      <c r="E45" s="28"/>
      <c r="F45" s="28"/>
      <c r="G45" s="28"/>
      <c r="H45" s="28"/>
      <c r="I45" s="28"/>
      <c r="J45" s="28"/>
      <c r="K45" s="28"/>
    </row>
    <row r="46" spans="1:11" ht="12.75" customHeight="1" x14ac:dyDescent="0.25">
      <c r="A46" s="28"/>
      <c r="B46" s="28"/>
      <c r="C46" s="28"/>
      <c r="D46" s="28"/>
      <c r="E46" s="28"/>
      <c r="F46" s="28"/>
      <c r="G46" s="28"/>
      <c r="H46" s="28"/>
      <c r="I46" s="28"/>
      <c r="J46" s="28"/>
      <c r="K46" s="28"/>
    </row>
    <row r="47" spans="1:11" ht="12.75" customHeight="1" x14ac:dyDescent="0.25">
      <c r="A47" s="28"/>
      <c r="B47" s="28"/>
      <c r="C47" s="28"/>
      <c r="D47" s="28"/>
      <c r="E47" s="28"/>
      <c r="F47" s="28"/>
      <c r="G47" s="28"/>
      <c r="H47" s="28"/>
      <c r="I47" s="28"/>
      <c r="J47" s="28"/>
      <c r="K47" s="28"/>
    </row>
    <row r="48" spans="1:11" ht="12.75" customHeight="1" x14ac:dyDescent="0.25">
      <c r="A48" s="28"/>
      <c r="B48" s="28"/>
      <c r="C48" s="28"/>
      <c r="D48" s="28"/>
      <c r="E48" s="28"/>
      <c r="F48" s="28"/>
      <c r="G48" s="28"/>
      <c r="H48" s="28"/>
      <c r="I48" s="28"/>
      <c r="J48" s="28"/>
      <c r="K48" s="28"/>
    </row>
    <row r="49" spans="1:11" ht="12.75" customHeight="1" x14ac:dyDescent="0.25">
      <c r="A49" s="28"/>
      <c r="B49" s="28"/>
      <c r="C49" s="28"/>
      <c r="D49" s="28"/>
      <c r="E49" s="28"/>
      <c r="F49" s="28"/>
      <c r="G49" s="28"/>
      <c r="H49" s="28"/>
      <c r="I49" s="28"/>
      <c r="J49" s="28"/>
      <c r="K49" s="28"/>
    </row>
    <row r="50" spans="1:11" ht="12.75" customHeight="1" x14ac:dyDescent="0.25">
      <c r="A50" s="28"/>
      <c r="B50" s="28"/>
      <c r="C50" s="28"/>
      <c r="D50" s="28"/>
      <c r="E50" s="28"/>
      <c r="F50" s="28"/>
      <c r="G50" s="28"/>
      <c r="H50" s="28"/>
      <c r="I50" s="28"/>
      <c r="J50" s="28"/>
      <c r="K50" s="28"/>
    </row>
    <row r="51" spans="1:11" ht="12.75" customHeight="1" x14ac:dyDescent="0.25">
      <c r="A51" s="28"/>
      <c r="B51" s="28"/>
      <c r="C51" s="28"/>
      <c r="D51" s="28"/>
      <c r="E51" s="28"/>
      <c r="F51" s="28"/>
      <c r="G51" s="28"/>
      <c r="H51" s="28"/>
      <c r="I51" s="28"/>
      <c r="J51" s="28"/>
      <c r="K51" s="28"/>
    </row>
    <row r="52" spans="1:11" ht="12.75" customHeight="1" x14ac:dyDescent="0.25">
      <c r="A52" s="28"/>
      <c r="B52" s="28"/>
      <c r="C52" s="28"/>
      <c r="D52" s="28"/>
      <c r="E52" s="28"/>
      <c r="F52" s="28"/>
      <c r="G52" s="28"/>
      <c r="H52" s="28"/>
      <c r="I52" s="28"/>
      <c r="J52" s="28"/>
      <c r="K52" s="28"/>
    </row>
    <row r="53" spans="1:11" ht="12.75" customHeight="1" x14ac:dyDescent="0.25">
      <c r="A53" s="28"/>
      <c r="B53" s="28"/>
      <c r="C53" s="28"/>
      <c r="D53" s="28"/>
      <c r="E53" s="28"/>
      <c r="F53" s="28"/>
      <c r="G53" s="28"/>
      <c r="H53" s="28"/>
      <c r="I53" s="28"/>
      <c r="J53" s="28"/>
      <c r="K53" s="28"/>
    </row>
    <row r="54" spans="1:11" ht="12.75" customHeight="1" x14ac:dyDescent="0.25">
      <c r="A54" s="28"/>
      <c r="B54" s="28"/>
      <c r="C54" s="28"/>
      <c r="D54" s="28"/>
      <c r="E54" s="28"/>
      <c r="F54" s="28"/>
      <c r="G54" s="28"/>
      <c r="H54" s="28"/>
      <c r="I54" s="28"/>
      <c r="J54" s="28"/>
      <c r="K54" s="28"/>
    </row>
    <row r="55" spans="1:11" ht="12.75" customHeight="1" x14ac:dyDescent="0.25">
      <c r="A55" s="28"/>
      <c r="B55" s="28"/>
      <c r="C55" s="28"/>
      <c r="D55" s="28"/>
      <c r="E55" s="28"/>
      <c r="F55" s="28"/>
      <c r="G55" s="28"/>
      <c r="H55" s="28"/>
      <c r="I55" s="28"/>
      <c r="J55" s="28"/>
      <c r="K55" s="28"/>
    </row>
    <row r="56" spans="1:11" ht="12.75" customHeight="1" x14ac:dyDescent="0.25">
      <c r="A56" s="28"/>
      <c r="B56" s="28"/>
      <c r="C56" s="28"/>
      <c r="D56" s="28"/>
      <c r="E56" s="28"/>
      <c r="F56" s="28"/>
      <c r="G56" s="28"/>
      <c r="H56" s="28"/>
      <c r="I56" s="28"/>
      <c r="J56" s="28"/>
      <c r="K56" s="28"/>
    </row>
    <row r="57" spans="1:11" ht="12.75" customHeight="1" x14ac:dyDescent="0.25">
      <c r="A57" s="28"/>
      <c r="B57" s="28"/>
      <c r="C57" s="28"/>
      <c r="D57" s="28"/>
      <c r="E57" s="28"/>
      <c r="F57" s="28"/>
      <c r="G57" s="28"/>
      <c r="H57" s="28"/>
      <c r="I57" s="28"/>
      <c r="J57" s="28"/>
      <c r="K57" s="28"/>
    </row>
    <row r="58" spans="1:11" ht="12.75" customHeight="1" x14ac:dyDescent="0.25">
      <c r="A58" s="28"/>
      <c r="B58" s="28"/>
      <c r="C58" s="28"/>
      <c r="D58" s="28"/>
      <c r="E58" s="28"/>
      <c r="F58" s="28"/>
      <c r="G58" s="28"/>
      <c r="H58" s="28"/>
      <c r="I58" s="28"/>
      <c r="J58" s="28"/>
      <c r="K58" s="28"/>
    </row>
    <row r="59" spans="1:11" ht="12.75" customHeight="1" x14ac:dyDescent="0.25">
      <c r="A59" s="28"/>
      <c r="B59" s="28"/>
      <c r="C59" s="28"/>
      <c r="D59" s="28"/>
      <c r="E59" s="28"/>
      <c r="F59" s="28"/>
      <c r="G59" s="28"/>
      <c r="H59" s="28"/>
      <c r="I59" s="28"/>
      <c r="J59" s="28"/>
      <c r="K59" s="28"/>
    </row>
    <row r="60" spans="1:11" ht="12.75" customHeight="1" x14ac:dyDescent="0.25">
      <c r="A60" s="28"/>
      <c r="B60" s="28"/>
      <c r="C60" s="28"/>
      <c r="D60" s="28"/>
      <c r="E60" s="28"/>
      <c r="F60" s="28"/>
      <c r="G60" s="28"/>
      <c r="H60" s="28"/>
      <c r="I60" s="28"/>
      <c r="J60" s="28"/>
      <c r="K60" s="28"/>
    </row>
    <row r="61" spans="1:11" ht="12.75" customHeight="1" x14ac:dyDescent="0.25">
      <c r="A61" s="28"/>
      <c r="B61" s="28"/>
      <c r="C61" s="28"/>
      <c r="D61" s="28"/>
      <c r="E61" s="28"/>
      <c r="F61" s="28"/>
      <c r="G61" s="28"/>
      <c r="H61" s="28"/>
      <c r="I61" s="28"/>
      <c r="J61" s="28"/>
      <c r="K61" s="28"/>
    </row>
    <row r="62" spans="1:11" ht="12.75" customHeight="1" x14ac:dyDescent="0.25">
      <c r="A62" s="28"/>
      <c r="B62" s="28"/>
      <c r="C62" s="28"/>
      <c r="D62" s="28"/>
      <c r="E62" s="28"/>
      <c r="F62" s="28"/>
      <c r="G62" s="28"/>
      <c r="H62" s="28"/>
      <c r="I62" s="28"/>
      <c r="J62" s="28"/>
      <c r="K62" s="28"/>
    </row>
    <row r="63" spans="1:11" ht="12.75" customHeight="1" x14ac:dyDescent="0.25">
      <c r="A63" s="28"/>
      <c r="B63" s="28"/>
      <c r="C63" s="28"/>
      <c r="D63" s="28"/>
      <c r="E63" s="28"/>
      <c r="F63" s="28"/>
      <c r="G63" s="28"/>
      <c r="H63" s="28"/>
      <c r="I63" s="28"/>
      <c r="J63" s="28"/>
      <c r="K63" s="28"/>
    </row>
    <row r="64" spans="1:11" ht="12.75" customHeight="1" x14ac:dyDescent="0.25">
      <c r="A64" s="28"/>
      <c r="B64" s="28"/>
      <c r="C64" s="28"/>
      <c r="D64" s="28"/>
      <c r="E64" s="28"/>
      <c r="F64" s="28"/>
      <c r="G64" s="28"/>
      <c r="H64" s="28"/>
      <c r="I64" s="28"/>
      <c r="J64" s="28"/>
      <c r="K64" s="28"/>
    </row>
    <row r="65" spans="1:11" ht="12.75" customHeight="1" x14ac:dyDescent="0.25">
      <c r="A65" s="28"/>
      <c r="B65" s="28"/>
      <c r="C65" s="28"/>
      <c r="D65" s="28"/>
      <c r="E65" s="28"/>
      <c r="F65" s="28"/>
      <c r="G65" s="28"/>
      <c r="H65" s="28"/>
      <c r="I65" s="28"/>
      <c r="J65" s="28"/>
      <c r="K65" s="28"/>
    </row>
    <row r="66" spans="1:11" ht="12.75" customHeight="1" x14ac:dyDescent="0.25">
      <c r="A66" s="28"/>
      <c r="B66" s="28"/>
      <c r="C66" s="28"/>
      <c r="D66" s="28"/>
      <c r="E66" s="28"/>
      <c r="F66" s="28"/>
      <c r="G66" s="28"/>
      <c r="H66" s="28"/>
      <c r="I66" s="28"/>
      <c r="J66" s="28"/>
      <c r="K66" s="28"/>
    </row>
    <row r="67" spans="1:11" ht="12.75" customHeight="1" x14ac:dyDescent="0.25">
      <c r="A67" s="28"/>
      <c r="B67" s="28"/>
      <c r="C67" s="28"/>
      <c r="D67" s="28"/>
      <c r="E67" s="28"/>
      <c r="F67" s="28"/>
      <c r="G67" s="28"/>
      <c r="H67" s="28"/>
      <c r="I67" s="28"/>
      <c r="J67" s="28"/>
      <c r="K67" s="28"/>
    </row>
    <row r="68" spans="1:11" ht="12.75" customHeight="1" x14ac:dyDescent="0.25">
      <c r="A68" s="28"/>
      <c r="B68" s="28"/>
      <c r="C68" s="28"/>
      <c r="D68" s="28"/>
      <c r="E68" s="28"/>
      <c r="F68" s="28"/>
      <c r="G68" s="28"/>
      <c r="H68" s="28"/>
      <c r="I68" s="28"/>
      <c r="J68" s="28"/>
      <c r="K68" s="28"/>
    </row>
    <row r="69" spans="1:11" ht="12.75" customHeight="1" x14ac:dyDescent="0.25">
      <c r="A69" s="28"/>
      <c r="B69" s="28"/>
      <c r="C69" s="28"/>
      <c r="D69" s="28"/>
      <c r="E69" s="28"/>
      <c r="F69" s="28"/>
      <c r="G69" s="28"/>
      <c r="H69" s="28"/>
      <c r="I69" s="28"/>
      <c r="J69" s="28"/>
      <c r="K69" s="28"/>
    </row>
    <row r="70" spans="1:11" ht="12.75" customHeight="1" x14ac:dyDescent="0.25">
      <c r="A70" s="28"/>
      <c r="B70" s="28"/>
      <c r="C70" s="28"/>
      <c r="D70" s="28"/>
      <c r="E70" s="28"/>
      <c r="F70" s="28"/>
      <c r="G70" s="28"/>
      <c r="H70" s="28"/>
      <c r="I70" s="28"/>
      <c r="J70" s="28"/>
      <c r="K70" s="28"/>
    </row>
    <row r="71" spans="1:11" ht="12.75" customHeight="1" x14ac:dyDescent="0.25">
      <c r="A71" s="28"/>
      <c r="B71" s="28"/>
      <c r="C71" s="28"/>
      <c r="D71" s="28"/>
      <c r="E71" s="28"/>
      <c r="F71" s="28"/>
      <c r="G71" s="28"/>
      <c r="H71" s="28"/>
      <c r="I71" s="28"/>
      <c r="J71" s="28"/>
      <c r="K71" s="28"/>
    </row>
    <row r="72" spans="1:11" ht="12.75" customHeight="1" x14ac:dyDescent="0.25">
      <c r="A72" s="28"/>
      <c r="B72" s="28"/>
      <c r="C72" s="28"/>
      <c r="D72" s="28"/>
      <c r="E72" s="28"/>
      <c r="F72" s="28"/>
      <c r="G72" s="28"/>
      <c r="H72" s="28"/>
      <c r="I72" s="28"/>
      <c r="J72" s="28"/>
      <c r="K72" s="28"/>
    </row>
    <row r="73" spans="1:11" ht="12.75" customHeight="1" x14ac:dyDescent="0.25">
      <c r="A73" s="28"/>
      <c r="B73" s="28"/>
      <c r="C73" s="28"/>
      <c r="D73" s="28"/>
      <c r="E73" s="28"/>
      <c r="F73" s="28"/>
      <c r="G73" s="28"/>
      <c r="H73" s="28"/>
      <c r="I73" s="28"/>
      <c r="J73" s="28"/>
      <c r="K73" s="28"/>
    </row>
    <row r="74" spans="1:11" ht="12.75" customHeight="1" x14ac:dyDescent="0.25">
      <c r="A74" s="28"/>
      <c r="B74" s="28"/>
      <c r="C74" s="28"/>
      <c r="D74" s="28"/>
      <c r="E74" s="28"/>
      <c r="F74" s="28"/>
      <c r="G74" s="28"/>
      <c r="H74" s="28"/>
      <c r="I74" s="28"/>
      <c r="J74" s="28"/>
      <c r="K74" s="28"/>
    </row>
    <row r="75" spans="1:11" ht="12.75" customHeight="1" x14ac:dyDescent="0.25">
      <c r="A75" s="28"/>
      <c r="B75" s="28"/>
      <c r="C75" s="28"/>
      <c r="D75" s="28"/>
      <c r="E75" s="28"/>
      <c r="F75" s="28"/>
      <c r="G75" s="28"/>
      <c r="H75" s="28"/>
      <c r="I75" s="28"/>
      <c r="J75" s="28"/>
      <c r="K75" s="28"/>
    </row>
    <row r="76" spans="1:11" ht="12.75" customHeight="1" x14ac:dyDescent="0.25">
      <c r="A76" s="28"/>
      <c r="B76" s="28"/>
      <c r="C76" s="28"/>
      <c r="D76" s="28"/>
      <c r="E76" s="28"/>
      <c r="F76" s="28"/>
      <c r="G76" s="28"/>
      <c r="H76" s="28"/>
      <c r="I76" s="28"/>
      <c r="J76" s="28"/>
      <c r="K76" s="28"/>
    </row>
    <row r="77" spans="1:11" ht="12.75" customHeight="1" x14ac:dyDescent="0.25">
      <c r="A77" s="28"/>
      <c r="B77" s="28"/>
      <c r="C77" s="28"/>
      <c r="D77" s="28"/>
      <c r="E77" s="28"/>
      <c r="F77" s="28"/>
      <c r="G77" s="28"/>
      <c r="H77" s="28"/>
      <c r="I77" s="28"/>
      <c r="J77" s="28"/>
      <c r="K77" s="28"/>
    </row>
    <row r="78" spans="1:11" ht="12.75" customHeight="1" x14ac:dyDescent="0.25">
      <c r="A78" s="28"/>
      <c r="B78" s="28"/>
      <c r="C78" s="28"/>
      <c r="D78" s="28"/>
      <c r="E78" s="28"/>
      <c r="F78" s="28"/>
      <c r="G78" s="28"/>
      <c r="H78" s="28"/>
      <c r="I78" s="28"/>
      <c r="J78" s="28"/>
      <c r="K78" s="28"/>
    </row>
    <row r="79" spans="1:11" ht="12.75" customHeight="1" x14ac:dyDescent="0.25">
      <c r="A79" s="28"/>
      <c r="B79" s="28"/>
      <c r="C79" s="28"/>
      <c r="D79" s="28"/>
      <c r="E79" s="28"/>
      <c r="F79" s="28"/>
      <c r="G79" s="28"/>
      <c r="H79" s="28"/>
      <c r="I79" s="28"/>
      <c r="J79" s="28"/>
      <c r="K79" s="28"/>
    </row>
    <row r="80" spans="1:11" ht="12.75" customHeight="1" x14ac:dyDescent="0.25">
      <c r="A80" s="28"/>
      <c r="B80" s="28"/>
      <c r="C80" s="28"/>
      <c r="D80" s="28"/>
      <c r="E80" s="28"/>
      <c r="F80" s="28"/>
      <c r="G80" s="28"/>
      <c r="H80" s="28"/>
      <c r="I80" s="28"/>
      <c r="J80" s="28"/>
      <c r="K80" s="28"/>
    </row>
    <row r="81" spans="1:11" ht="12.75" customHeight="1" x14ac:dyDescent="0.25">
      <c r="A81" s="28"/>
      <c r="B81" s="28"/>
      <c r="C81" s="28"/>
      <c r="D81" s="28"/>
      <c r="E81" s="28"/>
      <c r="F81" s="28"/>
      <c r="G81" s="28"/>
      <c r="H81" s="28"/>
      <c r="I81" s="28"/>
      <c r="J81" s="28"/>
      <c r="K81" s="28"/>
    </row>
    <row r="82" spans="1:11" ht="12.75" customHeight="1" x14ac:dyDescent="0.25">
      <c r="A82" s="28"/>
      <c r="B82" s="28"/>
      <c r="C82" s="28"/>
      <c r="D82" s="28"/>
      <c r="E82" s="28"/>
      <c r="F82" s="28"/>
      <c r="G82" s="28"/>
      <c r="H82" s="28"/>
      <c r="I82" s="28"/>
      <c r="J82" s="28"/>
      <c r="K82" s="28"/>
    </row>
    <row r="83" spans="1:11" ht="12.75" customHeight="1" x14ac:dyDescent="0.25">
      <c r="A83" s="28"/>
      <c r="B83" s="28"/>
      <c r="C83" s="28"/>
      <c r="D83" s="28"/>
      <c r="E83" s="28"/>
      <c r="F83" s="28"/>
      <c r="G83" s="28"/>
      <c r="H83" s="28"/>
      <c r="I83" s="28"/>
      <c r="J83" s="28"/>
      <c r="K83" s="28"/>
    </row>
    <row r="84" spans="1:11" ht="12.75" customHeight="1" x14ac:dyDescent="0.25">
      <c r="A84" s="28"/>
      <c r="B84" s="28"/>
      <c r="C84" s="28"/>
      <c r="D84" s="28"/>
      <c r="E84" s="28"/>
      <c r="F84" s="28"/>
      <c r="G84" s="28"/>
      <c r="H84" s="28"/>
      <c r="I84" s="28"/>
      <c r="J84" s="28"/>
      <c r="K84" s="28"/>
    </row>
    <row r="85" spans="1:11" ht="12.75" customHeight="1" x14ac:dyDescent="0.25">
      <c r="A85" s="28"/>
      <c r="B85" s="28"/>
      <c r="C85" s="28"/>
      <c r="D85" s="28"/>
      <c r="E85" s="28"/>
      <c r="F85" s="28"/>
      <c r="G85" s="28"/>
      <c r="H85" s="28"/>
      <c r="I85" s="28"/>
      <c r="J85" s="28"/>
      <c r="K85" s="28"/>
    </row>
    <row r="86" spans="1:11" ht="12.75" customHeight="1" x14ac:dyDescent="0.25">
      <c r="A86" s="28"/>
      <c r="B86" s="28"/>
      <c r="C86" s="28"/>
      <c r="D86" s="28"/>
      <c r="E86" s="28"/>
      <c r="F86" s="28"/>
      <c r="G86" s="28"/>
      <c r="H86" s="28"/>
      <c r="I86" s="28"/>
      <c r="J86" s="28"/>
      <c r="K86" s="28"/>
    </row>
    <row r="87" spans="1:11" ht="12.75" customHeight="1" x14ac:dyDescent="0.25">
      <c r="A87" s="28"/>
      <c r="B87" s="28"/>
      <c r="C87" s="28"/>
      <c r="D87" s="28"/>
      <c r="E87" s="28"/>
      <c r="F87" s="28"/>
      <c r="G87" s="28"/>
      <c r="H87" s="28"/>
      <c r="I87" s="28"/>
      <c r="J87" s="28"/>
      <c r="K87" s="28"/>
    </row>
    <row r="88" spans="1:11" ht="12.75" customHeight="1" x14ac:dyDescent="0.25">
      <c r="A88" s="28"/>
      <c r="B88" s="28"/>
      <c r="C88" s="28"/>
      <c r="D88" s="28"/>
      <c r="E88" s="28"/>
      <c r="F88" s="28"/>
      <c r="G88" s="28"/>
      <c r="H88" s="28"/>
      <c r="I88" s="28"/>
      <c r="J88" s="28"/>
      <c r="K88" s="28"/>
    </row>
    <row r="89" spans="1:11" ht="12.75" customHeight="1" x14ac:dyDescent="0.25">
      <c r="A89" s="28"/>
      <c r="B89" s="28"/>
      <c r="C89" s="28"/>
      <c r="D89" s="28"/>
      <c r="E89" s="28"/>
      <c r="F89" s="28"/>
      <c r="G89" s="28"/>
      <c r="H89" s="28"/>
      <c r="I89" s="28"/>
      <c r="J89" s="28"/>
      <c r="K89" s="28"/>
    </row>
    <row r="90" spans="1:11" ht="12.75" customHeight="1" x14ac:dyDescent="0.25">
      <c r="A90" s="28"/>
      <c r="B90" s="28"/>
      <c r="C90" s="28"/>
      <c r="D90" s="28"/>
      <c r="E90" s="28"/>
      <c r="F90" s="28"/>
      <c r="G90" s="28"/>
      <c r="H90" s="28"/>
      <c r="I90" s="28"/>
      <c r="J90" s="28"/>
      <c r="K90" s="28"/>
    </row>
    <row r="91" spans="1:11" ht="12.75" customHeight="1" x14ac:dyDescent="0.25">
      <c r="A91" s="28"/>
      <c r="B91" s="28"/>
      <c r="C91" s="28"/>
      <c r="D91" s="28"/>
      <c r="E91" s="28"/>
      <c r="F91" s="28"/>
      <c r="G91" s="28"/>
      <c r="H91" s="28"/>
      <c r="I91" s="28"/>
      <c r="J91" s="28"/>
      <c r="K91" s="28"/>
    </row>
    <row r="92" spans="1:11" ht="12.75" customHeight="1" x14ac:dyDescent="0.25">
      <c r="A92" s="28"/>
      <c r="B92" s="28"/>
      <c r="C92" s="28"/>
      <c r="D92" s="28"/>
      <c r="E92" s="28"/>
      <c r="F92" s="28"/>
      <c r="G92" s="28"/>
      <c r="H92" s="28"/>
      <c r="I92" s="28"/>
      <c r="J92" s="28"/>
      <c r="K92" s="28"/>
    </row>
    <row r="93" spans="1:11" ht="12.75" customHeight="1" x14ac:dyDescent="0.25">
      <c r="A93" s="28"/>
      <c r="B93" s="28"/>
      <c r="C93" s="28"/>
      <c r="D93" s="28"/>
      <c r="E93" s="28"/>
      <c r="F93" s="28"/>
      <c r="G93" s="28"/>
      <c r="H93" s="28"/>
      <c r="I93" s="28"/>
      <c r="J93" s="28"/>
      <c r="K93" s="28"/>
    </row>
    <row r="94" spans="1:11" ht="12.75" customHeight="1" x14ac:dyDescent="0.25">
      <c r="A94" s="28"/>
      <c r="B94" s="28"/>
      <c r="C94" s="28"/>
      <c r="D94" s="28"/>
      <c r="E94" s="28"/>
      <c r="F94" s="28"/>
      <c r="G94" s="28"/>
      <c r="H94" s="28"/>
      <c r="I94" s="28"/>
      <c r="J94" s="28"/>
      <c r="K94" s="28"/>
    </row>
    <row r="95" spans="1:11" ht="12.75" customHeight="1" x14ac:dyDescent="0.25">
      <c r="A95" s="28"/>
      <c r="B95" s="28"/>
      <c r="C95" s="28"/>
      <c r="D95" s="28"/>
      <c r="E95" s="28"/>
      <c r="F95" s="28"/>
      <c r="G95" s="28"/>
      <c r="H95" s="28"/>
      <c r="I95" s="28"/>
      <c r="J95" s="28"/>
      <c r="K95" s="28"/>
    </row>
    <row r="96" spans="1:11" ht="12.75" customHeight="1" x14ac:dyDescent="0.25">
      <c r="A96" s="28"/>
      <c r="B96" s="28"/>
      <c r="C96" s="28"/>
      <c r="D96" s="28"/>
      <c r="E96" s="28"/>
      <c r="F96" s="28"/>
      <c r="G96" s="28"/>
      <c r="H96" s="28"/>
      <c r="I96" s="28"/>
      <c r="J96" s="28"/>
      <c r="K96" s="28"/>
    </row>
    <row r="97" spans="1:11" ht="12.75" customHeight="1" x14ac:dyDescent="0.25">
      <c r="A97" s="28"/>
      <c r="B97" s="28"/>
      <c r="C97" s="28"/>
      <c r="D97" s="28"/>
      <c r="E97" s="28"/>
      <c r="F97" s="28"/>
      <c r="G97" s="28"/>
      <c r="H97" s="28"/>
      <c r="I97" s="28"/>
      <c r="J97" s="28"/>
      <c r="K97" s="28"/>
    </row>
    <row r="98" spans="1:11" ht="12.75" customHeight="1" x14ac:dyDescent="0.25">
      <c r="A98" s="28"/>
      <c r="B98" s="28"/>
      <c r="C98" s="28"/>
      <c r="D98" s="28"/>
      <c r="E98" s="28"/>
      <c r="F98" s="28"/>
      <c r="G98" s="28"/>
      <c r="H98" s="28"/>
      <c r="I98" s="28"/>
      <c r="J98" s="28"/>
      <c r="K98" s="28"/>
    </row>
    <row r="99" spans="1:11" ht="12.75" customHeight="1" x14ac:dyDescent="0.25">
      <c r="A99" s="28"/>
      <c r="B99" s="28"/>
      <c r="C99" s="28"/>
      <c r="D99" s="28"/>
      <c r="E99" s="28"/>
      <c r="F99" s="28"/>
      <c r="G99" s="28"/>
      <c r="H99" s="28"/>
      <c r="I99" s="28"/>
      <c r="J99" s="28"/>
      <c r="K99" s="28"/>
    </row>
    <row r="100" spans="1:11" ht="12.75" customHeight="1" x14ac:dyDescent="0.25">
      <c r="A100" s="28"/>
      <c r="B100" s="28"/>
      <c r="C100" s="28"/>
      <c r="D100" s="28"/>
      <c r="E100" s="28"/>
      <c r="F100" s="28"/>
      <c r="G100" s="28"/>
      <c r="H100" s="28"/>
      <c r="I100" s="28"/>
      <c r="J100" s="28"/>
      <c r="K100" s="28"/>
    </row>
  </sheetData>
  <mergeCells count="3">
    <mergeCell ref="A1:E1"/>
    <mergeCell ref="A10:B10"/>
    <mergeCell ref="A2:B2"/>
  </mergeCells>
  <pageMargins left="0.7" right="0.7" top="0.75" bottom="0.75" header="0" footer="0"/>
  <pageSetup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4"/>
  <sheetViews>
    <sheetView tabSelected="1" topLeftCell="C6" zoomScaleNormal="100" workbookViewId="0">
      <selection activeCell="I9" sqref="I9:I14"/>
    </sheetView>
  </sheetViews>
  <sheetFormatPr baseColWidth="10" defaultRowHeight="15" x14ac:dyDescent="0.25"/>
  <cols>
    <col min="1" max="1" width="13.85546875" style="271" customWidth="1"/>
    <col min="2" max="2" width="8.7109375" style="271" customWidth="1"/>
    <col min="3" max="3" width="26.140625" style="271" customWidth="1"/>
    <col min="4" max="4" width="19" style="271" customWidth="1"/>
    <col min="5" max="5" width="17.42578125" style="271" customWidth="1"/>
    <col min="6" max="6" width="15.7109375" style="271" customWidth="1"/>
    <col min="7" max="11" width="7" style="271" customWidth="1"/>
    <col min="12" max="12" width="36.85546875" style="271" customWidth="1"/>
    <col min="13" max="15" width="7.42578125" style="271" customWidth="1"/>
    <col min="16" max="16" width="8.7109375" style="271" bestFit="1" customWidth="1"/>
    <col min="17" max="17" width="7.42578125" style="276" customWidth="1"/>
    <col min="18" max="18" width="11.7109375" style="271" customWidth="1"/>
    <col min="19" max="19" width="105.85546875" style="271" customWidth="1"/>
    <col min="20" max="243" width="11.5703125" style="271"/>
    <col min="244" max="244" width="13.85546875" style="271" customWidth="1"/>
    <col min="245" max="245" width="8.7109375" style="271" customWidth="1"/>
    <col min="246" max="246" width="26.140625" style="271" customWidth="1"/>
    <col min="247" max="247" width="15" style="271" customWidth="1"/>
    <col min="248" max="248" width="14.28515625" style="271" customWidth="1"/>
    <col min="249" max="249" width="11.5703125" style="271"/>
    <col min="250" max="254" width="7" style="271" customWidth="1"/>
    <col min="255" max="255" width="36.85546875" style="271" customWidth="1"/>
    <col min="256" max="259" width="8.42578125" style="271" customWidth="1"/>
    <col min="260" max="261" width="11.5703125" style="271"/>
    <col min="262" max="262" width="40" style="271" customWidth="1"/>
    <col min="263" max="499" width="11.5703125" style="271"/>
    <col min="500" max="500" width="13.85546875" style="271" customWidth="1"/>
    <col min="501" max="501" width="8.7109375" style="271" customWidth="1"/>
    <col min="502" max="502" width="26.140625" style="271" customWidth="1"/>
    <col min="503" max="503" width="15" style="271" customWidth="1"/>
    <col min="504" max="504" width="14.28515625" style="271" customWidth="1"/>
    <col min="505" max="505" width="11.5703125" style="271"/>
    <col min="506" max="510" width="7" style="271" customWidth="1"/>
    <col min="511" max="511" width="36.85546875" style="271" customWidth="1"/>
    <col min="512" max="515" width="8.42578125" style="271" customWidth="1"/>
    <col min="516" max="517" width="11.5703125" style="271"/>
    <col min="518" max="518" width="40" style="271" customWidth="1"/>
    <col min="519" max="755" width="11.5703125" style="271"/>
    <col min="756" max="756" width="13.85546875" style="271" customWidth="1"/>
    <col min="757" max="757" width="8.7109375" style="271" customWidth="1"/>
    <col min="758" max="758" width="26.140625" style="271" customWidth="1"/>
    <col min="759" max="759" width="15" style="271" customWidth="1"/>
    <col min="760" max="760" width="14.28515625" style="271" customWidth="1"/>
    <col min="761" max="761" width="11.5703125" style="271"/>
    <col min="762" max="766" width="7" style="271" customWidth="1"/>
    <col min="767" max="767" width="36.85546875" style="271" customWidth="1"/>
    <col min="768" max="771" width="8.42578125" style="271" customWidth="1"/>
    <col min="772" max="773" width="11.5703125" style="271"/>
    <col min="774" max="774" width="40" style="271" customWidth="1"/>
    <col min="775" max="1011" width="11.5703125" style="271"/>
    <col min="1012" max="1012" width="13.85546875" style="271" customWidth="1"/>
    <col min="1013" max="1013" width="8.7109375" style="271" customWidth="1"/>
    <col min="1014" max="1014" width="26.140625" style="271" customWidth="1"/>
    <col min="1015" max="1015" width="15" style="271" customWidth="1"/>
    <col min="1016" max="1016" width="14.28515625" style="271" customWidth="1"/>
    <col min="1017" max="1017" width="11.5703125" style="271"/>
    <col min="1018" max="1022" width="7" style="271" customWidth="1"/>
    <col min="1023" max="1023" width="36.85546875" style="271" customWidth="1"/>
    <col min="1024" max="1027" width="8.42578125" style="271" customWidth="1"/>
    <col min="1028" max="1029" width="11.5703125" style="271"/>
    <col min="1030" max="1030" width="40" style="271" customWidth="1"/>
    <col min="1031" max="1267" width="11.5703125" style="271"/>
    <col min="1268" max="1268" width="13.85546875" style="271" customWidth="1"/>
    <col min="1269" max="1269" width="8.7109375" style="271" customWidth="1"/>
    <col min="1270" max="1270" width="26.140625" style="271" customWidth="1"/>
    <col min="1271" max="1271" width="15" style="271" customWidth="1"/>
    <col min="1272" max="1272" width="14.28515625" style="271" customWidth="1"/>
    <col min="1273" max="1273" width="11.5703125" style="271"/>
    <col min="1274" max="1278" width="7" style="271" customWidth="1"/>
    <col min="1279" max="1279" width="36.85546875" style="271" customWidth="1"/>
    <col min="1280" max="1283" width="8.42578125" style="271" customWidth="1"/>
    <col min="1284" max="1285" width="11.5703125" style="271"/>
    <col min="1286" max="1286" width="40" style="271" customWidth="1"/>
    <col min="1287" max="1523" width="11.5703125" style="271"/>
    <col min="1524" max="1524" width="13.85546875" style="271" customWidth="1"/>
    <col min="1525" max="1525" width="8.7109375" style="271" customWidth="1"/>
    <col min="1526" max="1526" width="26.140625" style="271" customWidth="1"/>
    <col min="1527" max="1527" width="15" style="271" customWidth="1"/>
    <col min="1528" max="1528" width="14.28515625" style="271" customWidth="1"/>
    <col min="1529" max="1529" width="11.5703125" style="271"/>
    <col min="1530" max="1534" width="7" style="271" customWidth="1"/>
    <col min="1535" max="1535" width="36.85546875" style="271" customWidth="1"/>
    <col min="1536" max="1539" width="8.42578125" style="271" customWidth="1"/>
    <col min="1540" max="1541" width="11.5703125" style="271"/>
    <col min="1542" max="1542" width="40" style="271" customWidth="1"/>
    <col min="1543" max="1779" width="11.5703125" style="271"/>
    <col min="1780" max="1780" width="13.85546875" style="271" customWidth="1"/>
    <col min="1781" max="1781" width="8.7109375" style="271" customWidth="1"/>
    <col min="1782" max="1782" width="26.140625" style="271" customWidth="1"/>
    <col min="1783" max="1783" width="15" style="271" customWidth="1"/>
    <col min="1784" max="1784" width="14.28515625" style="271" customWidth="1"/>
    <col min="1785" max="1785" width="11.5703125" style="271"/>
    <col min="1786" max="1790" width="7" style="271" customWidth="1"/>
    <col min="1791" max="1791" width="36.85546875" style="271" customWidth="1"/>
    <col min="1792" max="1795" width="8.42578125" style="271" customWidth="1"/>
    <col min="1796" max="1797" width="11.5703125" style="271"/>
    <col min="1798" max="1798" width="40" style="271" customWidth="1"/>
    <col min="1799" max="2035" width="11.5703125" style="271"/>
    <col min="2036" max="2036" width="13.85546875" style="271" customWidth="1"/>
    <col min="2037" max="2037" width="8.7109375" style="271" customWidth="1"/>
    <col min="2038" max="2038" width="26.140625" style="271" customWidth="1"/>
    <col min="2039" max="2039" width="15" style="271" customWidth="1"/>
    <col min="2040" max="2040" width="14.28515625" style="271" customWidth="1"/>
    <col min="2041" max="2041" width="11.5703125" style="271"/>
    <col min="2042" max="2046" width="7" style="271" customWidth="1"/>
    <col min="2047" max="2047" width="36.85546875" style="271" customWidth="1"/>
    <col min="2048" max="2051" width="8.42578125" style="271" customWidth="1"/>
    <col min="2052" max="2053" width="11.5703125" style="271"/>
    <col min="2054" max="2054" width="40" style="271" customWidth="1"/>
    <col min="2055" max="2291" width="11.5703125" style="271"/>
    <col min="2292" max="2292" width="13.85546875" style="271" customWidth="1"/>
    <col min="2293" max="2293" width="8.7109375" style="271" customWidth="1"/>
    <col min="2294" max="2294" width="26.140625" style="271" customWidth="1"/>
    <col min="2295" max="2295" width="15" style="271" customWidth="1"/>
    <col min="2296" max="2296" width="14.28515625" style="271" customWidth="1"/>
    <col min="2297" max="2297" width="11.5703125" style="271"/>
    <col min="2298" max="2302" width="7" style="271" customWidth="1"/>
    <col min="2303" max="2303" width="36.85546875" style="271" customWidth="1"/>
    <col min="2304" max="2307" width="8.42578125" style="271" customWidth="1"/>
    <col min="2308" max="2309" width="11.5703125" style="271"/>
    <col min="2310" max="2310" width="40" style="271" customWidth="1"/>
    <col min="2311" max="2547" width="11.5703125" style="271"/>
    <col min="2548" max="2548" width="13.85546875" style="271" customWidth="1"/>
    <col min="2549" max="2549" width="8.7109375" style="271" customWidth="1"/>
    <col min="2550" max="2550" width="26.140625" style="271" customWidth="1"/>
    <col min="2551" max="2551" width="15" style="271" customWidth="1"/>
    <col min="2552" max="2552" width="14.28515625" style="271" customWidth="1"/>
    <col min="2553" max="2553" width="11.5703125" style="271"/>
    <col min="2554" max="2558" width="7" style="271" customWidth="1"/>
    <col min="2559" max="2559" width="36.85546875" style="271" customWidth="1"/>
    <col min="2560" max="2563" width="8.42578125" style="271" customWidth="1"/>
    <col min="2564" max="2565" width="11.5703125" style="271"/>
    <col min="2566" max="2566" width="40" style="271" customWidth="1"/>
    <col min="2567" max="2803" width="11.5703125" style="271"/>
    <col min="2804" max="2804" width="13.85546875" style="271" customWidth="1"/>
    <col min="2805" max="2805" width="8.7109375" style="271" customWidth="1"/>
    <col min="2806" max="2806" width="26.140625" style="271" customWidth="1"/>
    <col min="2807" max="2807" width="15" style="271" customWidth="1"/>
    <col min="2808" max="2808" width="14.28515625" style="271" customWidth="1"/>
    <col min="2809" max="2809" width="11.5703125" style="271"/>
    <col min="2810" max="2814" width="7" style="271" customWidth="1"/>
    <col min="2815" max="2815" width="36.85546875" style="271" customWidth="1"/>
    <col min="2816" max="2819" width="8.42578125" style="271" customWidth="1"/>
    <col min="2820" max="2821" width="11.5703125" style="271"/>
    <col min="2822" max="2822" width="40" style="271" customWidth="1"/>
    <col min="2823" max="3059" width="11.5703125" style="271"/>
    <col min="3060" max="3060" width="13.85546875" style="271" customWidth="1"/>
    <col min="3061" max="3061" width="8.7109375" style="271" customWidth="1"/>
    <col min="3062" max="3062" width="26.140625" style="271" customWidth="1"/>
    <col min="3063" max="3063" width="15" style="271" customWidth="1"/>
    <col min="3064" max="3064" width="14.28515625" style="271" customWidth="1"/>
    <col min="3065" max="3065" width="11.5703125" style="271"/>
    <col min="3066" max="3070" width="7" style="271" customWidth="1"/>
    <col min="3071" max="3071" width="36.85546875" style="271" customWidth="1"/>
    <col min="3072" max="3075" width="8.42578125" style="271" customWidth="1"/>
    <col min="3076" max="3077" width="11.5703125" style="271"/>
    <col min="3078" max="3078" width="40" style="271" customWidth="1"/>
    <col min="3079" max="3315" width="11.5703125" style="271"/>
    <col min="3316" max="3316" width="13.85546875" style="271" customWidth="1"/>
    <col min="3317" max="3317" width="8.7109375" style="271" customWidth="1"/>
    <col min="3318" max="3318" width="26.140625" style="271" customWidth="1"/>
    <col min="3319" max="3319" width="15" style="271" customWidth="1"/>
    <col min="3320" max="3320" width="14.28515625" style="271" customWidth="1"/>
    <col min="3321" max="3321" width="11.5703125" style="271"/>
    <col min="3322" max="3326" width="7" style="271" customWidth="1"/>
    <col min="3327" max="3327" width="36.85546875" style="271" customWidth="1"/>
    <col min="3328" max="3331" width="8.42578125" style="271" customWidth="1"/>
    <col min="3332" max="3333" width="11.5703125" style="271"/>
    <col min="3334" max="3334" width="40" style="271" customWidth="1"/>
    <col min="3335" max="3571" width="11.5703125" style="271"/>
    <col min="3572" max="3572" width="13.85546875" style="271" customWidth="1"/>
    <col min="3573" max="3573" width="8.7109375" style="271" customWidth="1"/>
    <col min="3574" max="3574" width="26.140625" style="271" customWidth="1"/>
    <col min="3575" max="3575" width="15" style="271" customWidth="1"/>
    <col min="3576" max="3576" width="14.28515625" style="271" customWidth="1"/>
    <col min="3577" max="3577" width="11.5703125" style="271"/>
    <col min="3578" max="3582" width="7" style="271" customWidth="1"/>
    <col min="3583" max="3583" width="36.85546875" style="271" customWidth="1"/>
    <col min="3584" max="3587" width="8.42578125" style="271" customWidth="1"/>
    <col min="3588" max="3589" width="11.5703125" style="271"/>
    <col min="3590" max="3590" width="40" style="271" customWidth="1"/>
    <col min="3591" max="3827" width="11.5703125" style="271"/>
    <col min="3828" max="3828" width="13.85546875" style="271" customWidth="1"/>
    <col min="3829" max="3829" width="8.7109375" style="271" customWidth="1"/>
    <col min="3830" max="3830" width="26.140625" style="271" customWidth="1"/>
    <col min="3831" max="3831" width="15" style="271" customWidth="1"/>
    <col min="3832" max="3832" width="14.28515625" style="271" customWidth="1"/>
    <col min="3833" max="3833" width="11.5703125" style="271"/>
    <col min="3834" max="3838" width="7" style="271" customWidth="1"/>
    <col min="3839" max="3839" width="36.85546875" style="271" customWidth="1"/>
    <col min="3840" max="3843" width="8.42578125" style="271" customWidth="1"/>
    <col min="3844" max="3845" width="11.5703125" style="271"/>
    <col min="3846" max="3846" width="40" style="271" customWidth="1"/>
    <col min="3847" max="4083" width="11.5703125" style="271"/>
    <col min="4084" max="4084" width="13.85546875" style="271" customWidth="1"/>
    <col min="4085" max="4085" width="8.7109375" style="271" customWidth="1"/>
    <col min="4086" max="4086" width="26.140625" style="271" customWidth="1"/>
    <col min="4087" max="4087" width="15" style="271" customWidth="1"/>
    <col min="4088" max="4088" width="14.28515625" style="271" customWidth="1"/>
    <col min="4089" max="4089" width="11.5703125" style="271"/>
    <col min="4090" max="4094" width="7" style="271" customWidth="1"/>
    <col min="4095" max="4095" width="36.85546875" style="271" customWidth="1"/>
    <col min="4096" max="4099" width="8.42578125" style="271" customWidth="1"/>
    <col min="4100" max="4101" width="11.5703125" style="271"/>
    <col min="4102" max="4102" width="40" style="271" customWidth="1"/>
    <col min="4103" max="4339" width="11.5703125" style="271"/>
    <col min="4340" max="4340" width="13.85546875" style="271" customWidth="1"/>
    <col min="4341" max="4341" width="8.7109375" style="271" customWidth="1"/>
    <col min="4342" max="4342" width="26.140625" style="271" customWidth="1"/>
    <col min="4343" max="4343" width="15" style="271" customWidth="1"/>
    <col min="4344" max="4344" width="14.28515625" style="271" customWidth="1"/>
    <col min="4345" max="4345" width="11.5703125" style="271"/>
    <col min="4346" max="4350" width="7" style="271" customWidth="1"/>
    <col min="4351" max="4351" width="36.85546875" style="271" customWidth="1"/>
    <col min="4352" max="4355" width="8.42578125" style="271" customWidth="1"/>
    <col min="4356" max="4357" width="11.5703125" style="271"/>
    <col min="4358" max="4358" width="40" style="271" customWidth="1"/>
    <col min="4359" max="4595" width="11.5703125" style="271"/>
    <col min="4596" max="4596" width="13.85546875" style="271" customWidth="1"/>
    <col min="4597" max="4597" width="8.7109375" style="271" customWidth="1"/>
    <col min="4598" max="4598" width="26.140625" style="271" customWidth="1"/>
    <col min="4599" max="4599" width="15" style="271" customWidth="1"/>
    <col min="4600" max="4600" width="14.28515625" style="271" customWidth="1"/>
    <col min="4601" max="4601" width="11.5703125" style="271"/>
    <col min="4602" max="4606" width="7" style="271" customWidth="1"/>
    <col min="4607" max="4607" width="36.85546875" style="271" customWidth="1"/>
    <col min="4608" max="4611" width="8.42578125" style="271" customWidth="1"/>
    <col min="4612" max="4613" width="11.5703125" style="271"/>
    <col min="4614" max="4614" width="40" style="271" customWidth="1"/>
    <col min="4615" max="4851" width="11.5703125" style="271"/>
    <col min="4852" max="4852" width="13.85546875" style="271" customWidth="1"/>
    <col min="4853" max="4853" width="8.7109375" style="271" customWidth="1"/>
    <col min="4854" max="4854" width="26.140625" style="271" customWidth="1"/>
    <col min="4855" max="4855" width="15" style="271" customWidth="1"/>
    <col min="4856" max="4856" width="14.28515625" style="271" customWidth="1"/>
    <col min="4857" max="4857" width="11.5703125" style="271"/>
    <col min="4858" max="4862" width="7" style="271" customWidth="1"/>
    <col min="4863" max="4863" width="36.85546875" style="271" customWidth="1"/>
    <col min="4864" max="4867" width="8.42578125" style="271" customWidth="1"/>
    <col min="4868" max="4869" width="11.5703125" style="271"/>
    <col min="4870" max="4870" width="40" style="271" customWidth="1"/>
    <col min="4871" max="5107" width="11.5703125" style="271"/>
    <col min="5108" max="5108" width="13.85546875" style="271" customWidth="1"/>
    <col min="5109" max="5109" width="8.7109375" style="271" customWidth="1"/>
    <col min="5110" max="5110" width="26.140625" style="271" customWidth="1"/>
    <col min="5111" max="5111" width="15" style="271" customWidth="1"/>
    <col min="5112" max="5112" width="14.28515625" style="271" customWidth="1"/>
    <col min="5113" max="5113" width="11.5703125" style="271"/>
    <col min="5114" max="5118" width="7" style="271" customWidth="1"/>
    <col min="5119" max="5119" width="36.85546875" style="271" customWidth="1"/>
    <col min="5120" max="5123" width="8.42578125" style="271" customWidth="1"/>
    <col min="5124" max="5125" width="11.5703125" style="271"/>
    <col min="5126" max="5126" width="40" style="271" customWidth="1"/>
    <col min="5127" max="5363" width="11.5703125" style="271"/>
    <col min="5364" max="5364" width="13.85546875" style="271" customWidth="1"/>
    <col min="5365" max="5365" width="8.7109375" style="271" customWidth="1"/>
    <col min="5366" max="5366" width="26.140625" style="271" customWidth="1"/>
    <col min="5367" max="5367" width="15" style="271" customWidth="1"/>
    <col min="5368" max="5368" width="14.28515625" style="271" customWidth="1"/>
    <col min="5369" max="5369" width="11.5703125" style="271"/>
    <col min="5370" max="5374" width="7" style="271" customWidth="1"/>
    <col min="5375" max="5375" width="36.85546875" style="271" customWidth="1"/>
    <col min="5376" max="5379" width="8.42578125" style="271" customWidth="1"/>
    <col min="5380" max="5381" width="11.5703125" style="271"/>
    <col min="5382" max="5382" width="40" style="271" customWidth="1"/>
    <col min="5383" max="5619" width="11.5703125" style="271"/>
    <col min="5620" max="5620" width="13.85546875" style="271" customWidth="1"/>
    <col min="5621" max="5621" width="8.7109375" style="271" customWidth="1"/>
    <col min="5622" max="5622" width="26.140625" style="271" customWidth="1"/>
    <col min="5623" max="5623" width="15" style="271" customWidth="1"/>
    <col min="5624" max="5624" width="14.28515625" style="271" customWidth="1"/>
    <col min="5625" max="5625" width="11.5703125" style="271"/>
    <col min="5626" max="5630" width="7" style="271" customWidth="1"/>
    <col min="5631" max="5631" width="36.85546875" style="271" customWidth="1"/>
    <col min="5632" max="5635" width="8.42578125" style="271" customWidth="1"/>
    <col min="5636" max="5637" width="11.5703125" style="271"/>
    <col min="5638" max="5638" width="40" style="271" customWidth="1"/>
    <col min="5639" max="5875" width="11.5703125" style="271"/>
    <col min="5876" max="5876" width="13.85546875" style="271" customWidth="1"/>
    <col min="5877" max="5877" width="8.7109375" style="271" customWidth="1"/>
    <col min="5878" max="5878" width="26.140625" style="271" customWidth="1"/>
    <col min="5879" max="5879" width="15" style="271" customWidth="1"/>
    <col min="5880" max="5880" width="14.28515625" style="271" customWidth="1"/>
    <col min="5881" max="5881" width="11.5703125" style="271"/>
    <col min="5882" max="5886" width="7" style="271" customWidth="1"/>
    <col min="5887" max="5887" width="36.85546875" style="271" customWidth="1"/>
    <col min="5888" max="5891" width="8.42578125" style="271" customWidth="1"/>
    <col min="5892" max="5893" width="11.5703125" style="271"/>
    <col min="5894" max="5894" width="40" style="271" customWidth="1"/>
    <col min="5895" max="6131" width="11.5703125" style="271"/>
    <col min="6132" max="6132" width="13.85546875" style="271" customWidth="1"/>
    <col min="6133" max="6133" width="8.7109375" style="271" customWidth="1"/>
    <col min="6134" max="6134" width="26.140625" style="271" customWidth="1"/>
    <col min="6135" max="6135" width="15" style="271" customWidth="1"/>
    <col min="6136" max="6136" width="14.28515625" style="271" customWidth="1"/>
    <col min="6137" max="6137" width="11.5703125" style="271"/>
    <col min="6138" max="6142" width="7" style="271" customWidth="1"/>
    <col min="6143" max="6143" width="36.85546875" style="271" customWidth="1"/>
    <col min="6144" max="6147" width="8.42578125" style="271" customWidth="1"/>
    <col min="6148" max="6149" width="11.5703125" style="271"/>
    <col min="6150" max="6150" width="40" style="271" customWidth="1"/>
    <col min="6151" max="6387" width="11.5703125" style="271"/>
    <col min="6388" max="6388" width="13.85546875" style="271" customWidth="1"/>
    <col min="6389" max="6389" width="8.7109375" style="271" customWidth="1"/>
    <col min="6390" max="6390" width="26.140625" style="271" customWidth="1"/>
    <col min="6391" max="6391" width="15" style="271" customWidth="1"/>
    <col min="6392" max="6392" width="14.28515625" style="271" customWidth="1"/>
    <col min="6393" max="6393" width="11.5703125" style="271"/>
    <col min="6394" max="6398" width="7" style="271" customWidth="1"/>
    <col min="6399" max="6399" width="36.85546875" style="271" customWidth="1"/>
    <col min="6400" max="6403" width="8.42578125" style="271" customWidth="1"/>
    <col min="6404" max="6405" width="11.5703125" style="271"/>
    <col min="6406" max="6406" width="40" style="271" customWidth="1"/>
    <col min="6407" max="6643" width="11.5703125" style="271"/>
    <col min="6644" max="6644" width="13.85546875" style="271" customWidth="1"/>
    <col min="6645" max="6645" width="8.7109375" style="271" customWidth="1"/>
    <col min="6646" max="6646" width="26.140625" style="271" customWidth="1"/>
    <col min="6647" max="6647" width="15" style="271" customWidth="1"/>
    <col min="6648" max="6648" width="14.28515625" style="271" customWidth="1"/>
    <col min="6649" max="6649" width="11.5703125" style="271"/>
    <col min="6650" max="6654" width="7" style="271" customWidth="1"/>
    <col min="6655" max="6655" width="36.85546875" style="271" customWidth="1"/>
    <col min="6656" max="6659" width="8.42578125" style="271" customWidth="1"/>
    <col min="6660" max="6661" width="11.5703125" style="271"/>
    <col min="6662" max="6662" width="40" style="271" customWidth="1"/>
    <col min="6663" max="6899" width="11.5703125" style="271"/>
    <col min="6900" max="6900" width="13.85546875" style="271" customWidth="1"/>
    <col min="6901" max="6901" width="8.7109375" style="271" customWidth="1"/>
    <col min="6902" max="6902" width="26.140625" style="271" customWidth="1"/>
    <col min="6903" max="6903" width="15" style="271" customWidth="1"/>
    <col min="6904" max="6904" width="14.28515625" style="271" customWidth="1"/>
    <col min="6905" max="6905" width="11.5703125" style="271"/>
    <col min="6906" max="6910" width="7" style="271" customWidth="1"/>
    <col min="6911" max="6911" width="36.85546875" style="271" customWidth="1"/>
    <col min="6912" max="6915" width="8.42578125" style="271" customWidth="1"/>
    <col min="6916" max="6917" width="11.5703125" style="271"/>
    <col min="6918" max="6918" width="40" style="271" customWidth="1"/>
    <col min="6919" max="7155" width="11.5703125" style="271"/>
    <col min="7156" max="7156" width="13.85546875" style="271" customWidth="1"/>
    <col min="7157" max="7157" width="8.7109375" style="271" customWidth="1"/>
    <col min="7158" max="7158" width="26.140625" style="271" customWidth="1"/>
    <col min="7159" max="7159" width="15" style="271" customWidth="1"/>
    <col min="7160" max="7160" width="14.28515625" style="271" customWidth="1"/>
    <col min="7161" max="7161" width="11.5703125" style="271"/>
    <col min="7162" max="7166" width="7" style="271" customWidth="1"/>
    <col min="7167" max="7167" width="36.85546875" style="271" customWidth="1"/>
    <col min="7168" max="7171" width="8.42578125" style="271" customWidth="1"/>
    <col min="7172" max="7173" width="11.5703125" style="271"/>
    <col min="7174" max="7174" width="40" style="271" customWidth="1"/>
    <col min="7175" max="7411" width="11.5703125" style="271"/>
    <col min="7412" max="7412" width="13.85546875" style="271" customWidth="1"/>
    <col min="7413" max="7413" width="8.7109375" style="271" customWidth="1"/>
    <col min="7414" max="7414" width="26.140625" style="271" customWidth="1"/>
    <col min="7415" max="7415" width="15" style="271" customWidth="1"/>
    <col min="7416" max="7416" width="14.28515625" style="271" customWidth="1"/>
    <col min="7417" max="7417" width="11.5703125" style="271"/>
    <col min="7418" max="7422" width="7" style="271" customWidth="1"/>
    <col min="7423" max="7423" width="36.85546875" style="271" customWidth="1"/>
    <col min="7424" max="7427" width="8.42578125" style="271" customWidth="1"/>
    <col min="7428" max="7429" width="11.5703125" style="271"/>
    <col min="7430" max="7430" width="40" style="271" customWidth="1"/>
    <col min="7431" max="7667" width="11.5703125" style="271"/>
    <col min="7668" max="7668" width="13.85546875" style="271" customWidth="1"/>
    <col min="7669" max="7669" width="8.7109375" style="271" customWidth="1"/>
    <col min="7670" max="7670" width="26.140625" style="271" customWidth="1"/>
    <col min="7671" max="7671" width="15" style="271" customWidth="1"/>
    <col min="7672" max="7672" width="14.28515625" style="271" customWidth="1"/>
    <col min="7673" max="7673" width="11.5703125" style="271"/>
    <col min="7674" max="7678" width="7" style="271" customWidth="1"/>
    <col min="7679" max="7679" width="36.85546875" style="271" customWidth="1"/>
    <col min="7680" max="7683" width="8.42578125" style="271" customWidth="1"/>
    <col min="7684" max="7685" width="11.5703125" style="271"/>
    <col min="7686" max="7686" width="40" style="271" customWidth="1"/>
    <col min="7687" max="7923" width="11.5703125" style="271"/>
    <col min="7924" max="7924" width="13.85546875" style="271" customWidth="1"/>
    <col min="7925" max="7925" width="8.7109375" style="271" customWidth="1"/>
    <col min="7926" max="7926" width="26.140625" style="271" customWidth="1"/>
    <col min="7927" max="7927" width="15" style="271" customWidth="1"/>
    <col min="7928" max="7928" width="14.28515625" style="271" customWidth="1"/>
    <col min="7929" max="7929" width="11.5703125" style="271"/>
    <col min="7930" max="7934" width="7" style="271" customWidth="1"/>
    <col min="7935" max="7935" width="36.85546875" style="271" customWidth="1"/>
    <col min="7936" max="7939" width="8.42578125" style="271" customWidth="1"/>
    <col min="7940" max="7941" width="11.5703125" style="271"/>
    <col min="7942" max="7942" width="40" style="271" customWidth="1"/>
    <col min="7943" max="8179" width="11.5703125" style="271"/>
    <col min="8180" max="8180" width="13.85546875" style="271" customWidth="1"/>
    <col min="8181" max="8181" width="8.7109375" style="271" customWidth="1"/>
    <col min="8182" max="8182" width="26.140625" style="271" customWidth="1"/>
    <col min="8183" max="8183" width="15" style="271" customWidth="1"/>
    <col min="8184" max="8184" width="14.28515625" style="271" customWidth="1"/>
    <col min="8185" max="8185" width="11.5703125" style="271"/>
    <col min="8186" max="8190" width="7" style="271" customWidth="1"/>
    <col min="8191" max="8191" width="36.85546875" style="271" customWidth="1"/>
    <col min="8192" max="8195" width="8.42578125" style="271" customWidth="1"/>
    <col min="8196" max="8197" width="11.5703125" style="271"/>
    <col min="8198" max="8198" width="40" style="271" customWidth="1"/>
    <col min="8199" max="8435" width="11.5703125" style="271"/>
    <col min="8436" max="8436" width="13.85546875" style="271" customWidth="1"/>
    <col min="8437" max="8437" width="8.7109375" style="271" customWidth="1"/>
    <col min="8438" max="8438" width="26.140625" style="271" customWidth="1"/>
    <col min="8439" max="8439" width="15" style="271" customWidth="1"/>
    <col min="8440" max="8440" width="14.28515625" style="271" customWidth="1"/>
    <col min="8441" max="8441" width="11.5703125" style="271"/>
    <col min="8442" max="8446" width="7" style="271" customWidth="1"/>
    <col min="8447" max="8447" width="36.85546875" style="271" customWidth="1"/>
    <col min="8448" max="8451" width="8.42578125" style="271" customWidth="1"/>
    <col min="8452" max="8453" width="11.5703125" style="271"/>
    <col min="8454" max="8454" width="40" style="271" customWidth="1"/>
    <col min="8455" max="8691" width="11.5703125" style="271"/>
    <col min="8692" max="8692" width="13.85546875" style="271" customWidth="1"/>
    <col min="8693" max="8693" width="8.7109375" style="271" customWidth="1"/>
    <col min="8694" max="8694" width="26.140625" style="271" customWidth="1"/>
    <col min="8695" max="8695" width="15" style="271" customWidth="1"/>
    <col min="8696" max="8696" width="14.28515625" style="271" customWidth="1"/>
    <col min="8697" max="8697" width="11.5703125" style="271"/>
    <col min="8698" max="8702" width="7" style="271" customWidth="1"/>
    <col min="8703" max="8703" width="36.85546875" style="271" customWidth="1"/>
    <col min="8704" max="8707" width="8.42578125" style="271" customWidth="1"/>
    <col min="8708" max="8709" width="11.5703125" style="271"/>
    <col min="8710" max="8710" width="40" style="271" customWidth="1"/>
    <col min="8711" max="8947" width="11.5703125" style="271"/>
    <col min="8948" max="8948" width="13.85546875" style="271" customWidth="1"/>
    <col min="8949" max="8949" width="8.7109375" style="271" customWidth="1"/>
    <col min="8950" max="8950" width="26.140625" style="271" customWidth="1"/>
    <col min="8951" max="8951" width="15" style="271" customWidth="1"/>
    <col min="8952" max="8952" width="14.28515625" style="271" customWidth="1"/>
    <col min="8953" max="8953" width="11.5703125" style="271"/>
    <col min="8954" max="8958" width="7" style="271" customWidth="1"/>
    <col min="8959" max="8959" width="36.85546875" style="271" customWidth="1"/>
    <col min="8960" max="8963" width="8.42578125" style="271" customWidth="1"/>
    <col min="8964" max="8965" width="11.5703125" style="271"/>
    <col min="8966" max="8966" width="40" style="271" customWidth="1"/>
    <col min="8967" max="9203" width="11.5703125" style="271"/>
    <col min="9204" max="9204" width="13.85546875" style="271" customWidth="1"/>
    <col min="9205" max="9205" width="8.7109375" style="271" customWidth="1"/>
    <col min="9206" max="9206" width="26.140625" style="271" customWidth="1"/>
    <col min="9207" max="9207" width="15" style="271" customWidth="1"/>
    <col min="9208" max="9208" width="14.28515625" style="271" customWidth="1"/>
    <col min="9209" max="9209" width="11.5703125" style="271"/>
    <col min="9210" max="9214" width="7" style="271" customWidth="1"/>
    <col min="9215" max="9215" width="36.85546875" style="271" customWidth="1"/>
    <col min="9216" max="9219" width="8.42578125" style="271" customWidth="1"/>
    <col min="9220" max="9221" width="11.5703125" style="271"/>
    <col min="9222" max="9222" width="40" style="271" customWidth="1"/>
    <col min="9223" max="9459" width="11.5703125" style="271"/>
    <col min="9460" max="9460" width="13.85546875" style="271" customWidth="1"/>
    <col min="9461" max="9461" width="8.7109375" style="271" customWidth="1"/>
    <col min="9462" max="9462" width="26.140625" style="271" customWidth="1"/>
    <col min="9463" max="9463" width="15" style="271" customWidth="1"/>
    <col min="9464" max="9464" width="14.28515625" style="271" customWidth="1"/>
    <col min="9465" max="9465" width="11.5703125" style="271"/>
    <col min="9466" max="9470" width="7" style="271" customWidth="1"/>
    <col min="9471" max="9471" width="36.85546875" style="271" customWidth="1"/>
    <col min="9472" max="9475" width="8.42578125" style="271" customWidth="1"/>
    <col min="9476" max="9477" width="11.5703125" style="271"/>
    <col min="9478" max="9478" width="40" style="271" customWidth="1"/>
    <col min="9479" max="9715" width="11.5703125" style="271"/>
    <col min="9716" max="9716" width="13.85546875" style="271" customWidth="1"/>
    <col min="9717" max="9717" width="8.7109375" style="271" customWidth="1"/>
    <col min="9718" max="9718" width="26.140625" style="271" customWidth="1"/>
    <col min="9719" max="9719" width="15" style="271" customWidth="1"/>
    <col min="9720" max="9720" width="14.28515625" style="271" customWidth="1"/>
    <col min="9721" max="9721" width="11.5703125" style="271"/>
    <col min="9722" max="9726" width="7" style="271" customWidth="1"/>
    <col min="9727" max="9727" width="36.85546875" style="271" customWidth="1"/>
    <col min="9728" max="9731" width="8.42578125" style="271" customWidth="1"/>
    <col min="9732" max="9733" width="11.5703125" style="271"/>
    <col min="9734" max="9734" width="40" style="271" customWidth="1"/>
    <col min="9735" max="9971" width="11.5703125" style="271"/>
    <col min="9972" max="9972" width="13.85546875" style="271" customWidth="1"/>
    <col min="9973" max="9973" width="8.7109375" style="271" customWidth="1"/>
    <col min="9974" max="9974" width="26.140625" style="271" customWidth="1"/>
    <col min="9975" max="9975" width="15" style="271" customWidth="1"/>
    <col min="9976" max="9976" width="14.28515625" style="271" customWidth="1"/>
    <col min="9977" max="9977" width="11.5703125" style="271"/>
    <col min="9978" max="9982" width="7" style="271" customWidth="1"/>
    <col min="9983" max="9983" width="36.85546875" style="271" customWidth="1"/>
    <col min="9984" max="9987" width="8.42578125" style="271" customWidth="1"/>
    <col min="9988" max="9989" width="11.5703125" style="271"/>
    <col min="9990" max="9990" width="40" style="271" customWidth="1"/>
    <col min="9991" max="10227" width="11.5703125" style="271"/>
    <col min="10228" max="10228" width="13.85546875" style="271" customWidth="1"/>
    <col min="10229" max="10229" width="8.7109375" style="271" customWidth="1"/>
    <col min="10230" max="10230" width="26.140625" style="271" customWidth="1"/>
    <col min="10231" max="10231" width="15" style="271" customWidth="1"/>
    <col min="10232" max="10232" width="14.28515625" style="271" customWidth="1"/>
    <col min="10233" max="10233" width="11.5703125" style="271"/>
    <col min="10234" max="10238" width="7" style="271" customWidth="1"/>
    <col min="10239" max="10239" width="36.85546875" style="271" customWidth="1"/>
    <col min="10240" max="10243" width="8.42578125" style="271" customWidth="1"/>
    <col min="10244" max="10245" width="11.5703125" style="271"/>
    <col min="10246" max="10246" width="40" style="271" customWidth="1"/>
    <col min="10247" max="10483" width="11.5703125" style="271"/>
    <col min="10484" max="10484" width="13.85546875" style="271" customWidth="1"/>
    <col min="10485" max="10485" width="8.7109375" style="271" customWidth="1"/>
    <col min="10486" max="10486" width="26.140625" style="271" customWidth="1"/>
    <col min="10487" max="10487" width="15" style="271" customWidth="1"/>
    <col min="10488" max="10488" width="14.28515625" style="271" customWidth="1"/>
    <col min="10489" max="10489" width="11.5703125" style="271"/>
    <col min="10490" max="10494" width="7" style="271" customWidth="1"/>
    <col min="10495" max="10495" width="36.85546875" style="271" customWidth="1"/>
    <col min="10496" max="10499" width="8.42578125" style="271" customWidth="1"/>
    <col min="10500" max="10501" width="11.5703125" style="271"/>
    <col min="10502" max="10502" width="40" style="271" customWidth="1"/>
    <col min="10503" max="10739" width="11.5703125" style="271"/>
    <col min="10740" max="10740" width="13.85546875" style="271" customWidth="1"/>
    <col min="10741" max="10741" width="8.7109375" style="271" customWidth="1"/>
    <col min="10742" max="10742" width="26.140625" style="271" customWidth="1"/>
    <col min="10743" max="10743" width="15" style="271" customWidth="1"/>
    <col min="10744" max="10744" width="14.28515625" style="271" customWidth="1"/>
    <col min="10745" max="10745" width="11.5703125" style="271"/>
    <col min="10746" max="10750" width="7" style="271" customWidth="1"/>
    <col min="10751" max="10751" width="36.85546875" style="271" customWidth="1"/>
    <col min="10752" max="10755" width="8.42578125" style="271" customWidth="1"/>
    <col min="10756" max="10757" width="11.5703125" style="271"/>
    <col min="10758" max="10758" width="40" style="271" customWidth="1"/>
    <col min="10759" max="10995" width="11.5703125" style="271"/>
    <col min="10996" max="10996" width="13.85546875" style="271" customWidth="1"/>
    <col min="10997" max="10997" width="8.7109375" style="271" customWidth="1"/>
    <col min="10998" max="10998" width="26.140625" style="271" customWidth="1"/>
    <col min="10999" max="10999" width="15" style="271" customWidth="1"/>
    <col min="11000" max="11000" width="14.28515625" style="271" customWidth="1"/>
    <col min="11001" max="11001" width="11.5703125" style="271"/>
    <col min="11002" max="11006" width="7" style="271" customWidth="1"/>
    <col min="11007" max="11007" width="36.85546875" style="271" customWidth="1"/>
    <col min="11008" max="11011" width="8.42578125" style="271" customWidth="1"/>
    <col min="11012" max="11013" width="11.5703125" style="271"/>
    <col min="11014" max="11014" width="40" style="271" customWidth="1"/>
    <col min="11015" max="11251" width="11.5703125" style="271"/>
    <col min="11252" max="11252" width="13.85546875" style="271" customWidth="1"/>
    <col min="11253" max="11253" width="8.7109375" style="271" customWidth="1"/>
    <col min="11254" max="11254" width="26.140625" style="271" customWidth="1"/>
    <col min="11255" max="11255" width="15" style="271" customWidth="1"/>
    <col min="11256" max="11256" width="14.28515625" style="271" customWidth="1"/>
    <col min="11257" max="11257" width="11.5703125" style="271"/>
    <col min="11258" max="11262" width="7" style="271" customWidth="1"/>
    <col min="11263" max="11263" width="36.85546875" style="271" customWidth="1"/>
    <col min="11264" max="11267" width="8.42578125" style="271" customWidth="1"/>
    <col min="11268" max="11269" width="11.5703125" style="271"/>
    <col min="11270" max="11270" width="40" style="271" customWidth="1"/>
    <col min="11271" max="11507" width="11.5703125" style="271"/>
    <col min="11508" max="11508" width="13.85546875" style="271" customWidth="1"/>
    <col min="11509" max="11509" width="8.7109375" style="271" customWidth="1"/>
    <col min="11510" max="11510" width="26.140625" style="271" customWidth="1"/>
    <col min="11511" max="11511" width="15" style="271" customWidth="1"/>
    <col min="11512" max="11512" width="14.28515625" style="271" customWidth="1"/>
    <col min="11513" max="11513" width="11.5703125" style="271"/>
    <col min="11514" max="11518" width="7" style="271" customWidth="1"/>
    <col min="11519" max="11519" width="36.85546875" style="271" customWidth="1"/>
    <col min="11520" max="11523" width="8.42578125" style="271" customWidth="1"/>
    <col min="11524" max="11525" width="11.5703125" style="271"/>
    <col min="11526" max="11526" width="40" style="271" customWidth="1"/>
    <col min="11527" max="11763" width="11.5703125" style="271"/>
    <col min="11764" max="11764" width="13.85546875" style="271" customWidth="1"/>
    <col min="11765" max="11765" width="8.7109375" style="271" customWidth="1"/>
    <col min="11766" max="11766" width="26.140625" style="271" customWidth="1"/>
    <col min="11767" max="11767" width="15" style="271" customWidth="1"/>
    <col min="11768" max="11768" width="14.28515625" style="271" customWidth="1"/>
    <col min="11769" max="11769" width="11.5703125" style="271"/>
    <col min="11770" max="11774" width="7" style="271" customWidth="1"/>
    <col min="11775" max="11775" width="36.85546875" style="271" customWidth="1"/>
    <col min="11776" max="11779" width="8.42578125" style="271" customWidth="1"/>
    <col min="11780" max="11781" width="11.5703125" style="271"/>
    <col min="11782" max="11782" width="40" style="271" customWidth="1"/>
    <col min="11783" max="12019" width="11.5703125" style="271"/>
    <col min="12020" max="12020" width="13.85546875" style="271" customWidth="1"/>
    <col min="12021" max="12021" width="8.7109375" style="271" customWidth="1"/>
    <col min="12022" max="12022" width="26.140625" style="271" customWidth="1"/>
    <col min="12023" max="12023" width="15" style="271" customWidth="1"/>
    <col min="12024" max="12024" width="14.28515625" style="271" customWidth="1"/>
    <col min="12025" max="12025" width="11.5703125" style="271"/>
    <col min="12026" max="12030" width="7" style="271" customWidth="1"/>
    <col min="12031" max="12031" width="36.85546875" style="271" customWidth="1"/>
    <col min="12032" max="12035" width="8.42578125" style="271" customWidth="1"/>
    <col min="12036" max="12037" width="11.5703125" style="271"/>
    <col min="12038" max="12038" width="40" style="271" customWidth="1"/>
    <col min="12039" max="12275" width="11.5703125" style="271"/>
    <col min="12276" max="12276" width="13.85546875" style="271" customWidth="1"/>
    <col min="12277" max="12277" width="8.7109375" style="271" customWidth="1"/>
    <col min="12278" max="12278" width="26.140625" style="271" customWidth="1"/>
    <col min="12279" max="12279" width="15" style="271" customWidth="1"/>
    <col min="12280" max="12280" width="14.28515625" style="271" customWidth="1"/>
    <col min="12281" max="12281" width="11.5703125" style="271"/>
    <col min="12282" max="12286" width="7" style="271" customWidth="1"/>
    <col min="12287" max="12287" width="36.85546875" style="271" customWidth="1"/>
    <col min="12288" max="12291" width="8.42578125" style="271" customWidth="1"/>
    <col min="12292" max="12293" width="11.5703125" style="271"/>
    <col min="12294" max="12294" width="40" style="271" customWidth="1"/>
    <col min="12295" max="12531" width="11.5703125" style="271"/>
    <col min="12532" max="12532" width="13.85546875" style="271" customWidth="1"/>
    <col min="12533" max="12533" width="8.7109375" style="271" customWidth="1"/>
    <col min="12534" max="12534" width="26.140625" style="271" customWidth="1"/>
    <col min="12535" max="12535" width="15" style="271" customWidth="1"/>
    <col min="12536" max="12536" width="14.28515625" style="271" customWidth="1"/>
    <col min="12537" max="12537" width="11.5703125" style="271"/>
    <col min="12538" max="12542" width="7" style="271" customWidth="1"/>
    <col min="12543" max="12543" width="36.85546875" style="271" customWidth="1"/>
    <col min="12544" max="12547" width="8.42578125" style="271" customWidth="1"/>
    <col min="12548" max="12549" width="11.5703125" style="271"/>
    <col min="12550" max="12550" width="40" style="271" customWidth="1"/>
    <col min="12551" max="12787" width="11.5703125" style="271"/>
    <col min="12788" max="12788" width="13.85546875" style="271" customWidth="1"/>
    <col min="12789" max="12789" width="8.7109375" style="271" customWidth="1"/>
    <col min="12790" max="12790" width="26.140625" style="271" customWidth="1"/>
    <col min="12791" max="12791" width="15" style="271" customWidth="1"/>
    <col min="12792" max="12792" width="14.28515625" style="271" customWidth="1"/>
    <col min="12793" max="12793" width="11.5703125" style="271"/>
    <col min="12794" max="12798" width="7" style="271" customWidth="1"/>
    <col min="12799" max="12799" width="36.85546875" style="271" customWidth="1"/>
    <col min="12800" max="12803" width="8.42578125" style="271" customWidth="1"/>
    <col min="12804" max="12805" width="11.5703125" style="271"/>
    <col min="12806" max="12806" width="40" style="271" customWidth="1"/>
    <col min="12807" max="13043" width="11.5703125" style="271"/>
    <col min="13044" max="13044" width="13.85546875" style="271" customWidth="1"/>
    <col min="13045" max="13045" width="8.7109375" style="271" customWidth="1"/>
    <col min="13046" max="13046" width="26.140625" style="271" customWidth="1"/>
    <col min="13047" max="13047" width="15" style="271" customWidth="1"/>
    <col min="13048" max="13048" width="14.28515625" style="271" customWidth="1"/>
    <col min="13049" max="13049" width="11.5703125" style="271"/>
    <col min="13050" max="13054" width="7" style="271" customWidth="1"/>
    <col min="13055" max="13055" width="36.85546875" style="271" customWidth="1"/>
    <col min="13056" max="13059" width="8.42578125" style="271" customWidth="1"/>
    <col min="13060" max="13061" width="11.5703125" style="271"/>
    <col min="13062" max="13062" width="40" style="271" customWidth="1"/>
    <col min="13063" max="13299" width="11.5703125" style="271"/>
    <col min="13300" max="13300" width="13.85546875" style="271" customWidth="1"/>
    <col min="13301" max="13301" width="8.7109375" style="271" customWidth="1"/>
    <col min="13302" max="13302" width="26.140625" style="271" customWidth="1"/>
    <col min="13303" max="13303" width="15" style="271" customWidth="1"/>
    <col min="13304" max="13304" width="14.28515625" style="271" customWidth="1"/>
    <col min="13305" max="13305" width="11.5703125" style="271"/>
    <col min="13306" max="13310" width="7" style="271" customWidth="1"/>
    <col min="13311" max="13311" width="36.85546875" style="271" customWidth="1"/>
    <col min="13312" max="13315" width="8.42578125" style="271" customWidth="1"/>
    <col min="13316" max="13317" width="11.5703125" style="271"/>
    <col min="13318" max="13318" width="40" style="271" customWidth="1"/>
    <col min="13319" max="13555" width="11.5703125" style="271"/>
    <col min="13556" max="13556" width="13.85546875" style="271" customWidth="1"/>
    <col min="13557" max="13557" width="8.7109375" style="271" customWidth="1"/>
    <col min="13558" max="13558" width="26.140625" style="271" customWidth="1"/>
    <col min="13559" max="13559" width="15" style="271" customWidth="1"/>
    <col min="13560" max="13560" width="14.28515625" style="271" customWidth="1"/>
    <col min="13561" max="13561" width="11.5703125" style="271"/>
    <col min="13562" max="13566" width="7" style="271" customWidth="1"/>
    <col min="13567" max="13567" width="36.85546875" style="271" customWidth="1"/>
    <col min="13568" max="13571" width="8.42578125" style="271" customWidth="1"/>
    <col min="13572" max="13573" width="11.5703125" style="271"/>
    <col min="13574" max="13574" width="40" style="271" customWidth="1"/>
    <col min="13575" max="13811" width="11.5703125" style="271"/>
    <col min="13812" max="13812" width="13.85546875" style="271" customWidth="1"/>
    <col min="13813" max="13813" width="8.7109375" style="271" customWidth="1"/>
    <col min="13814" max="13814" width="26.140625" style="271" customWidth="1"/>
    <col min="13815" max="13815" width="15" style="271" customWidth="1"/>
    <col min="13816" max="13816" width="14.28515625" style="271" customWidth="1"/>
    <col min="13817" max="13817" width="11.5703125" style="271"/>
    <col min="13818" max="13822" width="7" style="271" customWidth="1"/>
    <col min="13823" max="13823" width="36.85546875" style="271" customWidth="1"/>
    <col min="13824" max="13827" width="8.42578125" style="271" customWidth="1"/>
    <col min="13828" max="13829" width="11.5703125" style="271"/>
    <col min="13830" max="13830" width="40" style="271" customWidth="1"/>
    <col min="13831" max="14067" width="11.5703125" style="271"/>
    <col min="14068" max="14068" width="13.85546875" style="271" customWidth="1"/>
    <col min="14069" max="14069" width="8.7109375" style="271" customWidth="1"/>
    <col min="14070" max="14070" width="26.140625" style="271" customWidth="1"/>
    <col min="14071" max="14071" width="15" style="271" customWidth="1"/>
    <col min="14072" max="14072" width="14.28515625" style="271" customWidth="1"/>
    <col min="14073" max="14073" width="11.5703125" style="271"/>
    <col min="14074" max="14078" width="7" style="271" customWidth="1"/>
    <col min="14079" max="14079" width="36.85546875" style="271" customWidth="1"/>
    <col min="14080" max="14083" width="8.42578125" style="271" customWidth="1"/>
    <col min="14084" max="14085" width="11.5703125" style="271"/>
    <col min="14086" max="14086" width="40" style="271" customWidth="1"/>
    <col min="14087" max="14323" width="11.5703125" style="271"/>
    <col min="14324" max="14324" width="13.85546875" style="271" customWidth="1"/>
    <col min="14325" max="14325" width="8.7109375" style="271" customWidth="1"/>
    <col min="14326" max="14326" width="26.140625" style="271" customWidth="1"/>
    <col min="14327" max="14327" width="15" style="271" customWidth="1"/>
    <col min="14328" max="14328" width="14.28515625" style="271" customWidth="1"/>
    <col min="14329" max="14329" width="11.5703125" style="271"/>
    <col min="14330" max="14334" width="7" style="271" customWidth="1"/>
    <col min="14335" max="14335" width="36.85546875" style="271" customWidth="1"/>
    <col min="14336" max="14339" width="8.42578125" style="271" customWidth="1"/>
    <col min="14340" max="14341" width="11.5703125" style="271"/>
    <col min="14342" max="14342" width="40" style="271" customWidth="1"/>
    <col min="14343" max="14579" width="11.5703125" style="271"/>
    <col min="14580" max="14580" width="13.85546875" style="271" customWidth="1"/>
    <col min="14581" max="14581" width="8.7109375" style="271" customWidth="1"/>
    <col min="14582" max="14582" width="26.140625" style="271" customWidth="1"/>
    <col min="14583" max="14583" width="15" style="271" customWidth="1"/>
    <col min="14584" max="14584" width="14.28515625" style="271" customWidth="1"/>
    <col min="14585" max="14585" width="11.5703125" style="271"/>
    <col min="14586" max="14590" width="7" style="271" customWidth="1"/>
    <col min="14591" max="14591" width="36.85546875" style="271" customWidth="1"/>
    <col min="14592" max="14595" width="8.42578125" style="271" customWidth="1"/>
    <col min="14596" max="14597" width="11.5703125" style="271"/>
    <col min="14598" max="14598" width="40" style="271" customWidth="1"/>
    <col min="14599" max="14835" width="11.5703125" style="271"/>
    <col min="14836" max="14836" width="13.85546875" style="271" customWidth="1"/>
    <col min="14837" max="14837" width="8.7109375" style="271" customWidth="1"/>
    <col min="14838" max="14838" width="26.140625" style="271" customWidth="1"/>
    <col min="14839" max="14839" width="15" style="271" customWidth="1"/>
    <col min="14840" max="14840" width="14.28515625" style="271" customWidth="1"/>
    <col min="14841" max="14841" width="11.5703125" style="271"/>
    <col min="14842" max="14846" width="7" style="271" customWidth="1"/>
    <col min="14847" max="14847" width="36.85546875" style="271" customWidth="1"/>
    <col min="14848" max="14851" width="8.42578125" style="271" customWidth="1"/>
    <col min="14852" max="14853" width="11.5703125" style="271"/>
    <col min="14854" max="14854" width="40" style="271" customWidth="1"/>
    <col min="14855" max="15091" width="11.5703125" style="271"/>
    <col min="15092" max="15092" width="13.85546875" style="271" customWidth="1"/>
    <col min="15093" max="15093" width="8.7109375" style="271" customWidth="1"/>
    <col min="15094" max="15094" width="26.140625" style="271" customWidth="1"/>
    <col min="15095" max="15095" width="15" style="271" customWidth="1"/>
    <col min="15096" max="15096" width="14.28515625" style="271" customWidth="1"/>
    <col min="15097" max="15097" width="11.5703125" style="271"/>
    <col min="15098" max="15102" width="7" style="271" customWidth="1"/>
    <col min="15103" max="15103" width="36.85546875" style="271" customWidth="1"/>
    <col min="15104" max="15107" width="8.42578125" style="271" customWidth="1"/>
    <col min="15108" max="15109" width="11.5703125" style="271"/>
    <col min="15110" max="15110" width="40" style="271" customWidth="1"/>
    <col min="15111" max="15347" width="11.5703125" style="271"/>
    <col min="15348" max="15348" width="13.85546875" style="271" customWidth="1"/>
    <col min="15349" max="15349" width="8.7109375" style="271" customWidth="1"/>
    <col min="15350" max="15350" width="26.140625" style="271" customWidth="1"/>
    <col min="15351" max="15351" width="15" style="271" customWidth="1"/>
    <col min="15352" max="15352" width="14.28515625" style="271" customWidth="1"/>
    <col min="15353" max="15353" width="11.5703125" style="271"/>
    <col min="15354" max="15358" width="7" style="271" customWidth="1"/>
    <col min="15359" max="15359" width="36.85546875" style="271" customWidth="1"/>
    <col min="15360" max="15363" width="8.42578125" style="271" customWidth="1"/>
    <col min="15364" max="15365" width="11.5703125" style="271"/>
    <col min="15366" max="15366" width="40" style="271" customWidth="1"/>
    <col min="15367" max="15603" width="11.5703125" style="271"/>
    <col min="15604" max="15604" width="13.85546875" style="271" customWidth="1"/>
    <col min="15605" max="15605" width="8.7109375" style="271" customWidth="1"/>
    <col min="15606" max="15606" width="26.140625" style="271" customWidth="1"/>
    <col min="15607" max="15607" width="15" style="271" customWidth="1"/>
    <col min="15608" max="15608" width="14.28515625" style="271" customWidth="1"/>
    <col min="15609" max="15609" width="11.5703125" style="271"/>
    <col min="15610" max="15614" width="7" style="271" customWidth="1"/>
    <col min="15615" max="15615" width="36.85546875" style="271" customWidth="1"/>
    <col min="15616" max="15619" width="8.42578125" style="271" customWidth="1"/>
    <col min="15620" max="15621" width="11.5703125" style="271"/>
    <col min="15622" max="15622" width="40" style="271" customWidth="1"/>
    <col min="15623" max="15859" width="11.5703125" style="271"/>
    <col min="15860" max="15860" width="13.85546875" style="271" customWidth="1"/>
    <col min="15861" max="15861" width="8.7109375" style="271" customWidth="1"/>
    <col min="15862" max="15862" width="26.140625" style="271" customWidth="1"/>
    <col min="15863" max="15863" width="15" style="271" customWidth="1"/>
    <col min="15864" max="15864" width="14.28515625" style="271" customWidth="1"/>
    <col min="15865" max="15865" width="11.5703125" style="271"/>
    <col min="15866" max="15870" width="7" style="271" customWidth="1"/>
    <col min="15871" max="15871" width="36.85546875" style="271" customWidth="1"/>
    <col min="15872" max="15875" width="8.42578125" style="271" customWidth="1"/>
    <col min="15876" max="15877" width="11.5703125" style="271"/>
    <col min="15878" max="15878" width="40" style="271" customWidth="1"/>
    <col min="15879" max="16115" width="11.5703125" style="271"/>
    <col min="16116" max="16116" width="13.85546875" style="271" customWidth="1"/>
    <col min="16117" max="16117" width="8.7109375" style="271" customWidth="1"/>
    <col min="16118" max="16118" width="26.140625" style="271" customWidth="1"/>
    <col min="16119" max="16119" width="15" style="271" customWidth="1"/>
    <col min="16120" max="16120" width="14.28515625" style="271" customWidth="1"/>
    <col min="16121" max="16121" width="11.5703125" style="271"/>
    <col min="16122" max="16126" width="7" style="271" customWidth="1"/>
    <col min="16127" max="16127" width="36.85546875" style="271" customWidth="1"/>
    <col min="16128" max="16131" width="8.42578125" style="271" customWidth="1"/>
    <col min="16132" max="16133" width="11.5703125" style="271"/>
    <col min="16134" max="16134" width="40" style="271" customWidth="1"/>
    <col min="16135" max="16384" width="11.5703125" style="271"/>
  </cols>
  <sheetData>
    <row r="1" spans="1:19" ht="15.6" customHeight="1" x14ac:dyDescent="0.25">
      <c r="A1" s="670" t="s">
        <v>0</v>
      </c>
      <c r="B1" s="670"/>
      <c r="C1" s="670"/>
      <c r="D1" s="670"/>
      <c r="E1" s="670"/>
      <c r="F1" s="670"/>
      <c r="G1" s="670"/>
      <c r="H1" s="670"/>
      <c r="I1" s="670"/>
      <c r="J1" s="670"/>
      <c r="K1" s="670"/>
      <c r="L1" s="670"/>
      <c r="M1" s="670"/>
      <c r="N1" s="670"/>
      <c r="O1" s="670"/>
      <c r="P1" s="670"/>
      <c r="Q1" s="671" t="s">
        <v>1</v>
      </c>
      <c r="R1" s="672"/>
      <c r="S1" s="673"/>
    </row>
    <row r="2" spans="1:19" ht="15.6" customHeight="1" x14ac:dyDescent="0.25">
      <c r="A2" s="670" t="s">
        <v>2</v>
      </c>
      <c r="B2" s="670"/>
      <c r="C2" s="670"/>
      <c r="D2" s="670"/>
      <c r="E2" s="670"/>
      <c r="F2" s="670"/>
      <c r="G2" s="670"/>
      <c r="H2" s="670"/>
      <c r="I2" s="670"/>
      <c r="J2" s="670"/>
      <c r="K2" s="670"/>
      <c r="L2" s="670"/>
      <c r="M2" s="670"/>
      <c r="N2" s="670"/>
      <c r="O2" s="670"/>
      <c r="P2" s="670"/>
      <c r="Q2" s="674" t="s">
        <v>171</v>
      </c>
      <c r="R2" s="675"/>
      <c r="S2" s="676"/>
    </row>
    <row r="3" spans="1:19" ht="15" customHeight="1" x14ac:dyDescent="0.25">
      <c r="A3" s="677" t="s">
        <v>4</v>
      </c>
      <c r="B3" s="677"/>
      <c r="C3" s="677"/>
      <c r="D3" s="677"/>
      <c r="E3" s="677"/>
      <c r="F3" s="677"/>
      <c r="G3" s="677"/>
      <c r="H3" s="677"/>
      <c r="I3" s="677"/>
      <c r="J3" s="677"/>
      <c r="K3" s="677"/>
      <c r="L3" s="677"/>
      <c r="M3" s="677"/>
      <c r="N3" s="677"/>
      <c r="O3" s="677"/>
      <c r="P3" s="677"/>
      <c r="Q3" s="674" t="s">
        <v>172</v>
      </c>
      <c r="R3" s="675"/>
      <c r="S3" s="676"/>
    </row>
    <row r="4" spans="1:19" ht="15.95" customHeight="1" x14ac:dyDescent="0.25">
      <c r="A4" s="677"/>
      <c r="B4" s="677"/>
      <c r="C4" s="677"/>
      <c r="D4" s="677"/>
      <c r="E4" s="677"/>
      <c r="F4" s="677"/>
      <c r="G4" s="677"/>
      <c r="H4" s="677"/>
      <c r="I4" s="677"/>
      <c r="J4" s="677"/>
      <c r="K4" s="677"/>
      <c r="L4" s="677"/>
      <c r="M4" s="677"/>
      <c r="N4" s="677"/>
      <c r="O4" s="677"/>
      <c r="P4" s="677"/>
      <c r="Q4" s="678" t="s">
        <v>173</v>
      </c>
      <c r="R4" s="679"/>
      <c r="S4" s="680"/>
    </row>
    <row r="5" spans="1:19" ht="15" customHeight="1" x14ac:dyDescent="0.25">
      <c r="A5" s="684" t="s">
        <v>174</v>
      </c>
      <c r="B5" s="684"/>
      <c r="C5" s="684"/>
      <c r="D5" s="684"/>
      <c r="E5" s="684"/>
      <c r="F5" s="684"/>
      <c r="G5" s="684"/>
      <c r="H5" s="684"/>
      <c r="I5" s="684"/>
      <c r="J5" s="684"/>
      <c r="K5" s="684"/>
      <c r="L5" s="684"/>
      <c r="M5" s="684"/>
      <c r="N5" s="684"/>
      <c r="O5" s="684"/>
      <c r="P5" s="684"/>
      <c r="Q5" s="684"/>
      <c r="R5" s="684"/>
      <c r="S5" s="684"/>
    </row>
    <row r="6" spans="1:19" ht="15" customHeight="1" thickBot="1" x14ac:dyDescent="0.3">
      <c r="A6" s="685" t="s">
        <v>175</v>
      </c>
      <c r="B6" s="685"/>
      <c r="C6" s="685"/>
      <c r="D6" s="685"/>
      <c r="E6" s="685"/>
      <c r="F6" s="685"/>
      <c r="G6" s="685"/>
      <c r="H6" s="685"/>
      <c r="I6" s="685"/>
      <c r="J6" s="685"/>
      <c r="K6" s="685"/>
      <c r="L6" s="686"/>
      <c r="M6" s="687" t="s">
        <v>176</v>
      </c>
      <c r="N6" s="687"/>
      <c r="O6" s="687"/>
      <c r="P6" s="687"/>
      <c r="Q6" s="687"/>
      <c r="R6" s="687"/>
      <c r="S6" s="687"/>
    </row>
    <row r="7" spans="1:19" s="272" customFormat="1" ht="13.9" customHeight="1" thickBot="1" x14ac:dyDescent="0.3">
      <c r="A7" s="688" t="s">
        <v>177</v>
      </c>
      <c r="B7" s="690" t="s">
        <v>178</v>
      </c>
      <c r="C7" s="690" t="s">
        <v>34</v>
      </c>
      <c r="D7" s="690" t="s">
        <v>179</v>
      </c>
      <c r="E7" s="690" t="s">
        <v>180</v>
      </c>
      <c r="F7" s="690" t="s">
        <v>181</v>
      </c>
      <c r="G7" s="692" t="s">
        <v>99</v>
      </c>
      <c r="H7" s="693"/>
      <c r="I7" s="693"/>
      <c r="J7" s="693"/>
      <c r="K7" s="694"/>
      <c r="L7" s="690" t="s">
        <v>182</v>
      </c>
      <c r="M7" s="690" t="s">
        <v>183</v>
      </c>
      <c r="N7" s="690"/>
      <c r="O7" s="690"/>
      <c r="P7" s="690"/>
      <c r="Q7" s="707" t="s">
        <v>37</v>
      </c>
      <c r="R7" s="708"/>
      <c r="S7" s="709" t="s">
        <v>43</v>
      </c>
    </row>
    <row r="8" spans="1:19" s="272" customFormat="1" ht="72" thickBot="1" x14ac:dyDescent="0.3">
      <c r="A8" s="689"/>
      <c r="B8" s="691"/>
      <c r="C8" s="691"/>
      <c r="D8" s="691"/>
      <c r="E8" s="691"/>
      <c r="F8" s="691"/>
      <c r="G8" s="273">
        <v>2020</v>
      </c>
      <c r="H8" s="273">
        <v>2021</v>
      </c>
      <c r="I8" s="273">
        <v>2022</v>
      </c>
      <c r="J8" s="273">
        <v>2023</v>
      </c>
      <c r="K8" s="273">
        <v>2024</v>
      </c>
      <c r="L8" s="691"/>
      <c r="M8" s="273" t="s">
        <v>24</v>
      </c>
      <c r="N8" s="273" t="s">
        <v>25</v>
      </c>
      <c r="O8" s="273" t="s">
        <v>184</v>
      </c>
      <c r="P8" s="274" t="s">
        <v>185</v>
      </c>
      <c r="Q8" s="275" t="s">
        <v>186</v>
      </c>
      <c r="R8" s="277" t="s">
        <v>137</v>
      </c>
      <c r="S8" s="710"/>
    </row>
    <row r="9" spans="1:19" ht="37.9" customHeight="1" x14ac:dyDescent="0.25">
      <c r="A9" s="695"/>
      <c r="B9" s="698">
        <v>37</v>
      </c>
      <c r="C9" s="701" t="s">
        <v>187</v>
      </c>
      <c r="D9" s="704" t="s">
        <v>188</v>
      </c>
      <c r="E9" s="698" t="s">
        <v>189</v>
      </c>
      <c r="F9" s="681">
        <v>15</v>
      </c>
      <c r="G9" s="681">
        <v>15</v>
      </c>
      <c r="H9" s="681">
        <v>15</v>
      </c>
      <c r="I9" s="681">
        <v>15</v>
      </c>
      <c r="J9" s="681">
        <v>15</v>
      </c>
      <c r="K9" s="681">
        <v>15</v>
      </c>
      <c r="L9" s="701" t="s">
        <v>242</v>
      </c>
      <c r="M9" s="681">
        <v>0</v>
      </c>
      <c r="N9" s="681">
        <v>0</v>
      </c>
      <c r="O9" s="714">
        <v>0</v>
      </c>
      <c r="P9" s="717">
        <v>15</v>
      </c>
      <c r="Q9" s="720">
        <v>15</v>
      </c>
      <c r="R9" s="723">
        <f>Q9/G9</f>
        <v>1</v>
      </c>
      <c r="S9" s="711" t="s">
        <v>200</v>
      </c>
    </row>
    <row r="10" spans="1:19" ht="37.9" customHeight="1" x14ac:dyDescent="0.25">
      <c r="A10" s="696"/>
      <c r="B10" s="699"/>
      <c r="C10" s="702"/>
      <c r="D10" s="705"/>
      <c r="E10" s="699"/>
      <c r="F10" s="682"/>
      <c r="G10" s="682"/>
      <c r="H10" s="682"/>
      <c r="I10" s="682"/>
      <c r="J10" s="682"/>
      <c r="K10" s="682"/>
      <c r="L10" s="702"/>
      <c r="M10" s="682"/>
      <c r="N10" s="682"/>
      <c r="O10" s="715"/>
      <c r="P10" s="718"/>
      <c r="Q10" s="721"/>
      <c r="R10" s="724"/>
      <c r="S10" s="712"/>
    </row>
    <row r="11" spans="1:19" ht="37.9" customHeight="1" x14ac:dyDescent="0.25">
      <c r="A11" s="696"/>
      <c r="B11" s="699"/>
      <c r="C11" s="702"/>
      <c r="D11" s="705"/>
      <c r="E11" s="699"/>
      <c r="F11" s="682"/>
      <c r="G11" s="682"/>
      <c r="H11" s="682"/>
      <c r="I11" s="682"/>
      <c r="J11" s="682"/>
      <c r="K11" s="682"/>
      <c r="L11" s="702"/>
      <c r="M11" s="682"/>
      <c r="N11" s="682"/>
      <c r="O11" s="715"/>
      <c r="P11" s="718"/>
      <c r="Q11" s="721"/>
      <c r="R11" s="724"/>
      <c r="S11" s="712"/>
    </row>
    <row r="12" spans="1:19" ht="37.9" customHeight="1" x14ac:dyDescent="0.25">
      <c r="A12" s="696"/>
      <c r="B12" s="699"/>
      <c r="C12" s="702"/>
      <c r="D12" s="705"/>
      <c r="E12" s="699"/>
      <c r="F12" s="682"/>
      <c r="G12" s="682"/>
      <c r="H12" s="682"/>
      <c r="I12" s="682"/>
      <c r="J12" s="682"/>
      <c r="K12" s="682"/>
      <c r="L12" s="702"/>
      <c r="M12" s="682"/>
      <c r="N12" s="682"/>
      <c r="O12" s="715"/>
      <c r="P12" s="718"/>
      <c r="Q12" s="721"/>
      <c r="R12" s="724"/>
      <c r="S12" s="712"/>
    </row>
    <row r="13" spans="1:19" ht="37.9" customHeight="1" x14ac:dyDescent="0.25">
      <c r="A13" s="696"/>
      <c r="B13" s="699"/>
      <c r="C13" s="702"/>
      <c r="D13" s="705"/>
      <c r="E13" s="699"/>
      <c r="F13" s="682"/>
      <c r="G13" s="682"/>
      <c r="H13" s="682"/>
      <c r="I13" s="682"/>
      <c r="J13" s="682"/>
      <c r="K13" s="682"/>
      <c r="L13" s="702"/>
      <c r="M13" s="682"/>
      <c r="N13" s="682"/>
      <c r="O13" s="715"/>
      <c r="P13" s="718"/>
      <c r="Q13" s="721"/>
      <c r="R13" s="724"/>
      <c r="S13" s="712"/>
    </row>
    <row r="14" spans="1:19" ht="37.9" customHeight="1" thickBot="1" x14ac:dyDescent="0.3">
      <c r="A14" s="697"/>
      <c r="B14" s="700"/>
      <c r="C14" s="703"/>
      <c r="D14" s="706"/>
      <c r="E14" s="700"/>
      <c r="F14" s="683"/>
      <c r="G14" s="683"/>
      <c r="H14" s="683"/>
      <c r="I14" s="683"/>
      <c r="J14" s="683"/>
      <c r="K14" s="683"/>
      <c r="L14" s="703"/>
      <c r="M14" s="683"/>
      <c r="N14" s="683"/>
      <c r="O14" s="716"/>
      <c r="P14" s="719"/>
      <c r="Q14" s="722"/>
      <c r="R14" s="725"/>
      <c r="S14" s="713"/>
    </row>
  </sheetData>
  <mergeCells count="40">
    <mergeCell ref="G9:G14"/>
    <mergeCell ref="H9:H14"/>
    <mergeCell ref="I9:I14"/>
    <mergeCell ref="J9:J14"/>
    <mergeCell ref="K9:K14"/>
    <mergeCell ref="L9:L14"/>
    <mergeCell ref="L7:L8"/>
    <mergeCell ref="M7:P7"/>
    <mergeCell ref="Q7:R7"/>
    <mergeCell ref="S7:S8"/>
    <mergeCell ref="S9:S14"/>
    <mergeCell ref="M9:M14"/>
    <mergeCell ref="N9:N14"/>
    <mergeCell ref="O9:O14"/>
    <mergeCell ref="P9:P14"/>
    <mergeCell ref="Q9:Q14"/>
    <mergeCell ref="R9:R14"/>
    <mergeCell ref="F9:F14"/>
    <mergeCell ref="A5:S5"/>
    <mergeCell ref="A6:L6"/>
    <mergeCell ref="M6:S6"/>
    <mergeCell ref="A7:A8"/>
    <mergeCell ref="B7:B8"/>
    <mergeCell ref="C7:C8"/>
    <mergeCell ref="D7:D8"/>
    <mergeCell ref="E7:E8"/>
    <mergeCell ref="F7:F8"/>
    <mergeCell ref="G7:K7"/>
    <mergeCell ref="A9:A14"/>
    <mergeCell ref="B9:B14"/>
    <mergeCell ref="C9:C14"/>
    <mergeCell ref="D9:D14"/>
    <mergeCell ref="E9:E14"/>
    <mergeCell ref="A1:P1"/>
    <mergeCell ref="Q1:S1"/>
    <mergeCell ref="A2:P2"/>
    <mergeCell ref="Q2:S2"/>
    <mergeCell ref="A3:P4"/>
    <mergeCell ref="Q3:S3"/>
    <mergeCell ref="Q4: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Meta 1 </vt:lpstr>
      <vt:lpstr>Meta 2</vt:lpstr>
      <vt:lpstr>Meta 3</vt:lpstr>
      <vt:lpstr>Meta 4</vt:lpstr>
      <vt:lpstr>Meta 5</vt:lpstr>
      <vt:lpstr>Meta 6</vt:lpstr>
      <vt:lpstr>Meta 7</vt:lpstr>
      <vt:lpstr>Ponderación </vt:lpstr>
      <vt:lpstr>Seguimiento PDD</vt:lpstr>
      <vt:lpstr>Hoja13</vt:lpstr>
      <vt:lpstr>Hoja1</vt:lpstr>
      <vt:lpstr>'Meta 1 '!Área_de_impresión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Pao</cp:lastModifiedBy>
  <cp:revision/>
  <cp:lastPrinted>2020-12-05T11:49:45Z</cp:lastPrinted>
  <dcterms:created xsi:type="dcterms:W3CDTF">2011-04-26T22:16:52Z</dcterms:created>
  <dcterms:modified xsi:type="dcterms:W3CDTF">2021-09-06T23:37:28Z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