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C:\Users\angel\Downloads\"/>
    </mc:Choice>
  </mc:AlternateContent>
  <xr:revisionPtr revIDLastSave="0" documentId="13_ncr:1_{EDCC8762-3EF4-453A-9A65-E75EB73B7F45}" xr6:coauthVersionLast="47" xr6:coauthVersionMax="47" xr10:uidLastSave="{00000000-0000-0000-0000-000000000000}"/>
  <bookViews>
    <workbookView xWindow="-120" yWindow="-120" windowWidth="20730" windowHeight="11040" tabRatio="737" activeTab="6" xr2:uid="{00000000-000D-0000-FFFF-FFFF00000000}"/>
  </bookViews>
  <sheets>
    <sheet name="Meta 1 PA proyecto" sheetId="43" r:id="rId1"/>
    <sheet name="Meta 4 PA proyecto" sheetId="42" r:id="rId2"/>
    <sheet name="Meta 5 PA proyecto" sheetId="41" r:id="rId3"/>
    <sheet name="Meta 1..n" sheetId="1" state="hidden" r:id="rId4"/>
    <sheet name="Meta 6 PA proyecto" sheetId="40" r:id="rId5"/>
    <sheet name="SIGLAS" sheetId="45" r:id="rId6"/>
    <sheet name="Indicadores PA" sheetId="36" r:id="rId7"/>
    <sheet name="Territorialización PA" sheetId="37" r:id="rId8"/>
    <sheet name="Instructivo" sheetId="39" r:id="rId9"/>
    <sheet name="Generalidades" sheetId="38" r:id="rId10"/>
    <sheet name="Hoja2" sheetId="44" r:id="rId11"/>
    <sheet name="Hoja13" sheetId="32" state="hidden" r:id="rId12"/>
    <sheet name="Hoja1" sheetId="20" state="hidden" r:id="rId13"/>
  </sheets>
  <definedNames>
    <definedName name="_xlnm._FilterDatabase" localSheetId="6" hidden="1">'Indicadores PA'!$B$12:$AZ$12</definedName>
    <definedName name="_xlnm.Print_Area" localSheetId="0">'Meta 1 PA proyecto'!$A$1:$AD$55</definedName>
    <definedName name="_xlnm.Print_Area" localSheetId="1">'Meta 4 PA proyecto'!$A$1:$AD$41</definedName>
    <definedName name="_xlnm.Print_Area" localSheetId="2">'Meta 5 PA proyecto'!$A$1:$AD$45</definedName>
    <definedName name="_xlnm.Print_Area" localSheetId="4">'Meta 6 PA proyecto'!$A$1:$AD$43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17" i="36" l="1"/>
  <c r="W24" i="40" l="1"/>
  <c r="W24" i="41"/>
  <c r="W24" i="42"/>
  <c r="W24" i="43"/>
  <c r="P43" i="43" l="1"/>
  <c r="AV17" i="36"/>
  <c r="D24" i="43"/>
  <c r="F24" i="43"/>
  <c r="O25" i="42"/>
  <c r="D24" i="42"/>
  <c r="P25" i="42"/>
  <c r="AU18" i="36"/>
  <c r="S23" i="43"/>
  <c r="AC23" i="43" s="1"/>
  <c r="AD23" i="43" s="1"/>
  <c r="C22" i="40"/>
  <c r="O22" i="40" s="1"/>
  <c r="C22" i="42"/>
  <c r="V24" i="41"/>
  <c r="AC25" i="40"/>
  <c r="AD25" i="40" s="1"/>
  <c r="O25" i="40"/>
  <c r="AB24" i="40"/>
  <c r="AA24" i="40"/>
  <c r="Z24" i="40"/>
  <c r="Y24" i="40"/>
  <c r="X24" i="40"/>
  <c r="V24" i="40"/>
  <c r="U24" i="40"/>
  <c r="T24" i="40"/>
  <c r="S24" i="40"/>
  <c r="D24" i="40"/>
  <c r="O24" i="40" s="1"/>
  <c r="AC23" i="40"/>
  <c r="AD23" i="40" s="1"/>
  <c r="O23" i="40"/>
  <c r="P23" i="40" s="1"/>
  <c r="AC22" i="40"/>
  <c r="AC25" i="41"/>
  <c r="O25" i="41"/>
  <c r="AB24" i="41"/>
  <c r="AA24" i="41"/>
  <c r="Z24" i="41"/>
  <c r="Y24" i="41"/>
  <c r="X24" i="41"/>
  <c r="U24" i="41"/>
  <c r="T24" i="41"/>
  <c r="AC24" i="41" s="1"/>
  <c r="S24" i="41"/>
  <c r="D24" i="41"/>
  <c r="O24" i="41"/>
  <c r="AC23" i="41"/>
  <c r="AD23" i="41" s="1"/>
  <c r="O23" i="41"/>
  <c r="P23" i="41"/>
  <c r="AC22" i="41"/>
  <c r="O22" i="41"/>
  <c r="AC25" i="42"/>
  <c r="AD25" i="42" s="1"/>
  <c r="AB24" i="42"/>
  <c r="AA24" i="42"/>
  <c r="Z24" i="42"/>
  <c r="Y24" i="42"/>
  <c r="X24" i="42"/>
  <c r="V24" i="42"/>
  <c r="U24" i="42"/>
  <c r="T24" i="42"/>
  <c r="S24" i="42"/>
  <c r="O24" i="42"/>
  <c r="AC23" i="42"/>
  <c r="AD23" i="42" s="1"/>
  <c r="O23" i="42"/>
  <c r="P23" i="42"/>
  <c r="AC22" i="42"/>
  <c r="O22" i="42"/>
  <c r="AC25" i="43"/>
  <c r="AB24" i="43"/>
  <c r="AA24" i="43"/>
  <c r="Z24" i="43"/>
  <c r="Y24" i="43"/>
  <c r="X24" i="43"/>
  <c r="V24" i="43"/>
  <c r="U24" i="43"/>
  <c r="T24" i="43"/>
  <c r="S24" i="43"/>
  <c r="O23" i="43"/>
  <c r="P23" i="43" s="1"/>
  <c r="AC22" i="43"/>
  <c r="O22" i="43"/>
  <c r="P41" i="41"/>
  <c r="P40" i="41"/>
  <c r="AU13" i="36"/>
  <c r="AV13" i="36"/>
  <c r="AU15" i="36"/>
  <c r="AV15" i="36" s="1"/>
  <c r="A30" i="40"/>
  <c r="A34" i="40"/>
  <c r="A30" i="41"/>
  <c r="A34" i="41"/>
  <c r="A30" i="42"/>
  <c r="A34" i="42" s="1"/>
  <c r="P51" i="43"/>
  <c r="P50" i="43"/>
  <c r="P49" i="43"/>
  <c r="P48" i="43"/>
  <c r="P47" i="43"/>
  <c r="P46" i="43"/>
  <c r="P45" i="43"/>
  <c r="P44" i="43"/>
  <c r="P53" i="43"/>
  <c r="P52" i="43"/>
  <c r="P40" i="43"/>
  <c r="P38" i="43"/>
  <c r="A30" i="43"/>
  <c r="A34" i="43" s="1"/>
  <c r="P55" i="43"/>
  <c r="P54" i="43"/>
  <c r="P42" i="43"/>
  <c r="P41" i="43"/>
  <c r="P39" i="43"/>
  <c r="P30" i="43"/>
  <c r="P41" i="42"/>
  <c r="P40" i="42"/>
  <c r="P39" i="42"/>
  <c r="P38" i="42"/>
  <c r="P30" i="42"/>
  <c r="P45" i="41"/>
  <c r="P44" i="41"/>
  <c r="P43" i="41"/>
  <c r="P42" i="41"/>
  <c r="P39" i="41"/>
  <c r="P38" i="41"/>
  <c r="P30" i="41"/>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R58" i="37" s="1"/>
  <c r="AY38" i="37"/>
  <c r="AX38" i="37"/>
  <c r="S38" i="37"/>
  <c r="R38" i="37"/>
  <c r="AY37" i="37"/>
  <c r="AY58" i="37" s="1"/>
  <c r="AX37" i="37"/>
  <c r="AX58" i="37" s="1"/>
  <c r="S37" i="37"/>
  <c r="S58" i="37"/>
  <c r="R37" i="37"/>
  <c r="AW32" i="37"/>
  <c r="AV32" i="37"/>
  <c r="AU32" i="37"/>
  <c r="AT32" i="37"/>
  <c r="AS32" i="37"/>
  <c r="AR32" i="37"/>
  <c r="AQ32" i="37"/>
  <c r="AP32" i="37"/>
  <c r="AO32" i="37"/>
  <c r="AN32" i="37"/>
  <c r="AM32" i="37"/>
  <c r="AL32" i="37"/>
  <c r="AK32" i="37"/>
  <c r="AJ32" i="37"/>
  <c r="AI32" i="37"/>
  <c r="AH32" i="37"/>
  <c r="Q32" i="37"/>
  <c r="M32" i="37"/>
  <c r="I32" i="37"/>
  <c r="E32" i="37"/>
  <c r="AY12" i="37"/>
  <c r="AY32" i="37" s="1"/>
  <c r="AY13" i="37"/>
  <c r="AY14" i="37"/>
  <c r="AY15" i="37"/>
  <c r="AY16" i="37"/>
  <c r="AY17" i="37"/>
  <c r="AY18" i="37"/>
  <c r="AY19" i="37"/>
  <c r="AY20" i="37"/>
  <c r="AY21" i="37"/>
  <c r="AY22" i="37"/>
  <c r="AY23" i="37"/>
  <c r="AY24" i="37"/>
  <c r="AY25" i="37"/>
  <c r="AY26" i="37"/>
  <c r="AY27" i="37"/>
  <c r="AY28" i="37"/>
  <c r="AY29" i="37"/>
  <c r="AY30" i="37"/>
  <c r="AY31" i="37"/>
  <c r="AY11" i="37"/>
  <c r="S12" i="37"/>
  <c r="S13" i="37"/>
  <c r="S14" i="37"/>
  <c r="S32" i="37" s="1"/>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AU14" i="36"/>
  <c r="AV14" i="36"/>
  <c r="AU16" i="36"/>
  <c r="AV16" i="36" s="1"/>
  <c r="AV18" i="36"/>
  <c r="AU19" i="36"/>
  <c r="AV19" i="36"/>
  <c r="T32" i="37"/>
  <c r="U32" i="37"/>
  <c r="V32" i="37"/>
  <c r="W32" i="37"/>
  <c r="X32" i="37"/>
  <c r="AZ32" i="37"/>
  <c r="BA32" i="37"/>
  <c r="BB32" i="37"/>
  <c r="BC32" i="37"/>
  <c r="BD32" i="37"/>
  <c r="BE32" i="37"/>
  <c r="P43" i="40"/>
  <c r="P42" i="40"/>
  <c r="P41" i="40"/>
  <c r="P40" i="40"/>
  <c r="P39" i="40"/>
  <c r="P38" i="40"/>
  <c r="P30" i="40"/>
  <c r="P28" i="1"/>
  <c r="P24" i="1"/>
  <c r="AX12" i="37"/>
  <c r="AX13" i="37"/>
  <c r="AX23" i="37"/>
  <c r="AX24" i="37"/>
  <c r="AX25" i="37"/>
  <c r="AX26" i="37"/>
  <c r="AX27" i="37"/>
  <c r="AX28" i="37"/>
  <c r="AX29" i="37"/>
  <c r="AX30" i="37"/>
  <c r="AX31" i="37"/>
  <c r="AX11" i="37"/>
  <c r="AX32" i="37" s="1"/>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 r="P25" i="41"/>
  <c r="AD25" i="41"/>
  <c r="O24" i="43"/>
  <c r="P25" i="40"/>
  <c r="AC24" i="42"/>
  <c r="R32" i="37"/>
  <c r="AC24" i="40"/>
  <c r="AC24" i="43" l="1"/>
  <c r="AD25" i="43"/>
  <c r="O25"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s>
  <commentList>
    <comment ref="O24" authorId="0" shapeId="0" xr:uid="{ED9A2D2B-93B5-4F20-BA87-F26685620820}">
      <text>
        <r>
          <rPr>
            <b/>
            <sz val="11"/>
            <color indexed="81"/>
            <rFont val="Tahoma"/>
            <family val="2"/>
          </rPr>
          <t>ANGELA MARCELA FORERO RUIZ:</t>
        </r>
        <r>
          <rPr>
            <sz val="11"/>
            <color indexed="81"/>
            <rFont val="Tahoma"/>
            <family val="2"/>
          </rPr>
          <t xml:space="preserve">
Incluir el valor actua de la reserva con anulaciones $21.316.732 (incluirlo como menos en el mes de juinio e incuir como nota que corresponde a anulaciones)</t>
        </r>
      </text>
    </comment>
    <comment ref="P25" authorId="0" shapeId="0" xr:uid="{227C71A6-DDC5-4746-9C7F-B830A4381015}">
      <text>
        <r>
          <rPr>
            <b/>
            <sz val="9"/>
            <color indexed="81"/>
            <rFont val="Tahoma"/>
            <family val="2"/>
          </rPr>
          <t>ANGELA MARCELA FORERO RUIZ:</t>
        </r>
        <r>
          <rPr>
            <sz val="9"/>
            <color indexed="81"/>
            <rFont val="Tahoma"/>
            <family val="2"/>
          </rPr>
          <t xml:space="preserve">
Si  se deja la formula que tiene el formato nos da reserva girada del 93% 
Sin embargo, la reserva ya segiró al 100% por ta razon considero que debemos ajustar el valor e incluir el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3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3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s>
  <commentList>
    <comment ref="Q43" authorId="0" shapeId="0" xr:uid="{00000000-0006-0000-0400-000001000000}">
      <text>
        <r>
          <rPr>
            <b/>
            <sz val="11"/>
            <color indexed="81"/>
            <rFont val="Tahoma"/>
            <family val="2"/>
          </rPr>
          <t>Angela Marcela Forero Ruiz:</t>
        </r>
        <r>
          <rPr>
            <sz val="11"/>
            <color indexed="81"/>
            <rFont val="Tahoma"/>
            <family val="2"/>
          </rPr>
          <t xml:space="preserve">
Se mencionan 30 reportes, pero al detallarlos suman 24</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Angela Marcela Forero Ruiz</author>
    <author>ANGELA MARCELA FORERO RUIZ</author>
  </authors>
  <commentList>
    <comment ref="AW5" authorId="0" shapeId="0" xr:uid="{00000000-0006-0000-06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600-000002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Y5" authorId="0" shapeId="0" xr:uid="{00000000-0006-0000-0600-000003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Z5" authorId="0" shapeId="0" xr:uid="{00000000-0006-0000-0600-000004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E6" authorId="1" shapeId="0" xr:uid="{00000000-0006-0000-0600-000005000000}">
      <text>
        <r>
          <rPr>
            <b/>
            <sz val="11"/>
            <color indexed="81"/>
            <rFont val="Tahoma"/>
            <family val="2"/>
          </rPr>
          <t>Angela Marcela Forero Ruiz:</t>
        </r>
        <r>
          <rPr>
            <sz val="11"/>
            <color indexed="81"/>
            <rFont val="Tahoma"/>
            <family val="2"/>
          </rPr>
          <t xml:space="preserve">
Actualizar fecha del reporte. 
</t>
        </r>
      </text>
    </comment>
    <comment ref="K11" authorId="0" shapeId="0" xr:uid="{00000000-0006-0000-0600-000006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L11" authorId="0" shapeId="0" xr:uid="{00000000-0006-0000-0600-000007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O11" authorId="0" shapeId="0" xr:uid="{00000000-0006-0000-0600-000008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U11" authorId="0" shapeId="0" xr:uid="{00000000-0006-0000-06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 ref="AU17" authorId="2" shapeId="0" xr:uid="{73678ED1-6FF3-451B-941A-C1B859D62A70}">
      <text>
        <r>
          <rPr>
            <b/>
            <sz val="9"/>
            <color indexed="81"/>
            <rFont val="Tahoma"/>
            <family val="2"/>
          </rPr>
          <t>ANGELA MARCELA FORERO RUIZ:</t>
        </r>
        <r>
          <rPr>
            <sz val="9"/>
            <color indexed="81"/>
            <rFont val="Tahoma"/>
            <family val="2"/>
          </rPr>
          <t xml:space="preserve">
Se ajusta la formula dado que estaba registrado como cero</t>
        </r>
      </text>
    </comment>
  </commentList>
</comments>
</file>

<file path=xl/sharedStrings.xml><?xml version="1.0" encoding="utf-8"?>
<sst xmlns="http://schemas.openxmlformats.org/spreadsheetml/2006/main" count="1496" uniqueCount="609">
  <si>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</si>
  <si>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</si>
  <si>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</si>
  <si>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</si>
  <si>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</si>
  <si>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</si>
  <si>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</si>
  <si>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</si>
  <si>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JUL</t>
  </si>
  <si>
    <t>FECHA DE REPORTE</t>
  </si>
  <si>
    <t>TIPO DE REPORTE</t>
  </si>
  <si>
    <t>FORMULACION</t>
  </si>
  <si>
    <t>ACTUALIZACION</t>
  </si>
  <si>
    <t>SEGUIMIENTO</t>
  </si>
  <si>
    <t>X</t>
  </si>
  <si>
    <t>NOMBRE DEL PROYECTO</t>
  </si>
  <si>
    <t>7738 - Implementación de las Políticas Públicas lideradas por la Secretaría de la Mujer y Transversalización de género para promover igualdad, desarrollo de capacidades y reconocimiento de las mujeres en Bogotá</t>
  </si>
  <si>
    <t>PROPÓSITO</t>
  </si>
  <si>
    <t>1- Hacer un nuevo contrato social con igualdad de oportunidades para la inclusión social, productiva y política</t>
  </si>
  <si>
    <t>LOGRO</t>
  </si>
  <si>
    <t>3 -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</si>
  <si>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</si>
  <si>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5 - Promoción de la igualdad, el desarrollo de capacidades y el reconocimiento de las mujeres</t>
  </si>
  <si>
    <t>DESCRIPCIÓN DE LA META (ACTIVIDAD MGA)</t>
  </si>
  <si>
    <t>1 - Acompañar técnicamente a 15 sectores de la Administración Distrital en la inclusión del enfoque de género en las políticas, planes,  programas y proyectos así como en su cultura organizacional e institucional</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</si>
  <si>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</si>
  <si>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</si>
  <si>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</si>
  <si>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</si>
  <si>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</si>
  <si>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</si>
  <si>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</si>
  <si>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</si>
  <si>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</si>
  <si>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</si>
  <si>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</si>
  <si>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AGO</t>
  </si>
  <si>
    <t>SEP</t>
  </si>
  <si>
    <t>OCT</t>
  </si>
  <si>
    <t>NOV</t>
  </si>
  <si>
    <t>DIC</t>
  </si>
  <si>
    <t>TOTAL</t>
  </si>
  <si>
    <t>AVANCE</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</si>
  <si>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</si>
  <si>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</si>
  <si>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</si>
  <si>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</si>
  <si>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</si>
  <si>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</si>
  <si>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</si>
  <si>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</si>
  <si>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</si>
  <si>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N/A</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</si>
  <si>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</si>
  <si>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</si>
  <si>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</si>
  <si>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</si>
  <si>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</si>
  <si>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</si>
  <si>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</si>
  <si>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</si>
  <si>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</si>
  <si>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</si>
  <si>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Ninguno, las cifras son acordes con la programación.</t>
  </si>
  <si>
    <t>Contratistas y funcionarias de las entidades públicas del Distrito y de forma indirecta las Mujeres desde sus diversidades de Bogotá D.C., se benefician de conocimiento e insumos técnicos y metodológicos para la transversalización del enfoque de género de manera que se favorezca la adecuación institucional, la transformación de la cultura organizacional y la garantía de derechos de las mujeres desde la misionalidad de cada uno de los sectores de la Administración Distrital.</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</si>
  <si>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</si>
  <si>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</si>
  <si>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</si>
  <si>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</si>
  <si>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</si>
  <si>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</si>
  <si>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</si>
  <si>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</si>
  <si>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</si>
  <si>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</si>
  <si>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</si>
  <si>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</si>
  <si>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</si>
  <si>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</si>
  <si>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</si>
  <si>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</si>
  <si>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</si>
  <si>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</si>
  <si>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</si>
  <si>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</si>
  <si>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Realizar el acompañamiento técnico a los sectores y las entidades de la administración distrital para la definición e implementación de acciones de la Estrategia de Transversalización del Enfoque de Género, el Plan de Igualdad de Oportunidades para la Equidad de Género y los logros de transversalización de género en el marco de la implementación de "En Igualdad: Sello Distrital de Igualdad de Género".</t>
  </si>
  <si>
    <r>
      <rPr>
        <b/>
        <sz val="11"/>
        <color rgb="FF000000"/>
        <rFont val="Times New Roman"/>
        <family val="1"/>
      </rPr>
      <t xml:space="preserve">Acumulado:  </t>
    </r>
    <r>
      <rPr>
        <sz val="11"/>
        <color rgb="FF000000"/>
        <rFont val="Times New Roman"/>
        <family val="1"/>
      </rPr>
      <t xml:space="preserve">Articulación con la Subred Integrada de Servicios de Salud Sur para la definición de acciones a implementar durante 2023 en el marco de la transversalización de género. Gestión Pública. Articulación con la Sec. General para incorporar el enfoque de género en la Política Publica de Acogida, Inclusión y Desarrollo para los Nuevos Bogotanos y Bogotanas. Construcción propuesta logros de Transversalización de los 15 sectores para el año 2023. Se realizó la propuesta final y acompañamiento para la aprobación de los Planes de Trabajo Sello Distrital de Igualdad de Género de las 25 entidades que hacen parte de la primera fase. (SDP, SDIS, IDIPRON, SDH, SDMujer, SED, SDA, JBB, IDARTES,IDRD,SDCRD,IPES, SDDE, DASCD,SG, IDPAC, SDG, SDHT, UAESP, HAC, SDH, SJD, SDM, SDS, SDSCJ)  Acompañamiento, ajustes y envío de planes de trabajo Sello versión final a las 25 entidades priorizadas en primera fase. </t>
    </r>
  </si>
  <si>
    <r>
      <rPr>
        <sz val="11"/>
        <color rgb="FF000000"/>
        <rFont val="Times New Roman"/>
        <family val="1"/>
      </rPr>
      <t xml:space="preserve">
</t>
    </r>
    <r>
      <rPr>
        <b/>
        <sz val="11"/>
        <color rgb="FF000000"/>
        <rFont val="Times New Roman"/>
        <family val="1"/>
      </rPr>
      <t xml:space="preserve">Reporte julio: </t>
    </r>
    <r>
      <rPr>
        <sz val="11"/>
        <color rgb="FF000000"/>
        <rFont val="Times New Roman"/>
        <family val="1"/>
      </rPr>
      <t xml:space="preserve">Acompañamiento, ajustes y envío de planes de trabajo Sello versión final a las 25 entidades priorizadas en primera fase. </t>
    </r>
  </si>
  <si>
    <t xml:space="preserve">2. Realizar el acompañamiento técnico a las mesas, comités y comisiones de los sectores y las entidades de la administración distrital. </t>
  </si>
  <si>
    <r>
      <rPr>
        <b/>
        <sz val="11"/>
        <color rgb="FF000000"/>
        <rFont val="Times New Roman"/>
        <family val="1"/>
      </rPr>
      <t xml:space="preserve">Acumulado: </t>
    </r>
    <r>
      <rPr>
        <sz val="11"/>
        <color rgb="FF000000"/>
        <rFont val="Times New Roman"/>
        <family val="1"/>
      </rPr>
      <t xml:space="preserve">Participación y acompañamiento técnico para incorporar el enfoque de género en las mesas, comités y comisiones de los sectores: SAL: Mesas Consejo Consultivo Salud mental, Mesa de trabajo de adherencia terapéutica, Mesa de Promoción y Prevención, definición de responsabilidades de la SDMujer en el Plan Rescate por la salud de Bogotá, asistencia a Comité Distrital de Apoyo a la Lactancia Materna y sesiones de su Unidad Técnica de Apoyo, mesa del Plan Rescate, Comité Intersectorial Distrital de Salud y elaboración de informe de gestión Comité Intersectorial de Salud I trimestre 2023.EDU: Participación en X Congreso de orientación escolar, Mesa Técnica de Cualificación a Comités Escolares de Convivencia, Mesa Técnica de Formación a Formadores, reunión preparatoria y segunda sesión del Consejo Consultivo de Política Pública Educativa. MOV: Mesa Biciexperiencia IDRD, sesión ordinaria y extraordinaria del Consejo Distrital de la Bicicleta SEG: Comisión Distrital de Seguridad, Convivencia y Comodidad en el Fútbol en Bogotá, Mesa Intersectorial de ciclistas, Comisión de fútbol en Bogotá y Mesa Intersectorial de Seguridad en Bicicleta. SEG-MOV: Participación en sesión ordinaria y extraordinaria del Consejo Distrital de la Bicicleta. MUJ: primera sesión de Comisión Intersectorial de Mujeres, 7 sesiones de su Unidad Técnica de Apoyo de la CIM y Unidad Técnica de Apoyo del Sistema Distrital de Cuidado. INT: Mesa técnica de Migrantes, Mesa técnica Comité Operativo Distrital para las Familias, Comisión Intersectorial Diferencial Poblacional del Distrito Capital y Propuesta Producto Política Pública nuevos Bogotanos y Bogotanas. DEE: Mesa de articulación Acuerdo 862. SEG:. CUL: Mesa interinstitucional ampliada SOMOS y Mesa interinstitucional ampliada sobre Festival de Verano – CICLOFEST AMB: Mesa de agricultura urbana
</t>
    </r>
  </si>
  <si>
    <r>
      <rPr>
        <b/>
        <sz val="11"/>
        <color rgb="FF000000"/>
        <rFont val="Times New Roman"/>
        <family val="1"/>
      </rPr>
      <t xml:space="preserve">
Reporte  julio: : </t>
    </r>
    <r>
      <rPr>
        <sz val="11"/>
        <color rgb="FF000000"/>
        <rFont val="Times New Roman"/>
        <family val="1"/>
      </rPr>
      <t>EDU: Reunión preparatoria y segunda sesión del Consejo Consultivo de Política Pública Educativa. SEG: Mesa Intersectorial de Seguridad en bicicleta y Comisión Distrital de Seguridad, Convivencia y Comodidad en el Fútbol en Bogotá. CUL: Mesa interinstitucional ampliada sobre Festival de Verano – CICLOFEST. AMB: Mesa de agricultura urbana. MUJ: Unidad Técnica de Apoyo del Sistema Distrital de Cuidado. SAL: Mesa de trabajo de adherencia terapéutica y Mesa de Promoción y Prevención en el marco del Consejo consultivo de salud mental.</t>
    </r>
  </si>
  <si>
    <t xml:space="preserve">3. Realizar el acompañamiento técnico para la implementación del enfoque de género en acciones para la adecuación y transformación de la cultura institucional de los sectores de la administración distrital, sus entidades adscritas y vinculadas.  </t>
  </si>
  <si>
    <r>
      <rPr>
        <b/>
        <sz val="11"/>
        <color rgb="FF000000"/>
        <rFont val="Times New Roman"/>
        <family val="1"/>
      </rPr>
      <t>Acumulado:</t>
    </r>
    <r>
      <rPr>
        <sz val="11"/>
        <color rgb="FF000000"/>
        <rFont val="Times New Roman"/>
        <family val="1"/>
      </rPr>
      <t xml:space="preserve">Se acompañó técnicamente la incorporación del enfoque de género en los siguientes sectores GOB: Conceptos y acompañamiento técnico a la PP Distrital de Acogida, Inclusión y Desarrollo para los Nuevos Bogotanos y Bogotanas y Proceso de Participación. HAC: Documento técnico Frases alusivas a los derechos de las mujeres. GEP: Concepto técnico Lenguaje incluyente. Acompañamiento técnico para la implementación del enfoque de género en los sectores GESTIÓN PÚBLICA: Concepto Técnico sobre la Categoría III Reconocimiento a iniciativas y acciones afirmativas con enfoque de género en las entidades del Distrito, para la Gala de Reconocimiento liderado por el Departamento Administrativo del Servicio Civil Distrital. MOV: Concepto Técnico Propuesta de ficha metodológica Capital Bus S.A.S vigencia 2023. HAB: Concepto técnico sobre acoso laboral para Acueducto y Alcantarillado. SAL: Concepto técnico Encuesta violencias basadas en la orientación sexual e identidad de género al interior de la Subredes y bullets importancia de las salas amigas de la familia lactante para la garantía de derechos de las mujeres y otras personas lactantes. INT: Documento técnico Escuela de Políticas y Enfoques: Módulo de nivelación conceptual.
</t>
    </r>
  </si>
  <si>
    <r>
      <rPr>
        <b/>
        <sz val="11"/>
        <color rgb="FF000000"/>
        <rFont val="Times New Roman"/>
        <family val="1"/>
      </rPr>
      <t xml:space="preserve">Reporte julio: </t>
    </r>
    <r>
      <rPr>
        <sz val="11"/>
        <color rgb="FF000000"/>
        <rFont val="Times New Roman"/>
        <family val="1"/>
      </rPr>
      <t xml:space="preserve">SAL: Bullets importancia de las salas amigas de la familia lactante para la garantía de derechos de las mujeres y otras personas lactantes  </t>
    </r>
  </si>
  <si>
    <t xml:space="preserve">4. Realizar el acompañamiento técnico para la implementación de acciones, en el marco de la transversalización del enfoque de género en la labor misional de los sectores de la administración distrital, sus entidades adscritas y vinculadas.  </t>
  </si>
  <si>
    <r>
      <rPr>
        <b/>
        <sz val="11"/>
        <color rgb="FF000000"/>
        <rFont val="Times New Roman"/>
        <family val="1"/>
      </rPr>
      <t>Acumulado:</t>
    </r>
    <r>
      <rPr>
        <sz val="11"/>
        <color rgb="FF000000"/>
        <rFont val="Times New Roman"/>
        <family val="1"/>
      </rPr>
      <t xml:space="preserve"> Se acompañó técnicamente la incorporación del enfoque de género en los siguientes sectores: EDU: Concepto técnico Ruta de Bienestar y acompañamiento Agencia Atenea. PLAN: Diagnósticos sectoriales Plan de Ordenamiento Territorial sobre Casas de Igualdad de Oportunidades. HAB: Acciones para la Mesa de Acompañamiento Social de Vivienda Gratuita, Documento técnico con propuesta de sensibilizaciones dirigida al acueducto y alcantarillado. SEG: Concepto técnico Responsabilidad Penal Adolescente. Acompañamiento técnico para la implementación de acciones en el sector distrital. CUL: Concepto técnico para la estrategia metodológica formulación Plan Especial de Salvaguardia (PES) cultura bogotana de los usos y disfrutes de la bicicleta. GEP: Concepto Técnico Categoría III, Gala de Reconocimiento DASCD. INT: Concepto Técnico Escuela de liderazgo para mujeres habitantes de calle o en riesgo de estarlo. SEGURIDAD_GOBIERNO: Concepto técnico para la transversalización del enfoque de género en el Protocolo Distrital de Seguridad, Comodidad y Convivencia en el Fútbol de Bogotá. DEE: Presentación oferta institucional y misional de la Secretaría Distrital de la Mujer a la ciudadanía en plazas de mercado adscritas al IPES. SAL: Concepto técnico: Formulario de entrevista estudio de adherencia terapéutica en salud mental.
</t>
    </r>
  </si>
  <si>
    <r>
      <rPr>
        <b/>
        <sz val="11"/>
        <color rgb="FF000000"/>
        <rFont val="Times New Roman"/>
        <family val="1"/>
      </rPr>
      <t xml:space="preserve">Reporte julio: </t>
    </r>
    <r>
      <rPr>
        <sz val="11"/>
        <color rgb="FF000000"/>
        <rFont val="Times New Roman"/>
        <family val="1"/>
      </rPr>
      <t>SAL: Concepto técnico: Formulario de entrevista estudio de adherencia terapéutica en salud mental</t>
    </r>
  </si>
  <si>
    <t xml:space="preserve">5. Elaborar documentos, manuales, lineamientos, informes y guías para la implementación de la estrategia de transversalización del enfoque de género para la adecuación y transformación de la cultura organizacional de los 15 sectores de la administración distrital. </t>
  </si>
  <si>
    <r>
      <rPr>
        <b/>
        <sz val="11"/>
        <color rgb="FF000000"/>
        <rFont val="Times New Roman"/>
        <family val="1"/>
      </rPr>
      <t xml:space="preserve">Acumulado: </t>
    </r>
    <r>
      <rPr>
        <sz val="11"/>
        <color rgb="FF000000"/>
        <rFont val="Times New Roman"/>
        <family val="1"/>
      </rPr>
      <t xml:space="preserve">Propuesta para Pautas para la Transversalización del Enfoque de Género. Mesa Modelo Integrado Planeación y Gestión. Se realizó la revisión y actualización de los documentos que componen la metodología de  indicadores con enfoque de género: "Ruta metodológica de indicadores con enfoque de género", "Documento técnico de indicadores con enfoque de género", "Ficha metodológica indicadores con enfoque de género" y "Presentación indicadores con enfoque de género" Se realizaron los conceptos técnicos: Propuesta Circular Lenguaje Claro e Incluyente en Convocatoria y concepto técnico para Secretaría General de la Alcaldía Mayor de Bogotá, cuyo objetivo fue “Orientar a las entidades distritales de manera sistémica y transversal en la construcción de mapas de conocimiento” desde el enfoque de género. 
</t>
    </r>
  </si>
  <si>
    <r>
      <rPr>
        <b/>
        <sz val="11"/>
        <color rgb="FF000000"/>
        <rFont val="Times New Roman"/>
        <family val="1"/>
      </rPr>
      <t xml:space="preserve">Reporte julio: </t>
    </r>
    <r>
      <rPr>
        <sz val="11"/>
        <color rgb="FF000000"/>
        <rFont val="Times New Roman"/>
        <family val="1"/>
      </rPr>
      <t xml:space="preserve">No se cuenta con meta programada para el mes de julio </t>
    </r>
  </si>
  <si>
    <t>6. Realizar el fortalecimiento de capacidades en el marco de la transversalización del enfoque de género a través de sensibilizaciones, talleres, charlas, recorridos, entre otros.</t>
  </si>
  <si>
    <r>
      <rPr>
        <sz val="11"/>
        <color rgb="FF000000"/>
        <rFont val="Times New Roman"/>
        <family val="1"/>
      </rPr>
      <t xml:space="preserve">Acumulado: Sensibilizaciones en los sectores: INT: enfoque de género y </t>
    </r>
    <r>
      <rPr>
        <sz val="12"/>
        <color rgb="FF000000"/>
        <rFont val="Times New Roman"/>
        <family val="1"/>
      </rPr>
      <t>enfoque de género y transversalización a escuela de enfoques.</t>
    </r>
    <r>
      <rPr>
        <sz val="11"/>
        <color rgb="FF000000"/>
        <rFont val="Times New Roman"/>
        <family val="1"/>
      </rPr>
      <t xml:space="preserve"> EDU: Estrategias para erradicación de estereotipos de género. SEG:  Comunicación no sexista, Violencias contra las Mujeres- Casa Libertad, Política ASP</t>
    </r>
    <r>
      <rPr>
        <sz val="12"/>
        <color rgb="FF000000"/>
        <rFont val="Times New Roman"/>
        <family val="1"/>
      </rPr>
      <t xml:space="preserve"> a Policia, violencias contra las mujeres y Ruta Única de Atención a bicitaxistas.</t>
    </r>
    <r>
      <rPr>
        <sz val="11"/>
        <color rgb="FF000000"/>
        <rFont val="Times New Roman"/>
        <family val="1"/>
      </rPr>
      <t xml:space="preserve"> HAB: Lenguaje no sexista e incluyente, y evento “encuentros de mujeres recicladoras. MOV: Una vida libre de violencias, acoso sexual callejero y cultura libre de sexismo, conceptos de género, Campaña Transmilenio Date Cuenta, Conceptos de género a equipo de Atención Básica de Transmilenio S.A y Unidad Administrativa Especial de Rehabilitación y Mantenimiento, sensibilización acoso sexual callejero al personal del Concesionario SOMOS de Transmilenio S.A, </t>
    </r>
    <r>
      <rPr>
        <sz val="12"/>
        <color rgb="FF000000"/>
        <rFont val="Times New Roman"/>
        <family val="1"/>
      </rPr>
      <t>a IDU, a Grúas del Consorcio GYP y Empresa Taxi Express, conceptos de género a Concejo Distrital de la Bicicleta, prevención de violencias y rutas de atención a Centros de Atención a Víctimas de Siniestros Viales- ORVI</t>
    </r>
    <r>
      <rPr>
        <sz val="11"/>
        <color rgb="FF000000"/>
        <rFont val="Times New Roman"/>
        <family val="1"/>
      </rPr>
      <t>. DEE: Transversalización del enfoque de género. Sensibilización transversalización del enfoque de género a IPES e IDT, o</t>
    </r>
    <r>
      <rPr>
        <sz val="12"/>
        <color rgb="FF000000"/>
        <rFont val="Times New Roman"/>
        <family val="1"/>
      </rPr>
      <t xml:space="preserve">ferta institucional de la SDMujer a plazas de mercado (7 de agosto, 12 de octubre, Santander y 20 de julio). </t>
    </r>
    <r>
      <rPr>
        <sz val="11"/>
        <color rgb="FF000000"/>
        <rFont val="Times New Roman"/>
        <family val="1"/>
      </rPr>
      <t xml:space="preserve"> SAL: Sensibilización interrupción voluntaria del embarazo a ICBF, SDE y SDIS y </t>
    </r>
    <r>
      <rPr>
        <sz val="12"/>
        <color rgb="FF000000"/>
        <rFont val="Times New Roman"/>
        <family val="1"/>
      </rPr>
      <t>Salud y enfoque de género a talento humano que realiza acompañamiento y promoción de lactancia. JUR: Igualdad de género a Secretaría Jurídica Distrital. GEP: Enfoque de género a Secretaría General. CUL: Equidad de Género y PPMyEG a SCRD.</t>
    </r>
  </si>
  <si>
    <r>
      <rPr>
        <b/>
        <sz val="11"/>
        <color rgb="FF000000"/>
        <rFont val="Times New Roman"/>
        <family val="1"/>
      </rPr>
      <t xml:space="preserve">Reporte julio: </t>
    </r>
    <r>
      <rPr>
        <sz val="11"/>
        <color rgb="FF000000"/>
        <rFont val="Times New Roman"/>
        <family val="1"/>
      </rPr>
      <t xml:space="preserve">AMB: Mujeres y ambiente en el programa "Mujeres Cuidadoras de Humedales" de la SDA. MOV: Acoso sexual callejero a IDU y Empresa Taxi Express, conceptos de género a Concejo Distrital de la Bicicleta, acoso sexual callejero a Grúas del Consorcio GYP, prevención de violencias y rutas de atención a Centros de Atención a Víctimas de Siniestros Viales- ORVI. JUR: Igualdad de género a Secretaría Jurídica Distrital. DEE: Oferta institucional de la SDMujer plazas de mercado (7 de agosto, 12 de octubre, Santander y 20 de julio). GEP: Enfoque de género a Secretaría General. INT: Enfoque de género y transversalización a escuela de enfoques. CUL: Equidad de Género y PPMyEG a SCRD. SEG: Ruta Única de Atención a bicitaxistas. SAL: Salud y enfoque de género a talento humano que realiza acompañamiento y promoción de lactancia
</t>
    </r>
  </si>
  <si>
    <t>7.Apoyar la implementación del Trazador Presupuestal de Igualdad y Equidad de Género (aportes a documentos, informes, participación en mesas, sensibilizaciones)</t>
  </si>
  <si>
    <t>8. Implementar “En Igualdad”- Sello Distrital de Igualdad de Género como mecanismo para reconocer, medir e incentivar la inclusión del enfoque de género en las políticas, planes, programas y proyectos de las entidades Distritales así como en su cultura organizacional e institucional.</t>
  </si>
  <si>
    <r>
      <rPr>
        <b/>
        <sz val="11"/>
        <color rgb="FF000000"/>
        <rFont val="Times New Roman"/>
        <family val="1"/>
      </rPr>
      <t xml:space="preserve">Reporte julio: </t>
    </r>
    <r>
      <rPr>
        <sz val="11"/>
        <color rgb="FF000000"/>
        <rFont val="Times New Roman"/>
        <family val="1"/>
      </rPr>
      <t>a) Se realizó socialización de metodologías del sello a 2 entidades de la Administración Distrital</t>
    </r>
    <r>
      <rPr>
        <b/>
        <sz val="11"/>
        <color rgb="FF000000"/>
        <rFont val="Times New Roman"/>
        <family val="1"/>
      </rPr>
      <t xml:space="preserve"> b) </t>
    </r>
    <r>
      <rPr>
        <sz val="11"/>
        <color rgb="FF000000"/>
        <rFont val="Times New Roman"/>
        <family val="1"/>
      </rPr>
      <t>Se realizó implementación de instrumentos de revisión de lenguaje escrito y visual a 9 entidades.</t>
    </r>
  </si>
  <si>
    <t>9. Implementar "En Igualdad" - Sello Distrital de Igualdad de Género con las organizaciones del sector privado que se vinculen al proceso de reconocimiento al compromiso con el cierre de brechas de género en Bogotá.</t>
  </si>
  <si>
    <r>
      <rPr>
        <b/>
        <sz val="11"/>
        <color rgb="FF0D0D0D"/>
        <rFont val="Times New Roman"/>
        <family val="1"/>
      </rPr>
      <t>Acumulado:</t>
    </r>
    <r>
      <rPr>
        <sz val="11"/>
        <color rgb="FF0D0D0D"/>
        <rFont val="Times New Roman"/>
        <family val="1"/>
      </rPr>
      <t xml:space="preserve"> 1.</t>
    </r>
    <r>
      <rPr>
        <u/>
        <sz val="11"/>
        <color rgb="FF0D0D0D"/>
        <rFont val="Times New Roman"/>
        <family val="1"/>
      </rPr>
      <t>Acompañamiento técnico a ONU Mujeres durante el proceso de selección, retroalimentación y entrega de insumos al CNC consultora encargada de la implementación de la primera fase del Sello de Igualdad de Género Distrital-Sector privado</t>
    </r>
    <r>
      <rPr>
        <sz val="11"/>
        <color rgb="FF0D0D0D"/>
        <rFont val="Times New Roman"/>
        <family val="1"/>
      </rPr>
      <t xml:space="preserve">: 1a) Seguimiento al avance de la construcción propuesta metodológica de implementación del Sello de Igualdad de Género Distrital para el sector privado. 1b) Se cuenta con la versión aprobada de la herramienta de autodiagnostico para sector privado. 1c) El Centro Nacional de Consultoría realizó socialización de la propuesta metodológica del mecanismo con sector privado 1d)  Se realizó el evento de reconocimiento de 21 organizaciones privadas a través de la entrega de insignias del Sello En Igualdad. </t>
    </r>
    <r>
      <rPr>
        <u/>
        <sz val="11"/>
        <color rgb="FF0D0D0D"/>
        <rFont val="Times New Roman"/>
        <family val="1"/>
      </rPr>
      <t>2. Implementación del sello a través de</t>
    </r>
    <r>
      <rPr>
        <sz val="11"/>
        <color rgb="FF0D0D0D"/>
        <rFont val="Times New Roman"/>
        <family val="1"/>
      </rPr>
      <t xml:space="preserve">: 2a) Se realizaron </t>
    </r>
    <r>
      <rPr>
        <sz val="11"/>
        <color rgb="FF00B050"/>
        <rFont val="Times New Roman"/>
        <family val="1"/>
      </rPr>
      <t>12</t>
    </r>
    <r>
      <rPr>
        <sz val="11"/>
        <color rgb="FF0D0D0D"/>
        <rFont val="Times New Roman"/>
        <family val="1"/>
      </rPr>
      <t xml:space="preserve"> reuniones de primer contacto con empresas, organizaciones y universidades interesadas en el sello,  2b) </t>
    </r>
    <r>
      <rPr>
        <sz val="11"/>
        <color rgb="FF00B050"/>
        <rFont val="Times New Roman"/>
        <family val="1"/>
      </rPr>
      <t>15</t>
    </r>
    <r>
      <rPr>
        <sz val="11"/>
        <color rgb="FF0D0D0D"/>
        <rFont val="Times New Roman"/>
        <family val="1"/>
      </rPr>
      <t xml:space="preserve"> empresas, organizaciones e IES se adhidieron al Pacto de Ciudad de Igualdad de Género. 2c) se desarrolló un desayuno de trabajo con empresas interesadas en el sello. 2d) se realizó acompañamiento a la implementación del portafolio a </t>
    </r>
    <r>
      <rPr>
        <sz val="11"/>
        <color rgb="FF00B050"/>
        <rFont val="Times New Roman"/>
        <family val="1"/>
      </rPr>
      <t>9</t>
    </r>
    <r>
      <rPr>
        <sz val="11"/>
        <color rgb="FF0D0D0D"/>
        <rFont val="Times New Roman"/>
        <family val="1"/>
      </rPr>
      <t xml:space="preserve"> organizaciones, 2e) se aplicó la herramienta de autodiagnostico para 11 organizaciones del sector privado y revisión técnica de los resultados de 9 de estas, 2f) se socializaron los resultados de la herramienta de autodiagnostico a </t>
    </r>
    <r>
      <rPr>
        <sz val="11"/>
        <color rgb="FF7030A0"/>
        <rFont val="Times New Roman"/>
        <family val="1"/>
      </rPr>
      <t>7</t>
    </r>
    <r>
      <rPr>
        <sz val="11"/>
        <color rgb="FF0D0D0D"/>
        <rFont val="Times New Roman"/>
        <family val="1"/>
      </rPr>
      <t xml:space="preserve"> empresa, 2g) se actualizaron 2 metodologias de sensibilización y 2h) se implementaron </t>
    </r>
    <r>
      <rPr>
        <sz val="11"/>
        <color rgb="FF00B050"/>
        <rFont val="Times New Roman"/>
        <family val="1"/>
      </rPr>
      <t>9</t>
    </r>
    <r>
      <rPr>
        <sz val="11"/>
        <color rgb="FF7030A0"/>
        <rFont val="Times New Roman"/>
        <family val="1"/>
      </rPr>
      <t xml:space="preserve"> </t>
    </r>
    <r>
      <rPr>
        <sz val="11"/>
        <color rgb="FF0D0D0D"/>
        <rFont val="Times New Roman"/>
        <family val="1"/>
      </rPr>
      <t xml:space="preserve">talleres a </t>
    </r>
    <r>
      <rPr>
        <sz val="11"/>
        <color rgb="FF00B050"/>
        <rFont val="Times New Roman"/>
        <family val="1"/>
      </rPr>
      <t>195</t>
    </r>
    <r>
      <rPr>
        <sz val="11"/>
        <color rgb="FF0D0D0D"/>
        <rFont val="Times New Roman"/>
        <family val="1"/>
      </rPr>
      <t xml:space="preserve"> personas.</t>
    </r>
  </si>
  <si>
    <r>
      <rPr>
        <b/>
        <sz val="11"/>
        <color rgb="FF0D0D0D"/>
        <rFont val="Times New Roman"/>
        <family val="1"/>
      </rPr>
      <t xml:space="preserve">Reporte julio: </t>
    </r>
    <r>
      <rPr>
        <sz val="11"/>
        <color rgb="FF0D0D0D"/>
        <rFont val="Times New Roman"/>
        <family val="1"/>
      </rPr>
      <t xml:space="preserve"> a) Se realizó 1 reunión de primer contacto b) 3</t>
    </r>
    <r>
      <rPr>
        <sz val="11"/>
        <color rgb="FFFF0000"/>
        <rFont val="Times New Roman"/>
        <family val="1"/>
      </rPr>
      <t xml:space="preserve"> </t>
    </r>
    <r>
      <rPr>
        <sz val="11"/>
        <color rgb="FF0D0D0D"/>
        <rFont val="Times New Roman"/>
        <family val="1"/>
      </rPr>
      <t>organizaciones se adhirieron al Pacto c) se realizó acompañamiento a la implementación del portafolio a 4 empresas e IES d) se implementaron 3 talleres a 90 personas.</t>
    </r>
  </si>
  <si>
    <t>*Incluir tantas filas sean necesarias</t>
  </si>
  <si>
    <t>4 - Realizar el seguimiento de 2 Políticas Públicas lideradas por la Secretaría Distrital de la Mujer</t>
  </si>
  <si>
    <t xml:space="preserve">Se realizó revisión y retroalimentación de los reportes de plan de acción del primer trimestre 2023 y del reporte de segundo trimestre de los sectores: Educación, Movilidad, Cultura, Jurídica, Hábitat y Ambiente de la PPMYEG y PPASP primer trimestre de todos los sectores responsables de su implementación y del segundo trimestre de los sectores: Educación, Jurídica, Hábitat, Cultura, Ambiente y Mujeres.
Revisión y retroalimentación de los reportes a corte de junio de los logros de transversalización de género de los 15 sectores de la Administración Distrital.
Se actualizaron matrices de consolidación de reporte de la PPMYEG y PPASP a corte de junio. Se elaboró matriz de localidades, registra información de territorialización reportada por los sectores en la PPMYEG.
Para el cierre de vigencia 2022 se realizó: revisión, consolidación e informe de los logros de transversalización de género 2022; Se realizó retroalimentación de los planes de acción de la PPMYEG y PPASP a los reportes IV trimestre 2022 de todos los sectores de la Administración Distrital que tienen responsabilidad; informe de balance de la PPMYEG vigencia 2022 e informe de PIOEG y ETG vigencia 2022
</t>
  </si>
  <si>
    <t xml:space="preserve">El seguimiento y los ejercicios de retroalimentación permiten aportar a la cualificación de reportes de política, consolidar los avances de implementación anuales de la PPMYEG y la PPASP y aportan al acceso a información oportuna, de calidad y completa sobre los avances en la implementación y ejecución de las actividades concertadas por los 15 sectores de la Administración Distrital. A través de su socialización son un insumo técnico para rendiciones de cuentas </t>
  </si>
  <si>
    <t xml:space="preserve">10. Realizar el seguimiento, la verificación, consolidación, análisis y reporte de información relacionada con la implementación de la Política Pública de Mujeres y Equidad de Género, a partir de su plan de acción, y la implementación de "En Igualdad: Sello Distrital de Igualdad de Género" por medio de la Estrategia de Transversalización de Género, el Plan de Igualdad de Oportunidades para la Equidad de Género y Logros de Trasversalización de Género. </t>
  </si>
  <si>
    <r>
      <rPr>
        <b/>
        <sz val="11"/>
        <color rgb="FF000000"/>
        <rFont val="Times New Roman"/>
        <family val="1"/>
      </rPr>
      <t xml:space="preserve">Avance Acumulado: </t>
    </r>
    <r>
      <rPr>
        <sz val="11"/>
        <color rgb="FF000000"/>
        <rFont val="Times New Roman"/>
        <family val="1"/>
      </rPr>
      <t xml:space="preserve">Se realizó revisión y retroalimentación de todos los reportes del primer trimestre de 2023 de los productos del Plan de Acción de la PPMYEG. Se realizó retroalimentación de los reportes IV trimestre 2022 de 15 sectores de la Administración Distrital.  Se realizó acompañamiento a mesas de trabajo sectorial orientadas a cualificar los reportes de política. Se realizó el informe de balance de la PPMYEG vigencia 2022 e informe de PIOEG y ETG vigencia 2022. Se realizó actualización de la matriz de rezagos Plan de Acción de la PPMYEG 2020 hasta 2022 y conforme a alcances recibido por los sectores se realizó actualización de la matriz de consolidación de la PPMYEG . Se realizó consolidación y actualización de matriz 2023 primer trimestre en el formato de la SDP. Logros de Transversalización de Género: se realizó revisión y consolidación del reporte de logros de cierre de vigencia 2022 e informe de balance. Se realizó seguimiento a mayo de logros de transversalización.
Sello: se revisó la matriz de catálogo propuesta para formular el plan de trabajo del sello, el cual incluye los productos de política Plan de Igualdad de Oportunidades para la Equidad de Género y Estrategia de Transversalización de Género. 
</t>
    </r>
    <r>
      <rPr>
        <b/>
        <sz val="11"/>
        <color rgb="FF000000"/>
        <rFont val="Times New Roman"/>
        <family val="1"/>
      </rPr>
      <t xml:space="preserve">
</t>
    </r>
    <r>
      <rPr>
        <sz val="11"/>
        <color rgb="FF000000"/>
        <rFont val="Times New Roman"/>
        <family val="1"/>
      </rPr>
      <t xml:space="preserve">
</t>
    </r>
  </si>
  <si>
    <t xml:space="preserve">Reporte julio:
Se realizó la retroalimentación de los reportes del segundo trimestre de 2023 de los productos del Plan de Acción del CONPES DC., 14 de 2020 de la Política Pública de Mujeres y Equidad de Género (PPMYEG) de los sectores: Educación, Movilidad, Cultura, Jurídica, Hábitat y Ambiente.
2. Se realizó consolidación del plan de acción 2023 PPMYEG con los reportes oficiales sectoriales recibidos a corte de junio. 
3. Se realizó, revisión, análisis y retroalimentación del reporte de junio de logros de transversalización de género de los 15 sectores de la Administración Distrital. Se elaboró matriz de localidades, registra información de territorialización reportada por los sectores en la PPMYEG.
</t>
  </si>
  <si>
    <t>11. Realizar el seguimiento, la verificación, consolidación, análisis y reporte de información relacionada con la implementación de la Política Pública de Actividades Sexuales Pagadas,  a partir de su plan de acción.</t>
  </si>
  <si>
    <r>
      <rPr>
        <b/>
        <sz val="11"/>
        <color rgb="FF000000"/>
        <rFont val="Times New Roman"/>
        <family val="1"/>
      </rPr>
      <t xml:space="preserve">Reporte Acumulado: </t>
    </r>
    <r>
      <rPr>
        <sz val="11"/>
        <color rgb="FF000000"/>
        <rFont val="Times New Roman"/>
        <family val="1"/>
      </rPr>
      <t xml:space="preserve">Se realizó revisión y retroalimentación de los reportes del primer trimestre de 2023 de los productos del Plan de Acción del CONPES DC., 11 de 2019 de la Política Pública de Actividades Sexuales Pagadas (PPASP) de todos los sectores responsables de implementación. Se realizó retroalimentación de la PPASP del IV trimestre 2022 a los sectores Educación, Jurídica, Movilidad, Cultura, Mujeres, Planeación, Salud, Integración Social, Seguridad, Gestión Pública, Gobierno, Desarrollo Económico, Ambiente y Hábitat. Se realizó acompañamiento a mesas de trabajo sectorial orientadas a cualificar los reportes de política. Se realizó actualización a la consolidación de reportes de la PPASP en la matriz de semáforo y en la matriz oficial de seguimiento de productos de la Secretaría Distrital de Planeación. 
</t>
    </r>
    <r>
      <rPr>
        <b/>
        <sz val="11"/>
        <color rgb="FF000000"/>
        <rFont val="Times New Roman"/>
        <family val="1"/>
      </rPr>
      <t xml:space="preserve">
</t>
    </r>
  </si>
  <si>
    <t xml:space="preserve">Reporte julio:
Se realizó revisión y retroalimentación de los reportes del segundo trimestre de 2023 de los productos del Plan de Acción del CONPES DC., 11 de 2019 de la Política Pública de Actividades Sexuales Pagadas (PPASP) de los sectores: Educación, Jurídica, Hábitat, Cultura, Ambiente y Mujeres. Se realizó actualización de la matriz de consolidación de reportes del plan de acción conforme a información recibida a corte de junio.
</t>
  </si>
  <si>
    <t>5 - Acompañar el 100% la incorporación del enfoque de género y  la implementación de siete derechos de la PPMyEG</t>
  </si>
  <si>
    <t xml:space="preserve">Las estrategias de trabajo sectorial e intersectorial, así como los documentos y conceptos técnicos aportan a la implementación de los enfoques de género y derechos de las mujeres por parte de las entidades distritales y otros actores clave  y a la toma de decisiones respecto a planes, programas, proyectos y estrategias que garanticen los derechos de las mujeres y promuevan la equidad de género en el Distrito Capital.
Las actividades de sensibilización sobre enfoques y derechos aportan al reconocimiento de los derechos de las mujeres y a eliminar los estereotipos de género asociados a discriminaciones y violencias contra ellas.
Las conmemoraciones de fechas emblemáticas aportan a la visibilización y exigibilidad de derechos de las mujeres en sus diferencias y diversidad. </t>
  </si>
  <si>
    <t>12. Apoyar técnicamente el desarrollo de estrategias que contribuyan a la implementación de 7 derechos de la PPMyEG en las entidades de la administración distrital, así como con universidades, sector privado, ONGs y sociedad civil.</t>
  </si>
  <si>
    <t xml:space="preserve">13. Apoyar técnicamente la implementación de 7 derechos de la PPMyEG priorizados en la DDDP a través de conceptos y documentos técnicos. </t>
  </si>
  <si>
    <r>
      <rPr>
        <b/>
        <sz val="11"/>
        <color rgb="FF000000"/>
        <rFont val="Times New Roman"/>
        <family val="1"/>
      </rPr>
      <t>Julio:</t>
    </r>
    <r>
      <rPr>
        <sz val="11"/>
        <color rgb="FF000000"/>
        <rFont val="Times New Roman"/>
        <family val="1"/>
      </rPr>
      <t xml:space="preserve"> La actividad tiene programación trimestral, por lo tanto no se informan avances durante el mes de julio 2023.
</t>
    </r>
    <r>
      <rPr>
        <b/>
        <sz val="11"/>
        <color rgb="FF000000"/>
        <rFont val="Times New Roman"/>
        <family val="1"/>
      </rPr>
      <t xml:space="preserve">
Acumulado:</t>
    </r>
    <r>
      <rPr>
        <sz val="11"/>
        <color rgb="FF000000"/>
        <rFont val="Times New Roman"/>
        <family val="1"/>
      </rPr>
      <t xml:space="preserve"> Durante el I semestre se elaboraron 39 conceptos técnicos sobre:
(12) Proyectos de Acuerdo Distrital en temas relacionados con plazas de mercado; lactancia materna; dignidad menstrual; equidad de género en deporte, IVE, consumo sustancias psicoactivas, dignidad menstrual; machismo en colegio; salud personas adultas mayores, publicidad sexista; festival música electrónica al parque.
(1) Proyecto de Decreto Distrital sobre proyectos integrales de proximidad.
(3) Proposiciones del Concejo sobre salud mental; parto humanizado; infancia rural.
(3) Proyectos de Ley sobre paridad en política; licencia menstrual laboral; mujeres rurales.
(13) Políticas públicas distritales en formulación sobre: comunicación comunitaria; TIC; peatón; seguridad, convivencia, paz y reconciliación; vendedoras informales; población raizal; economía circular; nuevos bogotanos y bogotanas; pueblos indígenas; racismo y discriminación racial; acción climática.
(2) respuestas a derechos de petición sobre trabajo doméstico; mujeres trans y personas no binarias.
(1) Circular lenguaje incluyente DASCD; (1) estrategias Plan Decenal de Lactancia Materna; (1) Ecourbanismo y Construcción Sostenible POT. (1) Encuesta Multipropósito. (1) Plan Decenal Lactancia Materna.</t>
    </r>
  </si>
  <si>
    <t>14. Desarrollar y apoyar procesos de información y sensibilización a entidades de la administración distrital, así como con universidades, sector privado, ONGs y sociedad civil en la implementación de 7 derechos de la PPMyEG priorizados en la DDDP.</t>
  </si>
  <si>
    <t>15. Realizar acciones para la conmemoración de fechas emblemáticas en relación con la garantía de los 7 derechos de la PPMyEG (8 de Marzo, 28 de Mayo, 21 de junio, 22 de Julio, 28 de Septiembre, 10 de Diciembre (DDHH), semana paz)</t>
  </si>
  <si>
    <t>Código: DE-FO-05</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</si>
  <si>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</si>
  <si>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</si>
  <si>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</si>
  <si>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</si>
  <si>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</si>
  <si>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</si>
  <si>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</si>
  <si>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</si>
  <si>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</si>
  <si>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</si>
  <si>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</si>
  <si>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</si>
  <si>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</si>
  <si>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</si>
  <si>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</si>
  <si>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</si>
  <si>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</si>
  <si>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</si>
  <si>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6 - Acompañar el 100 por ciento  la implementación de las  Políticas Públicas de PPMYEG y PPASP y de los productos que la SDMujer es responsable</t>
  </si>
  <si>
    <t xml:space="preserve">Se realizaron 9 jornadas de socialización de la Política Pública de Mujer y Equidad de Género (PPMYEG) y 39 mesas de trabajo para la implementación de esta política. Se desarrollaron 65 mesas de trabajo para la implementación de la Política Pública Actividades Sexuales Pagadas (PPASP) y 23 jornadas de socialización. Así mismo se consolidaron 40 reportes de productos en responsabilidad de la SDMujer en políticas públicas distritales y se tuvo acompañamiento en la formulación de 13 políticas públicas en el marco del ciclo de polítcas		
		</t>
  </si>
  <si>
    <t>El acompañamiento técnico a la implementación de las Políticas de PPMYEG y PPASP permite fortalecer la ejecución de los productos y resultados que componen cada uno de los planes de acción de estas políticas, según lo programación establecida para la consecución de los objetivos específicos planteados, con el fin a la garantía de derechos para las mujeres en Bogotá. Así mismo, el acompañamiento técnico a las políticas públicas  en el marco  del Ciclo de Política, aporta a la transversalización del enfoque de género en las políticas públicias distritales en formulación e implementación.</t>
  </si>
  <si>
    <t>16. Apoyar técnicamente la implementación y socialización de la Política Pública de Mujeres y Equidad de Género - PPMYEG-.</t>
  </si>
  <si>
    <r>
      <rPr>
        <b/>
        <sz val="11"/>
        <color rgb="FF000000"/>
        <rFont val="Times New Roman"/>
        <family val="1"/>
      </rPr>
      <t xml:space="preserve">Acumulado: </t>
    </r>
    <r>
      <rPr>
        <sz val="11"/>
        <color rgb="FF000000"/>
        <rFont val="Times New Roman"/>
        <family val="1"/>
      </rPr>
      <t>Durante los meses de enero a julio se incluyeron los ajustes a la matriz de plan de acción de la PPMYEG y a los apartados del Documento CONPES No 14 de 2020, según las modificaciones aprobadas por la SDP a 43 productos. Se realizaron 9 jornadas de socialización: 1 con el Departamento Administrativo del Servicio Civil y 2 con equipos de la Secretaría Distrital de la Mujer, 2 con el COLMYG de Mártires, 1 con la Unidad Técnica de Apoyo de la Comisión Local Intersectorial de Participación  de Mártires, 1 con Cuerpo Oficial de Bomberos, 1 con el Consejo Consultivo de Mujeres y 1 con la Secrearía Distrital de Recreación y Deporte. Se llevaron a cabo 39 mesas de implementación de la PPMYEG con los siguientes sectores: 15 con el sector mujeres, 2 Gestión Jurídica, 1 Hacienda, 1 Movilidad, 1 Educación, 1 Seguridad, 2 Planeación, 1 Desarrollo Económico, 1 Salud, 1 gobierno, 3 Integración Social, 1 Cultura, 3 Gestión Pública, 2 Ambiente, 1 Hábitat,  3 internas con equipos de la Dirección de Derechos y Diseño de Política</t>
    </r>
  </si>
  <si>
    <t xml:space="preserve">17. Apoyar técnicamente la implementación y socialización de la Pública de Actividades Sexuales Pagadas -PPASP-. </t>
  </si>
  <si>
    <r>
      <rPr>
        <b/>
        <sz val="11"/>
        <color rgb="FF000000"/>
        <rFont val="Times New Roman"/>
        <family val="1"/>
      </rPr>
      <t xml:space="preserve">Acumulado: </t>
    </r>
    <r>
      <rPr>
        <sz val="11"/>
        <color rgb="FF000000"/>
        <rFont val="Times New Roman"/>
        <family val="1"/>
      </rPr>
      <t>De enero a julio se desarrollaron 65 mesas de trabajo para la implementación de la PPASP con los siguientes sectores: 8 con Integración Social, 21  Mujeres, 1 Jurídica, 2 Seguridad, 4 Cultura, 2 Movilidad, 2 Planeación, 1 Gestión Pública, 1 Educación, 1 Gobierno, 2 Hábitat, 2 Salud, 4 Desarrollo Económico, 1 Ambiente, 8 para ferias de servicios y 3 mesa interinstitucional con los sectores de cultura, desarrollo económico, integración social, gobierno, educación, mujer y Consejo de Bogotá. Se realizaron 23 jornadas de socialización con los siguientes sectores:1 Mujeres, 6 con MEBOG, 1 con Alcaldía Local Ciudad Bolívar, 2 con Secretaría de Seguridad y 12 con Mujeres que realizan Actividades Sexuales Pagadas de las localidades de Santa Fe,  Mártires, Chapinero,  Fontibón, Antonio Nariño y Kennedy, 1 con Comité de Lucha Contra la Trata de Personas. Se elaboró insumo para dar respuesta al seguimiento de la sentencia T594 de 2016, en el cual presenta un balance de las 21 jornadas de socialización de la PPASP que se efectuaron con la Policía Metropolitana de Bogotá a cierre del 2022. Se desarrolló una primera versión de los documentos de caracterización de la oferta de servicios de la ASP y el documento de transversalización laboral para mujeres en ASP.</t>
    </r>
  </si>
  <si>
    <t xml:space="preserve">18. Brindar acompañamiento técnico en el ciclo de política pública (de acuerdo a la guía de la SDP) a través del desarrollo de conceptos técnicos de inclusión de enfoque de género, reporte de productos a cargo de la SDMujer de políticas públicas distritales y acompañamiento en formulación de productos para nuevas políticas públicas. </t>
  </si>
  <si>
    <r>
      <rPr>
        <b/>
        <sz val="11"/>
        <color rgb="FF000000"/>
        <rFont val="Times New Roman"/>
        <family val="1"/>
      </rPr>
      <t>Acumulado</t>
    </r>
    <r>
      <rPr>
        <sz val="11"/>
        <color rgb="FF000000"/>
        <rFont val="Times New Roman"/>
        <family val="1"/>
      </rPr>
      <t>: De enero a julio se realizaron 40 reportes y/o informes de seguimiento de políticas públicas Distritales en las que la SDMujer tiene responsabilidad: 4 Habitabilidad en Calle, 3 Envejecimiento y Vejez, 3 Servicio a la Ciudadanía, 1 Transparencia, 2 Economía Cultural, 1 Ruralidad, 3 LGBTI, 4 Familias, 1 Seguridad Alimentaria, 3 Lucha contra la trata de personas, 3 Derechos humanos, 2 Gestión integral del hábitat, 2 Juventud, 3 Adultez, 2 Educación, 1 Lectura Escritura y Oralidad, 1 Espacio Público y 1 Infancia. Se hizo acompañamiento técnico para la formulación o reformulación de 13 políticas públicas: Vendedoras y vendedores informales, Lectura, Escritura y Oralidad, Discapacidad, Migrantes, Acción Climática, Salud Mental, Peatón, acción comunal, participación incidente, Movilidad motorizada de cero, Étnicas, Economía cultural y creativa; y de Seguridad, convivencia y justicia. Se emitieron 15 conceptos técnicos de incorporación de enfoque de género en políticas distritales, en el marco del ciclo de política Pública. Se consolidaron 4 reportes de seguimiento de productos de la DDDP 2 para la PPMYEG y 2 para la PPASP y se consolidó la versión final de las matrices de plan de acción de la PPMYEG y PPASP incluyendo los ajustes aprobados para los dos políticas. Se adelantó el reporte cualitativo de indicadores de resultados para I trimestre 2023 y cuantitativo vigencia 2022 de la PPMYEG y PPASP. Se ajustó el plan de acción de la PPMYEG con los ajustes solicitados por la Secretaría de planeación para solucionar inconsistencias</t>
    </r>
  </si>
  <si>
    <t>Sigla</t>
  </si>
  <si>
    <t>Definición</t>
  </si>
  <si>
    <t>IES</t>
  </si>
  <si>
    <t>Institución de Educación Superior</t>
  </si>
  <si>
    <t>SDIG</t>
  </si>
  <si>
    <t>Sello Distrital de Igualdad De Género</t>
  </si>
  <si>
    <t>ASCUN</t>
  </si>
  <si>
    <t>Asociación Colombiana de Universidades</t>
  </si>
  <si>
    <t>C-40</t>
  </si>
  <si>
    <t xml:space="preserve">Grupo de Liderazgo Climático </t>
  </si>
  <si>
    <t>POT</t>
  </si>
  <si>
    <t>Plan de Ordenamiento Territorial</t>
  </si>
  <si>
    <t>IVE</t>
  </si>
  <si>
    <t>Interrupción Voluntaria del Embarazo</t>
  </si>
  <si>
    <t>DASCD</t>
  </si>
  <si>
    <t>Departamento Administrativo del Servicio Civil Distrital</t>
  </si>
  <si>
    <t>CIOM</t>
  </si>
  <si>
    <t>Casas de Igualdad de Oportunidades para las Mujeres</t>
  </si>
  <si>
    <t>GIZ</t>
  </si>
  <si>
    <t>Agencia de Cooperación Internacional Alemana</t>
  </si>
  <si>
    <t>CCM</t>
  </si>
  <si>
    <t>Consejo Consultivo de Mujeres</t>
  </si>
  <si>
    <t>PDET</t>
  </si>
  <si>
    <t>Programas de Desarrollo con Enfoque Territorial</t>
  </si>
  <si>
    <t>JEP</t>
  </si>
  <si>
    <t>Jurisdicción Especial para la Paz</t>
  </si>
  <si>
    <t>GPAZ</t>
  </si>
  <si>
    <t>Grupo de Género en la Paz (grupo de organizaciones nacionales e internacionales)</t>
  </si>
  <si>
    <t>PPASP</t>
  </si>
  <si>
    <t>Política Pública de Actividades Sexuales Pagadas</t>
  </si>
  <si>
    <t>PPMyEG</t>
  </si>
  <si>
    <t>Política Pública de Mujeres y Equidad de Género</t>
  </si>
  <si>
    <t>PP</t>
  </si>
  <si>
    <t>Política Pública</t>
  </si>
  <si>
    <t>ICFES</t>
  </si>
  <si>
    <t>Instituto Colombiano para la Evaluación de la Educación</t>
  </si>
  <si>
    <t>UNAD</t>
  </si>
  <si>
    <t>Universidad Nacional Abierta y a Distancia</t>
  </si>
  <si>
    <t>IDRD</t>
  </si>
  <si>
    <t>Instituto Distrital de Recreación y Deporte</t>
  </si>
  <si>
    <t>PC</t>
  </si>
  <si>
    <t>Derecho a la paz y convivencia con equidad de género</t>
  </si>
  <si>
    <t>PYR</t>
  </si>
  <si>
    <t>Derecho a la participación y representación con equidad</t>
  </si>
  <si>
    <t>TID</t>
  </si>
  <si>
    <t>Derecho al trabajo en condiciones de igualdad y dignidad</t>
  </si>
  <si>
    <t>SP</t>
  </si>
  <si>
    <t>Derecho a la salud plena</t>
  </si>
  <si>
    <t>DED</t>
  </si>
  <si>
    <t>Derecho a la educación con equidad</t>
  </si>
  <si>
    <t>DCLS</t>
  </si>
  <si>
    <t>Derecho a una cultura libre de sexismo</t>
  </si>
  <si>
    <t>HVD</t>
  </si>
  <si>
    <t>Derecho al hábitat y vivienda digna</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</si>
  <si>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</si>
  <si>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</si>
  <si>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</si>
  <si>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</si>
  <si>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</si>
  <si>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</si>
  <si>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</si>
  <si>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</si>
  <si>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</si>
  <si>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3. Implementar de manera transversal el enfoque de género y las políticas públicas lideradas por la SDMujer, en los 15 sectores de la administración distrital</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</si>
  <si>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</si>
  <si>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</si>
  <si>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</si>
  <si>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</si>
  <si>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</si>
  <si>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</si>
  <si>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</si>
  <si>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</si>
  <si>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</si>
  <si>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</si>
  <si>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</si>
  <si>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</si>
  <si>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</si>
  <si>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</si>
  <si>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</si>
  <si>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</si>
  <si>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</si>
  <si>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</si>
  <si>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</si>
  <si>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</si>
  <si>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</si>
  <si>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</si>
  <si>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</si>
  <si>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Implementar la Política Pública de Mujeres y Equidad de género en los sectores responsables del cumplimiento de su plan de acción.  
(Meta 4 y 6)</t>
  </si>
  <si>
    <t xml:space="preserve">Política Pública de Mujeres y Equidad de Género en los sectores responsables del cumplimiento de su plan de acción implementada. </t>
  </si>
  <si>
    <t>Constante</t>
  </si>
  <si>
    <t xml:space="preserve">Fórmula: (Número de políticas públicas implementadas) 
La meta de implementación de la Política Pública de Mujeres y Equidad de Género se realiza de manera constante en la Administración Distrital </t>
  </si>
  <si>
    <t>Mensual</t>
  </si>
  <si>
    <t>Informes de implementación de la Política Pública de Mujeres y Equidad de Género, solicitudes de seguimiento y retroalimentación trimestrales para la implementación de la PPMYEG, acompañamientos técnicos realizados a los sectores de la administración distrital para la implementación de la PPMYEG</t>
  </si>
  <si>
    <t>Incorporar de manera transversal, en los 15 sectores de la administración distrital y en las localidades, el enfoque de género y de derechos de las mujeres (Meta 1 y 5)</t>
  </si>
  <si>
    <t>Estrategia de transversalización implementada en los 15 sectores de la Administración Distrital</t>
  </si>
  <si>
    <t>Estrategia</t>
  </si>
  <si>
    <t xml:space="preserve">Fórmula: (Número de estrategias implementadas)
La meta de implementación de la estrategia de transversalización se realiza de manera constante en la Administración Distrital </t>
  </si>
  <si>
    <t xml:space="preserve">Informes, documentos de lineamientos, actas de reunión y listados de asistencia </t>
  </si>
  <si>
    <t>Gestión de Polìticas Pùblicas</t>
  </si>
  <si>
    <t>Socializar documento guía metodológica sobre el seguimiento  con enfoque de género en la UTA de la CIM</t>
  </si>
  <si>
    <t>Documento guía metodológica sobre el seguimiento con enfoque de género en la UTA de la CIM socializado</t>
  </si>
  <si>
    <t>Suma</t>
  </si>
  <si>
    <t>Socialización</t>
  </si>
  <si>
    <t>Formula: (Número de socializaciones realizadas)</t>
  </si>
  <si>
    <t>Anual</t>
  </si>
  <si>
    <t>1. Acta de la UTA 
2. Presentación socialización de la Guía</t>
  </si>
  <si>
    <t xml:space="preserve">Transversalización del Enfoque de Género y Diferencial para las mujeres </t>
  </si>
  <si>
    <t>Apoyar técnicamente la implementación de los siete derechos de la PPMyEG a cargo de la DDDP</t>
  </si>
  <si>
    <t>Documentos técnicos actualizados de los siete Derechos de la PPMYEG a cargo de la DDDP</t>
  </si>
  <si>
    <t>Porcentaje</t>
  </si>
  <si>
    <t>Fórmula: (Avance en actualización de documentos técnicos realizado / Avance en los 7 documentos técnicos programado) * 100</t>
  </si>
  <si>
    <t xml:space="preserve">Trimestral </t>
  </si>
  <si>
    <t>Documentos técnicos de derechos actualizados</t>
  </si>
  <si>
    <t>N/A
Esta actividad cuenta con programación trimestral, por lo tanto, no se informan avances durante el mes de julio 2023.</t>
  </si>
  <si>
    <t>En el primer trimestre se avanzó en la identificación de la información cuantitativa de fuentes secundarias que se requiere para actualizar los 7 documentos técnicos de derechos y se solicitó esta información al OMEG. Asimismo, se actualizó el capítulo de marco normativo de los 7 documentos técnicos de derechos.
En el segundo trimestre se avanzó en la actualización del capítulo de diagnóstico de cada derecho, incorporando información cualitativa y cuantitativa proveniente de fuentes primarias y secundarias oficiales.</t>
  </si>
  <si>
    <t>Realizar los informes de asistencia técnica para la transversalización del enfoque de género de cada uno de los 15 sectores de la Administración Distrital.</t>
  </si>
  <si>
    <t>Porcentaje de avance en los informes de asistencia técnica para la transversalización del enfoque de género para cada uno de los 15 sectores de la Administración Distrital.</t>
  </si>
  <si>
    <t xml:space="preserve">Suma </t>
  </si>
  <si>
    <t>Fórmula: (Avance en los capítulos de los informes de asistencia técnica realizados/ Avance en los capitulos de los informes de asistencia técnica programado)*100
Quince (15) informes, son realizados por capitulos, cada trimestre se reporta un número de capitulos de avance.</t>
  </si>
  <si>
    <t>15 informes de asistencia técnica para la transversalización del enfoque de género para cada uno de los 15 sectores de la Administración Distrital.</t>
  </si>
  <si>
    <t>Se realizaron los informes de asistencia técnica para la transversalización del enfoque de género de los 15 sectores de la Administración Distrital, de los meses de febrero a junio de 2023.</t>
  </si>
  <si>
    <t>Desarrollar sesiones de  la secretaría técnica de la CIM</t>
  </si>
  <si>
    <t>Número de sesiones de la Comisión Intersectorial de Mujeres con Secretaría técnica</t>
  </si>
  <si>
    <t>Sesiones</t>
  </si>
  <si>
    <t>Fórmula: (No. de sesiones de CIM realizadas)</t>
  </si>
  <si>
    <t>Semestral</t>
  </si>
  <si>
    <t>1. Actas de la CIM
2. Informes de la CIM</t>
  </si>
  <si>
    <t xml:space="preserve">Se realizó y publicó informe de gestión de la comisión Intersectorial de Mujeres , correspondiente al segundo trimestre del 2023. </t>
  </si>
  <si>
    <t xml:space="preserve">Informe de gestión de la Comisión Intersectorial de Mujeres correspondiente al primer trimestre de 2023,  realizaciòn de la primera sesiòn de la Comisiòn, se realizó y publicó informe de gestión de la comisión Intersectorial de Mujeres , correspondiente al segundo trimestre del 2023. </t>
  </si>
  <si>
    <t xml:space="preserve">Coordinar la Unidad Técnica de Apoyo (UTA) de la Comisión Intersectorial de Mujeres </t>
  </si>
  <si>
    <t>Número de Sesiones de la UTA realizadas</t>
  </si>
  <si>
    <t>Fórmula: Número  de sesiones de UTA realizadas</t>
  </si>
  <si>
    <t>1. Actas de la UTA 
2. Presentaciones UTA</t>
  </si>
  <si>
    <t xml:space="preserve">Se realizó la séptima sesión de la Unidad Técnica de Apoyo de la Comisión Intersectorial de Mujeres , llevada a cabo de manera asincrónica y en la cual se abordaron los siguientes temas: Calendario de reportes de acciones (PPMYEG- PPASP- Planes de Trabajo sello en Igualdad-LOGROS), Consolidado y resultados de los logros de Transversalización de género 2023 y alertas frente al cumplimiento de estos y avances y resultados de la marcación del Trazador Presupuestal de Igualdad y Equidad de Género 2023 (Preliminar). El acta se encuentra en proceso de aprobación. </t>
  </si>
  <si>
    <t xml:space="preserve">Se envía a los 15 sectores oficio de solicitud de delegaciones de la Comisión Intersectorial de Mujeres – CIM y su UTA, la propuesta de plan de acción 2023 y cronograma de sesiones. La primera sesión de la UTA se realiza de manera asincrónica para definir los planes de acción de la CIM y UTA 2023. En la segunda sesión, se presenta el balance de la propuesta de los planes de acción CIM y UTA 2023, aspectos generales de la socialización de buenas prácticas de entidades y conmemoración del 8M. Se socializa el cronograma de entrega de reportes 2023 de las PPMyEG y PPASP. Se realiza la tercera sesión de la Unidad Técnica de Apoyo para socializar la matriz de buenas prácticas y logros de Transversalización de Género de los sectores 2023. Se realiza la cuarta sesión de la Unidad Técnica de Apoyo para socializar las acciones sectoriales realizadas en el marco del 8M, la buena práctica del sector Ambiente, ajustes al plan de acción de la PPMyEG y reportes de Políticas Públicas 2023. Se realiza la quinta sesión de la Unidad Técnica de Apoyo para socializar los resultados de la primera fase de “En Igualdad” Sello Distrital de Igualdad de Género, balance de marcación Trazador Presupuestal de Igualdad y Equidad de Género 2022 y compromisos de los sectores sobre la marcación 2023. Se realiza primera sesión de la CIM. Se llevó a cabo la sesión 6 de la Unidad Técnica de Apoyo de la CIM, de acuerdo con la agenda aprobada: Socializar instrumento de seguimiento y monitoreo del plan de acción, las decisiones y compromisos de la Comisión Intersectorial de Mujeres y su Unidad Técnica de Apoyo y socialización de buenas prácticas con enfoque de género: sectores Gobierno, Seguridad y Salud (el acta de la sexta sesión se encuentra en proceso de aprobación). Se realizó la séptima sesión de la Unidad Técnica de Apoyo de la Comisión Intersectorial de Mujeres , llevada a cabo de manera asincrónica y en la cual se abordaron los siguientes temas: Calendario de reportes de acciones (PPMYEG- PPASP- Planes de Trabajo sello en Igualdad-LOGROS), Consolidado y resultados de los logros de Transversalización de género 2023 y alertas frente al cumplimiento de estos y avances y resultados de la marcación del Trazador Presupuestal de Igualdad y Equidad de Género 2023 (Preliminar). El acta se encuentra en proceso de aprobación. </t>
  </si>
  <si>
    <t>ELABORÓ</t>
  </si>
  <si>
    <t xml:space="preserve">Firma: </t>
  </si>
  <si>
    <t>APROBÓ (Según aplique Gerenta de proyecto, Lider técnica y responsable de proceso)</t>
  </si>
  <si>
    <t>Firma:</t>
  </si>
  <si>
    <t>REVISÓ OFICINA ASESORA DE PLANEACIÓN</t>
  </si>
  <si>
    <t xml:space="preserve">VoBo. </t>
  </si>
  <si>
    <t>Nombre: CLARA LÓPEZ GARCÍA</t>
  </si>
  <si>
    <t>Nombre: ANGIE PAOLA MESA</t>
  </si>
  <si>
    <t>Nombre:</t>
  </si>
  <si>
    <t>Nombre: SANDRA CATALINA CAMPOS ROMERO</t>
  </si>
  <si>
    <t>Cargo: DIRECTORA DE DERECHOS Y DISEÑO DE POLÍTICA- LIDERESA TÉCNICA Y RESPONSABLE DEL PROCESO</t>
  </si>
  <si>
    <t>Cargo: SUBSECRETARIA DEL CUIDADO Y POLÍTICAS DE IGUALDAD- GERENTA</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</si>
  <si>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</si>
  <si>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</si>
  <si>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</si>
  <si>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</si>
  <si>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</si>
  <si>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</si>
  <si>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</si>
  <si>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</si>
  <si>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</si>
  <si>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</si>
  <si>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</si>
  <si>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</si>
  <si>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</si>
  <si>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</si>
  <si>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</si>
  <si>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</si>
  <si>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</si>
  <si>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</si>
  <si>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</si>
  <si>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</si>
  <si>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</si>
  <si>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</si>
  <si>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</si>
  <si>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</si>
  <si>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</si>
  <si>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</si>
  <si>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</si>
  <si>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</si>
  <si>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</si>
  <si>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</si>
  <si>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</si>
  <si>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</si>
  <si>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</si>
  <si>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</si>
  <si>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</si>
  <si>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</si>
  <si>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</si>
  <si>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</si>
  <si>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</si>
  <si>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</si>
  <si>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</si>
  <si>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</si>
  <si>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</si>
  <si>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</si>
  <si>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</si>
  <si>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</si>
  <si>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</si>
  <si>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</si>
  <si>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</si>
  <si>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</si>
  <si>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</si>
  <si>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</si>
  <si>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</si>
  <si>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</si>
  <si>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</si>
  <si>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</si>
  <si>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</si>
  <si>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</si>
  <si>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</si>
  <si>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</si>
  <si>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</si>
  <si>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</si>
  <si>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</si>
  <si>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</si>
  <si>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</si>
  <si>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</si>
  <si>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</si>
  <si>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</si>
  <si>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</si>
  <si>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</si>
  <si>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</si>
  <si>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</si>
  <si>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</si>
  <si>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</si>
  <si>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</si>
  <si>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</si>
  <si>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</si>
  <si>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</si>
  <si>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</si>
  <si>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</si>
  <si>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</si>
  <si>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</si>
  <si>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</si>
  <si>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</si>
  <si>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</si>
  <si>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</si>
  <si>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</si>
  <si>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</si>
  <si>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</si>
  <si>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</si>
  <si>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</si>
  <si>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</si>
  <si>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</si>
  <si>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</si>
  <si>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</si>
  <si>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</si>
  <si>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</si>
  <si>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</si>
  <si>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</si>
  <si>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</si>
  <si>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</si>
  <si>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</si>
  <si>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</si>
  <si>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</si>
  <si>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</si>
  <si>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</si>
  <si>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</si>
  <si>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</si>
  <si>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</si>
  <si>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</si>
  <si>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</si>
  <si>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</si>
  <si>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</si>
  <si>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</si>
  <si>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</si>
  <si>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</si>
  <si>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</si>
  <si>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</si>
  <si>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</si>
  <si>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</si>
  <si>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</si>
  <si>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</si>
  <si>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</si>
  <si>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</si>
  <si>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</si>
  <si>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</si>
  <si>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</si>
  <si>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</si>
  <si>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</si>
  <si>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</si>
  <si>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</si>
  <si>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</si>
  <si>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</si>
  <si>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</si>
  <si>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</si>
  <si>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</si>
  <si>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</si>
  <si>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</si>
  <si>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</si>
  <si>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</si>
  <si>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</si>
  <si>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</si>
  <si>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</si>
  <si>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</si>
  <si>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</si>
  <si>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</si>
  <si>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</si>
  <si>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</si>
  <si>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</si>
  <si>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</si>
  <si>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</si>
  <si>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</si>
  <si>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</si>
  <si>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</si>
  <si>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</si>
  <si>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</si>
  <si>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</si>
  <si>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</si>
  <si>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</si>
  <si>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</si>
  <si>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</si>
  <si>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</si>
  <si>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</si>
  <si>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</si>
  <si>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</si>
  <si>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</si>
  <si>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</si>
  <si>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</si>
  <si>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</si>
  <si>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</si>
  <si>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</si>
  <si>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</si>
  <si>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</si>
  <si>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</si>
  <si>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</si>
  <si>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</si>
  <si>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</si>
  <si>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</si>
  <si>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</si>
  <si>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</si>
  <si>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</si>
  <si>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</si>
  <si>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</si>
  <si>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</si>
  <si>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</si>
  <si>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</si>
  <si>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</si>
  <si>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</si>
  <si>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</si>
  <si>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</si>
  <si>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</si>
  <si>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</si>
  <si>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</si>
  <si>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</si>
  <si>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</si>
  <si>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</si>
  <si>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</si>
  <si>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</si>
  <si>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</si>
  <si>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</si>
  <si>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</si>
  <si>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</si>
  <si>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</si>
  <si>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</si>
  <si>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</si>
  <si>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</si>
  <si>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</si>
  <si>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</si>
  <si>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</si>
  <si>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</si>
  <si>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</si>
  <si>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</si>
  <si>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</si>
  <si>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</si>
  <si>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</si>
  <si>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</si>
  <si>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</si>
  <si>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</si>
  <si>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</si>
  <si>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</si>
  <si>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</si>
  <si>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</si>
  <si>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</si>
  <si>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</si>
  <si>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</si>
  <si>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</si>
  <si>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</si>
  <si>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</si>
  <si>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</si>
  <si>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</si>
  <si>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</si>
  <si>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</si>
  <si>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</si>
  <si>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</si>
  <si>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</si>
  <si>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</si>
  <si>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</si>
  <si>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</si>
  <si>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</si>
  <si>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</si>
  <si>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</si>
  <si>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</si>
  <si>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</si>
  <si>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</si>
  <si>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</si>
  <si>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</si>
  <si>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</si>
  <si>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</si>
  <si>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</si>
  <si>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</si>
  <si>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</si>
  <si>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</si>
  <si>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</si>
  <si>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</si>
  <si>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</si>
  <si>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</si>
  <si>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</si>
  <si>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</si>
  <si>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</si>
  <si>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</si>
  <si>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</si>
  <si>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</si>
  <si>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</si>
  <si>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</si>
  <si>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</si>
  <si>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</si>
  <si>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</si>
  <si>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</si>
  <si>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</si>
  <si>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</si>
  <si>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</si>
  <si>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</si>
  <si>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</si>
  <si>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</si>
  <si>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</si>
  <si>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</si>
  <si>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</si>
  <si>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</si>
  <si>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</si>
  <si>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</si>
  <si>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</si>
  <si>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</si>
  <si>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</si>
  <si>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</si>
  <si>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</si>
  <si>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</si>
  <si>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r>
      <t xml:space="preserve">Ene-Jul: Concertación y monitoreo a los reportes de logros de transversalización de género para 15 sectores. Acompañamiento y realización de ajustes a las propuestas de planes de trabajo en el marco del Sello Distrital de Igualdad de Género en 25 entidades priorizadas para la primera fase. Participación y acompañamiento técnico a mesas, comités y comisiones del distrito. Acompañamiento técnico para la implementación del enfoque de género en 15 sectores distritales mediante sensibilizaciones, documentos, bullets y conceptos técnicos. Realización de la primera sesión de la Comisión Intersectorial de Mujeres -CIM y las sesiones de la I a la VII de la UTA. Se realizó la revisión y actualización de los documentos que componen la metodología de indicadores con enfoque de género. Se desarrollaron dos talleres magistrales sobre Trazador Presupuestal de Igualdad y Equidad de Género, se enviaron propuestas de marcación 2023 a 44 entidades y se realizó el acompañamiento en el uno a uno de las entidades. Se realizó una reunión con la Universidad de Nebraska con el fin de mostrar los avances del TPIEG en Bogotá con sus generalidades y funcionamiento.
 SDIG. </t>
    </r>
    <r>
      <rPr>
        <u/>
        <sz val="11"/>
        <color rgb="FF000000"/>
        <rFont val="Times New Roman"/>
        <family val="1"/>
      </rPr>
      <t>Sector público</t>
    </r>
    <r>
      <rPr>
        <sz val="11"/>
        <color rgb="FF000000"/>
        <rFont val="Times New Roman"/>
        <family val="1"/>
      </rPr>
      <t>: versiones finales de diagnósticos institucionales de 25 entidades Distritales. Se socializaron y enviaron los diagnósticos institucionales y la propuesta de plan de trabajo a 25 entidades.  se convocaron 35 entidades para la Fase 2.</t>
    </r>
    <r>
      <rPr>
        <sz val="11"/>
        <color rgb="FF00B050"/>
        <rFont val="Times New Roman"/>
        <family val="1"/>
      </rPr>
      <t xml:space="preserve"> </t>
    </r>
    <r>
      <rPr>
        <sz val="11"/>
        <color theme="1"/>
        <rFont val="Times New Roman"/>
        <family val="1"/>
      </rPr>
      <t>Implementación de instrumentos de revisión de lenguaje escrito y visual a 14 entidades.</t>
    </r>
    <r>
      <rPr>
        <sz val="11"/>
        <color rgb="FF000000"/>
        <rFont val="Times New Roman"/>
        <family val="1"/>
      </rPr>
      <t xml:space="preserve"> </t>
    </r>
    <r>
      <rPr>
        <u/>
        <sz val="11"/>
        <color rgb="FF000000"/>
        <rFont val="Times New Roman"/>
        <family val="1"/>
      </rPr>
      <t>Sector privado:</t>
    </r>
    <r>
      <rPr>
        <sz val="11"/>
        <color rgb="FF000000"/>
        <rFont val="Times New Roman"/>
        <family val="1"/>
      </rPr>
      <t xml:space="preserve"> Autodiagnósticos para sector privado aprobada y socializada con 13 empresas. Adhesiones de </t>
    </r>
    <r>
      <rPr>
        <sz val="11"/>
        <color theme="1"/>
        <rFont val="Times New Roman"/>
        <family val="1"/>
      </rPr>
      <t>15</t>
    </r>
    <r>
      <rPr>
        <sz val="11"/>
        <color rgb="FF000000"/>
        <rFont val="Times New Roman"/>
        <family val="1"/>
      </rPr>
      <t xml:space="preserve"> empresas e IES al Pacto de Ciudad de Igualdad de Género. Evento de premiación de las entidades públicas de acuerdo a los resultados del Ranking del Sello En Igualdad y entrega de insignias de reconocimiento a 21 organizaciones del sector privado. Aplicación de la herramienta de autodiagnostico para 11 organizaciones del sector privado. Se implementaron</t>
    </r>
    <r>
      <rPr>
        <sz val="11"/>
        <color theme="1"/>
        <rFont val="Times New Roman"/>
        <family val="1"/>
      </rPr>
      <t xml:space="preserve"> 9 talleres del portafolio a 195 personas. Se</t>
    </r>
    <r>
      <rPr>
        <sz val="11"/>
        <color rgb="FF000000"/>
        <rFont val="Times New Roman"/>
        <family val="1"/>
      </rPr>
      <t xml:space="preserve"> realizó desayuno de trabajo con el sector privado, 12 empresas, organizaciones e IES se adhidieron al Pacto de Ciudad de Igualdad de Género.</t>
    </r>
  </si>
  <si>
    <r>
      <rPr>
        <b/>
        <sz val="11"/>
        <color rgb="FF000000"/>
        <rFont val="Times New Roman"/>
        <family val="1"/>
      </rPr>
      <t>Acumulado:</t>
    </r>
    <r>
      <rPr>
        <sz val="11"/>
        <color rgb="FF000000"/>
        <rFont val="Times New Roman"/>
        <family val="1"/>
      </rPr>
      <t xml:space="preserve"> </t>
    </r>
    <r>
      <rPr>
        <u/>
        <sz val="11"/>
        <color rgb="FF000000"/>
        <rFont val="Times New Roman"/>
        <family val="1"/>
      </rPr>
      <t>Supervisión del Convenio 819-2021</t>
    </r>
    <r>
      <rPr>
        <sz val="11"/>
        <color rgb="FF000000"/>
        <rFont val="Times New Roman"/>
        <family val="1"/>
      </rPr>
      <t xml:space="preserve"> se revisaron los VII, VIII y IX Informes Bimensuales. </t>
    </r>
    <r>
      <rPr>
        <u/>
        <sz val="11"/>
        <color rgb="FF000000"/>
        <rFont val="Times New Roman"/>
        <family val="1"/>
      </rPr>
      <t>En el marco de la implementación del Sello de Igualdad de Género Distrital:</t>
    </r>
    <r>
      <rPr>
        <sz val="11"/>
        <color rgb="FF000000"/>
        <rFont val="Times New Roman"/>
        <family val="1"/>
      </rPr>
      <t xml:space="preserve"> a) De enero a marzo se cuenta con versiones finales de diagnósticos institucionales de 25 entidades Distritales. b) Se corroboró la asignación de puntaje de los diagnósticos institucionales de las entidades de los primeros 5 lugares del Ranking del Sello En Igualdad. c) De enero a marzo se realizaron los preparativos e implementación del evento de premiación de las entidades públicas de acuerdo a sus resultados del Ranking del Sello En Igualdad. d) Se realizó el alistamiento de insumos para la reuniones de socialización de resultados de los diagnósticos institucionales de 25 entidades e) Se socializaron los resultados de los diagnósticos institucionales y la propuesta de plan de trabajo a 25 entidades a través de reuniones y envío de documentos para su validación. f) se realizó convocatoria a 35 entidades Distritales para la Fase 2, g) se realizaron 2 talleres</t>
    </r>
    <r>
      <rPr>
        <sz val="11"/>
        <color theme="1"/>
        <rFont val="Times New Roman"/>
        <family val="1"/>
      </rPr>
      <t xml:space="preserve"> y 2 reuniones de socialización</t>
    </r>
    <r>
      <rPr>
        <sz val="11"/>
        <color rgb="FF000000"/>
        <rFont val="Times New Roman"/>
        <family val="1"/>
      </rPr>
      <t xml:space="preserve"> sobre el funcionamiento del sello destinado a entidades Distritales priorizadas en la Fase 2. h) socialización de metodologías del sello a 2 entidades distritales de capital mixto. i) Implementación de instrumentos de revisión de lenguaje escrito y visut</t>
    </r>
    <r>
      <rPr>
        <sz val="11"/>
        <color theme="1"/>
        <rFont val="Times New Roman"/>
        <family val="1"/>
      </rPr>
      <t>al a 14 entidades</t>
    </r>
    <r>
      <rPr>
        <sz val="11"/>
        <color rgb="FF000000"/>
        <rFont val="Times New Roman"/>
        <family val="1"/>
      </rPr>
      <t>.</t>
    </r>
  </si>
  <si>
    <t xml:space="preserve">Julio: Se realizó la retroalimentación de los reportes del segundo trimestre de 2023 de los productos del Plan de Acción del CONPES DC., 14 de 2020 de la Política Pública de Mujeres y Equidad de Género (PPMYEG) de los sectores: Educación, Movilidad, Cultura, Jurídica, Hábitat y Ambiente. Se realizó consolidación del plan de acción 2023 PPMYEG con los reportes oficiales sectoriales recibidos a corte de junio. 
Se realizó revisión y retroalimentación de los reportes del segundo trimestre de 2023 de los productos del Plan de Acción del CONPES DC., 11 de 2019 de la Política Pública de Actividades Sexuales Pagadas (PPASP) de los sectores: Educación, Jurídica, Hábitat, Cultura, Ambiente y Mujeres. Se realizó actualización de la matriz de consolidación de reportes del plan de acción conforme a información recibida a corte de junio.
Se realizó revisión, análisis y retroalimentación del reporte de junio de logros de transversalización de género de los 15 sectores de la Administración Distrital. Se elaboró matriz por localidades, la cual registra información de territorialización reportada por los sectores en el plan de acción de la PPMYEG.
</t>
  </si>
  <si>
    <r>
      <t>Paz:</t>
    </r>
    <r>
      <rPr>
        <sz val="11"/>
        <color rgb="FF000000"/>
        <rFont val="Times New Roman"/>
        <family val="1"/>
      </rPr>
      <t xml:space="preserve"> Articulación Mesa Reincorporación, Mesa Intersectorial de Paz. Reporte II trimestre plan acción víctimas.
</t>
    </r>
    <r>
      <rPr>
        <u/>
        <sz val="11"/>
        <color rgb="FF000000"/>
        <rFont val="Times New Roman"/>
        <family val="1"/>
      </rPr>
      <t>Participación:</t>
    </r>
    <r>
      <rPr>
        <sz val="11"/>
        <color rgb="FF000000"/>
        <rFont val="Times New Roman"/>
        <family val="1"/>
      </rPr>
      <t xml:space="preserve"> Reunión S.Integración Social participación mujeres habitantes calle. Mesa técnica Acuerdo Distrital participación niñas y adolescentes. Matriz para consolidar diagnóstico situación derechos para agendas CCM. Metodología sensibilización a ciudadanía.
</t>
    </r>
    <r>
      <rPr>
        <u/>
        <sz val="11"/>
        <color rgb="FF000000"/>
        <rFont val="Times New Roman"/>
        <family val="1"/>
      </rPr>
      <t>Participación-Hábita</t>
    </r>
    <r>
      <rPr>
        <sz val="11"/>
        <color rgb="FF000000"/>
        <rFont val="Times New Roman"/>
        <family val="1"/>
      </rPr>
      <t xml:space="preserve">t: Articulación Sistema Participación POT.
</t>
    </r>
    <r>
      <rPr>
        <u/>
        <sz val="11"/>
        <color rgb="FF000000"/>
        <rFont val="Times New Roman"/>
        <family val="1"/>
      </rPr>
      <t>Trabajo:</t>
    </r>
    <r>
      <rPr>
        <sz val="11"/>
        <color rgb="FF000000"/>
        <rFont val="Times New Roman"/>
        <family val="1"/>
      </rPr>
      <t xml:space="preserve"> Articulación S.Movilidad y Avantia proyecto barreras género sector transporte. Documento de sentido conmemoración 22 Julio.
</t>
    </r>
    <r>
      <rPr>
        <u/>
        <sz val="11"/>
        <color rgb="FF000000"/>
        <rFont val="Times New Roman"/>
        <family val="1"/>
      </rPr>
      <t>Salud:</t>
    </r>
    <r>
      <rPr>
        <sz val="11"/>
        <color rgb="FF000000"/>
        <rFont val="Times New Roman"/>
        <family val="1"/>
      </rPr>
      <t xml:space="preserve"> Articulación Mesa intersectorial IVE, Mesa Prevención Maternidades Tempranas, S.Salud estrategia IVE. Participación sesión JAL Chapinero sobre IVE. Reporte plan acción mesa maternidades tempranas. Avance documento barreras acceso servicios de salud. 1 sensibilización a Comité Lactancia Materna. Reunión interna preparatoria conmemoración 28 Sept.
</t>
    </r>
    <r>
      <rPr>
        <u/>
        <sz val="11"/>
        <color rgb="FF000000"/>
        <rFont val="Times New Roman"/>
        <family val="1"/>
      </rPr>
      <t>Educación:</t>
    </r>
    <r>
      <rPr>
        <sz val="11"/>
        <color rgb="FF000000"/>
        <rFont val="Times New Roman"/>
        <family val="1"/>
      </rPr>
      <t xml:space="preserve">  Articulación consejo consultivo PP educativa. Reunión preparatoria Mesa prevención violencias género en universidades. Revisión criterios Sello para IES. Revisión autodiagnóstico Sello para IES. Avance 2 productos PP Educativa. Reuniones con 4 IES para presentación Sello.
</t>
    </r>
    <r>
      <rPr>
        <u/>
        <sz val="11"/>
        <color rgb="FF000000"/>
        <rFont val="Times New Roman"/>
        <family val="1"/>
      </rPr>
      <t>Cultura:</t>
    </r>
    <r>
      <rPr>
        <sz val="11"/>
        <color rgb="FF000000"/>
        <rFont val="Times New Roman"/>
        <family val="1"/>
      </rPr>
      <t xml:space="preserve"> Propuestas articulación Museo Quinta Bolívar y SOFA. Reunión Bibliored articulación SOFA. Avance producto PP Lectura. 3 sensibilizaciones: 1 a ciudadanía, 1 a empresas privadas. 1 Alcaldía Puente Aranda.
</t>
    </r>
    <r>
      <rPr>
        <u/>
        <sz val="11"/>
        <color rgb="FF000000"/>
        <rFont val="Times New Roman"/>
        <family val="1"/>
      </rPr>
      <t>Hábitat:</t>
    </r>
    <r>
      <rPr>
        <sz val="11"/>
        <color rgb="FF000000"/>
        <rFont val="Times New Roman"/>
        <family val="1"/>
      </rPr>
      <t xml:space="preserve"> Reporte y avance producto PP Espacio Público. Articulación S.Planeación agenda mujeres en POT y acciones afirmativas Sello. 1 sensibilización a talento humano SDMujer.</t>
    </r>
  </si>
  <si>
    <r>
      <t>Paz</t>
    </r>
    <r>
      <rPr>
        <sz val="11"/>
        <color rgb="FF000000"/>
        <rFont val="Times New Roman"/>
        <family val="1"/>
      </rPr>
      <t xml:space="preserve">: Articulación temas de paz en espacios e instancias sectoriales e intersectoriales. Reportes seguimiento Política Víctimas, PAD, Subcomité Memoria y Mesa Reincorporación. 2 sensibilizaciones. </t>
    </r>
    <r>
      <rPr>
        <u/>
        <sz val="11"/>
        <color rgb="FF000000"/>
        <rFont val="Times New Roman"/>
        <family val="1"/>
      </rPr>
      <t>Participación:</t>
    </r>
    <r>
      <rPr>
        <sz val="11"/>
        <color rgb="FF000000"/>
        <rFont val="Times New Roman"/>
        <family val="1"/>
      </rPr>
      <t xml:space="preserve"> Articulación temas participación en espacios sectoriales e intersectoriales. Propuesta fortalecimiento CCM. Articulación agendas mujeres CCM. Avance producto PP Acción Comunal. </t>
    </r>
    <r>
      <rPr>
        <u/>
        <sz val="11"/>
        <color rgb="FF000000"/>
        <rFont val="Times New Roman"/>
        <family val="1"/>
      </rPr>
      <t>Trabajo:</t>
    </r>
    <r>
      <rPr>
        <sz val="11"/>
        <color rgb="FF000000"/>
        <rFont val="Times New Roman"/>
        <family val="1"/>
      </rPr>
      <t xml:space="preserve"> Articulación SDMovilidad y AVANTIA. Avance productos Acuerdo Plazas Mercado, PPASP y cartilla proceso disciplinario. Documento sentido conmemoración 22 Julio. </t>
    </r>
    <r>
      <rPr>
        <u/>
        <sz val="11"/>
        <color rgb="FF000000"/>
        <rFont val="Times New Roman"/>
        <family val="1"/>
      </rPr>
      <t>Salud:</t>
    </r>
    <r>
      <rPr>
        <sz val="11"/>
        <color rgb="FF000000"/>
        <rFont val="Times New Roman"/>
        <family val="1"/>
      </rPr>
      <t xml:space="preserve"> Articulación temas de salud, IVE, derechos sexuales y reproductivos, salud mental, prevención maternidades tempranas, lactancia materna. Avance documento barreas acceso salud. 4 sensibilizaciones. Conmemoración 28 Mayo, preparación conmemoración 28 Sept. </t>
    </r>
    <r>
      <rPr>
        <u/>
        <sz val="11"/>
        <color rgb="FF000000"/>
        <rFont val="Times New Roman"/>
        <family val="1"/>
      </rPr>
      <t>Educación:</t>
    </r>
    <r>
      <rPr>
        <sz val="11"/>
        <color rgb="FF000000"/>
        <rFont val="Times New Roman"/>
        <family val="1"/>
      </rPr>
      <t xml:space="preserve"> Articulación interna e intersectorial temas educación superior y proyecto acción climática C40. Avance producto PP Educativa. Avances Sello para universidades. 2 Mesas prevención violencias IES. 9 sensibilizaciones. Conmemoración 21 Junio. </t>
    </r>
    <r>
      <rPr>
        <u/>
        <sz val="11"/>
        <color rgb="FF000000"/>
        <rFont val="Times New Roman"/>
        <family val="1"/>
      </rPr>
      <t>Cultura:</t>
    </r>
    <r>
      <rPr>
        <sz val="11"/>
        <color rgb="FF000000"/>
        <rFont val="Times New Roman"/>
        <family val="1"/>
      </rPr>
      <t xml:space="preserve"> Articulación Smartfilms, Museo Quinta Bolívar y SOFA. Documento orientaciones buenas prácticas comunicativas ASP. Avance documento PP Lectura. 14 sensibilizaciones. </t>
    </r>
    <r>
      <rPr>
        <u/>
        <sz val="11"/>
        <color rgb="FF000000"/>
        <rFont val="Times New Roman"/>
        <family val="1"/>
      </rPr>
      <t>Hábitat:</t>
    </r>
    <r>
      <rPr>
        <sz val="11"/>
        <color rgb="FF000000"/>
        <rFont val="Times New Roman"/>
        <family val="1"/>
      </rPr>
      <t xml:space="preserve"> Articulación interna e intersectorial temas reglamentación POT. Insumos técnicos Plan Maestro Servicios Cuidado y Sociales. Avance cartilla Estándar Calidad Espacial CIOM. Avance PP Espacio Público. </t>
    </r>
    <r>
      <rPr>
        <u/>
        <sz val="11"/>
        <color rgb="FF000000"/>
        <rFont val="Times New Roman"/>
        <family val="1"/>
      </rPr>
      <t>Trabajo-Educación</t>
    </r>
    <r>
      <rPr>
        <sz val="11"/>
        <color rgb="FF000000"/>
        <rFont val="Times New Roman"/>
        <family val="1"/>
      </rPr>
      <t xml:space="preserve">: 1 sensibilización 8M. </t>
    </r>
    <r>
      <rPr>
        <u/>
        <sz val="11"/>
        <color rgb="FF000000"/>
        <rFont val="Times New Roman"/>
        <family val="1"/>
      </rPr>
      <t>Educación-Cultura</t>
    </r>
    <r>
      <rPr>
        <sz val="11"/>
        <color rgb="FF000000"/>
        <rFont val="Times New Roman"/>
        <family val="1"/>
      </rPr>
      <t xml:space="preserve">: Articulación Agencia Atenea. Cultura-Salud: Articulación GIZ. </t>
    </r>
    <r>
      <rPr>
        <u/>
        <sz val="11"/>
        <color rgb="FF000000"/>
        <rFont val="Times New Roman"/>
        <family val="1"/>
      </rPr>
      <t>Participación-Hábitat</t>
    </r>
    <r>
      <rPr>
        <sz val="11"/>
        <color rgb="FF000000"/>
        <rFont val="Times New Roman"/>
        <family val="1"/>
      </rPr>
      <t xml:space="preserve">: Articulación sistema participación POT. </t>
    </r>
    <r>
      <rPr>
        <u/>
        <sz val="11"/>
        <color rgb="FF000000"/>
        <rFont val="Times New Roman"/>
        <family val="1"/>
      </rPr>
      <t>7Derechos</t>
    </r>
    <r>
      <rPr>
        <sz val="11"/>
        <color rgb="FF000000"/>
        <rFont val="Times New Roman"/>
        <family val="1"/>
      </rPr>
      <t xml:space="preserve">: Revisión y retroalimentación acciones afirmativas en 25 planes de trabajo Sello en Igualdad. Avances actualización 7 documentos técnicos. Conmemoración 8M. 7 documentos técnicos incidencia CCM. 38 conceptos técnicos sobre documentos técnicos y normativos relacionados con los derechos de las mujeres. </t>
    </r>
  </si>
  <si>
    <r>
      <t xml:space="preserve">Julio:
</t>
    </r>
    <r>
      <rPr>
        <u/>
        <sz val="11"/>
        <color rgb="FF000000"/>
        <rFont val="Times New Roman"/>
        <family val="1"/>
      </rPr>
      <t>Paz:</t>
    </r>
    <r>
      <rPr>
        <sz val="11"/>
        <color rgb="FF000000"/>
        <rFont val="Times New Roman"/>
        <family val="1"/>
      </rPr>
      <t xml:space="preserve"> Articulación Mesa Reincorporación, Mesa Intersectorial de Paz. Reporte II trimestre plan acción víctimas (PAD). </t>
    </r>
    <r>
      <rPr>
        <u/>
        <sz val="11"/>
        <color rgb="FF000000"/>
        <rFont val="Times New Roman"/>
        <family val="1"/>
      </rPr>
      <t>Participación:</t>
    </r>
    <r>
      <rPr>
        <sz val="11"/>
        <color rgb="FF000000"/>
        <rFont val="Times New Roman"/>
        <family val="1"/>
      </rPr>
      <t xml:space="preserve"> Reunión S.Integración Social participación mujeres habitantes calle. Mesa técnica Acuerdo Distrital participación niñas y adolescentes. Articulación interna agendas CCM. </t>
    </r>
    <r>
      <rPr>
        <u/>
        <sz val="11"/>
        <color rgb="FF000000"/>
        <rFont val="Times New Roman"/>
        <family val="1"/>
      </rPr>
      <t>Trabajo:</t>
    </r>
    <r>
      <rPr>
        <sz val="11"/>
        <color rgb="FF000000"/>
        <rFont val="Times New Roman"/>
        <family val="1"/>
      </rPr>
      <t xml:space="preserve"> Articulación S.Movilidad y Avantia proyecto barreras género sector transporte. </t>
    </r>
    <r>
      <rPr>
        <u/>
        <sz val="11"/>
        <color rgb="FF000000"/>
        <rFont val="Times New Roman"/>
        <family val="1"/>
      </rPr>
      <t>Salud:</t>
    </r>
    <r>
      <rPr>
        <sz val="11"/>
        <color rgb="FF000000"/>
        <rFont val="Times New Roman"/>
        <family val="1"/>
      </rPr>
      <t xml:space="preserve"> Articulación Mesa intersectorial IVE, Mesa Prevención Maternidades Tempranas, reunión S.Salud estrategia IVE. Participación sesión JAL Chapinero sobre IVE. Reporte plan acción mesa maternidades tempranas. Avance documento barreras acceso servicios de salud. </t>
    </r>
    <r>
      <rPr>
        <u/>
        <sz val="11"/>
        <color rgb="FF000000"/>
        <rFont val="Times New Roman"/>
        <family val="1"/>
      </rPr>
      <t>Educación:</t>
    </r>
    <r>
      <rPr>
        <sz val="11"/>
        <color rgb="FF000000"/>
        <rFont val="Times New Roman"/>
        <family val="1"/>
      </rPr>
      <t xml:space="preserve"> Articulación consejo consultivo PP educativa. Reunión preparatoria Mesa prevención violencias género en universidades. Articulación estrategia Sello para IES. Ajustes autodiagnóstico Sello para IES. Revisión criterios Sello para IES. Avance 2 productos PP Educativa. </t>
    </r>
    <r>
      <rPr>
        <u/>
        <sz val="11"/>
        <color rgb="FF000000"/>
        <rFont val="Times New Roman"/>
        <family val="1"/>
      </rPr>
      <t>Cultura:</t>
    </r>
    <r>
      <rPr>
        <sz val="11"/>
        <color rgb="FF000000"/>
        <rFont val="Times New Roman"/>
        <family val="1"/>
      </rPr>
      <t xml:space="preserve"> Propuestas articulación Museo Quinta Bolívar y SOFA. Reunión Bibliored articulación SOFA. Avance producto PP Lectura. </t>
    </r>
    <r>
      <rPr>
        <u/>
        <sz val="11"/>
        <color rgb="FF000000"/>
        <rFont val="Times New Roman"/>
        <family val="1"/>
      </rPr>
      <t>Hábitat:</t>
    </r>
    <r>
      <rPr>
        <sz val="11"/>
        <color rgb="FF000000"/>
        <rFont val="Times New Roman"/>
        <family val="1"/>
      </rPr>
      <t xml:space="preserve"> Reporte y avance producto PP Espacio Público. Articulación S.Planeación sobre agenda mujeres en manual espacio público y S.Hábitat sobre acciones afirmativas Sello. </t>
    </r>
    <r>
      <rPr>
        <u/>
        <sz val="11"/>
        <color rgb="FF000000"/>
        <rFont val="Times New Roman"/>
        <family val="1"/>
      </rPr>
      <t>Participación-Hábitat</t>
    </r>
    <r>
      <rPr>
        <sz val="11"/>
        <color rgb="FF000000"/>
        <rFont val="Times New Roman"/>
        <family val="1"/>
      </rPr>
      <t xml:space="preserve">: Articulación interna Sistema Participación Territorial POT. Consolidación información para Sistema Participación Territorial POT.
</t>
    </r>
    <r>
      <rPr>
        <b/>
        <sz val="11"/>
        <color rgb="FF000000"/>
        <rFont val="Times New Roman"/>
        <family val="1"/>
      </rPr>
      <t xml:space="preserve">
Acumulado:
</t>
    </r>
    <r>
      <rPr>
        <u/>
        <sz val="11"/>
        <color rgb="FF000000"/>
        <rFont val="Times New Roman"/>
        <family val="1"/>
      </rPr>
      <t>Paz:</t>
    </r>
    <r>
      <rPr>
        <sz val="11"/>
        <color rgb="FF000000"/>
        <rFont val="Times New Roman"/>
        <family val="1"/>
      </rPr>
      <t xml:space="preserve"> Articulación intersectorial temas de paz en espacios e instancias sectoriales e intersectoriales. Reportes seguimiento Política Víctimas, PAD, Subcomité Memoria y Mesa Reincorporación. </t>
    </r>
    <r>
      <rPr>
        <u/>
        <sz val="11"/>
        <color rgb="FF000000"/>
        <rFont val="Times New Roman"/>
        <family val="1"/>
      </rPr>
      <t>Participación:</t>
    </r>
    <r>
      <rPr>
        <sz val="11"/>
        <color rgb="FF000000"/>
        <rFont val="Times New Roman"/>
        <family val="1"/>
      </rPr>
      <t xml:space="preserve"> Propuesta fortalecimiento CCM. Articulación agendas locales mujeres CCM y Acuerdo participación niñas. Avance producto PP Acción Comunal. </t>
    </r>
    <r>
      <rPr>
        <u/>
        <sz val="11"/>
        <color rgb="FF000000"/>
        <rFont val="Times New Roman"/>
        <family val="1"/>
      </rPr>
      <t>Trabajo:</t>
    </r>
    <r>
      <rPr>
        <sz val="11"/>
        <color rgb="FF000000"/>
        <rFont val="Times New Roman"/>
        <family val="1"/>
      </rPr>
      <t xml:space="preserve"> Articulación SDMovilidad y AVANTIA. Avances productos PPASP y Acuerdo Plazas Mercado. </t>
    </r>
    <r>
      <rPr>
        <u/>
        <sz val="11"/>
        <color rgb="FF000000"/>
        <rFont val="Times New Roman"/>
        <family val="1"/>
      </rPr>
      <t>Salud:</t>
    </r>
    <r>
      <rPr>
        <sz val="11"/>
        <color rgb="FF000000"/>
        <rFont val="Times New Roman"/>
        <family val="1"/>
      </rPr>
      <t xml:space="preserve"> Articulación interna e intersectorial temas de salud, IVE, salud mental, prevención maternidades tempranas, lactancia materna. Avance documento barreras acceso salud. </t>
    </r>
    <r>
      <rPr>
        <u/>
        <sz val="11"/>
        <color rgb="FF000000"/>
        <rFont val="Times New Roman"/>
        <family val="1"/>
      </rPr>
      <t>Educación:</t>
    </r>
    <r>
      <rPr>
        <sz val="11"/>
        <color rgb="FF000000"/>
        <rFont val="Times New Roman"/>
        <family val="1"/>
      </rPr>
      <t xml:space="preserve"> Articulación interna e intersectorial temas educación superior y proyecto acción climática C40. Avance 2 productos PP Educativa. Avances Sello para universidades. 2 Mesas prevención violencias IES. </t>
    </r>
    <r>
      <rPr>
        <u/>
        <sz val="11"/>
        <color rgb="FF000000"/>
        <rFont val="Times New Roman"/>
        <family val="1"/>
      </rPr>
      <t>Cultura:</t>
    </r>
    <r>
      <rPr>
        <sz val="11"/>
        <color rgb="FF000000"/>
        <rFont val="Times New Roman"/>
        <family val="1"/>
      </rPr>
      <t xml:space="preserve"> Articulación Smartfilms, Museo Quinta Bolívar y SOFA. Documento orientaciones buenas prácticas comunicativas ASP. Avance documento PP Lectura. </t>
    </r>
    <r>
      <rPr>
        <u/>
        <sz val="11"/>
        <color rgb="FF000000"/>
        <rFont val="Times New Roman"/>
        <family val="1"/>
      </rPr>
      <t>Hábitat:</t>
    </r>
    <r>
      <rPr>
        <sz val="11"/>
        <color rgb="FF000000"/>
        <rFont val="Times New Roman"/>
        <family val="1"/>
      </rPr>
      <t xml:space="preserve"> Articulación interna e intersectorial temas reglamentación POT. Insumos técnicos Plan Maestro Servicios Cuidado y Sociales. Avance cartilla Estándar Calidad Espacial CIOM. avance producto PP Espacio Público. </t>
    </r>
    <r>
      <rPr>
        <u/>
        <sz val="11"/>
        <color rgb="FF000000"/>
        <rFont val="Times New Roman"/>
        <family val="1"/>
      </rPr>
      <t>Cultura-Salud</t>
    </r>
    <r>
      <rPr>
        <sz val="11"/>
        <color rgb="FF000000"/>
        <rFont val="Times New Roman"/>
        <family val="1"/>
      </rPr>
      <t xml:space="preserve">: Articulación GIZ derechos sexuales migrantes. </t>
    </r>
    <r>
      <rPr>
        <u/>
        <sz val="11"/>
        <color rgb="FF000000"/>
        <rFont val="Times New Roman"/>
        <family val="1"/>
      </rPr>
      <t>Participación-Hábitat</t>
    </r>
    <r>
      <rPr>
        <sz val="11"/>
        <color rgb="FF000000"/>
        <rFont val="Times New Roman"/>
        <family val="1"/>
      </rPr>
      <t>: Articulación sistema participación POT.</t>
    </r>
    <r>
      <rPr>
        <u/>
        <sz val="11"/>
        <color rgb="FF000000"/>
        <rFont val="Times New Roman"/>
        <family val="1"/>
      </rPr>
      <t xml:space="preserve"> 7Derechos</t>
    </r>
    <r>
      <rPr>
        <sz val="11"/>
        <color rgb="FF000000"/>
        <rFont val="Times New Roman"/>
        <family val="1"/>
      </rPr>
      <t>: Avances actualización 7 documentos técnicos. Revisión y retroalimentación acciones afirmativas Planes Trabajo Sello En Igualdad.</t>
    </r>
  </si>
  <si>
    <r>
      <t xml:space="preserve">Julio:
</t>
    </r>
    <r>
      <rPr>
        <u/>
        <sz val="11"/>
        <color rgb="FF000000"/>
        <rFont val="Times New Roman"/>
        <family val="1"/>
      </rPr>
      <t>Participación:</t>
    </r>
    <r>
      <rPr>
        <sz val="11"/>
        <color rgb="FF000000"/>
        <rFont val="Times New Roman"/>
        <family val="1"/>
      </rPr>
      <t xml:space="preserve"> Metodología sensibilización derecho a la participación para organización social de mujeres. </t>
    </r>
    <r>
      <rPr>
        <u/>
        <sz val="11"/>
        <color rgb="FF000000"/>
        <rFont val="Times New Roman"/>
        <family val="1"/>
      </rPr>
      <t>Salud</t>
    </r>
    <r>
      <rPr>
        <sz val="11"/>
        <color rgb="FF000000"/>
        <rFont val="Times New Roman"/>
        <family val="1"/>
      </rPr>
      <t xml:space="preserve">: 1 sensibilización derecho a la salud a Comité Lactancia Materna. </t>
    </r>
    <r>
      <rPr>
        <u/>
        <sz val="11"/>
        <color rgb="FF000000"/>
        <rFont val="Times New Roman"/>
        <family val="1"/>
      </rPr>
      <t>Educación</t>
    </r>
    <r>
      <rPr>
        <sz val="11"/>
        <color rgb="FF000000"/>
        <rFont val="Times New Roman"/>
        <family val="1"/>
      </rPr>
      <t xml:space="preserve">: Reuniones con 4 IES para presentación Sello en Igualdad (UNAD, ECCI, Uniamérica, Pedagógica).
</t>
    </r>
    <r>
      <rPr>
        <u/>
        <sz val="11"/>
        <color rgb="FF000000"/>
        <rFont val="Times New Roman"/>
        <family val="1"/>
      </rPr>
      <t>Cultura</t>
    </r>
    <r>
      <rPr>
        <sz val="11"/>
        <color rgb="FF000000"/>
        <rFont val="Times New Roman"/>
        <family val="1"/>
      </rPr>
      <t xml:space="preserve">: 3 sensibilizaciones: Derechos de las mujeres a ciudadanía Biblioteca Luis A. Arango (1); hombres y masculinidades a grupo empresas privadas (1); comunicación no sexista a Alcaldía Puente Aranda (1). </t>
    </r>
    <r>
      <rPr>
        <u/>
        <sz val="11"/>
        <color rgb="FF000000"/>
        <rFont val="Times New Roman"/>
        <family val="1"/>
      </rPr>
      <t>Hábitat</t>
    </r>
    <r>
      <rPr>
        <sz val="11"/>
        <color rgb="FF000000"/>
        <rFont val="Times New Roman"/>
        <family val="1"/>
      </rPr>
      <t xml:space="preserve">: 1 sensibilización derecho al hábitat para talento humano SDMujer sobre ciudades seguras para mujeres y niñas.
</t>
    </r>
    <r>
      <rPr>
        <b/>
        <sz val="11"/>
        <color rgb="FF000000"/>
        <rFont val="Times New Roman"/>
        <family val="1"/>
      </rPr>
      <t xml:space="preserve">
Acumulado:
</t>
    </r>
    <r>
      <rPr>
        <u/>
        <sz val="11"/>
        <color rgb="FF000000"/>
        <rFont val="Times New Roman"/>
        <family val="1"/>
      </rPr>
      <t>Paz:</t>
    </r>
    <r>
      <rPr>
        <sz val="11"/>
        <color rgb="FF000000"/>
        <rFont val="Times New Roman"/>
        <family val="1"/>
      </rPr>
      <t xml:space="preserve"> 2 sensibilizaciones a talento humano SDMujer. 1 sensibilización a Unidad Búsqueda Personas Desaparecidas. Metodología taller narrativas biográficas. </t>
    </r>
    <r>
      <rPr>
        <u/>
        <sz val="11"/>
        <color rgb="FF000000"/>
        <rFont val="Times New Roman"/>
        <family val="1"/>
      </rPr>
      <t>Participación:</t>
    </r>
    <r>
      <rPr>
        <sz val="11"/>
        <color rgb="FF000000"/>
        <rFont val="Times New Roman"/>
        <family val="1"/>
      </rPr>
      <t xml:space="preserve"> Metodologías propuesta fortalecimiento CCM y sensibilización ciudadanía. </t>
    </r>
    <r>
      <rPr>
        <u/>
        <sz val="11"/>
        <color rgb="FF000000"/>
        <rFont val="Times New Roman"/>
        <family val="1"/>
      </rPr>
      <t>Trabajo-Educación</t>
    </r>
    <r>
      <rPr>
        <sz val="11"/>
        <color rgb="FF000000"/>
        <rFont val="Times New Roman"/>
        <family val="1"/>
      </rPr>
      <t xml:space="preserve">: 1 sensibilización 8M a talento humano SDMujer. </t>
    </r>
    <r>
      <rPr>
        <u/>
        <sz val="11"/>
        <color rgb="FF000000"/>
        <rFont val="Times New Roman"/>
        <family val="1"/>
      </rPr>
      <t>Educación:</t>
    </r>
    <r>
      <rPr>
        <sz val="11"/>
        <color rgb="FF000000"/>
        <rFont val="Times New Roman"/>
        <family val="1"/>
      </rPr>
      <t xml:space="preserve"> 1 sensibilización funcionariado ICFES. Espacios de presentación Sello a 8 IES. </t>
    </r>
    <r>
      <rPr>
        <u/>
        <sz val="11"/>
        <color rgb="FF000000"/>
        <rFont val="Times New Roman"/>
        <family val="1"/>
      </rPr>
      <t>Cultura:</t>
    </r>
    <r>
      <rPr>
        <sz val="11"/>
        <color rgb="FF000000"/>
        <rFont val="Times New Roman"/>
        <family val="1"/>
      </rPr>
      <t xml:space="preserve"> 7 sensibilizaciones funcionariado: Subred Sur Servicios Salud, talento humano SDMujer, equipo GIZ, servicios salud mujeres, SDHábitat, Alcaldía Puente Aranda. 4 sensibilizaciones a empresas privadas. 4 sensibilizaciones a ciudadanía. </t>
    </r>
    <r>
      <rPr>
        <u/>
        <sz val="11"/>
        <color rgb="FF000000"/>
        <rFont val="Times New Roman"/>
        <family val="1"/>
      </rPr>
      <t>Salud:</t>
    </r>
    <r>
      <rPr>
        <sz val="11"/>
        <color rgb="FF000000"/>
        <rFont val="Times New Roman"/>
        <family val="1"/>
      </rPr>
      <t xml:space="preserve"> 3 sensibilizaciones funcionariado: DASCD, Integración, Educación, ICBF, Comité Lactancia. 1 sensibilización ciudadanía. 1 feria de servicios La Rolita. </t>
    </r>
    <r>
      <rPr>
        <u/>
        <sz val="11"/>
        <color rgb="FF000000"/>
        <rFont val="Times New Roman"/>
        <family val="1"/>
      </rPr>
      <t>Educación-Cultura</t>
    </r>
    <r>
      <rPr>
        <sz val="11"/>
        <color rgb="FF000000"/>
        <rFont val="Times New Roman"/>
        <family val="1"/>
      </rPr>
      <t xml:space="preserve">: Articulación y propuesta Agencia Atenea para sensibilización ciudadanía. </t>
    </r>
    <r>
      <rPr>
        <u/>
        <sz val="11"/>
        <color rgb="FF000000"/>
        <rFont val="Times New Roman"/>
        <family val="1"/>
      </rPr>
      <t>Hábitat:</t>
    </r>
    <r>
      <rPr>
        <sz val="11"/>
        <color rgb="FF000000"/>
        <rFont val="Times New Roman"/>
        <family val="1"/>
      </rPr>
      <t xml:space="preserve"> 1 sensibilización a talento humano SDMujer. </t>
    </r>
    <r>
      <rPr>
        <u/>
        <sz val="11"/>
        <color rgb="FF000000"/>
        <rFont val="Times New Roman"/>
        <family val="1"/>
      </rPr>
      <t>7Derechos</t>
    </r>
    <r>
      <rPr>
        <sz val="11"/>
        <color rgb="FF000000"/>
        <rFont val="Times New Roman"/>
        <family val="1"/>
      </rPr>
      <t>: Reunión CCM para presentar propuesta fortalecimiento. 7 documentos técnicos incidencia CCM.</t>
    </r>
  </si>
  <si>
    <t xml:space="preserve">Se realizó 1 jornada de socialización de la Política Pública de Mujer y Equidad de Género (PPMYEG) y 4 mesas de trabajo para la implementación de esta política. Se desarrollaron 5 mesas de trabajo para la implementación de la Política Pública Actividades Sexuales Pagadas (PPASP) y 4 jornadas de socialización. Y se consolidaron 10 reportes de productos en responsabilidad de la SDMujer en políticas públicas distritales y se tuvo acompañamiento en la formulación de 13 políticas públicas en el marco del ciclo de políticas		
		</t>
  </si>
  <si>
    <t xml:space="preserve">Se realizó la retroalimentación de los reportes del segundo trimestre de 2023 de los productos del Plan de Acción del CONPES DC., 14 de 2020 de la Política Pública de Mujeres y Equidad de Género (PPMYEG) de los sectores: Educación, Movilidad, Cultura, Jurídica, Hábitat y Ambiente. Se realizó consolidación del plan de acción 2023 PPMYEG con los reportes oficiales sectoriales recibidos a corte de junio. Se realizó, revisión, análisis y retroalimentación del reporte de junio de logros de transversalización de género de los 15 sectores de la Administración Distrital. 
Se realizó 1 jornada de socialización de la PPMYEG con la Secretaría Distrital de Cultura Recreación de Deporte, así mismo, se desarrollaron 4 mesas de implementación: 2 internas con internas con equipos de la Dirección de Derechos y Diseño de Política y 2, con sector mujeres. 
</t>
  </si>
  <si>
    <t xml:space="preserve">Se realizó revisión y retroalimentación de los reportes de plan de acción del primer trimestre de 2023 de la PPMYEG de todos los sectores responsables de su implementación y retroalimentación de los reportes del segundo trimestre de los sectores: Educación, Movilidad, Cultura, Jurídica, Hábitat y Ambiente. Se realizó, revisión, análisis y retroalimentación del reporte de logros de transversalización de género a corte de junio de los 15 sectores de la Administración Distrital. Se realizó revisión y retroalimentación a los 15 reportes oficiales sectoriales de plan de acción de la PPMYEG IV trimestre 2022. Así mismo,  se incluyeron los ajustes a la matriz de plan de acción de la PPMYEG y a los apartados del Documento CONPES No 14 de 2020, según las modificaciones aprobadas por la SDP a 43 productos.  Se realizaron 9 jornadas de socialización: 1 con el Departamento Administrativo del Servicio Civil y 2 con equipos de la Secretaría Distrital de la Mujer, 2 con el COLMYG de Mártires, 1 con la Unidad Técnica de Apoyo de la Comisión Local Intersectorial de Participación  de Mártires, 1 con Cuerpo Oficial de Bomberos, 1 con el Consejo Consultivo de Mujeres y 1 con la Secrearía Distrital de Recreación y Deporte. Se llevaron a cabo 39 mesas de implementación de la PPMYEG con los siguientes sectores: 15 con el sector mujeres, 2 Gestión Jurídica, 1 Hacienda, 1 Movilidad, 1 Educación, 1 Seguridad, 2 Planeación, 1 Desarrollo Económico, 1 Salud, 1 gobierno, 3 Integración Social, 1 Cultura, 3 Gestión Pública, 2 Ambiente, 1 Hábitat,  3 internas con equipos de la Dirección de Derechos y Diseño de Política. </t>
  </si>
  <si>
    <r>
      <t xml:space="preserve">Desde la asistencia técnica para la transversalización del enfoque de género durante el mes de julio se acompañó a los sectores de la Administración Distrital de la siguiente manera: Acompañamiento, ajustes y envío de planes de trabajo Sello versión final a las 25 entidades priorizadas en primera fase. Participación en mesas y comités: EDU: Reunión preparatoria y segunda sesión del Consejo Consultivo de Política Pública Educativa. SEG: Mesa Intersectorial de Seguridad en bicicleta y Comisión Distrital de Seguridad, Convivencia y Comodidad en el Fútbol en Bogotá. CUL: Mesa interinstitucional ampliada sobre Festival de Verano – CICLOFEST. AMB: Mesa de agricultura urbana. MUJ: Unidad Técnica de Apoyo del Sistema Distrital de Cuidado. SAL: Mesa de trabajo de adherencia terapéutica y Mesa de Promoción y Prevención en el marco del Consejo consultivo de salud mental. SAL: Bullets importancia de las salas amigas de la familia lactante para la garantía de derechos de las mujeres y otras personas lactantes y  concepto técnico: Formulario de entrevista estudio de adherencia terapéutica en salud mental.. Sensibilizaciones: AMB: Mujeres y ambiente en el programa "Mujeres Cuidadoras de Humedales" de la SDA. MOV:  Acoso sexual callejero a IDU y Empresa Taxi Express, conceptos de género a Concejo Distrital de la Bicicleta, acoso sexual callejero a Grúas del Consorcio GYP, prevención de violencias y rutas de atención a Centros de Atención a Víctimas de Siniestros Viales- ORVI. JUR: Igualdad de género a Secretaría Jurídica Distrital. DEE: Oferta institucional de la SDMujer plazas de mercado (7 de agosto, 12 de octubre, Santander y 20 de julio). GEP: Enfoque de género a Secretaría General. INT: Enfoque de género y transversalización a escuela de enfoques. CUL: Equidad de Género y PPMyEG a SCRD. SEG: Enfoque de género a Policía Metropolitana de Bogotá, violencias contra las mujeres y Ruta Única de Atención a bicitaxistas. SAL: Salud y enfoque de género a talento humano que realiza acompañamiento y promoción de lactancia. Se realizaron 34 Boletines de marcación del TPIEG con el análisis de resultados de la vigencia 2022. Se elaboraron 44 propuestas de marcación para las entidades de la administración central que fueron enviadas por medio de oficio firmados por la secretaria Distrital de la Mujer. Se desarrollaron dos talleres magistrales sobre Trazador Presupuestal de Igualdad y Equidad de Género – TPIEG los días 14 y 15 de junio, invitando a las entidades a que revisaran las propuestas de marcación enviadas. Participaron 154 personas incluyendo 37 entidades y ciudadanía. Se realizó el acompañamiento en el uno a uno de las entidades, generando acompañamiento a 24 entidades de 10 sectores (AMB, CUL, DEE, EDU, GEP, GOB, HAB, HAC, MOV y PLN) para el apoyo a la marcación durante 2023. Se realizó una reunión con la Universidad de Nebraska con el fin de mostrar los avances del TPIEG en Bogotá con sus generalidades y funcionamiento. 
SDIG: Sector Publico: a) Se realizó socialización de metodologías del sello a 2 entidades de la Administración Distrital b) Se realizó implementación de instrumentos de revisión de lenguaje escrito y visual a 9 entidades. </t>
    </r>
    <r>
      <rPr>
        <sz val="11"/>
        <color theme="1"/>
        <rFont val="Times New Roman"/>
        <family val="1"/>
      </rPr>
      <t xml:space="preserve">
</t>
    </r>
    <r>
      <rPr>
        <b/>
        <sz val="11"/>
        <color theme="1"/>
        <rFont val="Times New Roman"/>
        <family val="1"/>
      </rPr>
      <t xml:space="preserve">Respecto a la implementación de los 7 derechos, durante el mes de julio se avanzó en: 
</t>
    </r>
    <r>
      <rPr>
        <u/>
        <sz val="11"/>
        <color theme="1"/>
        <rFont val="Times New Roman"/>
        <family val="1"/>
      </rPr>
      <t>Paz</t>
    </r>
    <r>
      <rPr>
        <sz val="11"/>
        <color theme="1"/>
        <rFont val="Times New Roman"/>
        <family val="1"/>
      </rPr>
      <t xml:space="preserve">: Articulación Mesa Reincorporación, Mesa Intersectorial de Paz. Reporte II trimestre plan acción víctimas.
</t>
    </r>
    <r>
      <rPr>
        <u/>
        <sz val="11"/>
        <color theme="1"/>
        <rFont val="Times New Roman"/>
        <family val="1"/>
      </rPr>
      <t>Participación</t>
    </r>
    <r>
      <rPr>
        <sz val="11"/>
        <color theme="1"/>
        <rFont val="Times New Roman"/>
        <family val="1"/>
      </rPr>
      <t xml:space="preserve">: Reunión S.Integración Social participación mujeres habitantes calle. Mesa técnica Acuerdo Distrital participación niñas y adolescentes. Matriz para consolidar diagnóstico situación derechos para agendas CCM. Metodología sensibilización a ciudadanía.
</t>
    </r>
    <r>
      <rPr>
        <u/>
        <sz val="11"/>
        <color theme="1"/>
        <rFont val="Times New Roman"/>
        <family val="1"/>
      </rPr>
      <t>Participación-Hábitat</t>
    </r>
    <r>
      <rPr>
        <sz val="11"/>
        <color theme="1"/>
        <rFont val="Times New Roman"/>
        <family val="1"/>
      </rPr>
      <t xml:space="preserve">: Articulación Sistema Participación POT. 
Trabajo: Articulación S.Movilidad y Avantia proyecto barreras género sector transporte. Documento de sentido conmemoración 22 Julio.
</t>
    </r>
    <r>
      <rPr>
        <u/>
        <sz val="11"/>
        <color theme="1"/>
        <rFont val="Times New Roman"/>
        <family val="1"/>
      </rPr>
      <t>Salud</t>
    </r>
    <r>
      <rPr>
        <sz val="11"/>
        <color theme="1"/>
        <rFont val="Times New Roman"/>
        <family val="1"/>
      </rPr>
      <t xml:space="preserve">: Articulación Mesa intersectorial IVE, Mesa Prevención Maternidades Tempranas, S.Salud estrategia IVE. Participación sesión JAL Chapinero sobre IVE. Reporte plan acción mesa maternidades tempranas. Avance documento barreras acceso servicios de salud. 1 sensibilización a Comité Lactancia Materna. Reunión interna preparatoria conmemoración 28 Sept.
</t>
    </r>
    <r>
      <rPr>
        <u/>
        <sz val="11"/>
        <color theme="1"/>
        <rFont val="Times New Roman"/>
        <family val="1"/>
      </rPr>
      <t>Educación</t>
    </r>
    <r>
      <rPr>
        <sz val="11"/>
        <color theme="1"/>
        <rFont val="Times New Roman"/>
        <family val="1"/>
      </rPr>
      <t xml:space="preserve">:  Articulación consejo consultivo PP educativa. Reunión preparatoria Mesa prevención violencias género en universidades. Revisión criterios Sello para IES. Revisión autodiagnóstico Sello para IES. Avance 2 productos PP Educativa. Reuniones con 4 IES para presentación Sello. 
</t>
    </r>
    <r>
      <rPr>
        <u/>
        <sz val="11"/>
        <color theme="1"/>
        <rFont val="Times New Roman"/>
        <family val="1"/>
      </rPr>
      <t>Cultura</t>
    </r>
    <r>
      <rPr>
        <sz val="11"/>
        <color theme="1"/>
        <rFont val="Times New Roman"/>
        <family val="1"/>
      </rPr>
      <t xml:space="preserve">: Propuestas articulación Museo Quinta Bolívar y SOFA. Reunión Bibliored articulación SOFA. Avance producto PP Lectura. 3 sensibilizaciones: 1 a ciudadanía, 1 a empresas privadas. 1 Alcaldía Puente Aranda. 
</t>
    </r>
    <r>
      <rPr>
        <u/>
        <sz val="11"/>
        <color theme="1"/>
        <rFont val="Times New Roman"/>
        <family val="1"/>
      </rPr>
      <t>Hábitat</t>
    </r>
    <r>
      <rPr>
        <sz val="11"/>
        <color theme="1"/>
        <rFont val="Times New Roman"/>
        <family val="1"/>
      </rPr>
      <t xml:space="preserve">: Reporte y avance producto PP Espacio Público. Articulación S.Planeación agenda mujeres en POT y acciones afirmativas Sello. 1 sensibilización a talento humano SDMujer. </t>
    </r>
  </si>
  <si>
    <r>
      <t xml:space="preserve">Desde transversalización de género se realizó: Concertación y monitoreo a los reportes de logros de transversalización de género para 15 sectores. Propuestas de planes de trabajo para Sello Distrital de Igualdad de Género en 25 entidades de la primera fase. Acompañamiento para la aprobación, ajustes y envío de planes de trabajo Sello versión final a las 25 entidades priorizadas en primera fase. Participación y acompañamiento técnico a mesas, comités y comisiones del distrito. Acompañamiento técnico para la implementación del enfoque de género en 15 sectores distritales mediante sensibilizaciones, documentos y conceptos técnicos. Realización de primera sesión de la Comisión Intersectorial de Mujeres -CIM y siete sesiones de su UTA. Se realizó la revisión y actualización de los documentos que componen la metodología de indicadores con enfoque de género. Se elaboraron 44 propuestas de marcación para las entidades de la administración central que fueron enviadas por medio de oficio firmados por la secretaria Distrital de la Mujer. Se desarrollaron dos talleres magistrales sobre Trazador Presupuestal de Igualdad y Equidad de Género – TPIEG los días 14 y 15 de junio, invitando a las entidades a que revisaran las propuestas de marcación enviadas. Participaron 154 personas incluyendo 37 entidades y ciudadanía. Se realizó el acompañamiento en el uno a uno de las entidades, generando acompañamiento a 24 entidades de 10 sectores (AMB, CUL, DEE, EDU, GEP, GOB, HAB, HAC, MOV y PLN) para el apoyo a la marcación durante 2023. Se realizó una reunión con la Universidad de Nebraska con el fin de mostrar los avances del TPIEG en Bogotá con sus generalidades y funcionamiento. SDIG. </t>
    </r>
    <r>
      <rPr>
        <u/>
        <sz val="11"/>
        <color rgb="FF000000"/>
        <rFont val="Times New Roman"/>
        <family val="1"/>
      </rPr>
      <t>Sector público:</t>
    </r>
    <r>
      <rPr>
        <sz val="11"/>
        <color rgb="FF000000"/>
        <rFont val="Times New Roman"/>
        <family val="1"/>
      </rPr>
      <t xml:space="preserve"> versiones finales de diagnósticos institucionales de 25 entidades Distritales de 15 sectores. Se socializaron y enviaron los diagnósticos institucionales y la propuesta de plan de trabajo a 25 entidadesde 15 sectores.  Se realizaron 2 talleres</t>
    </r>
    <r>
      <rPr>
        <sz val="11"/>
        <color theme="1"/>
        <rFont val="Times New Roman"/>
        <family val="1"/>
      </rPr>
      <t xml:space="preserve"> y 2 reuniones de socialización</t>
    </r>
    <r>
      <rPr>
        <sz val="11"/>
        <color rgb="FF000000"/>
        <rFont val="Times New Roman"/>
        <family val="1"/>
      </rPr>
      <t xml:space="preserve"> sobre el funcionamiento del sello destinado a entidades Distritales priorizadas en la Fase 2. Socialización de metodologías del sello a 2 entidades distritales de capital mixto. </t>
    </r>
    <r>
      <rPr>
        <sz val="11"/>
        <color theme="1"/>
        <rFont val="Times New Roman"/>
        <family val="1"/>
      </rPr>
      <t xml:space="preserve">Implementación de instrumentos de revisión de lenguaje escrito y visutal a 14 entidades.
</t>
    </r>
    <r>
      <rPr>
        <b/>
        <sz val="11"/>
        <color theme="1"/>
        <rFont val="Times New Roman"/>
        <family val="1"/>
      </rPr>
      <t xml:space="preserve">Respecto a la implementación de los 7 derechos, se ha avanzado en:
Paz: </t>
    </r>
    <r>
      <rPr>
        <sz val="11"/>
        <color theme="1"/>
        <rFont val="Times New Roman"/>
        <family val="1"/>
      </rPr>
      <t xml:space="preserve">Articulación temas de paz en espacios e instancias sectoriales e intersectoriales. Reportes seguimiento Política Víctimas, PAD, Subcomité Memoria y Mesa Reincorporación. 2 sensibilizaciones. </t>
    </r>
    <r>
      <rPr>
        <b/>
        <sz val="11"/>
        <color theme="1"/>
        <rFont val="Times New Roman"/>
        <family val="1"/>
      </rPr>
      <t>Participación</t>
    </r>
    <r>
      <rPr>
        <sz val="11"/>
        <color theme="1"/>
        <rFont val="Times New Roman"/>
        <family val="1"/>
      </rPr>
      <t xml:space="preserve">: Articulación temas participación en espacios sectoriales e intersectoriales. Propuesta fortalecimiento CCM. Articulación agendas mujeres CCM. Avance producto PP Acción Comunal. </t>
    </r>
    <r>
      <rPr>
        <b/>
        <sz val="11"/>
        <color theme="1"/>
        <rFont val="Times New Roman"/>
        <family val="1"/>
      </rPr>
      <t>Trabajo</t>
    </r>
    <r>
      <rPr>
        <sz val="11"/>
        <color theme="1"/>
        <rFont val="Times New Roman"/>
        <family val="1"/>
      </rPr>
      <t xml:space="preserve">: Articulación SDMovilidad y AVANTIA. Avance productos Acuerdo Plazas Mercado, PPASP y cartilla proceso disciplinario. Documento sentido conmemoración 22 Julio. </t>
    </r>
    <r>
      <rPr>
        <b/>
        <sz val="11"/>
        <color theme="1"/>
        <rFont val="Times New Roman"/>
        <family val="1"/>
      </rPr>
      <t>Salud</t>
    </r>
    <r>
      <rPr>
        <sz val="11"/>
        <color theme="1"/>
        <rFont val="Times New Roman"/>
        <family val="1"/>
      </rPr>
      <t xml:space="preserve">: Articulación temas de salud, IVE, derechos sexuales y reproductivos, salud mental, prevención maternidades tempranas, lactancia materna. Avance documento barreas acceso salud. 4 sensibilizaciones. Conmemoración 28 Mayo, preparación conmemoración 28 Sept. </t>
    </r>
    <r>
      <rPr>
        <b/>
        <sz val="11"/>
        <color theme="1"/>
        <rFont val="Times New Roman"/>
        <family val="1"/>
      </rPr>
      <t>Educación</t>
    </r>
    <r>
      <rPr>
        <sz val="11"/>
        <color theme="1"/>
        <rFont val="Times New Roman"/>
        <family val="1"/>
      </rPr>
      <t xml:space="preserve">: Articulación interna e intersectorial temas educación superior y proyecto acción climática C40. Avance producto PP Educativa. Avances Sello para universidades. 2 Mesas prevención violencias IES. 9 sensibilizaciones. Conmemoración 21 Junio. </t>
    </r>
    <r>
      <rPr>
        <b/>
        <sz val="11"/>
        <color theme="1"/>
        <rFont val="Times New Roman"/>
        <family val="1"/>
      </rPr>
      <t>Cultura</t>
    </r>
    <r>
      <rPr>
        <sz val="11"/>
        <color theme="1"/>
        <rFont val="Times New Roman"/>
        <family val="1"/>
      </rPr>
      <t xml:space="preserve">: Articulación Smartfilms, Museo Quinta Bolívar y SOFA. Documento orientaciones buenas prácticas comunicativas ASP. Avance documento PP Lectura. 14 sensibilizaciones. </t>
    </r>
    <r>
      <rPr>
        <b/>
        <sz val="11"/>
        <color theme="1"/>
        <rFont val="Times New Roman"/>
        <family val="1"/>
      </rPr>
      <t>Hábitat</t>
    </r>
    <r>
      <rPr>
        <sz val="11"/>
        <color theme="1"/>
        <rFont val="Times New Roman"/>
        <family val="1"/>
      </rPr>
      <t xml:space="preserve">: Articulación interna e intersectorial temas reglamentación POT. Insumos técnicos Plan Maestro Servicios Cuidado y Sociales. Avance cartilla Estándar Calidad Espacial CIOM. Avance PP Espacio Público. </t>
    </r>
    <r>
      <rPr>
        <b/>
        <sz val="11"/>
        <color theme="1"/>
        <rFont val="Times New Roman"/>
        <family val="1"/>
      </rPr>
      <t>Trabajo-Educación</t>
    </r>
    <r>
      <rPr>
        <sz val="11"/>
        <color theme="1"/>
        <rFont val="Times New Roman"/>
        <family val="1"/>
      </rPr>
      <t xml:space="preserve">: 1 sensibilización 8M. </t>
    </r>
    <r>
      <rPr>
        <b/>
        <sz val="11"/>
        <color theme="1"/>
        <rFont val="Times New Roman"/>
        <family val="1"/>
      </rPr>
      <t>Educación-Cultura</t>
    </r>
    <r>
      <rPr>
        <sz val="11"/>
        <color theme="1"/>
        <rFont val="Times New Roman"/>
        <family val="1"/>
      </rPr>
      <t xml:space="preserve">: Articulación Agencia Atenea. Cultura-Salud: Articulación GIZ. </t>
    </r>
    <r>
      <rPr>
        <b/>
        <sz val="11"/>
        <color theme="1"/>
        <rFont val="Times New Roman"/>
        <family val="1"/>
      </rPr>
      <t>Participación-Hábitat</t>
    </r>
    <r>
      <rPr>
        <sz val="11"/>
        <color theme="1"/>
        <rFont val="Times New Roman"/>
        <family val="1"/>
      </rPr>
      <t xml:space="preserve">: Articulación sistema participación POT. </t>
    </r>
    <r>
      <rPr>
        <b/>
        <sz val="11"/>
        <color theme="1"/>
        <rFont val="Times New Roman"/>
        <family val="1"/>
      </rPr>
      <t>7Derecho</t>
    </r>
    <r>
      <rPr>
        <sz val="11"/>
        <color theme="1"/>
        <rFont val="Times New Roman"/>
        <family val="1"/>
      </rPr>
      <t xml:space="preserve">s: Revisión y retroalimentación acciones afirmativas en 25 planes de trabajo Sello en Igualdad. Avances actualización 7 documentos técnicos. Conmemoración 8M. 7 documentos técnicos incidencia CCM. 38 conceptos técnicos sobre documentos técnicos y normativos relacionados con los derechos de las mujeres. </t>
    </r>
  </si>
  <si>
    <t>Nombre: LEIDY ALVAREZ, VIVIANA MARTINEZ ESPITIA, HEIDY GUZMÁN</t>
  </si>
  <si>
    <t xml:space="preserve">Cargo: Contratistas: Profesional Universitaria, Apoyo Misional y Transversal y Financiera DDDP. </t>
  </si>
  <si>
    <t xml:space="preserve">No se programo avance para el mes. </t>
  </si>
  <si>
    <r>
      <t xml:space="preserve">Se acompañó a los sectores de la administración distrital así: se enviaron las versiones finales de los 25 planes de trabajo en el marco del Sello en Igualdad conforme a las observaciones que realizaron las entidades. Se participó en mesas y comités en: EDU, SEG, CUL, AMB y SAL. Se realizaron los siguientes documentos: en SAL. </t>
    </r>
    <r>
      <rPr>
        <b/>
        <sz val="11"/>
        <color rgb="FF000000"/>
        <rFont val="Times New Roman"/>
        <family val="1"/>
      </rPr>
      <t>Bullets</t>
    </r>
    <r>
      <rPr>
        <sz val="11"/>
        <color rgb="FF000000"/>
        <rFont val="Times New Roman"/>
        <family val="1"/>
      </rPr>
      <t xml:space="preserve"> sobre la importancia de las salas amigas de la familia lactante para la garantía de derechos de las mujeres y otras personas lactantes, </t>
    </r>
    <r>
      <rPr>
        <b/>
        <sz val="11"/>
        <color rgb="FF000000"/>
        <rFont val="Times New Roman"/>
        <family val="1"/>
      </rPr>
      <t>concepto técnico</t>
    </r>
    <r>
      <rPr>
        <sz val="11"/>
        <color rgb="FF000000"/>
        <rFont val="Times New Roman"/>
        <family val="1"/>
      </rPr>
      <t>: formulario de entrevista estudio de adherencia terapéutica en salud mental, sensibilizaciones en AMB, MOV, JUR, DEE, GEP, CUL, SEG y SAL. Elaboración de 34</t>
    </r>
    <r>
      <rPr>
        <b/>
        <sz val="11"/>
        <color rgb="FF000000"/>
        <rFont val="Times New Roman"/>
        <family val="1"/>
      </rPr>
      <t xml:space="preserve"> Boletines</t>
    </r>
    <r>
      <rPr>
        <sz val="11"/>
        <color rgb="FF000000"/>
        <rFont val="Times New Roman"/>
        <family val="1"/>
      </rPr>
      <t xml:space="preserve"> de marcación del TPIEG con el análisis de resultados de la vigencia 2022, 44 propuestas de marcación para las entidades de la administración central, dos talleres magistrales sobre TPIEG, acompañamiento uno a uno de las entidades de  (AMB, CUL, DEE, EDU, GEP, GOB, HAB, HAC, MOV y PLN) para el proceso de marcación, reunión con la Universidad de Nebraska con el fin de mostrar los avances del TPIEG en Bogotá con sus generalidades y funcionamiento. SDIG: Se realizó implementación de instrumentos de revisión de lenguaje escrito y visual a 9 entidades. 3 organizaciones se adhirieron al Pacto. Se implementaron 3 talleres a 90 personas.</t>
    </r>
  </si>
  <si>
    <t>Acumulado: Informe del Trazador Presupuestal a 31 de diciembre de 2022. Se realizaron 34 Boletines de marcación del TPIEG con el análisis de resultados de la vigencia 2022. Se elaboraron 44 propuestas de marcación para las entidades de la administración central que fueron enviadas por medio de oficio firmados por la secretaria Distrital de la Mujer. Se desarrollaron dos talleres magistrales sobre Trazador Presupuestal de Igualdad y Equidad de Género – TPIEG los días 14 y 15 de junio, invitando a las entidades a que revisaran las propuestas de marcación enviadas. Participaron 154 personas incluyendo 37 entidades y ciudadanía. Se realizó el acompañamiento en el uno a uno de las entidades, generando acompañamiento a 24 entidades de 10 sectores (AMB, CUL, DEE, EDU, GEP, GOB, HAB, HAC, MOV y PLN) para el apoyo a la marcación durante 2023. Se realizó una reunión con la Universidad de Nebraska con el fin de mostrar los avances del TPIEG en Bogotá con sus generalidades y funcionamiento.</t>
  </si>
  <si>
    <r>
      <t>Reporte julio:</t>
    </r>
    <r>
      <rPr>
        <sz val="11"/>
        <color rgb="FF000000"/>
        <rFont val="Times New Roman"/>
        <family val="1"/>
      </rPr>
      <t xml:space="preserve">Se realizaron 34 Boletines de marcación del TPIEG con el análisis de resultados de la vigencia 2022, 44 propuestas de marcación para las entidades de la administración, dos talleres magistrales sobre Trazador Presupuestal de Igualdad y Equidad de Género – TPIEG, invitando a las entidades a que revisaran las propuestas de marcación enviadas y se realizó el acompañamiento en el uno a uno a 24 entidades de 10 sectores (AMB, CUL, DEE, EDU, GEP, GOB, HAB, HAC, MOV y PLN) para el apoyo a la marcación durante 2023. Se realizó una reunión con la Universidad de Nebraska con el fin de mostrar los avances del TPIEG en Bogotá con sus generalidades y funcionamiento. </t>
    </r>
  </si>
  <si>
    <r>
      <t>Julio:
22 de Julio</t>
    </r>
    <r>
      <rPr>
        <sz val="11"/>
        <rFont val="Times New Roman"/>
        <family val="1"/>
      </rPr>
      <t xml:space="preserve">: </t>
    </r>
    <r>
      <rPr>
        <u/>
        <sz val="11"/>
        <rFont val="Times New Roman"/>
        <family val="1"/>
      </rPr>
      <t>Trabajo</t>
    </r>
    <r>
      <rPr>
        <sz val="11"/>
        <rFont val="Times New Roman"/>
        <family val="1"/>
      </rPr>
      <t xml:space="preserve">: Documento de sentido cuidar es trabajar y piezas comunicativas.
</t>
    </r>
    <r>
      <rPr>
        <b/>
        <sz val="11"/>
        <rFont val="Times New Roman"/>
        <family val="1"/>
      </rPr>
      <t>28 de Septiembre</t>
    </r>
    <r>
      <rPr>
        <sz val="11"/>
        <rFont val="Times New Roman"/>
        <family val="1"/>
      </rPr>
      <t xml:space="preserve">: </t>
    </r>
    <r>
      <rPr>
        <u/>
        <sz val="11"/>
        <rFont val="Times New Roman"/>
        <family val="1"/>
      </rPr>
      <t>Salud:</t>
    </r>
    <r>
      <rPr>
        <sz val="11"/>
        <rFont val="Times New Roman"/>
        <family val="1"/>
      </rPr>
      <t xml:space="preserve"> Reunión interna preparatoria conmemoración Día de la Acción Global por un Aborto Legal y Seguro.
</t>
    </r>
    <r>
      <rPr>
        <b/>
        <sz val="11"/>
        <rFont val="Times New Roman"/>
        <family val="1"/>
      </rPr>
      <t xml:space="preserve">
Acumulado:
8Marzo</t>
    </r>
    <r>
      <rPr>
        <sz val="11"/>
        <rFont val="Times New Roman"/>
        <family val="1"/>
      </rPr>
      <t xml:space="preserve">: </t>
    </r>
    <r>
      <rPr>
        <u/>
        <sz val="11"/>
        <rFont val="Times New Roman"/>
        <family val="1"/>
      </rPr>
      <t>7Derechos:</t>
    </r>
    <r>
      <rPr>
        <sz val="11"/>
        <rFont val="Times New Roman"/>
        <family val="1"/>
      </rPr>
      <t xml:space="preserve"> Identificación logros Administración Distrital en garantía derechos a mujeres. Documento de sentido. Piezas comunicativas. Articulación interna y apoyo evento conmemoración distrital. Trabajo-Educación: Metodología y PPT sensibilización 8M.
</t>
    </r>
    <r>
      <rPr>
        <b/>
        <sz val="11"/>
        <rFont val="Times New Roman"/>
        <family val="1"/>
      </rPr>
      <t>28 Mayo</t>
    </r>
    <r>
      <rPr>
        <sz val="11"/>
        <rFont val="Times New Roman"/>
        <family val="1"/>
      </rPr>
      <t xml:space="preserve">: </t>
    </r>
    <r>
      <rPr>
        <u/>
        <sz val="11"/>
        <rFont val="Times New Roman"/>
        <family val="1"/>
      </rPr>
      <t>Salud:</t>
    </r>
    <r>
      <rPr>
        <sz val="11"/>
        <rFont val="Times New Roman"/>
        <family val="1"/>
      </rPr>
      <t xml:space="preserve"> Documento de sentido. Piezas comunicativas. Articulación IDRD preparación evento. Bullets y conversatorio DASCD "Mujer, haz valer tus derechos”. Evento conmemoración - Feria Servicios Manzana Cuidado Engativá.
</t>
    </r>
    <r>
      <rPr>
        <b/>
        <sz val="11"/>
        <rFont val="Times New Roman"/>
        <family val="1"/>
      </rPr>
      <t>21 Junio:</t>
    </r>
    <r>
      <rPr>
        <sz val="11"/>
        <rFont val="Times New Roman"/>
        <family val="1"/>
      </rPr>
      <t xml:space="preserve"> </t>
    </r>
    <r>
      <rPr>
        <u/>
        <sz val="11"/>
        <rFont val="Times New Roman"/>
        <family val="1"/>
      </rPr>
      <t>Educación:</t>
    </r>
    <r>
      <rPr>
        <sz val="11"/>
        <rFont val="Times New Roman"/>
        <family val="1"/>
      </rPr>
      <t xml:space="preserve"> Documento de sentido. Piezas comunicativas. Metodología, convocatoria y bullets evento. Realización 1 evento conmemoración con IES.
</t>
    </r>
    <r>
      <rPr>
        <b/>
        <sz val="11"/>
        <rFont val="Times New Roman"/>
        <family val="1"/>
      </rPr>
      <t>22 de Julio</t>
    </r>
    <r>
      <rPr>
        <sz val="11"/>
        <rFont val="Times New Roman"/>
        <family val="1"/>
      </rPr>
      <t xml:space="preserve">: </t>
    </r>
    <r>
      <rPr>
        <u/>
        <sz val="11"/>
        <rFont val="Times New Roman"/>
        <family val="1"/>
      </rPr>
      <t>Trabajo:</t>
    </r>
    <r>
      <rPr>
        <sz val="11"/>
        <rFont val="Times New Roman"/>
        <family val="1"/>
      </rPr>
      <t xml:space="preserve"> Documento de sentido cuidar es trabajar.
</t>
    </r>
    <r>
      <rPr>
        <b/>
        <sz val="11"/>
        <rFont val="Times New Roman"/>
        <family val="1"/>
      </rPr>
      <t>28 de Septiembre:</t>
    </r>
    <r>
      <rPr>
        <sz val="11"/>
        <rFont val="Times New Roman"/>
        <family val="1"/>
      </rPr>
      <t xml:space="preserve"> </t>
    </r>
    <r>
      <rPr>
        <u/>
        <sz val="11"/>
        <rFont val="Times New Roman"/>
        <family val="1"/>
      </rPr>
      <t>Salud:</t>
    </r>
    <r>
      <rPr>
        <sz val="11"/>
        <rFont val="Times New Roman"/>
        <family val="1"/>
      </rPr>
      <t xml:space="preserve"> Reunión interna preparatoria conmemoración.</t>
    </r>
  </si>
  <si>
    <r>
      <t xml:space="preserve">Reporte julio: </t>
    </r>
    <r>
      <rPr>
        <sz val="11"/>
        <color rgb="FF000000"/>
        <rFont val="Times New Roman"/>
        <family val="1"/>
      </rPr>
      <t xml:space="preserve">Se realizó 1 jornada de socialización de la PPMYEG con la Secretaría Distrital de Cultura Recreación de Deporte, así mismo, se desarrollaron 4 mesas de implementación: 2 internas con internas con equipos de la Dirección de Derechos y Diseño de Política y 2, con sector mujeres. </t>
    </r>
  </si>
  <si>
    <r>
      <t xml:space="preserve">Reporte julio: </t>
    </r>
    <r>
      <rPr>
        <sz val="11"/>
        <color rgb="FF000000"/>
        <rFont val="Times New Roman"/>
        <family val="1"/>
      </rPr>
      <t>Se desarrollaron 4 jornadas de socialización de la PPASP: 2 con mujeres que realizan actividades sexuales pagadas de las localidades de Mártires y Kennedy y 2 con Policía Metropolitana. Se realizaron 5 mesas para la implementación de la PPASP: 3 mesas interinstitucionales con el sector gobierno, mujeres y Consejo de Bogotá y 2 ferias de servicios</t>
    </r>
  </si>
  <si>
    <r>
      <t>Reporte julio:</t>
    </r>
    <r>
      <rPr>
        <sz val="11"/>
        <color rgb="FF000000"/>
        <rFont val="Times New Roman"/>
        <family val="1"/>
      </rPr>
      <t xml:space="preserve"> Se realizaron 10 reportes de Políticas Públicas Distritales: 1 infancia, 1 servicio a la ciudadanía, 1 adultez, 1 familias, 1 educación, 1 LGBTI, 1 Derechos Humanos y 1 Lucha contra la Trata de Personas, 1 envejecimiento y vejez y 1 Habitabilidad en calle. Se emitieron 3 conceptos técnicos de incorporación de enfoque de género en políticas distritales, en el marco del ciclo de política Pública. Se hizo acompañamiento técnico para la formulación de las Políticas Públicas Étnicas y la Política Pública de Seguridad. Se consolidaron 2 reportes de seguimiento de productos de la DDDP 1 para la PPMYEG y 1 para la PPASP. Se realizó el cálculo de avance cuantitativo de los indicadores de resultado para la vigencia 2022 de la PPMYEG y PPASP. Se remitieron los ajustes solicitados por la SDP para solucionar inconsistencias en el Plan de Acción de la PPMYEG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</si>
</sst>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 #,##0\ _€_-;\-* #,##0\ _€_-;_-* &quot;-&quot;\ _€_-;_-@_-"/>
    <numFmt numFmtId="168" formatCode="_-* #,##0.00\ _€_-;\-* #,##0.00\ _€_-;_-* &quot;-&quot;??\ _€_-;_-@_-"/>
    <numFmt numFmtId="169" formatCode="_-&quot;$&quot;* #,##0.00_-;\-&quot;$&quot;* #,##0.00_-;_-&quot;$&quot;* &quot;-&quot;??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quot;$&quot;\ #,##0.00"/>
  </numFmts>
  <fonts count="62"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11"/>
      <color theme="1"/>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color theme="0"/>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sz val="10"/>
      <color rgb="FF000000"/>
      <name val="Times New Roman"/>
      <family val="1"/>
    </font>
    <font>
      <sz val="11"/>
      <color rgb="FF000000"/>
      <name val="Calibri"/>
      <family val="2"/>
      <scheme val="minor"/>
    </font>
    <font>
      <b/>
      <sz val="18"/>
      <color theme="0" tint="-0.34998626667073579"/>
      <name val="Calibri"/>
      <family val="2"/>
      <scheme val="minor"/>
    </font>
    <font>
      <b/>
      <sz val="12"/>
      <color theme="1"/>
      <name val="Times New Roman"/>
      <family val="1"/>
    </font>
    <font>
      <b/>
      <sz val="11"/>
      <color rgb="FFA6A6A6"/>
      <name val="Times New Roman"/>
      <family val="1"/>
    </font>
    <font>
      <b/>
      <sz val="11"/>
      <color theme="0" tint="-0.34998626667073579"/>
      <name val="Times New Roman"/>
      <family val="1"/>
    </font>
    <font>
      <b/>
      <u/>
      <sz val="11"/>
      <color rgb="FF000000"/>
      <name val="Times New Roman"/>
      <family val="1"/>
    </font>
    <font>
      <b/>
      <i/>
      <sz val="11"/>
      <color rgb="FF000000"/>
      <name val="Times New Roman"/>
      <family val="1"/>
    </font>
    <font>
      <u/>
      <sz val="11"/>
      <color rgb="FF000000"/>
      <name val="Times New Roman"/>
      <family val="1"/>
    </font>
    <font>
      <b/>
      <sz val="11"/>
      <color indexed="81"/>
      <name val="Tahoma"/>
      <family val="2"/>
    </font>
    <font>
      <sz val="11"/>
      <color indexed="81"/>
      <name val="Tahoma"/>
      <family val="2"/>
    </font>
    <font>
      <sz val="11"/>
      <color rgb="FF000000"/>
      <name val="Times New Roman"/>
      <family val="1"/>
    </font>
    <font>
      <b/>
      <sz val="11"/>
      <color rgb="FF000000"/>
      <name val="Times New Roman"/>
      <family val="1"/>
    </font>
    <font>
      <b/>
      <sz val="11"/>
      <color rgb="FF0D0D0D"/>
      <name val="Times New Roman"/>
      <family val="1"/>
    </font>
    <font>
      <sz val="11"/>
      <color rgb="FF0D0D0D"/>
      <name val="Times New Roman"/>
      <family val="1"/>
    </font>
    <font>
      <u/>
      <sz val="11"/>
      <color rgb="FF0D0D0D"/>
      <name val="Times New Roman"/>
      <family val="1"/>
    </font>
    <font>
      <sz val="11"/>
      <color rgb="FF7030A0"/>
      <name val="Times New Roman"/>
      <family val="1"/>
    </font>
    <font>
      <sz val="11"/>
      <color rgb="FF0D0D0D"/>
      <name val="Times New Roman"/>
      <family val="1"/>
    </font>
    <font>
      <sz val="12"/>
      <color rgb="FF000000"/>
      <name val="Times New Roman"/>
      <family val="1"/>
    </font>
    <font>
      <sz val="11"/>
      <color rgb="FF00B050"/>
      <name val="Times New Roman"/>
      <family val="1"/>
    </font>
    <font>
      <u/>
      <sz val="11"/>
      <color theme="1"/>
      <name val="Times New Roman"/>
      <family val="1"/>
    </font>
    <font>
      <sz val="9"/>
      <color indexed="81"/>
      <name val="Tahoma"/>
      <family val="2"/>
    </font>
    <font>
      <b/>
      <sz val="9"/>
      <color indexed="81"/>
      <name val="Tahoma"/>
      <family val="2"/>
    </font>
    <font>
      <u/>
      <sz val="11"/>
      <name val="Times New Roman"/>
      <family val="1"/>
    </font>
  </fonts>
  <fills count="28">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7030A0"/>
        <bgColor indexed="64"/>
      </patternFill>
    </fill>
    <fill>
      <patternFill patternType="solid">
        <fgColor rgb="FFFFFF00"/>
        <bgColor indexed="64"/>
      </patternFill>
    </fill>
    <fill>
      <patternFill patternType="solid">
        <fgColor theme="6"/>
        <bgColor indexed="64"/>
      </patternFill>
    </fill>
    <fill>
      <patternFill patternType="solid">
        <fgColor rgb="FFFFFFFF"/>
        <bgColor rgb="FF000000"/>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thin">
        <color indexed="64"/>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thin">
        <color rgb="FF000000"/>
      </right>
      <top style="thin">
        <color indexed="64"/>
      </top>
      <bottom/>
      <diagonal/>
    </border>
    <border>
      <left/>
      <right style="thin">
        <color rgb="FF000000"/>
      </right>
      <top/>
      <bottom style="medium">
        <color rgb="FF000000"/>
      </bottom>
      <diagonal/>
    </border>
    <border>
      <left style="thin">
        <color rgb="FF000000"/>
      </left>
      <right style="thin">
        <color rgb="FF000000"/>
      </right>
      <top style="thin">
        <color rgb="FF000000"/>
      </top>
      <bottom/>
      <diagonal/>
    </border>
    <border>
      <left style="thin">
        <color indexed="64"/>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right style="medium">
        <color rgb="FF000000"/>
      </right>
      <top/>
      <bottom/>
      <diagonal/>
    </border>
    <border>
      <left style="thin">
        <color indexed="64"/>
      </left>
      <right/>
      <top/>
      <bottom style="thin">
        <color rgb="FF000000"/>
      </bottom>
      <diagonal/>
    </border>
    <border>
      <left/>
      <right style="medium">
        <color rgb="FF000000"/>
      </right>
      <top/>
      <bottom style="thin">
        <color rgb="FF000000"/>
      </bottom>
      <diagonal/>
    </border>
    <border>
      <left/>
      <right style="medium">
        <color rgb="FF000000"/>
      </right>
      <top/>
      <bottom style="thin">
        <color indexed="64"/>
      </bottom>
      <diagonal/>
    </border>
  </borders>
  <cellStyleXfs count="34">
    <xf numFmtId="0" fontId="0" fillId="0" borderId="0"/>
    <xf numFmtId="0" fontId="20" fillId="3" borderId="67" applyNumberFormat="0" applyAlignment="0" applyProtection="0"/>
    <xf numFmtId="49" fontId="21" fillId="0" borderId="0" applyFill="0" applyBorder="0" applyProtection="0">
      <alignment horizontal="left" vertical="center"/>
    </xf>
    <xf numFmtId="0" fontId="22" fillId="4" borderId="68" applyNumberFormat="0" applyFont="0" applyFill="0" applyAlignment="0"/>
    <xf numFmtId="0" fontId="22" fillId="4" borderId="69" applyNumberFormat="0" applyFont="0" applyFill="0" applyAlignment="0"/>
    <xf numFmtId="0" fontId="24" fillId="5" borderId="0" applyNumberFormat="0" applyProtection="0">
      <alignment horizontal="left" wrapText="1" indent="4"/>
    </xf>
    <xf numFmtId="0" fontId="25" fillId="5" borderId="0" applyNumberFormat="0" applyProtection="0">
      <alignment horizontal="left" wrapText="1" indent="4"/>
    </xf>
    <xf numFmtId="0" fontId="23" fillId="6" borderId="0" applyNumberFormat="0" applyBorder="0" applyAlignment="0" applyProtection="0"/>
    <xf numFmtId="16" fontId="27" fillId="0" borderId="0" applyFont="0" applyFill="0" applyBorder="0" applyAlignment="0">
      <alignment horizontal="left"/>
    </xf>
    <xf numFmtId="0" fontId="28" fillId="7" borderId="0" applyNumberFormat="0" applyBorder="0" applyProtection="0">
      <alignment horizontal="center" vertical="center"/>
    </xf>
    <xf numFmtId="168" fontId="20" fillId="0" borderId="0" applyFont="0" applyFill="0" applyBorder="0" applyAlignment="0" applyProtection="0"/>
    <xf numFmtId="167" fontId="20" fillId="0" borderId="0" applyFont="0" applyFill="0" applyBorder="0" applyAlignment="0" applyProtection="0"/>
    <xf numFmtId="41" fontId="20" fillId="0" borderId="0" applyFont="0" applyFill="0" applyBorder="0" applyAlignment="0" applyProtection="0"/>
    <xf numFmtId="168" fontId="5"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169" fontId="20" fillId="0" borderId="0" applyFont="0" applyFill="0" applyBorder="0" applyAlignment="0" applyProtection="0"/>
    <xf numFmtId="171" fontId="2" fillId="0" borderId="0" applyFont="0" applyFill="0" applyBorder="0" applyAlignment="0" applyProtection="0"/>
    <xf numFmtId="170" fontId="20" fillId="0" borderId="0" applyFont="0" applyFill="0" applyBorder="0" applyAlignment="0" applyProtection="0"/>
    <xf numFmtId="169" fontId="1" fillId="0" borderId="0" applyFont="0" applyFill="0" applyBorder="0" applyAlignment="0" applyProtection="0"/>
    <xf numFmtId="164" fontId="22" fillId="0" borderId="0" applyFont="0" applyFill="0" applyBorder="0" applyAlignment="0" applyProtection="0"/>
    <xf numFmtId="0" fontId="29" fillId="8" borderId="0" applyNumberFormat="0" applyBorder="0" applyAlignment="0" applyProtection="0"/>
    <xf numFmtId="0" fontId="2" fillId="0" borderId="0"/>
    <xf numFmtId="0" fontId="2" fillId="0" borderId="0"/>
    <xf numFmtId="0" fontId="22" fillId="0" borderId="0"/>
    <xf numFmtId="0" fontId="6" fillId="0" borderId="0"/>
    <xf numFmtId="0" fontId="5" fillId="0" borderId="0"/>
    <xf numFmtId="0" fontId="2" fillId="0" borderId="0"/>
    <xf numFmtId="9" fontId="20"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5" fillId="0" borderId="0" applyFill="0" applyBorder="0">
      <alignment wrapText="1"/>
    </xf>
    <xf numFmtId="0" fontId="26" fillId="0" borderId="0"/>
    <xf numFmtId="0" fontId="30" fillId="5" borderId="0" applyNumberFormat="0" applyBorder="0" applyProtection="0">
      <alignment horizontal="left" indent="1"/>
    </xf>
  </cellStyleXfs>
  <cellXfs count="798">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0"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1" fillId="0" borderId="0" xfId="28" applyFont="1" applyBorder="1" applyAlignment="1">
      <alignment horizontal="center" vertical="center"/>
    </xf>
    <xf numFmtId="0" fontId="0" fillId="0" borderId="0" xfId="0" applyAlignment="1">
      <alignment vertical="center"/>
    </xf>
    <xf numFmtId="0" fontId="12" fillId="19" borderId="70" xfId="22" applyFont="1" applyFill="1" applyBorder="1" applyAlignment="1">
      <alignment vertical="center" wrapText="1"/>
    </xf>
    <xf numFmtId="0" fontId="12" fillId="19" borderId="71" xfId="22" applyFont="1" applyFill="1" applyBorder="1" applyAlignment="1">
      <alignment vertical="center" wrapText="1"/>
    </xf>
    <xf numFmtId="0" fontId="12" fillId="19" borderId="72"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3"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6"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2" fillId="19" borderId="13" xfId="0" applyFont="1" applyFill="1" applyBorder="1" applyAlignment="1">
      <alignment vertical="center"/>
    </xf>
    <xf numFmtId="0" fontId="32" fillId="19" borderId="0" xfId="0" applyFont="1" applyFill="1" applyAlignment="1">
      <alignment vertical="center"/>
    </xf>
    <xf numFmtId="0" fontId="32"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11" fillId="0" borderId="18" xfId="22" applyFont="1" applyBorder="1" applyAlignment="1">
      <alignment horizontal="left" vertical="center" wrapText="1"/>
    </xf>
    <xf numFmtId="167" fontId="12" fillId="0" borderId="10" xfId="11" applyFont="1" applyFill="1" applyBorder="1" applyAlignment="1" applyProtection="1">
      <alignment horizontal="center" vertical="center" wrapText="1"/>
    </xf>
    <xf numFmtId="165" fontId="20"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33" fillId="9" borderId="19" xfId="30" applyFont="1" applyFill="1" applyBorder="1" applyAlignment="1" applyProtection="1">
      <alignment vertical="center" wrapText="1"/>
    </xf>
    <xf numFmtId="174" fontId="12" fillId="9" borderId="19" xfId="28" applyNumberFormat="1" applyFont="1" applyFill="1" applyBorder="1" applyAlignment="1" applyProtection="1">
      <alignment vertical="center" wrapText="1"/>
    </xf>
    <xf numFmtId="165" fontId="31"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1"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2" fillId="0" borderId="0" xfId="0" applyFont="1" applyAlignment="1">
      <alignment vertical="center"/>
    </xf>
    <xf numFmtId="0" fontId="34" fillId="9" borderId="22" xfId="0" applyFont="1" applyFill="1" applyBorder="1" applyAlignment="1">
      <alignment vertical="center"/>
    </xf>
    <xf numFmtId="0" fontId="34" fillId="9" borderId="23" xfId="0" applyFont="1" applyFill="1" applyBorder="1" applyAlignment="1">
      <alignment vertical="center"/>
    </xf>
    <xf numFmtId="0" fontId="34" fillId="9" borderId="0" xfId="0" applyFont="1" applyFill="1" applyAlignment="1">
      <alignment vertical="center"/>
    </xf>
    <xf numFmtId="0" fontId="34" fillId="9" borderId="24" xfId="0" applyFont="1" applyFill="1" applyBorder="1" applyAlignment="1">
      <alignment vertical="center"/>
    </xf>
    <xf numFmtId="0" fontId="34" fillId="9" borderId="3" xfId="0" applyFont="1" applyFill="1" applyBorder="1" applyAlignment="1">
      <alignment vertical="center"/>
    </xf>
    <xf numFmtId="0" fontId="34" fillId="9" borderId="25" xfId="0" applyFont="1" applyFill="1" applyBorder="1" applyAlignment="1">
      <alignment vertical="center"/>
    </xf>
    <xf numFmtId="0" fontId="34" fillId="9" borderId="1" xfId="0" applyFont="1" applyFill="1" applyBorder="1" applyAlignment="1">
      <alignment horizontal="center" vertical="center" wrapText="1"/>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vertical="center"/>
    </xf>
    <xf numFmtId="0" fontId="32" fillId="0" borderId="1" xfId="28" applyNumberFormat="1" applyFont="1" applyBorder="1" applyAlignment="1">
      <alignment vertical="center"/>
    </xf>
    <xf numFmtId="9" fontId="32" fillId="0" borderId="1" xfId="28" applyFont="1" applyBorder="1" applyAlignment="1">
      <alignment vertical="center"/>
    </xf>
    <xf numFmtId="0" fontId="12" fillId="9" borderId="10" xfId="0" applyFont="1" applyFill="1" applyBorder="1" applyAlignment="1">
      <alignment horizontal="center" vertical="center" wrapText="1"/>
    </xf>
    <xf numFmtId="0" fontId="35" fillId="9" borderId="1" xfId="0" applyFont="1" applyFill="1" applyBorder="1" applyAlignment="1">
      <alignment horizontal="center" vertical="center"/>
    </xf>
    <xf numFmtId="0" fontId="32" fillId="0" borderId="0" xfId="0" applyFont="1" applyAlignment="1">
      <alignment horizontal="center" vertical="center"/>
    </xf>
    <xf numFmtId="0" fontId="36" fillId="0" borderId="1" xfId="0" applyFont="1" applyBorder="1" applyAlignment="1">
      <alignment vertical="center"/>
    </xf>
    <xf numFmtId="0" fontId="35" fillId="9" borderId="1" xfId="0" applyFont="1" applyFill="1" applyBorder="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41" fontId="32" fillId="0" borderId="1" xfId="12" applyFont="1" applyFill="1" applyBorder="1" applyAlignment="1">
      <alignment vertical="center"/>
    </xf>
    <xf numFmtId="0" fontId="36" fillId="0" borderId="0" xfId="0" applyFont="1" applyAlignment="1">
      <alignment vertical="center"/>
    </xf>
    <xf numFmtId="0" fontId="34" fillId="0" borderId="0" xfId="0" applyFont="1" applyAlignment="1">
      <alignment horizontal="left" vertical="center"/>
    </xf>
    <xf numFmtId="0" fontId="34" fillId="9" borderId="1" xfId="0" applyFont="1" applyFill="1" applyBorder="1" applyAlignment="1">
      <alignment vertical="center"/>
    </xf>
    <xf numFmtId="41" fontId="32" fillId="0" borderId="2" xfId="12" applyFont="1" applyFill="1" applyBorder="1" applyAlignment="1">
      <alignment vertical="center"/>
    </xf>
    <xf numFmtId="49" fontId="32" fillId="0" borderId="2" xfId="12" applyNumberFormat="1" applyFont="1" applyFill="1" applyBorder="1" applyAlignment="1">
      <alignment vertical="center"/>
    </xf>
    <xf numFmtId="49" fontId="32" fillId="0" borderId="1" xfId="12" applyNumberFormat="1" applyFont="1" applyFill="1" applyBorder="1" applyAlignment="1">
      <alignment vertical="center"/>
    </xf>
    <xf numFmtId="0" fontId="32" fillId="0" borderId="0" xfId="0" applyFont="1" applyAlignment="1">
      <alignment horizontal="left" vertical="center"/>
    </xf>
    <xf numFmtId="0" fontId="34" fillId="21" borderId="1" xfId="0" applyFont="1" applyFill="1" applyBorder="1" applyAlignment="1">
      <alignment horizontal="center" vertical="center"/>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2" fillId="0" borderId="1" xfId="0" applyFont="1" applyBorder="1" applyAlignment="1">
      <alignment vertical="center" wrapText="1"/>
    </xf>
    <xf numFmtId="0" fontId="34" fillId="0" borderId="1" xfId="0" applyFont="1" applyBorder="1" applyAlignment="1">
      <alignment vertical="center" wrapText="1"/>
    </xf>
    <xf numFmtId="0" fontId="11" fillId="19" borderId="1" xfId="0" applyFont="1" applyFill="1" applyBorder="1" applyAlignment="1">
      <alignment horizontal="left" vertical="center" wrapText="1"/>
    </xf>
    <xf numFmtId="0" fontId="34" fillId="0" borderId="10" xfId="0" applyFont="1" applyBorder="1" applyAlignment="1">
      <alignment horizontal="left" vertical="center" wrapText="1"/>
    </xf>
    <xf numFmtId="0" fontId="32"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7" fontId="13" fillId="22" borderId="1" xfId="15" applyNumberFormat="1" applyFont="1" applyFill="1" applyBorder="1" applyAlignment="1">
      <alignment horizontal="center" vertical="center"/>
    </xf>
    <xf numFmtId="177" fontId="13" fillId="22" borderId="1" xfId="0" applyNumberFormat="1" applyFont="1" applyFill="1" applyBorder="1" applyAlignment="1">
      <alignment horizontal="center" vertical="center"/>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30"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37" fillId="0" borderId="0" xfId="0" applyFont="1" applyAlignment="1">
      <alignment horizontal="center" vertical="center"/>
    </xf>
    <xf numFmtId="0" fontId="31"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173" fontId="20" fillId="0" borderId="1" xfId="10" applyNumberFormat="1" applyFont="1" applyBorder="1" applyAlignment="1">
      <alignment vertical="center"/>
    </xf>
    <xf numFmtId="173" fontId="20" fillId="0" borderId="8" xfId="10" applyNumberFormat="1" applyFont="1" applyBorder="1" applyAlignment="1">
      <alignment vertical="center"/>
    </xf>
    <xf numFmtId="173" fontId="20" fillId="0" borderId="31" xfId="10" applyNumberFormat="1" applyFont="1" applyBorder="1" applyAlignment="1">
      <alignment vertical="center"/>
    </xf>
    <xf numFmtId="173" fontId="20" fillId="0" borderId="19" xfId="10" applyNumberFormat="1" applyFont="1" applyBorder="1" applyAlignment="1">
      <alignment vertical="center"/>
    </xf>
    <xf numFmtId="173" fontId="20" fillId="0" borderId="4" xfId="10" applyNumberFormat="1" applyFont="1" applyBorder="1" applyAlignment="1">
      <alignment vertical="center"/>
    </xf>
    <xf numFmtId="173" fontId="20" fillId="0" borderId="2" xfId="10" applyNumberFormat="1" applyFont="1" applyBorder="1" applyAlignment="1">
      <alignment vertical="center"/>
    </xf>
    <xf numFmtId="173" fontId="20" fillId="0" borderId="32" xfId="10" applyNumberFormat="1" applyFont="1" applyBorder="1" applyAlignment="1">
      <alignment vertical="center"/>
    </xf>
    <xf numFmtId="173" fontId="20" fillId="0" borderId="20" xfId="10" applyNumberFormat="1" applyFont="1" applyBorder="1" applyAlignment="1">
      <alignment vertical="center"/>
    </xf>
    <xf numFmtId="9" fontId="20" fillId="0" borderId="21" xfId="28" applyFont="1" applyBorder="1" applyAlignment="1">
      <alignment vertical="center"/>
    </xf>
    <xf numFmtId="9" fontId="20" fillId="0" borderId="9" xfId="28" applyFont="1" applyBorder="1" applyAlignment="1">
      <alignment vertical="center"/>
    </xf>
    <xf numFmtId="9" fontId="20" fillId="0" borderId="33" xfId="28" applyFont="1" applyBorder="1" applyAlignment="1">
      <alignment vertical="center"/>
    </xf>
    <xf numFmtId="9" fontId="20" fillId="0" borderId="34"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13" fillId="0" borderId="1" xfId="15"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9" fontId="20" fillId="0" borderId="2" xfId="28" applyFont="1" applyBorder="1" applyAlignment="1">
      <alignment vertical="center"/>
    </xf>
    <xf numFmtId="0" fontId="12" fillId="9" borderId="2" xfId="0" applyFont="1" applyFill="1" applyBorder="1" applyAlignment="1">
      <alignment horizontal="center" vertical="center" wrapText="1"/>
    </xf>
    <xf numFmtId="9" fontId="34" fillId="9" borderId="1" xfId="28" applyFont="1" applyFill="1" applyBorder="1" applyAlignment="1">
      <alignment horizontal="center" vertical="center" wrapText="1"/>
    </xf>
    <xf numFmtId="9" fontId="32" fillId="0" borderId="0" xfId="28" applyFont="1" applyAlignment="1">
      <alignment vertical="center"/>
    </xf>
    <xf numFmtId="0" fontId="34" fillId="21" borderId="1" xfId="0" applyFont="1" applyFill="1" applyBorder="1" applyAlignment="1">
      <alignment horizontal="left" vertical="center"/>
    </xf>
    <xf numFmtId="0" fontId="34" fillId="0" borderId="1" xfId="0" applyFont="1" applyBorder="1" applyAlignment="1">
      <alignment horizontal="left" vertical="center"/>
    </xf>
    <xf numFmtId="0" fontId="34" fillId="0" borderId="1" xfId="0" applyFont="1" applyBorder="1" applyAlignment="1">
      <alignment horizontal="left" vertical="center" wrapText="1"/>
    </xf>
    <xf numFmtId="178" fontId="17" fillId="0" borderId="1" xfId="14" applyNumberFormat="1" applyFont="1" applyBorder="1" applyAlignment="1">
      <alignment vertical="center"/>
    </xf>
    <xf numFmtId="178" fontId="13" fillId="22" borderId="1" xfId="14" applyNumberFormat="1" applyFont="1" applyFill="1" applyBorder="1" applyAlignment="1">
      <alignment horizontal="center" vertical="center"/>
    </xf>
    <xf numFmtId="0" fontId="13" fillId="0" borderId="10" xfId="0" applyFont="1" applyBorder="1" applyAlignment="1">
      <alignment horizontal="left" vertical="center" wrapText="1"/>
    </xf>
    <xf numFmtId="0" fontId="12" fillId="19" borderId="77" xfId="22" applyFont="1" applyFill="1" applyBorder="1" applyAlignment="1">
      <alignment vertical="center" wrapText="1"/>
    </xf>
    <xf numFmtId="0" fontId="12" fillId="19" borderId="78" xfId="22" applyFont="1" applyFill="1" applyBorder="1" applyAlignment="1">
      <alignment vertical="center" wrapText="1"/>
    </xf>
    <xf numFmtId="9" fontId="11" fillId="0" borderId="1" xfId="28" applyFont="1" applyBorder="1" applyAlignment="1">
      <alignment horizontal="center" vertical="center" wrapText="1"/>
    </xf>
    <xf numFmtId="9" fontId="38" fillId="0" borderId="79" xfId="29" applyFont="1" applyFill="1" applyBorder="1" applyAlignment="1" applyProtection="1">
      <alignment horizontal="center" vertical="center" wrapText="1"/>
      <protection locked="0"/>
    </xf>
    <xf numFmtId="167" fontId="32" fillId="0" borderId="1" xfId="11" applyFont="1" applyFill="1" applyBorder="1" applyAlignment="1">
      <alignment horizontal="center" vertical="center" wrapText="1"/>
    </xf>
    <xf numFmtId="0" fontId="32" fillId="0" borderId="1" xfId="11" applyNumberFormat="1" applyFont="1" applyFill="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vertical="center"/>
    </xf>
    <xf numFmtId="9" fontId="32" fillId="0" borderId="1" xfId="28" applyFont="1" applyFill="1" applyBorder="1" applyAlignment="1">
      <alignment horizontal="center" vertical="center"/>
    </xf>
    <xf numFmtId="0" fontId="11" fillId="0" borderId="10" xfId="0" applyFont="1" applyBorder="1" applyAlignment="1">
      <alignment horizontal="center" vertical="center" wrapText="1"/>
    </xf>
    <xf numFmtId="173" fontId="20" fillId="0" borderId="32" xfId="10" applyNumberFormat="1" applyFont="1" applyFill="1" applyBorder="1" applyAlignment="1">
      <alignment vertical="center"/>
    </xf>
    <xf numFmtId="173" fontId="20" fillId="0" borderId="4" xfId="10" applyNumberFormat="1" applyFont="1" applyFill="1" applyBorder="1" applyAlignment="1">
      <alignment vertical="center"/>
    </xf>
    <xf numFmtId="173" fontId="20" fillId="0" borderId="8" xfId="10" applyNumberFormat="1" applyFont="1" applyFill="1" applyBorder="1" applyAlignment="1">
      <alignment vertical="center"/>
    </xf>
    <xf numFmtId="173" fontId="20" fillId="0" borderId="1" xfId="10" applyNumberFormat="1" applyFont="1" applyFill="1" applyBorder="1" applyAlignment="1">
      <alignment vertical="center"/>
    </xf>
    <xf numFmtId="173" fontId="20" fillId="0" borderId="31" xfId="10" applyNumberFormat="1" applyFont="1" applyFill="1" applyBorder="1" applyAlignment="1">
      <alignment vertical="center"/>
    </xf>
    <xf numFmtId="173" fontId="20" fillId="0" borderId="19" xfId="10" applyNumberFormat="1" applyFont="1" applyFill="1" applyBorder="1" applyAlignment="1">
      <alignment vertical="center"/>
    </xf>
    <xf numFmtId="0" fontId="32" fillId="0" borderId="5" xfId="0" applyFont="1" applyBorder="1" applyAlignment="1">
      <alignment horizontal="center" vertical="center"/>
    </xf>
    <xf numFmtId="0" fontId="17" fillId="0" borderId="1" xfId="0" applyFont="1" applyBorder="1" applyAlignment="1">
      <alignment horizontal="center" vertical="center" wrapText="1"/>
    </xf>
    <xf numFmtId="0" fontId="32" fillId="24" borderId="80" xfId="0" applyFont="1" applyFill="1" applyBorder="1" applyAlignment="1">
      <alignment horizontal="center" vertical="center"/>
    </xf>
    <xf numFmtId="0" fontId="32" fillId="0" borderId="5" xfId="0" applyFont="1" applyBorder="1" applyAlignment="1">
      <alignment horizontal="center" vertical="center" wrapText="1"/>
    </xf>
    <xf numFmtId="0" fontId="11" fillId="0" borderId="5" xfId="0" applyFont="1" applyBorder="1" applyAlignment="1">
      <alignment horizontal="center" vertical="center"/>
    </xf>
    <xf numFmtId="9" fontId="32" fillId="0" borderId="1" xfId="0" applyNumberFormat="1" applyFont="1" applyBorder="1" applyAlignment="1">
      <alignment vertical="center"/>
    </xf>
    <xf numFmtId="0" fontId="36" fillId="0" borderId="1" xfId="0" applyFont="1" applyBorder="1" applyAlignment="1">
      <alignment vertical="center" wrapText="1"/>
    </xf>
    <xf numFmtId="0" fontId="36" fillId="0" borderId="5" xfId="0" applyFont="1" applyBorder="1" applyAlignment="1">
      <alignment vertical="center"/>
    </xf>
    <xf numFmtId="9" fontId="32" fillId="0" borderId="1" xfId="28" applyFont="1" applyBorder="1" applyAlignment="1">
      <alignment vertical="center" wrapText="1"/>
    </xf>
    <xf numFmtId="0" fontId="32" fillId="0" borderId="0" xfId="0" applyFont="1" applyAlignment="1">
      <alignment vertical="center" wrapText="1"/>
    </xf>
    <xf numFmtId="9" fontId="35" fillId="0" borderId="10" xfId="22" applyNumberFormat="1" applyFont="1" applyBorder="1" applyAlignment="1">
      <alignment horizontal="center" vertical="center" wrapText="1"/>
    </xf>
    <xf numFmtId="0" fontId="35" fillId="0" borderId="4" xfId="22" applyFont="1" applyBorder="1" applyAlignment="1">
      <alignment horizontal="left" vertical="center" wrapText="1"/>
    </xf>
    <xf numFmtId="0" fontId="35" fillId="0" borderId="10" xfId="22" applyFont="1" applyBorder="1" applyAlignment="1">
      <alignment horizontal="center" vertical="center" wrapText="1"/>
    </xf>
    <xf numFmtId="173" fontId="35" fillId="0" borderId="10" xfId="10" applyNumberFormat="1" applyFont="1" applyFill="1" applyBorder="1" applyAlignment="1" applyProtection="1">
      <alignment horizontal="center" vertical="center" wrapText="1"/>
    </xf>
    <xf numFmtId="0" fontId="35" fillId="9" borderId="19" xfId="22" applyFont="1" applyFill="1" applyBorder="1" applyAlignment="1">
      <alignment horizontal="left" vertical="center" wrapText="1"/>
    </xf>
    <xf numFmtId="174" fontId="35" fillId="9" borderId="19" xfId="28" applyNumberFormat="1" applyFont="1" applyFill="1" applyBorder="1" applyAlignment="1" applyProtection="1">
      <alignment vertical="center" wrapText="1"/>
    </xf>
    <xf numFmtId="0" fontId="35" fillId="20" borderId="1" xfId="22" applyFont="1" applyFill="1" applyBorder="1" applyAlignment="1">
      <alignment horizontal="center" vertical="center" wrapText="1"/>
    </xf>
    <xf numFmtId="9" fontId="36" fillId="0" borderId="4" xfId="29" applyFont="1" applyFill="1" applyBorder="1" applyAlignment="1" applyProtection="1">
      <alignment horizontal="center" vertical="center" wrapText="1"/>
      <protection locked="0"/>
    </xf>
    <xf numFmtId="9" fontId="35" fillId="0" borderId="20" xfId="22" applyNumberFormat="1" applyFont="1" applyBorder="1" applyAlignment="1">
      <alignment horizontal="center" vertical="center" wrapText="1"/>
    </xf>
    <xf numFmtId="0" fontId="35" fillId="9" borderId="1" xfId="22" applyFont="1" applyFill="1" applyBorder="1" applyAlignment="1">
      <alignment horizontal="left" vertical="center" wrapText="1"/>
    </xf>
    <xf numFmtId="9" fontId="36" fillId="9" borderId="1" xfId="28" applyFont="1" applyFill="1" applyBorder="1" applyAlignment="1" applyProtection="1">
      <alignment horizontal="center" vertical="center" wrapText="1"/>
      <protection locked="0"/>
    </xf>
    <xf numFmtId="9" fontId="35" fillId="0" borderId="2" xfId="22" applyNumberFormat="1" applyFont="1" applyBorder="1" applyAlignment="1">
      <alignment horizontal="center" vertical="center" wrapText="1"/>
    </xf>
    <xf numFmtId="0" fontId="35" fillId="0" borderId="1" xfId="22" applyFont="1" applyBorder="1" applyAlignment="1">
      <alignment horizontal="left" vertical="center" wrapText="1"/>
    </xf>
    <xf numFmtId="9" fontId="36" fillId="9" borderId="2" xfId="28" applyFont="1" applyFill="1" applyBorder="1" applyAlignment="1" applyProtection="1">
      <alignment horizontal="center" vertical="center" wrapText="1"/>
      <protection locked="0"/>
    </xf>
    <xf numFmtId="9" fontId="36" fillId="0" borderId="1" xfId="29" applyFont="1" applyFill="1" applyBorder="1" applyAlignment="1" applyProtection="1">
      <alignment horizontal="center" vertical="center" wrapText="1"/>
      <protection locked="0"/>
    </xf>
    <xf numFmtId="9" fontId="36" fillId="0" borderId="1" xfId="28" applyFont="1" applyBorder="1" applyAlignment="1">
      <alignment horizontal="center" vertical="center" wrapText="1"/>
    </xf>
    <xf numFmtId="9" fontId="36" fillId="9" borderId="19" xfId="28" applyFont="1" applyFill="1" applyBorder="1" applyAlignment="1" applyProtection="1">
      <alignment horizontal="center" vertical="center" wrapText="1"/>
      <protection locked="0"/>
    </xf>
    <xf numFmtId="9" fontId="36" fillId="9" borderId="21" xfId="28" applyFont="1" applyFill="1" applyBorder="1" applyAlignment="1" applyProtection="1">
      <alignment horizontal="center" vertical="center" wrapText="1"/>
      <protection locked="0"/>
    </xf>
    <xf numFmtId="9" fontId="35" fillId="0" borderId="21" xfId="22" applyNumberFormat="1" applyFont="1" applyBorder="1" applyAlignment="1">
      <alignment horizontal="center" vertical="center" wrapText="1"/>
    </xf>
    <xf numFmtId="0" fontId="39" fillId="0" borderId="0" xfId="0" applyFont="1" applyAlignment="1">
      <alignment vertical="center"/>
    </xf>
    <xf numFmtId="1" fontId="36" fillId="9" borderId="19" xfId="30" applyNumberFormat="1" applyFont="1" applyFill="1" applyBorder="1" applyAlignment="1" applyProtection="1">
      <alignment horizontal="center" vertical="center" wrapText="1"/>
    </xf>
    <xf numFmtId="0" fontId="36" fillId="0" borderId="18" xfId="22" applyFont="1" applyBorder="1" applyAlignment="1">
      <alignment horizontal="left" vertical="center" wrapText="1"/>
    </xf>
    <xf numFmtId="167" fontId="35" fillId="0" borderId="10" xfId="11" applyFont="1" applyFill="1" applyBorder="1" applyAlignment="1" applyProtection="1">
      <alignment horizontal="center" vertical="center" wrapText="1"/>
    </xf>
    <xf numFmtId="9" fontId="36" fillId="9" borderId="19" xfId="30" applyFont="1" applyFill="1" applyBorder="1" applyAlignment="1" applyProtection="1">
      <alignment horizontal="center" vertical="center" wrapText="1"/>
    </xf>
    <xf numFmtId="9" fontId="35" fillId="0" borderId="10" xfId="28" applyFont="1" applyFill="1" applyBorder="1" applyAlignment="1" applyProtection="1">
      <alignment horizontal="center" vertical="center" wrapText="1"/>
    </xf>
    <xf numFmtId="173" fontId="20" fillId="19" borderId="1" xfId="10" applyNumberFormat="1" applyFont="1" applyFill="1" applyBorder="1" applyAlignment="1">
      <alignment vertical="center"/>
    </xf>
    <xf numFmtId="173" fontId="20" fillId="19" borderId="32" xfId="10" applyNumberFormat="1" applyFont="1" applyFill="1" applyBorder="1" applyAlignment="1">
      <alignment vertical="center"/>
    </xf>
    <xf numFmtId="173" fontId="20" fillId="19" borderId="4" xfId="10" applyNumberFormat="1" applyFont="1" applyFill="1" applyBorder="1" applyAlignment="1">
      <alignment vertical="center"/>
    </xf>
    <xf numFmtId="173" fontId="12" fillId="0" borderId="10" xfId="10" applyNumberFormat="1" applyFont="1" applyFill="1" applyBorder="1" applyAlignment="1" applyProtection="1">
      <alignment horizontal="center" vertical="center" wrapText="1"/>
    </xf>
    <xf numFmtId="0" fontId="11" fillId="9" borderId="19" xfId="30" applyNumberFormat="1" applyFont="1" applyFill="1" applyBorder="1" applyAlignment="1" applyProtection="1">
      <alignment horizontal="center" vertical="center" wrapText="1"/>
    </xf>
    <xf numFmtId="9" fontId="11" fillId="19" borderId="4" xfId="29" applyFont="1" applyFill="1" applyBorder="1" applyAlignment="1" applyProtection="1">
      <alignment horizontal="center" vertical="center" wrapText="1"/>
      <protection locked="0"/>
    </xf>
    <xf numFmtId="9" fontId="11" fillId="19" borderId="1" xfId="28" applyFont="1" applyFill="1" applyBorder="1" applyAlignment="1" applyProtection="1">
      <alignment horizontal="center" vertical="center" wrapText="1"/>
      <protection locked="0"/>
    </xf>
    <xf numFmtId="9" fontId="11" fillId="0" borderId="2" xfId="29" applyFont="1" applyFill="1" applyBorder="1" applyAlignment="1" applyProtection="1">
      <alignment horizontal="center" vertical="center" wrapText="1"/>
      <protection locked="0"/>
    </xf>
    <xf numFmtId="9" fontId="12" fillId="0" borderId="1" xfId="22" applyNumberFormat="1" applyFont="1" applyBorder="1" applyAlignment="1">
      <alignment horizontal="center" vertical="center" wrapText="1"/>
    </xf>
    <xf numFmtId="0" fontId="11" fillId="24" borderId="80" xfId="0" applyFont="1" applyFill="1" applyBorder="1" applyAlignment="1">
      <alignment horizontal="center" vertical="center"/>
    </xf>
    <xf numFmtId="0" fontId="11" fillId="0" borderId="23" xfId="0" applyFont="1" applyBorder="1" applyAlignment="1">
      <alignment horizontal="center" vertical="center" wrapText="1"/>
    </xf>
    <xf numFmtId="0" fontId="11" fillId="0" borderId="10" xfId="0" applyFont="1" applyBorder="1" applyAlignment="1">
      <alignment vertical="center" wrapText="1"/>
    </xf>
    <xf numFmtId="167" fontId="11" fillId="0" borderId="10" xfId="11" applyFont="1" applyFill="1" applyBorder="1" applyAlignment="1">
      <alignment horizontal="center" vertical="center" wrapText="1"/>
    </xf>
    <xf numFmtId="9" fontId="11" fillId="0" borderId="1" xfId="28" applyFont="1" applyBorder="1" applyAlignment="1">
      <alignment vertical="center"/>
    </xf>
    <xf numFmtId="0" fontId="11" fillId="0" borderId="0" xfId="0" applyFont="1" applyAlignment="1">
      <alignment vertical="center"/>
    </xf>
    <xf numFmtId="0" fontId="11" fillId="19" borderId="1" xfId="0" applyFont="1" applyFill="1" applyBorder="1" applyAlignment="1">
      <alignment vertical="center"/>
    </xf>
    <xf numFmtId="0" fontId="11" fillId="19" borderId="10" xfId="0" applyFont="1" applyFill="1" applyBorder="1" applyAlignment="1">
      <alignment vertical="center" wrapText="1"/>
    </xf>
    <xf numFmtId="0" fontId="32" fillId="19" borderId="1" xfId="0" applyFont="1" applyFill="1" applyBorder="1" applyAlignment="1">
      <alignment vertical="center"/>
    </xf>
    <xf numFmtId="9" fontId="32" fillId="19" borderId="1" xfId="28" applyFont="1" applyFill="1" applyBorder="1" applyAlignment="1">
      <alignment vertical="center"/>
    </xf>
    <xf numFmtId="0" fontId="35" fillId="19" borderId="0" xfId="22" applyFont="1" applyFill="1" applyAlignment="1">
      <alignment vertical="center" wrapText="1"/>
    </xf>
    <xf numFmtId="0" fontId="35" fillId="0" borderId="0" xfId="22" applyFont="1" applyAlignment="1">
      <alignment horizontal="center" vertical="center" wrapText="1"/>
    </xf>
    <xf numFmtId="0" fontId="45" fillId="19" borderId="0" xfId="22" applyFont="1" applyFill="1" applyAlignment="1">
      <alignment horizontal="center" vertical="center" wrapText="1"/>
    </xf>
    <xf numFmtId="0" fontId="36" fillId="19" borderId="0" xfId="0" applyFont="1" applyFill="1" applyAlignment="1">
      <alignment vertical="center"/>
    </xf>
    <xf numFmtId="0" fontId="35" fillId="20" borderId="28" xfId="22" applyFont="1" applyFill="1" applyBorder="1" applyAlignment="1">
      <alignment horizontal="center" vertical="center" wrapText="1"/>
    </xf>
    <xf numFmtId="173" fontId="39" fillId="0" borderId="4" xfId="10" applyNumberFormat="1" applyFont="1" applyBorder="1" applyAlignment="1">
      <alignment vertical="center"/>
    </xf>
    <xf numFmtId="173" fontId="39" fillId="0" borderId="1" xfId="10" applyNumberFormat="1" applyFont="1" applyBorder="1" applyAlignment="1">
      <alignment vertical="center"/>
    </xf>
    <xf numFmtId="173" fontId="39" fillId="0" borderId="19" xfId="10" applyNumberFormat="1" applyFont="1" applyBorder="1" applyAlignment="1">
      <alignment vertical="center"/>
    </xf>
    <xf numFmtId="0" fontId="35" fillId="19" borderId="0" xfId="22" applyFont="1" applyFill="1" applyAlignment="1">
      <alignment horizontal="left" vertical="center" wrapText="1"/>
    </xf>
    <xf numFmtId="0" fontId="12" fillId="26" borderId="10" xfId="0" applyFont="1" applyFill="1" applyBorder="1" applyAlignment="1">
      <alignment horizontal="center" vertical="center" wrapText="1"/>
    </xf>
    <xf numFmtId="9" fontId="36" fillId="9" borderId="19" xfId="28" applyFont="1" applyFill="1" applyBorder="1" applyAlignment="1" applyProtection="1">
      <alignment vertical="center" wrapText="1"/>
    </xf>
    <xf numFmtId="0" fontId="32" fillId="0" borderId="23" xfId="0" applyFont="1" applyBorder="1" applyAlignment="1">
      <alignment vertical="center" wrapText="1"/>
    </xf>
    <xf numFmtId="0" fontId="31" fillId="0" borderId="80" xfId="0" applyFont="1" applyBorder="1"/>
    <xf numFmtId="0" fontId="0" fillId="0" borderId="80" xfId="0" applyBorder="1"/>
    <xf numFmtId="0" fontId="17" fillId="0" borderId="1" xfId="0" applyFont="1" applyBorder="1" applyAlignment="1">
      <alignment vertical="center" wrapText="1"/>
    </xf>
    <xf numFmtId="0" fontId="0" fillId="0" borderId="93" xfId="0" applyBorder="1"/>
    <xf numFmtId="9" fontId="11" fillId="0" borderId="1" xfId="28" applyFont="1" applyFill="1" applyBorder="1" applyAlignment="1">
      <alignment horizontal="center" vertical="center" wrapText="1"/>
    </xf>
    <xf numFmtId="9" fontId="32" fillId="0" borderId="1" xfId="28" applyFont="1" applyBorder="1" applyAlignment="1">
      <alignment horizontal="center" vertical="center"/>
    </xf>
    <xf numFmtId="0" fontId="32" fillId="25" borderId="0" xfId="0" applyFont="1" applyFill="1" applyAlignment="1">
      <alignment horizontal="center" vertical="center"/>
    </xf>
    <xf numFmtId="0" fontId="36" fillId="19" borderId="1" xfId="0" applyFont="1" applyFill="1" applyBorder="1" applyAlignment="1">
      <alignment vertical="center" wrapText="1"/>
    </xf>
    <xf numFmtId="9" fontId="32" fillId="19" borderId="4" xfId="28" applyFont="1" applyFill="1" applyBorder="1" applyAlignment="1">
      <alignment vertical="center" wrapText="1"/>
    </xf>
    <xf numFmtId="0" fontId="32" fillId="0" borderId="1" xfId="28" applyNumberFormat="1" applyFont="1" applyFill="1" applyBorder="1" applyAlignment="1">
      <alignment vertical="center" wrapText="1"/>
    </xf>
    <xf numFmtId="9" fontId="35" fillId="0" borderId="19" xfId="28" applyFont="1" applyFill="1" applyBorder="1" applyAlignment="1" applyProtection="1">
      <alignment horizontal="center" vertical="center" wrapText="1"/>
    </xf>
    <xf numFmtId="173" fontId="12" fillId="9" borderId="19" xfId="10" applyNumberFormat="1" applyFont="1" applyFill="1" applyBorder="1" applyAlignment="1" applyProtection="1">
      <alignment vertical="center" wrapText="1"/>
    </xf>
    <xf numFmtId="1" fontId="35" fillId="9" borderId="19" xfId="30" applyNumberFormat="1" applyFont="1" applyFill="1" applyBorder="1" applyAlignment="1" applyProtection="1">
      <alignment horizontal="right" vertical="center" wrapText="1"/>
    </xf>
    <xf numFmtId="174" fontId="35" fillId="9" borderId="19" xfId="28" applyNumberFormat="1" applyFont="1" applyFill="1" applyBorder="1" applyAlignment="1" applyProtection="1">
      <alignment horizontal="center" vertical="center" wrapText="1"/>
    </xf>
    <xf numFmtId="1" fontId="36" fillId="9" borderId="19" xfId="30" applyNumberFormat="1" applyFont="1" applyFill="1" applyBorder="1" applyAlignment="1">
      <alignment horizontal="center" vertical="center" wrapText="1"/>
    </xf>
    <xf numFmtId="9" fontId="38" fillId="0" borderId="85" xfId="29" applyFont="1" applyFill="1" applyBorder="1" applyAlignment="1" applyProtection="1">
      <alignment horizontal="center" vertical="center" wrapText="1"/>
      <protection locked="0"/>
    </xf>
    <xf numFmtId="9" fontId="35" fillId="0" borderId="1" xfId="22" applyNumberFormat="1" applyFont="1" applyBorder="1" applyAlignment="1">
      <alignment horizontal="center" vertical="center" wrapText="1"/>
    </xf>
    <xf numFmtId="173" fontId="20" fillId="0" borderId="1" xfId="10" quotePrefix="1" applyNumberFormat="1" applyFont="1" applyBorder="1" applyAlignment="1">
      <alignment vertical="center"/>
    </xf>
    <xf numFmtId="0" fontId="36" fillId="27" borderId="1" xfId="0" applyFont="1" applyFill="1" applyBorder="1" applyAlignment="1">
      <alignment vertical="center" wrapText="1"/>
    </xf>
    <xf numFmtId="9" fontId="36" fillId="19" borderId="1" xfId="28" applyFont="1" applyFill="1" applyBorder="1" applyAlignment="1">
      <alignment vertical="center" wrapText="1"/>
    </xf>
    <xf numFmtId="9" fontId="50" fillId="0" borderId="96" xfId="22" applyNumberFormat="1" applyFont="1" applyBorder="1" applyAlignment="1">
      <alignment horizontal="left" vertical="top" wrapText="1"/>
    </xf>
    <xf numFmtId="9" fontId="49" fillId="0" borderId="0" xfId="22" applyNumberFormat="1" applyFont="1" applyAlignment="1">
      <alignment horizontal="left" vertical="top" wrapText="1"/>
    </xf>
    <xf numFmtId="9" fontId="49" fillId="0" borderId="97" xfId="22" applyNumberFormat="1" applyFont="1" applyBorder="1" applyAlignment="1">
      <alignment horizontal="left" vertical="top" wrapText="1"/>
    </xf>
    <xf numFmtId="9" fontId="49" fillId="0" borderId="82" xfId="22" applyNumberFormat="1" applyFont="1" applyBorder="1" applyAlignment="1">
      <alignment horizontal="left" vertical="top" wrapText="1"/>
    </xf>
    <xf numFmtId="9" fontId="49" fillId="0" borderId="83" xfId="22" applyNumberFormat="1" applyFont="1" applyBorder="1" applyAlignment="1">
      <alignment horizontal="left" vertical="top" wrapText="1"/>
    </xf>
    <xf numFmtId="9" fontId="49" fillId="0" borderId="84" xfId="22" applyNumberFormat="1" applyFont="1" applyBorder="1" applyAlignment="1">
      <alignment horizontal="left" vertical="top" wrapText="1"/>
    </xf>
    <xf numFmtId="9" fontId="11" fillId="0" borderId="0" xfId="22" applyNumberFormat="1" applyFont="1" applyAlignment="1">
      <alignment horizontal="left" vertical="top" wrapText="1"/>
    </xf>
    <xf numFmtId="9" fontId="11" fillId="0" borderId="97" xfId="22" applyNumberFormat="1" applyFont="1" applyBorder="1" applyAlignment="1">
      <alignment horizontal="left" vertical="top" wrapText="1"/>
    </xf>
    <xf numFmtId="9" fontId="49" fillId="0" borderId="82" xfId="22" applyNumberFormat="1" applyFont="1" applyBorder="1" applyAlignment="1">
      <alignment vertical="top" wrapText="1"/>
    </xf>
    <xf numFmtId="9" fontId="49" fillId="0" borderId="83" xfId="22" applyNumberFormat="1" applyFont="1" applyBorder="1" applyAlignment="1">
      <alignment vertical="top" wrapText="1"/>
    </xf>
    <xf numFmtId="9" fontId="49" fillId="0" borderId="84" xfId="22" applyNumberFormat="1" applyFont="1" applyBorder="1" applyAlignment="1">
      <alignment vertical="top" wrapText="1"/>
    </xf>
    <xf numFmtId="9" fontId="50" fillId="0" borderId="85" xfId="22" applyNumberFormat="1" applyFont="1" applyBorder="1" applyAlignment="1">
      <alignment vertical="top" wrapText="1"/>
    </xf>
    <xf numFmtId="9" fontId="11" fillId="0" borderId="86" xfId="22" applyNumberFormat="1" applyFont="1" applyBorder="1" applyAlignment="1">
      <alignment vertical="top" wrapText="1"/>
    </xf>
    <xf numFmtId="9" fontId="11" fillId="0" borderId="87" xfId="22" applyNumberFormat="1" applyFont="1" applyBorder="1" applyAlignment="1">
      <alignment vertical="top" wrapText="1"/>
    </xf>
    <xf numFmtId="9" fontId="49" fillId="0" borderId="96" xfId="22" applyNumberFormat="1" applyFont="1" applyBorder="1" applyAlignment="1">
      <alignment horizontal="left" vertical="top" wrapText="1"/>
    </xf>
    <xf numFmtId="9" fontId="36" fillId="0" borderId="0" xfId="22" applyNumberFormat="1" applyFont="1" applyAlignment="1">
      <alignment horizontal="left" vertical="top" wrapText="1"/>
    </xf>
    <xf numFmtId="9" fontId="36" fillId="0" borderId="97" xfId="22" applyNumberFormat="1" applyFont="1" applyBorder="1" applyAlignment="1">
      <alignment horizontal="left" vertical="top" wrapText="1"/>
    </xf>
    <xf numFmtId="9" fontId="50" fillId="0" borderId="82" xfId="22" applyNumberFormat="1" applyFont="1" applyBorder="1" applyAlignment="1">
      <alignment horizontal="left" vertical="top" wrapText="1"/>
    </xf>
    <xf numFmtId="2" fontId="11" fillId="0" borderId="8" xfId="22" applyNumberFormat="1" applyFont="1" applyBorder="1" applyAlignment="1">
      <alignment vertical="center" wrapText="1"/>
    </xf>
    <xf numFmtId="0" fontId="27" fillId="0" borderId="8" xfId="0" applyFont="1" applyBorder="1" applyAlignment="1">
      <alignment vertical="center" wrapText="1"/>
    </xf>
    <xf numFmtId="2" fontId="11" fillId="0" borderId="1" xfId="22" applyNumberFormat="1" applyFont="1" applyBorder="1" applyAlignment="1">
      <alignment horizontal="center" vertical="center" wrapText="1"/>
    </xf>
    <xf numFmtId="2" fontId="11" fillId="0" borderId="39" xfId="22" applyNumberFormat="1" applyFont="1" applyBorder="1" applyAlignment="1">
      <alignment vertical="center" wrapText="1"/>
    </xf>
    <xf numFmtId="0" fontId="27" fillId="0" borderId="40" xfId="0" applyFont="1" applyBorder="1" applyAlignment="1">
      <alignment vertical="center" wrapText="1"/>
    </xf>
    <xf numFmtId="2" fontId="11" fillId="0" borderId="35" xfId="22" applyNumberFormat="1" applyFont="1" applyBorder="1" applyAlignment="1">
      <alignment horizontal="center" vertical="center" wrapText="1"/>
    </xf>
    <xf numFmtId="2" fontId="11" fillId="0" borderId="41" xfId="22" applyNumberFormat="1" applyFont="1" applyBorder="1" applyAlignment="1">
      <alignment horizontal="center" vertical="center" wrapText="1"/>
    </xf>
    <xf numFmtId="9" fontId="49" fillId="0" borderId="94" xfId="22" applyNumberFormat="1" applyFont="1" applyBorder="1" applyAlignment="1">
      <alignment horizontal="left" vertical="top" wrapText="1"/>
    </xf>
    <xf numFmtId="9" fontId="50" fillId="0" borderId="83" xfId="22" applyNumberFormat="1" applyFont="1" applyBorder="1" applyAlignment="1">
      <alignment horizontal="left" vertical="top" wrapText="1"/>
    </xf>
    <xf numFmtId="9" fontId="50" fillId="0" borderId="95" xfId="22" applyNumberFormat="1" applyFont="1" applyBorder="1" applyAlignment="1">
      <alignment horizontal="left" vertical="top" wrapText="1"/>
    </xf>
    <xf numFmtId="9" fontId="50" fillId="0" borderId="20" xfId="22" applyNumberFormat="1" applyFont="1" applyBorder="1" applyAlignment="1">
      <alignment horizontal="left" vertical="top" wrapText="1"/>
    </xf>
    <xf numFmtId="9" fontId="12" fillId="0" borderId="3" xfId="22" applyNumberFormat="1" applyFont="1" applyBorder="1" applyAlignment="1">
      <alignment horizontal="left" vertical="top" wrapText="1"/>
    </xf>
    <xf numFmtId="9" fontId="12" fillId="0" borderId="7" xfId="22" applyNumberFormat="1" applyFont="1" applyBorder="1" applyAlignment="1">
      <alignment horizontal="left" vertical="top" wrapText="1"/>
    </xf>
    <xf numFmtId="9" fontId="49" fillId="0" borderId="36" xfId="22" applyNumberFormat="1" applyFont="1" applyBorder="1" applyAlignment="1">
      <alignment horizontal="left" vertical="top" wrapText="1"/>
    </xf>
    <xf numFmtId="9" fontId="35" fillId="0" borderId="20" xfId="22" applyNumberFormat="1" applyFont="1" applyBorder="1" applyAlignment="1">
      <alignment horizontal="left" vertical="top" wrapText="1"/>
    </xf>
    <xf numFmtId="9" fontId="11" fillId="0" borderId="3" xfId="22" applyNumberFormat="1" applyFont="1" applyBorder="1" applyAlignment="1">
      <alignment horizontal="left" vertical="top" wrapText="1"/>
    </xf>
    <xf numFmtId="9" fontId="11" fillId="0" borderId="7" xfId="22" applyNumberFormat="1" applyFont="1" applyBorder="1" applyAlignment="1">
      <alignment horizontal="left" vertical="top" wrapText="1"/>
    </xf>
    <xf numFmtId="9" fontId="36" fillId="0" borderId="36" xfId="22" applyNumberFormat="1" applyFont="1" applyBorder="1" applyAlignment="1">
      <alignment horizontal="left" vertical="top" wrapText="1"/>
    </xf>
    <xf numFmtId="9" fontId="36" fillId="0" borderId="22" xfId="22" applyNumberFormat="1" applyFont="1" applyBorder="1" applyAlignment="1">
      <alignment horizontal="left" vertical="top" wrapText="1"/>
    </xf>
    <xf numFmtId="9" fontId="36" fillId="0" borderId="37" xfId="22" applyNumberFormat="1" applyFont="1" applyBorder="1" applyAlignment="1">
      <alignment horizontal="left" vertical="top" wrapText="1"/>
    </xf>
    <xf numFmtId="9" fontId="52" fillId="0" borderId="36" xfId="22" applyNumberFormat="1" applyFont="1" applyBorder="1" applyAlignment="1">
      <alignment horizontal="left" vertical="top" wrapText="1"/>
    </xf>
    <xf numFmtId="9" fontId="55" fillId="0" borderId="22" xfId="22" applyNumberFormat="1" applyFont="1" applyBorder="1" applyAlignment="1">
      <alignment horizontal="left" vertical="top" wrapText="1"/>
    </xf>
    <xf numFmtId="9" fontId="55" fillId="0" borderId="37" xfId="22" applyNumberFormat="1" applyFont="1" applyBorder="1" applyAlignment="1">
      <alignment horizontal="left" vertical="top" wrapText="1"/>
    </xf>
    <xf numFmtId="9" fontId="52" fillId="0" borderId="42" xfId="22" applyNumberFormat="1" applyFont="1" applyBorder="1" applyAlignment="1">
      <alignment horizontal="left" vertical="top" wrapText="1"/>
    </xf>
    <xf numFmtId="9" fontId="52" fillId="0" borderId="15" xfId="22" applyNumberFormat="1" applyFont="1" applyBorder="1" applyAlignment="1">
      <alignment horizontal="left" vertical="top" wrapText="1"/>
    </xf>
    <xf numFmtId="9" fontId="52" fillId="0" borderId="16" xfId="22" applyNumberFormat="1" applyFont="1" applyBorder="1" applyAlignment="1">
      <alignment horizontal="left" vertical="top" wrapText="1"/>
    </xf>
    <xf numFmtId="2" fontId="11" fillId="0" borderId="32" xfId="22" applyNumberFormat="1" applyFont="1" applyBorder="1" applyAlignment="1">
      <alignment vertical="center" wrapText="1"/>
    </xf>
    <xf numFmtId="2" fontId="11" fillId="0" borderId="4" xfId="22" applyNumberFormat="1" applyFont="1" applyBorder="1" applyAlignment="1">
      <alignment horizontal="center" vertical="center" wrapText="1"/>
    </xf>
    <xf numFmtId="2" fontId="11" fillId="0" borderId="10" xfId="22" applyNumberFormat="1" applyFont="1" applyBorder="1" applyAlignment="1">
      <alignment horizontal="center" vertical="center" wrapText="1"/>
    </xf>
    <xf numFmtId="2" fontId="11" fillId="0" borderId="18" xfId="22" applyNumberFormat="1" applyFont="1" applyBorder="1" applyAlignment="1">
      <alignment horizontal="left" vertical="center" wrapText="1"/>
    </xf>
    <xf numFmtId="2" fontId="11" fillId="0" borderId="32" xfId="22" applyNumberFormat="1" applyFont="1" applyBorder="1" applyAlignment="1">
      <alignment horizontal="left" vertical="center" wrapText="1"/>
    </xf>
    <xf numFmtId="9" fontId="11" fillId="0" borderId="36" xfId="30" applyFont="1" applyFill="1" applyBorder="1" applyAlignment="1" applyProtection="1">
      <alignment horizontal="center" vertical="center" wrapText="1"/>
    </xf>
    <xf numFmtId="9" fontId="11" fillId="0" borderId="22" xfId="30" applyFont="1" applyFill="1" applyBorder="1" applyAlignment="1" applyProtection="1">
      <alignment horizontal="center" vertical="center" wrapText="1"/>
    </xf>
    <xf numFmtId="9" fontId="11" fillId="0" borderId="37" xfId="30" applyFont="1" applyFill="1" applyBorder="1" applyAlignment="1" applyProtection="1">
      <alignment horizontal="center" vertical="center" wrapText="1"/>
    </xf>
    <xf numFmtId="9" fontId="11" fillId="0" borderId="42" xfId="30" applyFont="1" applyFill="1" applyBorder="1" applyAlignment="1" applyProtection="1">
      <alignment horizontal="center" vertical="center" wrapText="1"/>
    </xf>
    <xf numFmtId="9" fontId="11" fillId="0" borderId="15" xfId="30" applyFont="1" applyFill="1" applyBorder="1" applyAlignment="1" applyProtection="1">
      <alignment horizontal="center" vertical="center" wrapText="1"/>
    </xf>
    <xf numFmtId="9" fontId="11" fillId="0" borderId="16" xfId="30" applyFont="1" applyFill="1" applyBorder="1" applyAlignment="1" applyProtection="1">
      <alignment horizontal="center" vertical="center" wrapText="1"/>
    </xf>
    <xf numFmtId="0" fontId="12" fillId="20" borderId="43" xfId="22" applyFont="1" applyFill="1" applyBorder="1" applyAlignment="1">
      <alignment horizontal="center" vertical="center" wrapText="1"/>
    </xf>
    <xf numFmtId="0" fontId="12" fillId="20" borderId="8" xfId="22" applyFont="1" applyFill="1" applyBorder="1" applyAlignment="1">
      <alignment horizontal="center" vertical="center" wrapText="1"/>
    </xf>
    <xf numFmtId="0" fontId="12" fillId="20" borderId="44" xfId="22" applyFont="1" applyFill="1" applyBorder="1" applyAlignment="1">
      <alignment horizontal="center" vertical="center" wrapText="1"/>
    </xf>
    <xf numFmtId="0" fontId="12" fillId="20" borderId="4" xfId="22" applyFont="1" applyFill="1" applyBorder="1" applyAlignment="1">
      <alignment horizontal="center" vertical="center" wrapText="1"/>
    </xf>
    <xf numFmtId="0" fontId="12" fillId="20" borderId="45" xfId="22" applyFont="1" applyFill="1" applyBorder="1" applyAlignment="1">
      <alignment horizontal="center" vertical="center" wrapText="1"/>
    </xf>
    <xf numFmtId="0" fontId="12" fillId="20" borderId="46" xfId="22" applyFont="1" applyFill="1" applyBorder="1" applyAlignment="1">
      <alignment horizontal="center" vertical="center" wrapText="1"/>
    </xf>
    <xf numFmtId="0" fontId="12" fillId="20" borderId="47" xfId="22" applyFont="1" applyFill="1" applyBorder="1" applyAlignment="1">
      <alignment horizontal="center" vertical="center" wrapText="1"/>
    </xf>
    <xf numFmtId="0" fontId="12" fillId="20" borderId="48" xfId="22" applyFont="1" applyFill="1" applyBorder="1" applyAlignment="1">
      <alignment horizontal="center" vertical="center" wrapText="1"/>
    </xf>
    <xf numFmtId="0" fontId="12" fillId="20" borderId="36" xfId="22" applyFont="1" applyFill="1" applyBorder="1" applyAlignment="1">
      <alignment horizontal="center" vertical="center" wrapText="1"/>
    </xf>
    <xf numFmtId="0" fontId="12" fillId="20" borderId="22" xfId="22" applyFont="1" applyFill="1" applyBorder="1" applyAlignment="1">
      <alignment horizontal="center" vertical="center" wrapText="1"/>
    </xf>
    <xf numFmtId="0" fontId="12" fillId="20" borderId="37" xfId="22" applyFont="1" applyFill="1" applyBorder="1" applyAlignment="1">
      <alignment horizontal="center" vertical="center" wrapText="1"/>
    </xf>
    <xf numFmtId="0" fontId="12" fillId="0" borderId="18" xfId="22" applyFont="1" applyBorder="1" applyAlignment="1">
      <alignment horizontal="center" vertical="center" wrapText="1"/>
    </xf>
    <xf numFmtId="0" fontId="12" fillId="0" borderId="40" xfId="22" applyFont="1" applyBorder="1" applyAlignment="1">
      <alignment horizontal="center" vertical="center" wrapText="1"/>
    </xf>
    <xf numFmtId="9" fontId="12" fillId="0" borderId="10" xfId="22" applyNumberFormat="1" applyFont="1" applyBorder="1" applyAlignment="1">
      <alignment horizontal="center" vertical="center" wrapText="1"/>
    </xf>
    <xf numFmtId="0" fontId="12" fillId="0" borderId="41" xfId="22" applyFont="1" applyBorder="1" applyAlignment="1">
      <alignment horizontal="center" vertical="center" wrapText="1"/>
    </xf>
    <xf numFmtId="9" fontId="36" fillId="19" borderId="36" xfId="30" applyFont="1" applyFill="1" applyBorder="1" applyAlignment="1">
      <alignment horizontal="center" vertical="center" wrapText="1"/>
    </xf>
    <xf numFmtId="9" fontId="32" fillId="19" borderId="22" xfId="30" applyFont="1" applyFill="1" applyBorder="1" applyAlignment="1" applyProtection="1">
      <alignment horizontal="center" vertical="center" wrapText="1"/>
    </xf>
    <xf numFmtId="9" fontId="32" fillId="19" borderId="23" xfId="30" applyFont="1" applyFill="1" applyBorder="1" applyAlignment="1" applyProtection="1">
      <alignment horizontal="center" vertical="center" wrapText="1"/>
    </xf>
    <xf numFmtId="9" fontId="32" fillId="19" borderId="42" xfId="30" applyFont="1" applyFill="1" applyBorder="1" applyAlignment="1" applyProtection="1">
      <alignment horizontal="center" vertical="center" wrapText="1"/>
    </xf>
    <xf numFmtId="9" fontId="32" fillId="19" borderId="15" xfId="30" applyFont="1" applyFill="1" applyBorder="1" applyAlignment="1" applyProtection="1">
      <alignment horizontal="center" vertical="center" wrapText="1"/>
    </xf>
    <xf numFmtId="9" fontId="32" fillId="19" borderId="50" xfId="30" applyFont="1" applyFill="1" applyBorder="1" applyAlignment="1" applyProtection="1">
      <alignment horizontal="center" vertical="center" wrapText="1"/>
    </xf>
    <xf numFmtId="9" fontId="36" fillId="0" borderId="22" xfId="30" applyFont="1" applyBorder="1" applyAlignment="1">
      <alignment horizontal="center" vertical="center" wrapText="1"/>
    </xf>
    <xf numFmtId="9" fontId="36" fillId="0" borderId="22" xfId="30" applyFont="1" applyFill="1" applyBorder="1" applyAlignment="1" applyProtection="1">
      <alignment horizontal="center" vertical="center" wrapText="1"/>
    </xf>
    <xf numFmtId="9" fontId="36" fillId="0" borderId="23" xfId="30" applyFont="1" applyFill="1" applyBorder="1" applyAlignment="1" applyProtection="1">
      <alignment horizontal="center" vertical="center" wrapText="1"/>
    </xf>
    <xf numFmtId="9" fontId="36" fillId="0" borderId="15" xfId="30" applyFont="1" applyFill="1" applyBorder="1" applyAlignment="1" applyProtection="1">
      <alignment horizontal="center" vertical="center" wrapText="1"/>
    </xf>
    <xf numFmtId="9" fontId="36" fillId="0" borderId="50" xfId="30" applyFont="1" applyFill="1" applyBorder="1" applyAlignment="1" applyProtection="1">
      <alignment horizontal="center" vertical="center" wrapText="1"/>
    </xf>
    <xf numFmtId="9" fontId="11" fillId="0" borderId="23" xfId="30" applyFont="1" applyFill="1" applyBorder="1" applyAlignment="1" applyProtection="1">
      <alignment horizontal="center" vertical="center" wrapText="1"/>
    </xf>
    <xf numFmtId="9" fontId="11" fillId="0" borderId="50" xfId="30" applyFont="1" applyFill="1" applyBorder="1" applyAlignment="1" applyProtection="1">
      <alignment horizontal="center" vertical="center" wrapText="1"/>
    </xf>
    <xf numFmtId="0" fontId="12" fillId="20" borderId="30"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0"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20" borderId="49"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1" xfId="22" applyFont="1" applyFill="1" applyBorder="1" applyAlignment="1">
      <alignment horizontal="center" vertical="center" wrapText="1"/>
    </xf>
    <xf numFmtId="0" fontId="12" fillId="20" borderId="9" xfId="22" applyFont="1" applyFill="1" applyBorder="1" applyAlignment="1">
      <alignment horizontal="center" vertical="center" wrapText="1"/>
    </xf>
    <xf numFmtId="0" fontId="12" fillId="20" borderId="31"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12" fillId="19" borderId="43" xfId="22" applyFont="1" applyFill="1" applyBorder="1" applyAlignment="1">
      <alignment horizontal="center" vertical="center" wrapText="1"/>
    </xf>
    <xf numFmtId="0" fontId="12" fillId="19" borderId="52" xfId="22" applyFont="1" applyFill="1" applyBorder="1" applyAlignment="1">
      <alignment horizontal="center" vertical="center" wrapText="1"/>
    </xf>
    <xf numFmtId="0" fontId="12" fillId="19" borderId="45" xfId="22" applyFont="1" applyFill="1" applyBorder="1" applyAlignment="1">
      <alignment horizontal="center" vertical="center" wrapText="1"/>
    </xf>
    <xf numFmtId="0" fontId="12" fillId="19" borderId="51" xfId="22" applyFont="1" applyFill="1" applyBorder="1" applyAlignment="1">
      <alignment horizontal="center" vertical="center" wrapText="1"/>
    </xf>
    <xf numFmtId="0" fontId="12" fillId="20" borderId="53" xfId="22" applyFont="1" applyFill="1" applyBorder="1" applyAlignment="1">
      <alignment horizontal="center" vertical="center" wrapText="1"/>
    </xf>
    <xf numFmtId="0" fontId="12" fillId="20" borderId="54" xfId="22" applyFont="1" applyFill="1" applyBorder="1" applyAlignment="1">
      <alignment horizontal="center" vertical="center" wrapText="1"/>
    </xf>
    <xf numFmtId="0" fontId="12" fillId="20" borderId="55" xfId="22" applyFont="1" applyFill="1" applyBorder="1" applyAlignment="1">
      <alignment horizontal="center" vertical="center" wrapText="1"/>
    </xf>
    <xf numFmtId="0" fontId="12" fillId="20" borderId="56"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2" fillId="20" borderId="53" xfId="22" applyFont="1" applyFill="1" applyBorder="1" applyAlignment="1">
      <alignment horizontal="left" vertical="center" wrapText="1"/>
    </xf>
    <xf numFmtId="0" fontId="12" fillId="20" borderId="55" xfId="22" applyFont="1" applyFill="1" applyBorder="1" applyAlignment="1">
      <alignment horizontal="left" vertical="center" wrapText="1"/>
    </xf>
    <xf numFmtId="0" fontId="15" fillId="0" borderId="53" xfId="22" applyFont="1" applyBorder="1" applyAlignment="1">
      <alignment horizontal="center" vertical="center" wrapText="1"/>
    </xf>
    <xf numFmtId="0" fontId="15" fillId="0" borderId="54" xfId="22" applyFont="1" applyBorder="1" applyAlignment="1">
      <alignment horizontal="center" vertical="center" wrapText="1"/>
    </xf>
    <xf numFmtId="0" fontId="15" fillId="0" borderId="55" xfId="22" applyFont="1" applyBorder="1" applyAlignment="1">
      <alignment horizontal="center" vertical="center" wrapText="1"/>
    </xf>
    <xf numFmtId="0" fontId="12" fillId="0" borderId="27" xfId="22" applyFont="1" applyBorder="1" applyAlignment="1">
      <alignment horizontal="center" vertical="center" wrapText="1"/>
    </xf>
    <xf numFmtId="0" fontId="12" fillId="0" borderId="28" xfId="22" applyFont="1" applyBorder="1" applyAlignment="1">
      <alignment horizontal="center" vertical="center" wrapText="1"/>
    </xf>
    <xf numFmtId="0" fontId="12" fillId="0" borderId="29" xfId="22" applyFont="1" applyBorder="1" applyAlignment="1">
      <alignment horizontal="center" vertical="center" wrapText="1"/>
    </xf>
    <xf numFmtId="0" fontId="11" fillId="0" borderId="53" xfId="22" applyFont="1" applyBorder="1" applyAlignment="1">
      <alignment horizontal="center" vertical="center" wrapText="1"/>
    </xf>
    <xf numFmtId="0" fontId="11" fillId="0" borderId="54" xfId="22" applyFont="1" applyBorder="1" applyAlignment="1">
      <alignment horizontal="center" vertical="center" wrapText="1"/>
    </xf>
    <xf numFmtId="0" fontId="11" fillId="0" borderId="55" xfId="22" applyFont="1" applyBorder="1" applyAlignment="1">
      <alignment horizontal="center" vertical="center" wrapText="1"/>
    </xf>
    <xf numFmtId="0" fontId="12" fillId="20" borderId="57"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20" borderId="56" xfId="22" applyFont="1" applyFill="1" applyBorder="1" applyAlignment="1">
      <alignment horizontal="left" vertical="center" wrapText="1"/>
    </xf>
    <xf numFmtId="0" fontId="12" fillId="20" borderId="16" xfId="22" applyFont="1" applyFill="1" applyBorder="1" applyAlignment="1">
      <alignment horizontal="left" vertical="center" wrapText="1"/>
    </xf>
    <xf numFmtId="1" fontId="12" fillId="0" borderId="53" xfId="28" applyNumberFormat="1" applyFont="1" applyFill="1" applyBorder="1" applyAlignment="1" applyProtection="1">
      <alignment horizontal="center" vertical="center" wrapText="1"/>
    </xf>
    <xf numFmtId="1" fontId="12" fillId="0" borderId="55" xfId="28" applyNumberFormat="1" applyFont="1" applyFill="1" applyBorder="1" applyAlignment="1" applyProtection="1">
      <alignment horizontal="center" vertical="center" wrapText="1"/>
    </xf>
    <xf numFmtId="0" fontId="12" fillId="20" borderId="11"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5" xfId="22" applyFont="1" applyFill="1" applyBorder="1" applyAlignment="1">
      <alignment horizontal="left" vertical="center" wrapText="1"/>
    </xf>
    <xf numFmtId="3" fontId="12" fillId="0" borderId="36"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0" fontId="33" fillId="0" borderId="1" xfId="22" applyFont="1" applyBorder="1" applyAlignment="1">
      <alignment horizontal="left" vertical="center" wrapText="1"/>
    </xf>
    <xf numFmtId="0" fontId="33" fillId="0" borderId="9" xfId="22" applyFont="1" applyBorder="1" applyAlignment="1">
      <alignment horizontal="left" vertical="center" wrapText="1"/>
    </xf>
    <xf numFmtId="0" fontId="12" fillId="0" borderId="43" xfId="22" applyFont="1" applyBorder="1" applyAlignment="1">
      <alignment horizontal="center" vertical="center" wrapText="1"/>
    </xf>
    <xf numFmtId="0" fontId="12" fillId="0" borderId="45" xfId="22" applyFont="1" applyBorder="1" applyAlignment="1">
      <alignment horizontal="center" vertical="center" wrapText="1"/>
    </xf>
    <xf numFmtId="0" fontId="12" fillId="0" borderId="51" xfId="22" applyFont="1" applyBorder="1" applyAlignment="1">
      <alignment horizontal="center" vertical="center" wrapText="1"/>
    </xf>
    <xf numFmtId="0" fontId="11" fillId="20" borderId="1" xfId="22" applyFont="1" applyFill="1" applyBorder="1" applyAlignment="1">
      <alignment horizontal="center" vertical="center" wrapText="1"/>
    </xf>
    <xf numFmtId="0" fontId="12" fillId="20" borderId="3" xfId="22" applyFont="1" applyFill="1" applyBorder="1" applyAlignment="1">
      <alignment horizontal="center" vertical="center" wrapText="1"/>
    </xf>
    <xf numFmtId="0" fontId="12" fillId="20" borderId="7" xfId="22" applyFont="1" applyFill="1" applyBorder="1" applyAlignment="1">
      <alignment horizontal="center" vertical="center" wrapText="1"/>
    </xf>
    <xf numFmtId="0" fontId="31" fillId="0" borderId="62" xfId="0" applyFont="1" applyBorder="1" applyAlignment="1">
      <alignment horizontal="center" vertical="center" wrapText="1"/>
    </xf>
    <xf numFmtId="0" fontId="31" fillId="0" borderId="63" xfId="0" applyFont="1" applyBorder="1" applyAlignment="1">
      <alignment horizontal="center" vertical="center" wrapText="1"/>
    </xf>
    <xf numFmtId="0" fontId="0" fillId="0" borderId="62" xfId="0" applyBorder="1" applyAlignment="1">
      <alignment horizontal="center" vertical="center"/>
    </xf>
    <xf numFmtId="0" fontId="0" fillId="0" borderId="63" xfId="0" applyBorder="1" applyAlignment="1">
      <alignment horizontal="center" vertical="center"/>
    </xf>
    <xf numFmtId="0" fontId="12" fillId="0" borderId="53" xfId="22" applyFont="1" applyBorder="1" applyAlignment="1">
      <alignment horizontal="center" vertical="center" wrapText="1"/>
    </xf>
    <xf numFmtId="0" fontId="12" fillId="0" borderId="54" xfId="22" applyFont="1" applyBorder="1" applyAlignment="1">
      <alignment horizontal="center" vertical="center" wrapText="1"/>
    </xf>
    <xf numFmtId="0" fontId="12" fillId="0" borderId="55" xfId="22" applyFont="1" applyBorder="1" applyAlignment="1">
      <alignment horizontal="center" vertical="center" wrapText="1"/>
    </xf>
    <xf numFmtId="0" fontId="12" fillId="19" borderId="15" xfId="22" applyFont="1" applyFill="1" applyBorder="1" applyAlignment="1">
      <alignment horizontal="left" vertical="center" wrapText="1"/>
    </xf>
    <xf numFmtId="9" fontId="12" fillId="0" borderId="53" xfId="22" applyNumberFormat="1" applyFont="1" applyBorder="1" applyAlignment="1">
      <alignment horizontal="center" vertical="center" wrapText="1"/>
    </xf>
    <xf numFmtId="9" fontId="12" fillId="0" borderId="55" xfId="22" applyNumberFormat="1" applyFont="1" applyBorder="1" applyAlignment="1">
      <alignment horizontal="center" vertical="center" wrapText="1"/>
    </xf>
    <xf numFmtId="0" fontId="12" fillId="0" borderId="57"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56"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11" fillId="0" borderId="57" xfId="22" applyFont="1" applyBorder="1" applyAlignment="1">
      <alignment horizontal="center" vertical="center" wrapText="1"/>
    </xf>
    <xf numFmtId="0" fontId="11" fillId="0" borderId="13" xfId="22" applyFont="1" applyBorder="1" applyAlignment="1">
      <alignment horizontal="center" vertical="center" wrapText="1"/>
    </xf>
    <xf numFmtId="0" fontId="11" fillId="0" borderId="56" xfId="22" applyFont="1" applyBorder="1" applyAlignment="1">
      <alignment horizontal="center" vertical="center" wrapText="1"/>
    </xf>
    <xf numFmtId="0" fontId="12" fillId="0" borderId="27" xfId="22" applyFont="1" applyBorder="1" applyAlignment="1">
      <alignment horizontal="center" vertical="center"/>
    </xf>
    <xf numFmtId="0" fontId="12" fillId="0" borderId="28" xfId="22" applyFont="1" applyBorder="1" applyAlignment="1">
      <alignment horizontal="center" vertical="center"/>
    </xf>
    <xf numFmtId="0" fontId="12" fillId="0" borderId="29" xfId="22" applyFont="1" applyBorder="1" applyAlignment="1">
      <alignment horizontal="center" vertical="center"/>
    </xf>
    <xf numFmtId="0" fontId="0" fillId="0" borderId="61" xfId="0" applyBorder="1" applyAlignment="1">
      <alignment horizontal="center" vertical="center"/>
    </xf>
    <xf numFmtId="0" fontId="0" fillId="0" borderId="48" xfId="0" applyBorder="1" applyAlignment="1">
      <alignment horizontal="center" vertical="center"/>
    </xf>
    <xf numFmtId="0" fontId="31" fillId="0" borderId="65" xfId="0" applyFont="1" applyBorder="1" applyAlignment="1">
      <alignment horizontal="center" vertical="center" wrapText="1"/>
    </xf>
    <xf numFmtId="0" fontId="31" fillId="0" borderId="26" xfId="0" applyFont="1" applyBorder="1" applyAlignment="1">
      <alignment horizontal="center" vertical="center" wrapText="1"/>
    </xf>
    <xf numFmtId="0" fontId="0" fillId="0" borderId="65" xfId="0" applyBorder="1" applyAlignment="1">
      <alignment horizontal="center" vertical="center"/>
    </xf>
    <xf numFmtId="0" fontId="0" fillId="0" borderId="26" xfId="0" applyBorder="1" applyAlignment="1">
      <alignment horizontal="center" vertical="center"/>
    </xf>
    <xf numFmtId="0" fontId="31" fillId="0" borderId="61" xfId="0" applyFont="1" applyBorder="1" applyAlignment="1">
      <alignment horizontal="center" vertical="center" wrapText="1"/>
    </xf>
    <xf numFmtId="0" fontId="31" fillId="0" borderId="48" xfId="0" applyFont="1" applyBorder="1" applyAlignment="1">
      <alignment horizontal="center" vertical="center" wrapText="1"/>
    </xf>
    <xf numFmtId="0" fontId="19" fillId="0" borderId="52" xfId="0" applyFont="1" applyBorder="1" applyAlignment="1">
      <alignment horizontal="left" vertical="center" wrapText="1"/>
    </xf>
    <xf numFmtId="0" fontId="19" fillId="0" borderId="45" xfId="0" applyFont="1" applyBorder="1" applyAlignment="1">
      <alignment horizontal="left" vertical="center" wrapText="1"/>
    </xf>
    <xf numFmtId="0" fontId="19" fillId="0" borderId="51" xfId="0" applyFont="1" applyBorder="1" applyAlignment="1">
      <alignment horizontal="left"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2" fillId="0" borderId="31" xfId="22" applyFont="1" applyBorder="1" applyAlignment="1">
      <alignment horizontal="center" vertical="center" wrapText="1"/>
    </xf>
    <xf numFmtId="0" fontId="12" fillId="0" borderId="19" xfId="22" applyFont="1" applyBorder="1" applyAlignment="1">
      <alignment horizontal="center" vertical="center" wrapText="1"/>
    </xf>
    <xf numFmtId="0" fontId="12" fillId="0" borderId="33" xfId="22" applyFont="1" applyBorder="1" applyAlignment="1">
      <alignment horizontal="center" vertical="center" wrapText="1"/>
    </xf>
    <xf numFmtId="0" fontId="41" fillId="0" borderId="64" xfId="0" applyFont="1" applyBorder="1" applyAlignment="1">
      <alignment horizontal="left" vertical="center" wrapText="1"/>
    </xf>
    <xf numFmtId="0" fontId="41" fillId="0" borderId="19" xfId="0" applyFont="1" applyBorder="1" applyAlignment="1">
      <alignment horizontal="left" vertical="center" wrapText="1"/>
    </xf>
    <xf numFmtId="0" fontId="41" fillId="0" borderId="33" xfId="0" applyFont="1" applyBorder="1" applyAlignment="1">
      <alignment horizontal="left" vertical="center" wrapText="1"/>
    </xf>
    <xf numFmtId="0" fontId="40" fillId="0" borderId="58" xfId="0" applyFont="1" applyBorder="1" applyAlignment="1">
      <alignment horizontal="center" vertical="center"/>
    </xf>
    <xf numFmtId="0" fontId="40" fillId="0" borderId="59" xfId="0" applyFont="1" applyBorder="1" applyAlignment="1">
      <alignment horizontal="center" vertical="center"/>
    </xf>
    <xf numFmtId="0" fontId="40" fillId="0" borderId="60" xfId="0" applyFont="1" applyBorder="1" applyAlignment="1">
      <alignment horizontal="center" vertical="center"/>
    </xf>
    <xf numFmtId="9" fontId="35" fillId="0" borderId="10" xfId="22" applyNumberFormat="1" applyFont="1" applyBorder="1" applyAlignment="1">
      <alignment horizontal="center" vertical="center" wrapText="1"/>
    </xf>
    <xf numFmtId="0" fontId="35" fillId="0" borderId="41" xfId="22" applyFont="1" applyBorder="1" applyAlignment="1">
      <alignment horizontal="center" vertical="center" wrapText="1"/>
    </xf>
    <xf numFmtId="2" fontId="36" fillId="0" borderId="32" xfId="22" applyNumberFormat="1" applyFont="1" applyBorder="1" applyAlignment="1">
      <alignment vertical="center" wrapText="1"/>
    </xf>
    <xf numFmtId="2" fontId="36" fillId="0" borderId="8" xfId="22" applyNumberFormat="1" applyFont="1" applyBorder="1" applyAlignment="1">
      <alignment vertical="center" wrapText="1"/>
    </xf>
    <xf numFmtId="2" fontId="36" fillId="0" borderId="35" xfId="22" applyNumberFormat="1" applyFont="1" applyBorder="1" applyAlignment="1">
      <alignment horizontal="center" vertical="center" wrapText="1"/>
    </xf>
    <xf numFmtId="2" fontId="36" fillId="0" borderId="4" xfId="22" applyNumberFormat="1" applyFont="1" applyBorder="1" applyAlignment="1">
      <alignment horizontal="center" vertical="center" wrapText="1"/>
    </xf>
    <xf numFmtId="9" fontId="36" fillId="0" borderId="36" xfId="30" applyFont="1" applyFill="1" applyBorder="1" applyAlignment="1" applyProtection="1">
      <alignment horizontal="center" vertical="center" wrapText="1"/>
    </xf>
    <xf numFmtId="9" fontId="36" fillId="0" borderId="42" xfId="30" applyFont="1" applyFill="1" applyBorder="1" applyAlignment="1" applyProtection="1">
      <alignment horizontal="center" vertical="center" wrapText="1"/>
    </xf>
    <xf numFmtId="9" fontId="36" fillId="0" borderId="37" xfId="30" applyFont="1" applyFill="1" applyBorder="1" applyAlignment="1" applyProtection="1">
      <alignment horizontal="center" vertical="center" wrapText="1"/>
    </xf>
    <xf numFmtId="9" fontId="36" fillId="0" borderId="16" xfId="30" applyFont="1" applyFill="1" applyBorder="1" applyAlignment="1" applyProtection="1">
      <alignment horizontal="center" vertical="center" wrapText="1"/>
    </xf>
    <xf numFmtId="0" fontId="35" fillId="0" borderId="18" xfId="22" applyFont="1" applyBorder="1" applyAlignment="1">
      <alignment horizontal="center" vertical="center" wrapText="1"/>
    </xf>
    <xf numFmtId="0" fontId="35" fillId="0" borderId="40" xfId="22" applyFont="1" applyBorder="1" applyAlignment="1">
      <alignment horizontal="center" vertical="center" wrapText="1"/>
    </xf>
    <xf numFmtId="9" fontId="36" fillId="0" borderId="36" xfId="30" applyFont="1" applyFill="1" applyBorder="1" applyAlignment="1" applyProtection="1">
      <alignment horizontal="left" vertical="center" wrapText="1"/>
    </xf>
    <xf numFmtId="9" fontId="36" fillId="0" borderId="22" xfId="30" applyFont="1" applyFill="1" applyBorder="1" applyAlignment="1" applyProtection="1">
      <alignment horizontal="left" vertical="center" wrapText="1"/>
    </xf>
    <xf numFmtId="9" fontId="36" fillId="0" borderId="23" xfId="30" applyFont="1" applyFill="1" applyBorder="1" applyAlignment="1" applyProtection="1">
      <alignment horizontal="left" vertical="center" wrapText="1"/>
    </xf>
    <xf numFmtId="9" fontId="36" fillId="0" borderId="42" xfId="30" applyFont="1" applyFill="1" applyBorder="1" applyAlignment="1" applyProtection="1">
      <alignment horizontal="left" vertical="center" wrapText="1"/>
    </xf>
    <xf numFmtId="9" fontId="36" fillId="0" borderId="15" xfId="30" applyFont="1" applyFill="1" applyBorder="1" applyAlignment="1" applyProtection="1">
      <alignment horizontal="left" vertical="center" wrapText="1"/>
    </xf>
    <xf numFmtId="9" fontId="36" fillId="0" borderId="50" xfId="30" applyFont="1" applyFill="1" applyBorder="1" applyAlignment="1" applyProtection="1">
      <alignment horizontal="left" vertical="center" wrapText="1"/>
    </xf>
    <xf numFmtId="9" fontId="36" fillId="0" borderId="36" xfId="30" applyFont="1" applyBorder="1" applyAlignment="1">
      <alignment horizontal="left" vertical="center" wrapText="1"/>
    </xf>
    <xf numFmtId="9" fontId="36" fillId="0" borderId="22" xfId="30" applyFont="1" applyBorder="1" applyAlignment="1">
      <alignment horizontal="left" vertical="center" wrapText="1"/>
    </xf>
    <xf numFmtId="9" fontId="36" fillId="0" borderId="23" xfId="30" applyFont="1" applyBorder="1" applyAlignment="1">
      <alignment horizontal="left" vertical="center" wrapText="1"/>
    </xf>
    <xf numFmtId="9" fontId="36" fillId="0" borderId="42" xfId="30" applyFont="1" applyBorder="1" applyAlignment="1">
      <alignment horizontal="left" vertical="center" wrapText="1"/>
    </xf>
    <xf numFmtId="9" fontId="36" fillId="0" borderId="15" xfId="30" applyFont="1" applyBorder="1" applyAlignment="1">
      <alignment horizontal="left" vertical="center" wrapText="1"/>
    </xf>
    <xf numFmtId="9" fontId="36" fillId="0" borderId="50" xfId="30" applyFont="1" applyBorder="1" applyAlignment="1">
      <alignment horizontal="left" vertical="center" wrapText="1"/>
    </xf>
    <xf numFmtId="0" fontId="35" fillId="20" borderId="46" xfId="22" applyFont="1" applyFill="1" applyBorder="1" applyAlignment="1">
      <alignment horizontal="center" vertical="center" wrapText="1"/>
    </xf>
    <xf numFmtId="0" fontId="35" fillId="20" borderId="47" xfId="22" applyFont="1" applyFill="1" applyBorder="1" applyAlignment="1">
      <alignment horizontal="center" vertical="center" wrapText="1"/>
    </xf>
    <xf numFmtId="0" fontId="35" fillId="20" borderId="48" xfId="22" applyFont="1" applyFill="1" applyBorder="1" applyAlignment="1">
      <alignment horizontal="center" vertical="center" wrapText="1"/>
    </xf>
    <xf numFmtId="0" fontId="35" fillId="20" borderId="98" xfId="22" applyFont="1" applyFill="1" applyBorder="1" applyAlignment="1">
      <alignment horizontal="center" vertical="center" wrapText="1"/>
    </xf>
    <xf numFmtId="0" fontId="35" fillId="20" borderId="99" xfId="22" applyFont="1" applyFill="1" applyBorder="1" applyAlignment="1">
      <alignment horizontal="center" vertical="center" wrapText="1"/>
    </xf>
    <xf numFmtId="0" fontId="35" fillId="20" borderId="100" xfId="22" applyFont="1" applyFill="1" applyBorder="1" applyAlignment="1">
      <alignment horizontal="center" vertical="center" wrapText="1"/>
    </xf>
    <xf numFmtId="9" fontId="49" fillId="0" borderId="85" xfId="22" applyNumberFormat="1" applyFont="1" applyBorder="1" applyAlignment="1">
      <alignment horizontal="left" vertical="top" wrapText="1"/>
    </xf>
    <xf numFmtId="9" fontId="36" fillId="0" borderId="86" xfId="22" applyNumberFormat="1" applyFont="1" applyBorder="1" applyAlignment="1">
      <alignment horizontal="left" vertical="top" wrapText="1"/>
    </xf>
    <xf numFmtId="9" fontId="36" fillId="0" borderId="87" xfId="22" applyNumberFormat="1" applyFont="1" applyBorder="1" applyAlignment="1">
      <alignment horizontal="left" vertical="top" wrapText="1"/>
    </xf>
    <xf numFmtId="9" fontId="49" fillId="0" borderId="95" xfId="22" applyNumberFormat="1" applyFont="1" applyBorder="1" applyAlignment="1">
      <alignment horizontal="left" vertical="top" wrapText="1"/>
    </xf>
    <xf numFmtId="2" fontId="36" fillId="0" borderId="18" xfId="22" applyNumberFormat="1" applyFont="1" applyBorder="1" applyAlignment="1">
      <alignment vertical="center" wrapText="1"/>
    </xf>
    <xf numFmtId="0" fontId="39" fillId="0" borderId="40" xfId="0" applyFont="1" applyBorder="1" applyAlignment="1">
      <alignment vertical="center" wrapText="1"/>
    </xf>
    <xf numFmtId="2" fontId="36" fillId="0" borderId="10" xfId="22" applyNumberFormat="1" applyFont="1" applyBorder="1" applyAlignment="1">
      <alignment horizontal="center" vertical="center" wrapText="1"/>
    </xf>
    <xf numFmtId="2" fontId="36" fillId="0" borderId="41" xfId="22" applyNumberFormat="1" applyFont="1" applyBorder="1" applyAlignment="1">
      <alignment horizontal="center" vertical="center" wrapText="1"/>
    </xf>
    <xf numFmtId="0" fontId="35" fillId="20" borderId="43" xfId="22" applyFont="1" applyFill="1" applyBorder="1" applyAlignment="1">
      <alignment horizontal="center" vertical="center" wrapText="1"/>
    </xf>
    <xf numFmtId="0" fontId="35" fillId="20" borderId="8" xfId="22" applyFont="1" applyFill="1" applyBorder="1" applyAlignment="1">
      <alignment horizontal="center" vertical="center" wrapText="1"/>
    </xf>
    <xf numFmtId="0" fontId="35" fillId="20" borderId="44" xfId="22" applyFont="1" applyFill="1" applyBorder="1" applyAlignment="1">
      <alignment horizontal="center" vertical="center" wrapText="1"/>
    </xf>
    <xf numFmtId="0" fontId="35" fillId="20" borderId="4" xfId="22" applyFont="1" applyFill="1" applyBorder="1" applyAlignment="1">
      <alignment horizontal="center" vertical="center" wrapText="1"/>
    </xf>
    <xf numFmtId="0" fontId="35" fillId="20" borderId="45" xfId="22" applyFont="1" applyFill="1" applyBorder="1" applyAlignment="1">
      <alignment horizontal="center" vertical="center" wrapText="1"/>
    </xf>
    <xf numFmtId="9" fontId="49" fillId="0" borderId="42" xfId="22" applyNumberFormat="1" applyFont="1" applyBorder="1" applyAlignment="1">
      <alignment horizontal="left" vertical="top" wrapText="1"/>
    </xf>
    <xf numFmtId="9" fontId="36" fillId="0" borderId="15" xfId="22" applyNumberFormat="1" applyFont="1" applyBorder="1" applyAlignment="1">
      <alignment horizontal="left" vertical="top" wrapText="1"/>
    </xf>
    <xf numFmtId="9" fontId="36" fillId="0" borderId="16" xfId="22" applyNumberFormat="1" applyFont="1" applyBorder="1" applyAlignment="1">
      <alignment horizontal="left" vertical="top" wrapText="1"/>
    </xf>
    <xf numFmtId="0" fontId="35" fillId="0" borderId="36" xfId="0" applyFont="1" applyBorder="1" applyAlignment="1">
      <alignment vertical="center" wrapText="1"/>
    </xf>
    <xf numFmtId="0" fontId="35" fillId="0" borderId="22" xfId="0" applyFont="1" applyBorder="1" applyAlignment="1">
      <alignment vertical="center" wrapText="1"/>
    </xf>
    <xf numFmtId="0" fontId="35" fillId="0" borderId="81" xfId="0" applyFont="1" applyBorder="1" applyAlignment="1">
      <alignment vertical="center" wrapText="1"/>
    </xf>
    <xf numFmtId="0" fontId="35" fillId="0" borderId="38" xfId="0" applyFont="1" applyBorder="1" applyAlignment="1">
      <alignment vertical="center" wrapText="1"/>
    </xf>
    <xf numFmtId="0" fontId="35" fillId="0" borderId="0" xfId="0" applyFont="1" applyAlignment="1">
      <alignment vertical="center" wrapText="1"/>
    </xf>
    <xf numFmtId="0" fontId="35" fillId="0" borderId="101" xfId="0" applyFont="1" applyBorder="1" applyAlignment="1">
      <alignment vertical="center" wrapText="1"/>
    </xf>
    <xf numFmtId="0" fontId="35" fillId="0" borderId="20" xfId="0" applyFont="1" applyBorder="1" applyAlignment="1">
      <alignment vertical="center" wrapText="1"/>
    </xf>
    <xf numFmtId="0" fontId="35" fillId="0" borderId="3" xfId="0" applyFont="1" applyBorder="1" applyAlignment="1">
      <alignment vertical="center" wrapText="1"/>
    </xf>
    <xf numFmtId="0" fontId="35" fillId="0" borderId="104" xfId="0" applyFont="1" applyBorder="1" applyAlignment="1">
      <alignment vertical="center" wrapText="1"/>
    </xf>
    <xf numFmtId="0" fontId="50" fillId="0" borderId="22" xfId="0" applyFont="1" applyBorder="1" applyAlignment="1">
      <alignment vertical="center" wrapText="1"/>
    </xf>
    <xf numFmtId="0" fontId="50" fillId="0" borderId="81" xfId="0" applyFont="1" applyBorder="1" applyAlignment="1">
      <alignment vertical="center" wrapText="1"/>
    </xf>
    <xf numFmtId="0" fontId="50" fillId="0" borderId="102" xfId="0" applyFont="1" applyBorder="1" applyAlignment="1">
      <alignment vertical="center" wrapText="1"/>
    </xf>
    <xf numFmtId="0" fontId="50" fillId="0" borderId="86" xfId="0" applyFont="1" applyBorder="1" applyAlignment="1">
      <alignment vertical="center" wrapText="1"/>
    </xf>
    <xf numFmtId="0" fontId="50" fillId="0" borderId="103" xfId="0" applyFont="1" applyBorder="1" applyAlignment="1">
      <alignment vertical="center" wrapText="1"/>
    </xf>
    <xf numFmtId="0" fontId="36" fillId="0" borderId="36" xfId="0" applyFont="1" applyBorder="1" applyAlignment="1">
      <alignment horizontal="left" vertical="center" wrapText="1"/>
    </xf>
    <xf numFmtId="0" fontId="36" fillId="0" borderId="22" xfId="0" applyFont="1" applyBorder="1" applyAlignment="1">
      <alignment horizontal="left" vertical="center" wrapText="1"/>
    </xf>
    <xf numFmtId="0" fontId="36" fillId="0" borderId="81" xfId="0" applyFont="1" applyBorder="1" applyAlignment="1">
      <alignment horizontal="left" vertical="center" wrapText="1"/>
    </xf>
    <xf numFmtId="0" fontId="36" fillId="0" borderId="88" xfId="0" applyFont="1" applyBorder="1" applyAlignment="1">
      <alignment horizontal="left" vertical="center" wrapText="1"/>
    </xf>
    <xf numFmtId="0" fontId="36" fillId="0" borderId="89" xfId="0" applyFont="1" applyBorder="1" applyAlignment="1">
      <alignment horizontal="left" vertical="center" wrapText="1"/>
    </xf>
    <xf numFmtId="0" fontId="36" fillId="0" borderId="90" xfId="0" applyFont="1" applyBorder="1" applyAlignment="1">
      <alignment horizontal="left" vertical="center" wrapText="1"/>
    </xf>
    <xf numFmtId="0" fontId="35" fillId="20" borderId="2" xfId="22" applyFont="1" applyFill="1" applyBorder="1" applyAlignment="1">
      <alignment horizontal="center" vertical="center" wrapText="1"/>
    </xf>
    <xf numFmtId="0" fontId="35" fillId="20" borderId="49" xfId="22" applyFont="1" applyFill="1" applyBorder="1" applyAlignment="1">
      <alignment horizontal="center" vertical="center" wrapText="1"/>
    </xf>
    <xf numFmtId="0" fontId="35" fillId="20" borderId="26" xfId="22" applyFont="1" applyFill="1" applyBorder="1" applyAlignment="1">
      <alignment horizontal="center" vertical="center" wrapText="1"/>
    </xf>
    <xf numFmtId="0" fontId="46" fillId="27" borderId="36" xfId="0" applyFont="1" applyFill="1" applyBorder="1" applyAlignment="1">
      <alignment wrapText="1"/>
    </xf>
    <xf numFmtId="0" fontId="46" fillId="27" borderId="22" xfId="0" applyFont="1" applyFill="1" applyBorder="1" applyAlignment="1">
      <alignment wrapText="1"/>
    </xf>
    <xf numFmtId="0" fontId="46" fillId="27" borderId="91" xfId="0" applyFont="1" applyFill="1" applyBorder="1" applyAlignment="1">
      <alignment wrapText="1"/>
    </xf>
    <xf numFmtId="0" fontId="46" fillId="27" borderId="88" xfId="0" applyFont="1" applyFill="1" applyBorder="1" applyAlignment="1">
      <alignment wrapText="1"/>
    </xf>
    <xf numFmtId="0" fontId="46" fillId="27" borderId="89" xfId="0" applyFont="1" applyFill="1" applyBorder="1" applyAlignment="1">
      <alignment wrapText="1"/>
    </xf>
    <xf numFmtId="0" fontId="46" fillId="27" borderId="92" xfId="0" applyFont="1" applyFill="1" applyBorder="1" applyAlignment="1">
      <alignment wrapText="1"/>
    </xf>
    <xf numFmtId="0" fontId="36" fillId="0" borderId="36" xfId="0" applyFont="1" applyBorder="1" applyAlignment="1">
      <alignment vertical="center" wrapText="1"/>
    </xf>
    <xf numFmtId="0" fontId="36" fillId="0" borderId="22" xfId="0" applyFont="1" applyBorder="1" applyAlignment="1">
      <alignment vertical="center" wrapText="1"/>
    </xf>
    <xf numFmtId="0" fontId="36" fillId="0" borderId="91" xfId="0" applyFont="1" applyBorder="1" applyAlignment="1">
      <alignment vertical="center" wrapText="1"/>
    </xf>
    <xf numFmtId="0" fontId="36" fillId="0" borderId="88" xfId="0" applyFont="1" applyBorder="1" applyAlignment="1">
      <alignment vertical="center" wrapText="1"/>
    </xf>
    <xf numFmtId="0" fontId="36" fillId="0" borderId="89" xfId="0" applyFont="1" applyBorder="1" applyAlignment="1">
      <alignment vertical="center" wrapText="1"/>
    </xf>
    <xf numFmtId="0" fontId="36" fillId="0" borderId="92" xfId="0" applyFont="1" applyBorder="1" applyAlignment="1">
      <alignment vertical="center" wrapText="1"/>
    </xf>
    <xf numFmtId="3" fontId="35" fillId="0" borderId="36" xfId="22" applyNumberFormat="1" applyFont="1" applyBorder="1" applyAlignment="1">
      <alignment horizontal="center" vertical="center" wrapText="1"/>
    </xf>
    <xf numFmtId="3" fontId="35" fillId="0" borderId="23" xfId="22" applyNumberFormat="1" applyFont="1" applyBorder="1" applyAlignment="1">
      <alignment horizontal="center" vertical="center" wrapText="1"/>
    </xf>
    <xf numFmtId="0" fontId="36" fillId="0" borderId="1" xfId="22" applyFont="1" applyBorder="1" applyAlignment="1">
      <alignment horizontal="left" vertical="center" wrapText="1"/>
    </xf>
    <xf numFmtId="0" fontId="36" fillId="0" borderId="9" xfId="22" applyFont="1" applyBorder="1" applyAlignment="1">
      <alignment horizontal="left" vertical="center" wrapText="1"/>
    </xf>
    <xf numFmtId="0" fontId="35" fillId="0" borderId="43" xfId="22" applyFont="1" applyBorder="1" applyAlignment="1">
      <alignment horizontal="center" vertical="center" wrapText="1"/>
    </xf>
    <xf numFmtId="0" fontId="35" fillId="0" borderId="45" xfId="22" applyFont="1" applyBorder="1" applyAlignment="1">
      <alignment horizontal="center" vertical="center" wrapText="1"/>
    </xf>
    <xf numFmtId="0" fontId="35" fillId="0" borderId="51" xfId="22" applyFont="1" applyBorder="1" applyAlignment="1">
      <alignment horizontal="center" vertical="center" wrapText="1"/>
    </xf>
    <xf numFmtId="0" fontId="35" fillId="20" borderId="1" xfId="22" applyFont="1" applyFill="1" applyBorder="1" applyAlignment="1">
      <alignment horizontal="center" vertical="center" wrapText="1"/>
    </xf>
    <xf numFmtId="0" fontId="36" fillId="20" borderId="1" xfId="22" applyFont="1" applyFill="1" applyBorder="1" applyAlignment="1">
      <alignment horizontal="center" vertical="center" wrapText="1"/>
    </xf>
    <xf numFmtId="0" fontId="44" fillId="20" borderId="1" xfId="22" applyFont="1" applyFill="1" applyBorder="1" applyAlignment="1">
      <alignment horizontal="center" vertical="center" wrapText="1"/>
    </xf>
    <xf numFmtId="0" fontId="44" fillId="20" borderId="9" xfId="22" applyFont="1" applyFill="1" applyBorder="1" applyAlignment="1">
      <alignment horizontal="center" vertical="center" wrapText="1"/>
    </xf>
    <xf numFmtId="0" fontId="35" fillId="20" borderId="20" xfId="22" applyFont="1" applyFill="1" applyBorder="1" applyAlignment="1">
      <alignment horizontal="center" vertical="center" wrapText="1"/>
    </xf>
    <xf numFmtId="0" fontId="35" fillId="20" borderId="3" xfId="22" applyFont="1" applyFill="1" applyBorder="1" applyAlignment="1">
      <alignment horizontal="center" vertical="center" wrapText="1"/>
    </xf>
    <xf numFmtId="0" fontId="35" fillId="20" borderId="25" xfId="22" applyFont="1" applyFill="1" applyBorder="1" applyAlignment="1">
      <alignment horizontal="center" vertical="center" wrapText="1"/>
    </xf>
    <xf numFmtId="0" fontId="35" fillId="20" borderId="7" xfId="22" applyFont="1" applyFill="1" applyBorder="1" applyAlignment="1">
      <alignment horizontal="center" vertical="center" wrapText="1"/>
    </xf>
    <xf numFmtId="14" fontId="37" fillId="0" borderId="57" xfId="0" applyNumberFormat="1"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56" xfId="0" applyFont="1" applyBorder="1" applyAlignment="1">
      <alignment horizontal="center" vertical="center"/>
    </xf>
    <xf numFmtId="0" fontId="37" fillId="0" borderId="16" xfId="0" applyFont="1" applyBorder="1" applyAlignment="1">
      <alignment horizontal="center" vertical="center"/>
    </xf>
    <xf numFmtId="9" fontId="12" fillId="0" borderId="53" xfId="28" applyFont="1" applyFill="1" applyBorder="1" applyAlignment="1" applyProtection="1">
      <alignment horizontal="center" vertical="center" wrapText="1"/>
    </xf>
    <xf numFmtId="9" fontId="12" fillId="0" borderId="55" xfId="28" applyFont="1" applyFill="1" applyBorder="1" applyAlignment="1" applyProtection="1">
      <alignment horizontal="center" vertical="center" wrapText="1"/>
    </xf>
    <xf numFmtId="2" fontId="11" fillId="0" borderId="18"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0" fontId="12" fillId="19" borderId="65" xfId="22" applyFont="1" applyFill="1" applyBorder="1" applyAlignment="1">
      <alignment horizontal="center" vertical="center" wrapText="1"/>
    </xf>
    <xf numFmtId="0" fontId="12" fillId="19" borderId="49" xfId="22" applyFont="1" applyFill="1" applyBorder="1" applyAlignment="1">
      <alignment horizontal="center" vertical="center" wrapText="1"/>
    </xf>
    <xf numFmtId="0" fontId="12" fillId="19" borderId="5" xfId="22" applyFont="1" applyFill="1" applyBorder="1" applyAlignment="1">
      <alignment horizontal="center" vertical="center" wrapText="1"/>
    </xf>
    <xf numFmtId="9" fontId="33" fillId="0" borderId="36" xfId="30" applyFont="1" applyFill="1" applyBorder="1" applyAlignment="1" applyProtection="1">
      <alignment horizontal="center" vertical="center" wrapText="1"/>
    </xf>
    <xf numFmtId="9" fontId="33" fillId="0" borderId="22" xfId="30" applyFont="1" applyFill="1" applyBorder="1" applyAlignment="1" applyProtection="1">
      <alignment horizontal="center" vertical="center" wrapText="1"/>
    </xf>
    <xf numFmtId="9" fontId="33" fillId="0" borderId="23" xfId="30" applyFont="1" applyFill="1" applyBorder="1" applyAlignment="1" applyProtection="1">
      <alignment horizontal="center" vertical="center" wrapText="1"/>
    </xf>
    <xf numFmtId="9" fontId="33" fillId="0" borderId="42" xfId="30" applyFont="1" applyFill="1" applyBorder="1" applyAlignment="1" applyProtection="1">
      <alignment horizontal="center" vertical="center" wrapText="1"/>
    </xf>
    <xf numFmtId="9" fontId="33" fillId="0" borderId="15" xfId="30" applyFont="1" applyFill="1" applyBorder="1" applyAlignment="1" applyProtection="1">
      <alignment horizontal="center" vertical="center" wrapText="1"/>
    </xf>
    <xf numFmtId="9" fontId="33" fillId="0" borderId="50" xfId="30" applyFont="1" applyFill="1" applyBorder="1" applyAlignment="1" applyProtection="1">
      <alignment horizontal="center" vertical="center" wrapText="1"/>
    </xf>
    <xf numFmtId="0" fontId="12" fillId="0" borderId="10" xfId="22" applyFont="1" applyBorder="1" applyAlignment="1">
      <alignment horizontal="center" vertical="center" wrapText="1"/>
    </xf>
    <xf numFmtId="9" fontId="33" fillId="0" borderId="36" xfId="22" applyNumberFormat="1" applyFont="1" applyBorder="1" applyAlignment="1">
      <alignment horizontal="center" vertical="center" wrapText="1"/>
    </xf>
    <xf numFmtId="9" fontId="33" fillId="0" borderId="22" xfId="22" applyNumberFormat="1" applyFont="1" applyBorder="1" applyAlignment="1">
      <alignment horizontal="center" vertical="center" wrapText="1"/>
    </xf>
    <xf numFmtId="9" fontId="33" fillId="0" borderId="37" xfId="22" applyNumberFormat="1" applyFont="1" applyBorder="1" applyAlignment="1">
      <alignment horizontal="center" vertical="center" wrapText="1"/>
    </xf>
    <xf numFmtId="9" fontId="33" fillId="0" borderId="42" xfId="22" applyNumberFormat="1" applyFont="1" applyBorder="1" applyAlignment="1">
      <alignment horizontal="center" vertical="center" wrapText="1"/>
    </xf>
    <xf numFmtId="9" fontId="33" fillId="0" borderId="15" xfId="22" applyNumberFormat="1" applyFont="1" applyBorder="1" applyAlignment="1">
      <alignment horizontal="center" vertical="center" wrapText="1"/>
    </xf>
    <xf numFmtId="9" fontId="33" fillId="0" borderId="16" xfId="22" applyNumberFormat="1" applyFont="1" applyBorder="1" applyAlignment="1">
      <alignment horizontal="center" vertical="center" wrapText="1"/>
    </xf>
    <xf numFmtId="9" fontId="33" fillId="0" borderId="38" xfId="22" applyNumberFormat="1" applyFont="1" applyBorder="1" applyAlignment="1">
      <alignment horizontal="center" vertical="center" wrapText="1"/>
    </xf>
    <xf numFmtId="9" fontId="33" fillId="0" borderId="0" xfId="22" applyNumberFormat="1" applyFont="1" applyAlignment="1">
      <alignment horizontal="center" vertical="center" wrapText="1"/>
    </xf>
    <xf numFmtId="9" fontId="33" fillId="0" borderId="14" xfId="22" applyNumberFormat="1" applyFont="1" applyBorder="1" applyAlignment="1">
      <alignment horizontal="center" vertical="center" wrapText="1"/>
    </xf>
    <xf numFmtId="172" fontId="12" fillId="19" borderId="21" xfId="17" applyNumberFormat="1" applyFont="1" applyFill="1" applyBorder="1" applyAlignment="1" applyProtection="1">
      <alignment horizontal="center" vertical="center" wrapText="1"/>
    </xf>
    <xf numFmtId="172" fontId="12" fillId="19" borderId="66" xfId="17" applyNumberFormat="1" applyFont="1" applyFill="1" applyBorder="1" applyAlignment="1" applyProtection="1">
      <alignment horizontal="center" vertical="center" wrapText="1"/>
    </xf>
    <xf numFmtId="172" fontId="12" fillId="19" borderId="64" xfId="17" applyNumberFormat="1" applyFont="1" applyFill="1" applyBorder="1" applyAlignment="1" applyProtection="1">
      <alignment horizontal="center" vertical="center" wrapText="1"/>
    </xf>
    <xf numFmtId="0" fontId="12" fillId="19" borderId="20"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7"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49" xfId="22" applyFont="1" applyBorder="1" applyAlignment="1">
      <alignment horizontal="center" vertical="center" wrapText="1"/>
    </xf>
    <xf numFmtId="0" fontId="12" fillId="0" borderId="5" xfId="22" applyFont="1" applyBorder="1" applyAlignment="1">
      <alignment horizontal="center" vertical="center" wrapText="1"/>
    </xf>
    <xf numFmtId="172" fontId="12" fillId="19" borderId="2" xfId="17" applyNumberFormat="1" applyFont="1" applyFill="1" applyBorder="1" applyAlignment="1" applyProtection="1">
      <alignment horizontal="center" vertical="center" wrapText="1"/>
    </xf>
    <xf numFmtId="172" fontId="12" fillId="19" borderId="5" xfId="17" applyNumberFormat="1" applyFont="1" applyFill="1" applyBorder="1" applyAlignment="1" applyProtection="1">
      <alignment horizontal="center" vertical="center" wrapText="1"/>
    </xf>
    <xf numFmtId="0" fontId="12" fillId="19" borderId="2" xfId="22" applyFont="1" applyFill="1" applyBorder="1" applyAlignment="1">
      <alignment horizontal="center" vertical="center" wrapText="1"/>
    </xf>
    <xf numFmtId="172" fontId="12" fillId="19" borderId="62" xfId="17" applyNumberFormat="1" applyFont="1" applyFill="1" applyBorder="1" applyAlignment="1" applyProtection="1">
      <alignment horizontal="center" vertical="center" wrapText="1"/>
    </xf>
    <xf numFmtId="2" fontId="11" fillId="0" borderId="18" xfId="22" applyNumberFormat="1" applyFont="1" applyBorder="1" applyAlignment="1">
      <alignment vertical="center" wrapText="1"/>
    </xf>
    <xf numFmtId="0" fontId="0" fillId="0" borderId="40" xfId="0" applyBorder="1" applyAlignment="1">
      <alignment vertical="center" wrapText="1"/>
    </xf>
    <xf numFmtId="0" fontId="12" fillId="19" borderId="13" xfId="22" applyFont="1" applyFill="1" applyBorder="1" applyAlignment="1">
      <alignment horizontal="center" vertical="center" wrapText="1"/>
    </xf>
    <xf numFmtId="0" fontId="12" fillId="19" borderId="0" xfId="22" applyFont="1" applyFill="1" applyAlignment="1">
      <alignment horizontal="center"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172" fontId="12" fillId="19" borderId="2" xfId="17" applyNumberFormat="1" applyFont="1" applyFill="1" applyBorder="1" applyAlignment="1" applyProtection="1">
      <alignment horizontal="center" vertical="center"/>
    </xf>
    <xf numFmtId="172" fontId="12" fillId="19" borderId="5" xfId="17" applyNumberFormat="1" applyFont="1" applyFill="1" applyBorder="1" applyAlignment="1" applyProtection="1">
      <alignment horizontal="center" vertical="center"/>
    </xf>
    <xf numFmtId="0" fontId="12" fillId="20" borderId="26" xfId="22" applyFont="1" applyFill="1" applyBorder="1" applyAlignment="1">
      <alignment horizontal="center" vertical="center" wrapText="1"/>
    </xf>
    <xf numFmtId="0" fontId="12" fillId="0" borderId="26" xfId="22" applyFont="1" applyBorder="1" applyAlignment="1">
      <alignment horizontal="center" vertical="center" wrapText="1"/>
    </xf>
    <xf numFmtId="172" fontId="12" fillId="0" borderId="2" xfId="17" applyNumberFormat="1" applyFont="1" applyFill="1" applyBorder="1" applyAlignment="1" applyProtection="1">
      <alignment horizontal="center" vertical="center" wrapText="1"/>
    </xf>
    <xf numFmtId="172" fontId="12" fillId="0" borderId="26" xfId="17" applyNumberFormat="1" applyFont="1" applyFill="1" applyBorder="1" applyAlignment="1" applyProtection="1">
      <alignment horizontal="center" vertical="center" wrapText="1"/>
    </xf>
    <xf numFmtId="9" fontId="33" fillId="0" borderId="37" xfId="30" applyFont="1" applyFill="1" applyBorder="1" applyAlignment="1" applyProtection="1">
      <alignment horizontal="center" vertical="center" wrapText="1"/>
    </xf>
    <xf numFmtId="9" fontId="33" fillId="0" borderId="16" xfId="30" applyFont="1" applyFill="1" applyBorder="1" applyAlignment="1" applyProtection="1">
      <alignment horizontal="center"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9" fontId="33" fillId="0" borderId="36" xfId="22" applyNumberFormat="1" applyFont="1" applyBorder="1" applyAlignment="1">
      <alignment horizontal="left" vertical="center" wrapText="1"/>
    </xf>
    <xf numFmtId="9" fontId="33" fillId="0" borderId="22" xfId="22" applyNumberFormat="1" applyFont="1" applyBorder="1" applyAlignment="1">
      <alignment horizontal="left" vertical="center" wrapText="1"/>
    </xf>
    <xf numFmtId="9" fontId="33" fillId="0" borderId="37" xfId="22" applyNumberFormat="1" applyFont="1" applyBorder="1" applyAlignment="1">
      <alignment horizontal="left" vertical="center" wrapText="1"/>
    </xf>
    <xf numFmtId="9" fontId="33" fillId="0" borderId="38" xfId="22" applyNumberFormat="1" applyFont="1" applyBorder="1" applyAlignment="1">
      <alignment horizontal="left" vertical="center" wrapText="1"/>
    </xf>
    <xf numFmtId="9" fontId="33" fillId="0" borderId="0" xfId="22" applyNumberFormat="1" applyFont="1" applyAlignment="1">
      <alignment horizontal="left" vertical="center" wrapText="1"/>
    </xf>
    <xf numFmtId="9" fontId="33" fillId="0" borderId="14" xfId="22" applyNumberFormat="1" applyFont="1" applyBorder="1" applyAlignment="1">
      <alignment horizontal="left" vertical="center" wrapText="1"/>
    </xf>
    <xf numFmtId="0" fontId="37" fillId="0" borderId="58" xfId="0" applyFont="1" applyBorder="1" applyAlignment="1">
      <alignment horizontal="center" vertical="center"/>
    </xf>
    <xf numFmtId="0" fontId="37" fillId="0" borderId="60" xfId="0" applyFont="1" applyBorder="1" applyAlignment="1">
      <alignment horizontal="center" vertical="center"/>
    </xf>
    <xf numFmtId="0" fontId="11" fillId="0" borderId="58" xfId="22" applyFont="1" applyBorder="1" applyAlignment="1">
      <alignment horizontal="center" vertical="center" wrapText="1"/>
    </xf>
    <xf numFmtId="0" fontId="11" fillId="0" borderId="59" xfId="22" applyFont="1" applyBorder="1" applyAlignment="1">
      <alignment horizontal="center" vertical="center" wrapText="1"/>
    </xf>
    <xf numFmtId="0" fontId="11" fillId="0" borderId="60" xfId="22" applyFont="1" applyBorder="1" applyAlignment="1">
      <alignment horizontal="center" vertical="center" wrapText="1"/>
    </xf>
    <xf numFmtId="0" fontId="12" fillId="25" borderId="5" xfId="0" applyFont="1" applyFill="1" applyBorder="1" applyAlignment="1">
      <alignment horizontal="left" vertical="center" wrapText="1"/>
    </xf>
    <xf numFmtId="0" fontId="12" fillId="25" borderId="1" xfId="0" applyFont="1" applyFill="1" applyBorder="1" applyAlignment="1">
      <alignment horizontal="left" vertical="center" wrapText="1"/>
    </xf>
    <xf numFmtId="0" fontId="12" fillId="25" borderId="9" xfId="0" applyFont="1" applyFill="1" applyBorder="1" applyAlignment="1">
      <alignment horizontal="left" vertical="center" wrapText="1"/>
    </xf>
    <xf numFmtId="0" fontId="34" fillId="0" borderId="64" xfId="0" applyFont="1" applyBorder="1" applyAlignment="1">
      <alignment horizontal="left" vertical="center" wrapText="1"/>
    </xf>
    <xf numFmtId="0" fontId="34" fillId="0" borderId="19" xfId="0" applyFont="1" applyBorder="1" applyAlignment="1">
      <alignment horizontal="left" vertical="center" wrapText="1"/>
    </xf>
    <xf numFmtId="0" fontId="34" fillId="0" borderId="33" xfId="0" applyFont="1" applyBorder="1" applyAlignment="1">
      <alignment horizontal="left" vertical="center" wrapText="1"/>
    </xf>
    <xf numFmtId="0" fontId="12" fillId="20" borderId="57" xfId="22" applyFont="1" applyFill="1" applyBorder="1" applyAlignment="1">
      <alignment horizontal="center" vertical="center" wrapText="1"/>
    </xf>
    <xf numFmtId="0" fontId="12" fillId="20" borderId="11"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0" borderId="52" xfId="0" applyFont="1" applyBorder="1" applyAlignment="1">
      <alignment horizontal="left" vertical="center" wrapText="1"/>
    </xf>
    <xf numFmtId="0" fontId="12" fillId="0" borderId="45" xfId="0" applyFont="1" applyBorder="1" applyAlignment="1">
      <alignment horizontal="left" vertical="center" wrapText="1"/>
    </xf>
    <xf numFmtId="0" fontId="12" fillId="0" borderId="51" xfId="0" applyFont="1" applyBorder="1" applyAlignment="1">
      <alignment horizontal="left" vertical="center" wrapText="1"/>
    </xf>
    <xf numFmtId="0" fontId="12" fillId="0" borderId="57"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37" fillId="0" borderId="57" xfId="0" applyFont="1" applyBorder="1" applyAlignment="1">
      <alignment horizontal="center" vertical="center"/>
    </xf>
    <xf numFmtId="0" fontId="12" fillId="19" borderId="6"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14" fontId="42" fillId="0" borderId="58" xfId="0" applyNumberFormat="1" applyFont="1" applyBorder="1" applyAlignment="1">
      <alignment horizontal="center" vertical="center"/>
    </xf>
    <xf numFmtId="0" fontId="35" fillId="20" borderId="9" xfId="22" applyFont="1" applyFill="1" applyBorder="1" applyAlignment="1">
      <alignment horizontal="center" vertical="center" wrapText="1"/>
    </xf>
    <xf numFmtId="0" fontId="35" fillId="20" borderId="36" xfId="22" applyFont="1" applyFill="1" applyBorder="1" applyAlignment="1">
      <alignment horizontal="center" vertical="center" wrapText="1"/>
    </xf>
    <xf numFmtId="0" fontId="35" fillId="20" borderId="22" xfId="22" applyFont="1" applyFill="1" applyBorder="1" applyAlignment="1">
      <alignment horizontal="center" vertical="center" wrapText="1"/>
    </xf>
    <xf numFmtId="0" fontId="35" fillId="20" borderId="37" xfId="22" applyFont="1" applyFill="1" applyBorder="1" applyAlignment="1">
      <alignment horizontal="center" vertical="center" wrapText="1"/>
    </xf>
    <xf numFmtId="0" fontId="35" fillId="0" borderId="86" xfId="0" applyFont="1" applyBorder="1" applyAlignment="1">
      <alignment horizontal="left" vertical="top" wrapText="1"/>
    </xf>
    <xf numFmtId="0" fontId="35" fillId="0" borderId="87" xfId="0" applyFont="1" applyBorder="1" applyAlignment="1">
      <alignment horizontal="left" vertical="top" wrapText="1"/>
    </xf>
    <xf numFmtId="0" fontId="50" fillId="0" borderId="4" xfId="0" applyFont="1" applyBorder="1" applyAlignment="1">
      <alignment horizontal="left" vertical="top" wrapText="1"/>
    </xf>
    <xf numFmtId="0" fontId="36" fillId="0" borderId="4" xfId="0" applyFont="1" applyBorder="1" applyAlignment="1">
      <alignment horizontal="left" vertical="top" wrapText="1"/>
    </xf>
    <xf numFmtId="0" fontId="50" fillId="0" borderId="1" xfId="0" applyFont="1" applyBorder="1" applyAlignment="1">
      <alignment vertical="center" wrapText="1"/>
    </xf>
    <xf numFmtId="0" fontId="35" fillId="0" borderId="1" xfId="0" applyFont="1" applyBorder="1" applyAlignment="1">
      <alignment vertical="center" wrapText="1"/>
    </xf>
    <xf numFmtId="0" fontId="35" fillId="0" borderId="1" xfId="0" applyFont="1" applyBorder="1" applyAlignment="1">
      <alignment horizontal="left" vertical="top" wrapText="1"/>
    </xf>
    <xf numFmtId="0" fontId="50" fillId="0" borderId="82" xfId="0" applyFont="1" applyBorder="1" applyAlignment="1">
      <alignment vertical="top" wrapText="1"/>
    </xf>
    <xf numFmtId="0" fontId="35" fillId="0" borderId="83" xfId="0" applyFont="1" applyBorder="1" applyAlignment="1">
      <alignment vertical="top" wrapText="1"/>
    </xf>
    <xf numFmtId="0" fontId="35" fillId="0" borderId="84" xfId="0" applyFont="1" applyBorder="1" applyAlignment="1">
      <alignment vertical="top" wrapText="1"/>
    </xf>
    <xf numFmtId="0" fontId="34" fillId="9" borderId="10" xfId="0" applyFont="1" applyFill="1" applyBorder="1" applyAlignment="1">
      <alignment horizontal="center" vertical="center" wrapText="1"/>
    </xf>
    <xf numFmtId="0" fontId="34" fillId="9" borderId="4" xfId="0" applyFont="1" applyFill="1" applyBorder="1" applyAlignment="1">
      <alignment horizontal="center" vertical="center" wrapText="1"/>
    </xf>
    <xf numFmtId="0" fontId="34" fillId="9" borderId="2" xfId="0" applyFont="1" applyFill="1" applyBorder="1" applyAlignment="1">
      <alignment horizontal="center" vertical="center" wrapText="1"/>
    </xf>
    <xf numFmtId="0" fontId="34" fillId="9" borderId="5" xfId="0" applyFont="1" applyFill="1" applyBorder="1" applyAlignment="1">
      <alignment horizontal="center" vertical="center" wrapText="1"/>
    </xf>
    <xf numFmtId="0" fontId="34" fillId="23" borderId="1" xfId="22" applyFont="1" applyFill="1" applyBorder="1" applyAlignment="1">
      <alignment horizontal="center" vertical="center" wrapText="1"/>
    </xf>
    <xf numFmtId="0" fontId="12" fillId="23" borderId="1" xfId="22" applyFont="1" applyFill="1" applyBorder="1" applyAlignment="1">
      <alignment horizontal="center" vertical="center" wrapText="1"/>
    </xf>
    <xf numFmtId="0" fontId="12" fillId="19" borderId="1" xfId="22" applyFont="1" applyFill="1" applyBorder="1" applyAlignment="1">
      <alignment horizontal="left" vertical="center" wrapText="1"/>
    </xf>
    <xf numFmtId="0" fontId="34" fillId="9" borderId="2" xfId="0" applyFont="1" applyFill="1" applyBorder="1" applyAlignment="1">
      <alignment horizontal="center" vertical="center"/>
    </xf>
    <xf numFmtId="0" fontId="34" fillId="9" borderId="49" xfId="0" applyFont="1" applyFill="1" applyBorder="1" applyAlignment="1">
      <alignment horizontal="center" vertical="center"/>
    </xf>
    <xf numFmtId="0" fontId="34" fillId="9" borderId="5" xfId="0" applyFont="1" applyFill="1" applyBorder="1" applyAlignment="1">
      <alignment horizontal="center" vertical="center"/>
    </xf>
    <xf numFmtId="0" fontId="34" fillId="9" borderId="49" xfId="0" applyFont="1" applyFill="1" applyBorder="1" applyAlignment="1">
      <alignment horizontal="center" vertical="center" wrapText="1"/>
    </xf>
    <xf numFmtId="0" fontId="32" fillId="0" borderId="2" xfId="0" applyFont="1" applyBorder="1" applyAlignment="1">
      <alignment horizontal="left" vertical="center"/>
    </xf>
    <xf numFmtId="0" fontId="32" fillId="0" borderId="49" xfId="0" applyFont="1" applyBorder="1" applyAlignment="1">
      <alignment horizontal="left" vertical="center"/>
    </xf>
    <xf numFmtId="0" fontId="32" fillId="0" borderId="5" xfId="0" applyFont="1" applyBorder="1" applyAlignment="1">
      <alignment horizontal="left" vertical="center"/>
    </xf>
    <xf numFmtId="0" fontId="32" fillId="0" borderId="2" xfId="0" applyFont="1" applyBorder="1" applyAlignment="1">
      <alignment horizontal="center" vertical="center"/>
    </xf>
    <xf numFmtId="0" fontId="32" fillId="0" borderId="49" xfId="0" applyFont="1" applyBorder="1" applyAlignment="1">
      <alignment horizontal="center" vertical="center"/>
    </xf>
    <xf numFmtId="0" fontId="32" fillId="0" borderId="5" xfId="0" applyFont="1" applyBorder="1" applyAlignment="1">
      <alignment horizontal="center" vertical="center"/>
    </xf>
    <xf numFmtId="0" fontId="34" fillId="9" borderId="35" xfId="0" applyFont="1" applyFill="1" applyBorder="1" applyAlignment="1">
      <alignment horizontal="center" vertical="center" wrapText="1"/>
    </xf>
    <xf numFmtId="0" fontId="34" fillId="0" borderId="1" xfId="0" applyFont="1" applyBorder="1" applyAlignment="1">
      <alignment horizontal="center" vertical="center" wrapText="1"/>
    </xf>
    <xf numFmtId="0" fontId="34" fillId="9" borderId="20" xfId="0" applyFont="1" applyFill="1" applyBorder="1" applyAlignment="1">
      <alignment horizontal="left" vertical="center"/>
    </xf>
    <xf numFmtId="0" fontId="34" fillId="9" borderId="3" xfId="0" applyFont="1" applyFill="1" applyBorder="1" applyAlignment="1">
      <alignment horizontal="left" vertical="center"/>
    </xf>
    <xf numFmtId="0" fontId="34" fillId="9" borderId="25" xfId="0" applyFont="1" applyFill="1" applyBorder="1" applyAlignment="1">
      <alignment horizontal="left" vertical="center"/>
    </xf>
    <xf numFmtId="0" fontId="34" fillId="9" borderId="36" xfId="0" applyFont="1" applyFill="1" applyBorder="1" applyAlignment="1">
      <alignment horizontal="center" vertical="center"/>
    </xf>
    <xf numFmtId="0" fontId="34" fillId="9" borderId="23" xfId="0" applyFont="1" applyFill="1" applyBorder="1" applyAlignment="1">
      <alignment horizontal="center" vertical="center"/>
    </xf>
    <xf numFmtId="0" fontId="34" fillId="9" borderId="38" xfId="0" applyFont="1" applyFill="1" applyBorder="1" applyAlignment="1">
      <alignment horizontal="center" vertical="center"/>
    </xf>
    <xf numFmtId="0" fontId="34" fillId="9" borderId="24" xfId="0" applyFont="1" applyFill="1" applyBorder="1" applyAlignment="1">
      <alignment horizontal="center" vertical="center"/>
    </xf>
    <xf numFmtId="0" fontId="34" fillId="9" borderId="20" xfId="0" applyFont="1" applyFill="1" applyBorder="1" applyAlignment="1">
      <alignment horizontal="center" vertical="center"/>
    </xf>
    <xf numFmtId="0" fontId="34" fillId="9" borderId="25" xfId="0" applyFont="1" applyFill="1" applyBorder="1" applyAlignment="1">
      <alignment horizontal="center" vertical="center"/>
    </xf>
    <xf numFmtId="0" fontId="34" fillId="9" borderId="2" xfId="0" applyFont="1" applyFill="1" applyBorder="1" applyAlignment="1">
      <alignment horizontal="left" vertical="center"/>
    </xf>
    <xf numFmtId="0" fontId="34" fillId="9" borderId="49" xfId="0" applyFont="1" applyFill="1" applyBorder="1" applyAlignment="1">
      <alignment horizontal="left" vertical="center"/>
    </xf>
    <xf numFmtId="0" fontId="34" fillId="9" borderId="5" xfId="0" applyFont="1" applyFill="1" applyBorder="1" applyAlignment="1">
      <alignment horizontal="left" vertical="center"/>
    </xf>
    <xf numFmtId="0" fontId="32" fillId="0" borderId="20" xfId="0" applyFont="1" applyBorder="1" applyAlignment="1">
      <alignment horizontal="center" vertical="center"/>
    </xf>
    <xf numFmtId="0" fontId="32" fillId="0" borderId="3" xfId="0" applyFont="1" applyBorder="1" applyAlignment="1">
      <alignment horizontal="center" vertical="center"/>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34" fillId="0" borderId="1" xfId="0" applyFont="1" applyBorder="1" applyAlignment="1">
      <alignment horizontal="left" vertical="center" wrapText="1"/>
    </xf>
    <xf numFmtId="0" fontId="34" fillId="0" borderId="20" xfId="0" applyFont="1" applyBorder="1" applyAlignment="1">
      <alignment horizontal="center" vertical="center"/>
    </xf>
    <xf numFmtId="0" fontId="34" fillId="0" borderId="3" xfId="0" applyFont="1" applyBorder="1" applyAlignment="1">
      <alignment horizontal="center" vertical="center"/>
    </xf>
    <xf numFmtId="0" fontId="34" fillId="0" borderId="25" xfId="0" applyFont="1" applyBorder="1" applyAlignment="1">
      <alignment horizontal="center" vertical="center"/>
    </xf>
    <xf numFmtId="0" fontId="34" fillId="0" borderId="2" xfId="0" applyFont="1" applyBorder="1" applyAlignment="1">
      <alignment horizontal="center" vertical="center"/>
    </xf>
    <xf numFmtId="0" fontId="34" fillId="0" borderId="49" xfId="0" applyFont="1" applyBorder="1" applyAlignment="1">
      <alignment horizontal="center" vertical="center"/>
    </xf>
    <xf numFmtId="0" fontId="34" fillId="0" borderId="5" xfId="0" applyFont="1" applyBorder="1" applyAlignment="1">
      <alignment horizontal="center" vertical="center"/>
    </xf>
    <xf numFmtId="0" fontId="34" fillId="0" borderId="36" xfId="0" applyFont="1" applyBorder="1" applyAlignment="1">
      <alignment horizontal="center" vertical="center"/>
    </xf>
    <xf numFmtId="0" fontId="34" fillId="0" borderId="22" xfId="0" applyFont="1" applyBorder="1" applyAlignment="1">
      <alignment horizontal="center" vertical="center"/>
    </xf>
    <xf numFmtId="0" fontId="34" fillId="0" borderId="23" xfId="0" applyFont="1" applyBorder="1" applyAlignment="1">
      <alignment horizontal="center" vertical="center"/>
    </xf>
    <xf numFmtId="0" fontId="34" fillId="9" borderId="1" xfId="0" applyFont="1" applyFill="1" applyBorder="1" applyAlignment="1">
      <alignment horizontal="center" vertical="center"/>
    </xf>
    <xf numFmtId="0" fontId="34" fillId="9" borderId="22" xfId="0" applyFont="1" applyFill="1" applyBorder="1" applyAlignment="1">
      <alignment horizontal="center" vertical="center"/>
    </xf>
    <xf numFmtId="0" fontId="34" fillId="9" borderId="0" xfId="0" applyFont="1" applyFill="1" applyAlignment="1">
      <alignment horizontal="center" vertical="center"/>
    </xf>
    <xf numFmtId="0" fontId="34" fillId="9" borderId="3" xfId="0" applyFont="1" applyFill="1" applyBorder="1" applyAlignment="1">
      <alignment horizontal="center" vertical="center"/>
    </xf>
    <xf numFmtId="14" fontId="43" fillId="0" borderId="1" xfId="0" applyNumberFormat="1" applyFont="1" applyBorder="1" applyAlignment="1">
      <alignment horizontal="center" vertical="center"/>
    </xf>
    <xf numFmtId="0" fontId="43" fillId="0" borderId="1" xfId="0" applyFont="1" applyBorder="1" applyAlignment="1">
      <alignment horizontal="center" vertical="center"/>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49"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34" fillId="0" borderId="36" xfId="0" applyFont="1" applyBorder="1" applyAlignment="1">
      <alignment vertical="center" wrapText="1"/>
    </xf>
    <xf numFmtId="0" fontId="34" fillId="0" borderId="22" xfId="0" applyFont="1" applyBorder="1" applyAlignment="1">
      <alignment vertical="center" wrapText="1"/>
    </xf>
    <xf numFmtId="0" fontId="34" fillId="0" borderId="23" xfId="0" applyFont="1" applyBorder="1" applyAlignment="1">
      <alignment vertical="center" wrapText="1"/>
    </xf>
    <xf numFmtId="0" fontId="34" fillId="0" borderId="1" xfId="0" applyFont="1" applyBorder="1" applyAlignment="1">
      <alignment horizontal="center" vertical="center"/>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1" xfId="0" applyFont="1" applyFill="1" applyBorder="1" applyAlignment="1">
      <alignment horizontal="center" vertical="center"/>
    </xf>
    <xf numFmtId="0" fontId="12" fillId="0" borderId="1" xfId="0" applyFont="1" applyBorder="1" applyAlignment="1">
      <alignment vertical="center"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4" fillId="21" borderId="2" xfId="0" applyFont="1" applyFill="1" applyBorder="1" applyAlignment="1">
      <alignment horizontal="center" vertical="center"/>
    </xf>
    <xf numFmtId="0" fontId="34" fillId="21" borderId="5" xfId="0" applyFont="1" applyFill="1" applyBorder="1" applyAlignment="1">
      <alignment horizontal="center" vertical="center"/>
    </xf>
    <xf numFmtId="0" fontId="34" fillId="0" borderId="2" xfId="0" applyFont="1" applyBorder="1" applyAlignment="1">
      <alignment horizontal="left" vertical="center" wrapText="1"/>
    </xf>
    <xf numFmtId="0" fontId="34" fillId="0" borderId="5" xfId="0" applyFont="1" applyBorder="1" applyAlignment="1">
      <alignment horizontal="left" vertical="center" wrapText="1"/>
    </xf>
    <xf numFmtId="0" fontId="32" fillId="0" borderId="10" xfId="0" applyFont="1" applyBorder="1" applyAlignment="1">
      <alignment horizontal="left" vertical="center" wrapText="1"/>
    </xf>
    <xf numFmtId="0" fontId="32" fillId="0" borderId="35" xfId="0" applyFont="1" applyBorder="1" applyAlignment="1">
      <alignment horizontal="left" vertical="center" wrapText="1"/>
    </xf>
    <xf numFmtId="0" fontId="32" fillId="0" borderId="4" xfId="0" applyFont="1" applyBorder="1" applyAlignment="1">
      <alignment horizontal="left" vertical="center" wrapText="1"/>
    </xf>
    <xf numFmtId="41" fontId="32" fillId="0" borderId="36" xfId="12" applyFont="1" applyFill="1" applyBorder="1" applyAlignment="1">
      <alignment horizontal="left" vertical="center"/>
    </xf>
    <xf numFmtId="41" fontId="32" fillId="0" borderId="38" xfId="12" applyFont="1" applyFill="1" applyBorder="1" applyAlignment="1">
      <alignment horizontal="left" vertical="center"/>
    </xf>
    <xf numFmtId="41" fontId="32" fillId="0" borderId="20" xfId="12"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18" borderId="24" xfId="0" applyFill="1"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57"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173" fontId="20" fillId="25" borderId="1" xfId="10" applyNumberFormat="1" applyFont="1" applyFill="1" applyBorder="1" applyAlignment="1">
      <alignment vertical="center"/>
    </xf>
    <xf numFmtId="9" fontId="20" fillId="25" borderId="33" xfId="28" applyFont="1" applyFill="1" applyBorder="1" applyAlignment="1">
      <alignment vertical="center"/>
    </xf>
    <xf numFmtId="174" fontId="20" fillId="0" borderId="9" xfId="28" applyNumberFormat="1" applyFont="1" applyBorder="1" applyAlignment="1">
      <alignment vertical="center"/>
    </xf>
    <xf numFmtId="174" fontId="20" fillId="0" borderId="33" xfId="28" applyNumberFormat="1" applyFont="1" applyBorder="1" applyAlignment="1">
      <alignment vertical="center"/>
    </xf>
    <xf numFmtId="0" fontId="11" fillId="9" borderId="19" xfId="28" applyNumberFormat="1" applyFont="1" applyFill="1" applyBorder="1" applyAlignment="1" applyProtection="1">
      <alignment horizontal="center" vertical="center" wrapText="1"/>
    </xf>
    <xf numFmtId="9" fontId="36" fillId="0" borderId="94" xfId="22" applyNumberFormat="1" applyFont="1" applyBorder="1" applyAlignment="1">
      <alignment horizontal="left" vertical="top" wrapText="1"/>
    </xf>
    <xf numFmtId="0" fontId="12" fillId="27" borderId="82" xfId="0" applyFont="1" applyFill="1" applyBorder="1" applyAlignment="1">
      <alignment vertical="center" wrapText="1"/>
    </xf>
    <xf numFmtId="0" fontId="12" fillId="27" borderId="83" xfId="0" applyFont="1" applyFill="1" applyBorder="1" applyAlignment="1">
      <alignment vertical="center" wrapText="1"/>
    </xf>
    <xf numFmtId="0" fontId="12" fillId="27" borderId="84" xfId="0" applyFont="1" applyFill="1" applyBorder="1" applyAlignment="1">
      <alignment vertical="center" wrapText="1"/>
    </xf>
    <xf numFmtId="0" fontId="12" fillId="27" borderId="85" xfId="0" applyFont="1" applyFill="1" applyBorder="1" applyAlignment="1">
      <alignment vertical="center" wrapText="1"/>
    </xf>
    <xf numFmtId="0" fontId="12" fillId="27" borderId="86" xfId="0" applyFont="1" applyFill="1" applyBorder="1" applyAlignment="1">
      <alignment vertical="center" wrapText="1"/>
    </xf>
    <xf numFmtId="0" fontId="12" fillId="27" borderId="87" xfId="0" applyFont="1" applyFill="1" applyBorder="1" applyAlignment="1">
      <alignment vertical="center" wrapText="1"/>
    </xf>
    <xf numFmtId="9" fontId="35" fillId="9" borderId="19" xfId="30" applyFont="1" applyFill="1" applyBorder="1" applyAlignment="1" applyProtection="1">
      <alignment horizontal="center" vertical="center" wrapText="1"/>
    </xf>
    <xf numFmtId="9" fontId="35" fillId="9" borderId="19" xfId="28" applyFont="1" applyFill="1" applyBorder="1" applyAlignment="1" applyProtection="1">
      <alignment horizontal="center" vertical="center" wrapText="1"/>
    </xf>
    <xf numFmtId="9" fontId="35" fillId="9" borderId="19" xfId="28" applyNumberFormat="1" applyFont="1" applyFill="1" applyBorder="1" applyAlignment="1" applyProtection="1">
      <alignment horizontal="center" vertical="center" wrapText="1"/>
    </xf>
    <xf numFmtId="0" fontId="35" fillId="0" borderId="85" xfId="0" applyFont="1" applyBorder="1" applyAlignment="1">
      <alignment horizontal="left" vertical="top" wrapText="1"/>
    </xf>
    <xf numFmtId="9" fontId="32" fillId="25" borderId="1" xfId="28" applyFont="1" applyFill="1" applyBorder="1" applyAlignment="1">
      <alignment vertic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Drop" dropStyle="simple" dx="17" sel="0" val="0" widthMin="70"/>
</file>

<file path=xl/ctrlProps/ctrlProp2.xml><?xml version="1.0" encoding="utf-8"?>
<formControlPr xmlns="http://schemas.microsoft.com/office/spreadsheetml/2009/9/main" objectType="Drop" dropStyle="simple" dx="17" sel="0" val="0" widthMin="44"/>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0899" name="Picture 47">
          <a:extLst>
            <a:ext uri="{FF2B5EF4-FFF2-40B4-BE49-F238E27FC236}">
              <a16:creationId xmlns:a16="http://schemas.microsoft.com/office/drawing/2014/main" id="{00000000-0008-0000-0000-0000033C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051" name="Picture 47">
          <a:extLst>
            <a:ext uri="{FF2B5EF4-FFF2-40B4-BE49-F238E27FC236}">
              <a16:creationId xmlns:a16="http://schemas.microsoft.com/office/drawing/2014/main" id="{00000000-0008-0000-0100-000003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3075" name="Picture 47">
          <a:extLst>
            <a:ext uri="{FF2B5EF4-FFF2-40B4-BE49-F238E27FC236}">
              <a16:creationId xmlns:a16="http://schemas.microsoft.com/office/drawing/2014/main" id="{00000000-0008-0000-0200-000003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79981" name="Picture 47">
          <a:extLst>
            <a:ext uri="{FF2B5EF4-FFF2-40B4-BE49-F238E27FC236}">
              <a16:creationId xmlns:a16="http://schemas.microsoft.com/office/drawing/2014/main" id="{00000000-0008-0000-0300-00006D38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4099" name="Picture 47">
          <a:extLst>
            <a:ext uri="{FF2B5EF4-FFF2-40B4-BE49-F238E27FC236}">
              <a16:creationId xmlns:a16="http://schemas.microsoft.com/office/drawing/2014/main" id="{00000000-0008-0000-0400-000003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50</xdr:col>
          <xdr:colOff>0</xdr:colOff>
          <xdr:row>12</xdr:row>
          <xdr:rowOff>0</xdr:rowOff>
        </xdr:from>
        <xdr:to>
          <xdr:col>51</xdr:col>
          <xdr:colOff>0</xdr:colOff>
          <xdr:row>13</xdr:row>
          <xdr:rowOff>0</xdr:rowOff>
        </xdr:to>
        <xdr:sp macro="" textlink="">
          <xdr:nvSpPr>
            <xdr:cNvPr id="75811" name=" 35" hidden="1">
              <a:extLst>
                <a:ext uri="{63B3BB69-23CF-44E3-9099-C40C66FF867C}">
                  <a14:compatExt spid="_x0000_s75811"/>
                </a:ext>
                <a:ext uri="{FF2B5EF4-FFF2-40B4-BE49-F238E27FC236}">
                  <a16:creationId xmlns:a16="http://schemas.microsoft.com/office/drawing/2014/main" id="{00000000-0008-0000-0600-0000232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0</xdr:colOff>
          <xdr:row>2</xdr:row>
          <xdr:rowOff>0</xdr:rowOff>
        </xdr:from>
        <xdr:to>
          <xdr:col>51</xdr:col>
          <xdr:colOff>0</xdr:colOff>
          <xdr:row>3</xdr:row>
          <xdr:rowOff>0</xdr:rowOff>
        </xdr:to>
        <xdr:sp macro="" textlink="">
          <xdr:nvSpPr>
            <xdr:cNvPr id="75812" name=" 36" hidden="1">
              <a:extLst>
                <a:ext uri="{63B3BB69-23CF-44E3-9099-C40C66FF867C}">
                  <a14:compatExt spid="_x0000_s75812"/>
                </a:ext>
                <a:ext uri="{FF2B5EF4-FFF2-40B4-BE49-F238E27FC236}">
                  <a16:creationId xmlns:a16="http://schemas.microsoft.com/office/drawing/2014/main" id="{00000000-0008-0000-0600-0000242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4.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56"/>
  <sheetViews>
    <sheetView showGridLines="0" topLeftCell="A14" zoomScale="60" zoomScaleNormal="60" workbookViewId="0">
      <selection activeCell="B14" sqref="B14"/>
    </sheetView>
  </sheetViews>
  <sheetFormatPr baseColWidth="10" defaultColWidth="10.85546875" defaultRowHeight="15" x14ac:dyDescent="0.25"/>
  <cols>
    <col min="1" max="1" width="38.42578125" style="50" customWidth="1"/>
    <col min="2" max="2" width="15.42578125" style="50" customWidth="1"/>
    <col min="3" max="3" width="19.85546875" style="50" customWidth="1"/>
    <col min="4" max="4" width="20.7109375" style="50" customWidth="1"/>
    <col min="5" max="5" width="21.28515625" style="50" customWidth="1"/>
    <col min="6" max="6" width="20.7109375" style="50" customWidth="1"/>
    <col min="7" max="7" width="20.5703125" style="50" customWidth="1"/>
    <col min="8" max="8" width="21.140625" style="50" customWidth="1"/>
    <col min="9" max="9" width="22.140625" style="50" customWidth="1"/>
    <col min="10" max="10" width="22.85546875" style="50" customWidth="1"/>
    <col min="11" max="11" width="21.28515625" style="50" customWidth="1"/>
    <col min="12" max="12" width="22.28515625" style="50" customWidth="1"/>
    <col min="13" max="14" width="20.7109375" style="50" customWidth="1"/>
    <col min="15" max="15" width="16.140625" style="50" customWidth="1"/>
    <col min="16" max="27" width="18.140625" style="50" customWidth="1"/>
    <col min="28" max="28" width="22.7109375" style="50" customWidth="1"/>
    <col min="29" max="29" width="18.28515625" style="50" customWidth="1"/>
    <col min="30" max="30" width="15.285156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468"/>
      <c r="B1" s="471" t="s">
        <v>0</v>
      </c>
      <c r="C1" s="472"/>
      <c r="D1" s="472"/>
      <c r="E1" s="472"/>
      <c r="F1" s="472"/>
      <c r="G1" s="472"/>
      <c r="H1" s="472"/>
      <c r="I1" s="472"/>
      <c r="J1" s="472"/>
      <c r="K1" s="472"/>
      <c r="L1" s="472"/>
      <c r="M1" s="472"/>
      <c r="N1" s="472"/>
      <c r="O1" s="472"/>
      <c r="P1" s="472"/>
      <c r="Q1" s="472"/>
      <c r="R1" s="472"/>
      <c r="S1" s="472"/>
      <c r="T1" s="472"/>
      <c r="U1" s="472"/>
      <c r="V1" s="472"/>
      <c r="W1" s="472"/>
      <c r="X1" s="472"/>
      <c r="Y1" s="472"/>
      <c r="Z1" s="472"/>
      <c r="AA1" s="473"/>
      <c r="AB1" s="482" t="s">
        <v>1</v>
      </c>
      <c r="AC1" s="483"/>
      <c r="AD1" s="484"/>
    </row>
    <row r="2" spans="1:30" ht="30.75" customHeight="1" thickBot="1" x14ac:dyDescent="0.3">
      <c r="A2" s="469"/>
      <c r="B2" s="471" t="s">
        <v>2</v>
      </c>
      <c r="C2" s="472"/>
      <c r="D2" s="472"/>
      <c r="E2" s="472"/>
      <c r="F2" s="472"/>
      <c r="G2" s="472"/>
      <c r="H2" s="472"/>
      <c r="I2" s="472"/>
      <c r="J2" s="472"/>
      <c r="K2" s="472"/>
      <c r="L2" s="472"/>
      <c r="M2" s="472"/>
      <c r="N2" s="472"/>
      <c r="O2" s="472"/>
      <c r="P2" s="472"/>
      <c r="Q2" s="472"/>
      <c r="R2" s="472"/>
      <c r="S2" s="472"/>
      <c r="T2" s="472"/>
      <c r="U2" s="472"/>
      <c r="V2" s="472"/>
      <c r="W2" s="472"/>
      <c r="X2" s="472"/>
      <c r="Y2" s="472"/>
      <c r="Z2" s="472"/>
      <c r="AA2" s="473"/>
      <c r="AB2" s="485" t="s">
        <v>3</v>
      </c>
      <c r="AC2" s="486"/>
      <c r="AD2" s="487"/>
    </row>
    <row r="3" spans="1:30" ht="24" customHeight="1" x14ac:dyDescent="0.25">
      <c r="A3" s="469"/>
      <c r="B3" s="443" t="s">
        <v>4</v>
      </c>
      <c r="C3" s="444"/>
      <c r="D3" s="444"/>
      <c r="E3" s="444"/>
      <c r="F3" s="444"/>
      <c r="G3" s="444"/>
      <c r="H3" s="444"/>
      <c r="I3" s="444"/>
      <c r="J3" s="444"/>
      <c r="K3" s="444"/>
      <c r="L3" s="444"/>
      <c r="M3" s="444"/>
      <c r="N3" s="444"/>
      <c r="O3" s="444"/>
      <c r="P3" s="444"/>
      <c r="Q3" s="444"/>
      <c r="R3" s="444"/>
      <c r="S3" s="444"/>
      <c r="T3" s="444"/>
      <c r="U3" s="444"/>
      <c r="V3" s="444"/>
      <c r="W3" s="444"/>
      <c r="X3" s="444"/>
      <c r="Y3" s="444"/>
      <c r="Z3" s="444"/>
      <c r="AA3" s="445"/>
      <c r="AB3" s="485" t="s">
        <v>5</v>
      </c>
      <c r="AC3" s="486"/>
      <c r="AD3" s="487"/>
    </row>
    <row r="4" spans="1:30" ht="21.95" customHeight="1" thickBot="1" x14ac:dyDescent="0.3">
      <c r="A4" s="470"/>
      <c r="B4" s="488"/>
      <c r="C4" s="489"/>
      <c r="D4" s="489"/>
      <c r="E4" s="489"/>
      <c r="F4" s="489"/>
      <c r="G4" s="489"/>
      <c r="H4" s="489"/>
      <c r="I4" s="489"/>
      <c r="J4" s="489"/>
      <c r="K4" s="489"/>
      <c r="L4" s="489"/>
      <c r="M4" s="489"/>
      <c r="N4" s="489"/>
      <c r="O4" s="489"/>
      <c r="P4" s="489"/>
      <c r="Q4" s="489"/>
      <c r="R4" s="489"/>
      <c r="S4" s="489"/>
      <c r="T4" s="489"/>
      <c r="U4" s="489"/>
      <c r="V4" s="489"/>
      <c r="W4" s="489"/>
      <c r="X4" s="489"/>
      <c r="Y4" s="489"/>
      <c r="Z4" s="489"/>
      <c r="AA4" s="490"/>
      <c r="AB4" s="491" t="s">
        <v>6</v>
      </c>
      <c r="AC4" s="492"/>
      <c r="AD4" s="493"/>
    </row>
    <row r="5" spans="1:30" ht="9" customHeight="1" thickBot="1" x14ac:dyDescent="0.3">
      <c r="A5" s="51"/>
      <c r="B5" s="205"/>
      <c r="C5" s="206"/>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428" t="s">
        <v>7</v>
      </c>
      <c r="B7" s="429"/>
      <c r="C7" s="494" t="s">
        <v>8</v>
      </c>
      <c r="D7" s="428" t="s">
        <v>9</v>
      </c>
      <c r="E7" s="436"/>
      <c r="F7" s="436"/>
      <c r="G7" s="436"/>
      <c r="H7" s="429"/>
      <c r="I7" s="593">
        <v>45139</v>
      </c>
      <c r="J7" s="594"/>
      <c r="K7" s="428" t="s">
        <v>10</v>
      </c>
      <c r="L7" s="429"/>
      <c r="M7" s="480" t="s">
        <v>11</v>
      </c>
      <c r="N7" s="481"/>
      <c r="O7" s="474"/>
      <c r="P7" s="475"/>
      <c r="Q7" s="54"/>
      <c r="R7" s="54"/>
      <c r="S7" s="54"/>
      <c r="T7" s="54"/>
      <c r="U7" s="54"/>
      <c r="V7" s="54"/>
      <c r="W7" s="54"/>
      <c r="X7" s="54"/>
      <c r="Y7" s="54"/>
      <c r="Z7" s="55"/>
      <c r="AA7" s="54"/>
      <c r="AB7" s="54"/>
      <c r="AC7" s="60"/>
      <c r="AD7" s="61"/>
    </row>
    <row r="8" spans="1:30" x14ac:dyDescent="0.25">
      <c r="A8" s="430"/>
      <c r="B8" s="431"/>
      <c r="C8" s="495"/>
      <c r="D8" s="430"/>
      <c r="E8" s="437"/>
      <c r="F8" s="437"/>
      <c r="G8" s="437"/>
      <c r="H8" s="431"/>
      <c r="I8" s="595"/>
      <c r="J8" s="596"/>
      <c r="K8" s="430"/>
      <c r="L8" s="431"/>
      <c r="M8" s="476" t="s">
        <v>12</v>
      </c>
      <c r="N8" s="477"/>
      <c r="O8" s="478"/>
      <c r="P8" s="479"/>
      <c r="Q8" s="54"/>
      <c r="R8" s="54"/>
      <c r="S8" s="54"/>
      <c r="T8" s="54"/>
      <c r="U8" s="54"/>
      <c r="V8" s="54"/>
      <c r="W8" s="54"/>
      <c r="X8" s="54"/>
      <c r="Y8" s="54"/>
      <c r="Z8" s="55"/>
      <c r="AA8" s="54"/>
      <c r="AB8" s="54"/>
      <c r="AC8" s="60"/>
      <c r="AD8" s="61"/>
    </row>
    <row r="9" spans="1:30" ht="15.75" thickBot="1" x14ac:dyDescent="0.3">
      <c r="A9" s="432"/>
      <c r="B9" s="433"/>
      <c r="C9" s="496"/>
      <c r="D9" s="432"/>
      <c r="E9" s="438"/>
      <c r="F9" s="438"/>
      <c r="G9" s="438"/>
      <c r="H9" s="433"/>
      <c r="I9" s="597"/>
      <c r="J9" s="598"/>
      <c r="K9" s="432"/>
      <c r="L9" s="433"/>
      <c r="M9" s="449" t="s">
        <v>13</v>
      </c>
      <c r="N9" s="450"/>
      <c r="O9" s="451" t="s">
        <v>14</v>
      </c>
      <c r="P9" s="452"/>
      <c r="Q9" s="54"/>
      <c r="R9" s="54"/>
      <c r="S9" s="54"/>
      <c r="T9" s="54"/>
      <c r="U9" s="54"/>
      <c r="V9" s="54"/>
      <c r="W9" s="54"/>
      <c r="X9" s="54"/>
      <c r="Y9" s="54"/>
      <c r="Z9" s="55"/>
      <c r="AA9" s="54"/>
      <c r="AB9" s="54"/>
      <c r="AC9" s="60"/>
      <c r="AD9" s="61"/>
    </row>
    <row r="10" spans="1:30" ht="15" customHeight="1" thickBot="1" x14ac:dyDescent="0.3">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5">
      <c r="A11" s="428" t="s">
        <v>15</v>
      </c>
      <c r="B11" s="429"/>
      <c r="C11" s="459" t="s">
        <v>16</v>
      </c>
      <c r="D11" s="460"/>
      <c r="E11" s="460"/>
      <c r="F11" s="460"/>
      <c r="G11" s="460"/>
      <c r="H11" s="460"/>
      <c r="I11" s="460"/>
      <c r="J11" s="460"/>
      <c r="K11" s="460"/>
      <c r="L11" s="460"/>
      <c r="M11" s="460"/>
      <c r="N11" s="460"/>
      <c r="O11" s="460"/>
      <c r="P11" s="460"/>
      <c r="Q11" s="460"/>
      <c r="R11" s="460"/>
      <c r="S11" s="460"/>
      <c r="T11" s="460"/>
      <c r="U11" s="460"/>
      <c r="V11" s="460"/>
      <c r="W11" s="460"/>
      <c r="X11" s="460"/>
      <c r="Y11" s="460"/>
      <c r="Z11" s="460"/>
      <c r="AA11" s="460"/>
      <c r="AB11" s="460"/>
      <c r="AC11" s="460"/>
      <c r="AD11" s="461"/>
    </row>
    <row r="12" spans="1:30" ht="15" customHeight="1" x14ac:dyDescent="0.25">
      <c r="A12" s="430"/>
      <c r="B12" s="431"/>
      <c r="C12" s="462"/>
      <c r="D12" s="463"/>
      <c r="E12" s="463"/>
      <c r="F12" s="463"/>
      <c r="G12" s="463"/>
      <c r="H12" s="463"/>
      <c r="I12" s="463"/>
      <c r="J12" s="463"/>
      <c r="K12" s="463"/>
      <c r="L12" s="463"/>
      <c r="M12" s="463"/>
      <c r="N12" s="463"/>
      <c r="O12" s="463"/>
      <c r="P12" s="463"/>
      <c r="Q12" s="463"/>
      <c r="R12" s="463"/>
      <c r="S12" s="463"/>
      <c r="T12" s="463"/>
      <c r="U12" s="463"/>
      <c r="V12" s="463"/>
      <c r="W12" s="463"/>
      <c r="X12" s="463"/>
      <c r="Y12" s="463"/>
      <c r="Z12" s="463"/>
      <c r="AA12" s="463"/>
      <c r="AB12" s="463"/>
      <c r="AC12" s="463"/>
      <c r="AD12" s="464"/>
    </row>
    <row r="13" spans="1:30" ht="15" customHeight="1" thickBot="1" x14ac:dyDescent="0.3">
      <c r="A13" s="432"/>
      <c r="B13" s="433"/>
      <c r="C13" s="465"/>
      <c r="D13" s="466"/>
      <c r="E13" s="466"/>
      <c r="F13" s="466"/>
      <c r="G13" s="466"/>
      <c r="H13" s="466"/>
      <c r="I13" s="466"/>
      <c r="J13" s="466"/>
      <c r="K13" s="466"/>
      <c r="L13" s="466"/>
      <c r="M13" s="466"/>
      <c r="N13" s="466"/>
      <c r="O13" s="466"/>
      <c r="P13" s="466"/>
      <c r="Q13" s="466"/>
      <c r="R13" s="466"/>
      <c r="S13" s="466"/>
      <c r="T13" s="466"/>
      <c r="U13" s="466"/>
      <c r="V13" s="466"/>
      <c r="W13" s="466"/>
      <c r="X13" s="466"/>
      <c r="Y13" s="466"/>
      <c r="Z13" s="466"/>
      <c r="AA13" s="466"/>
      <c r="AB13" s="466"/>
      <c r="AC13" s="466"/>
      <c r="AD13" s="467"/>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17" t="s">
        <v>17</v>
      </c>
      <c r="B15" s="418"/>
      <c r="C15" s="419" t="s">
        <v>18</v>
      </c>
      <c r="D15" s="420"/>
      <c r="E15" s="420"/>
      <c r="F15" s="420"/>
      <c r="G15" s="420"/>
      <c r="H15" s="420"/>
      <c r="I15" s="420"/>
      <c r="J15" s="420"/>
      <c r="K15" s="421"/>
      <c r="L15" s="408" t="s">
        <v>19</v>
      </c>
      <c r="M15" s="409"/>
      <c r="N15" s="409"/>
      <c r="O15" s="409"/>
      <c r="P15" s="409"/>
      <c r="Q15" s="410"/>
      <c r="R15" s="422" t="s">
        <v>20</v>
      </c>
      <c r="S15" s="423"/>
      <c r="T15" s="423"/>
      <c r="U15" s="423"/>
      <c r="V15" s="423"/>
      <c r="W15" s="423"/>
      <c r="X15" s="424"/>
      <c r="Y15" s="408" t="s">
        <v>21</v>
      </c>
      <c r="Z15" s="410"/>
      <c r="AA15" s="453" t="s">
        <v>22</v>
      </c>
      <c r="AB15" s="454"/>
      <c r="AC15" s="454"/>
      <c r="AD15" s="455"/>
    </row>
    <row r="16" spans="1:30" ht="9" customHeight="1" thickBot="1" x14ac:dyDescent="0.3">
      <c r="A16" s="59"/>
      <c r="B16" s="54"/>
      <c r="C16" s="456"/>
      <c r="D16" s="456"/>
      <c r="E16" s="456"/>
      <c r="F16" s="456"/>
      <c r="G16" s="456"/>
      <c r="H16" s="456"/>
      <c r="I16" s="456"/>
      <c r="J16" s="456"/>
      <c r="K16" s="456"/>
      <c r="L16" s="456"/>
      <c r="M16" s="456"/>
      <c r="N16" s="456"/>
      <c r="O16" s="456"/>
      <c r="P16" s="456"/>
      <c r="Q16" s="456"/>
      <c r="R16" s="456"/>
      <c r="S16" s="456"/>
      <c r="T16" s="456"/>
      <c r="U16" s="456"/>
      <c r="V16" s="456"/>
      <c r="W16" s="456"/>
      <c r="X16" s="456"/>
      <c r="Y16" s="456"/>
      <c r="Z16" s="456"/>
      <c r="AA16" s="456"/>
      <c r="AB16" s="456"/>
      <c r="AC16" s="73"/>
      <c r="AD16" s="74"/>
    </row>
    <row r="17" spans="1:41" s="76" customFormat="1" ht="37.5" customHeight="1" thickBot="1" x14ac:dyDescent="0.3">
      <c r="A17" s="417" t="s">
        <v>23</v>
      </c>
      <c r="B17" s="418"/>
      <c r="C17" s="425" t="s">
        <v>24</v>
      </c>
      <c r="D17" s="426"/>
      <c r="E17" s="426"/>
      <c r="F17" s="426"/>
      <c r="G17" s="426"/>
      <c r="H17" s="426"/>
      <c r="I17" s="426"/>
      <c r="J17" s="426"/>
      <c r="K17" s="426"/>
      <c r="L17" s="426"/>
      <c r="M17" s="426"/>
      <c r="N17" s="426"/>
      <c r="O17" s="426"/>
      <c r="P17" s="426"/>
      <c r="Q17" s="427"/>
      <c r="R17" s="408" t="s">
        <v>25</v>
      </c>
      <c r="S17" s="409"/>
      <c r="T17" s="409"/>
      <c r="U17" s="409"/>
      <c r="V17" s="410"/>
      <c r="W17" s="434">
        <v>15</v>
      </c>
      <c r="X17" s="435"/>
      <c r="Y17" s="409" t="s">
        <v>26</v>
      </c>
      <c r="Z17" s="409"/>
      <c r="AA17" s="409"/>
      <c r="AB17" s="410"/>
      <c r="AC17" s="457">
        <v>0.45</v>
      </c>
      <c r="AD17" s="458"/>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408" t="s">
        <v>27</v>
      </c>
      <c r="B19" s="409"/>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10"/>
      <c r="AE19" s="83"/>
      <c r="AF19" s="83"/>
    </row>
    <row r="20" spans="1:41" ht="32.1" customHeight="1" thickBot="1" x14ac:dyDescent="0.3">
      <c r="A20" s="82"/>
      <c r="B20" s="60"/>
      <c r="C20" s="411" t="s">
        <v>28</v>
      </c>
      <c r="D20" s="412"/>
      <c r="E20" s="412"/>
      <c r="F20" s="412"/>
      <c r="G20" s="412"/>
      <c r="H20" s="412"/>
      <c r="I20" s="412"/>
      <c r="J20" s="412"/>
      <c r="K20" s="412"/>
      <c r="L20" s="412"/>
      <c r="M20" s="412"/>
      <c r="N20" s="412"/>
      <c r="O20" s="412"/>
      <c r="P20" s="413"/>
      <c r="Q20" s="414" t="s">
        <v>29</v>
      </c>
      <c r="R20" s="415"/>
      <c r="S20" s="415"/>
      <c r="T20" s="415"/>
      <c r="U20" s="415"/>
      <c r="V20" s="415"/>
      <c r="W20" s="415"/>
      <c r="X20" s="415"/>
      <c r="Y20" s="415"/>
      <c r="Z20" s="415"/>
      <c r="AA20" s="415"/>
      <c r="AB20" s="415"/>
      <c r="AC20" s="415"/>
      <c r="AD20" s="416"/>
      <c r="AE20" s="83"/>
      <c r="AF20" s="83"/>
    </row>
    <row r="21" spans="1:41" ht="32.1" customHeight="1" thickBot="1" x14ac:dyDescent="0.3">
      <c r="A21" s="59"/>
      <c r="B21" s="54"/>
      <c r="C21" s="160" t="s">
        <v>30</v>
      </c>
      <c r="D21" s="161" t="s">
        <v>31</v>
      </c>
      <c r="E21" s="161" t="s">
        <v>32</v>
      </c>
      <c r="F21" s="161" t="s">
        <v>33</v>
      </c>
      <c r="G21" s="161" t="s">
        <v>34</v>
      </c>
      <c r="H21" s="161" t="s">
        <v>35</v>
      </c>
      <c r="I21" s="161" t="s">
        <v>8</v>
      </c>
      <c r="J21" s="161" t="s">
        <v>36</v>
      </c>
      <c r="K21" s="161" t="s">
        <v>37</v>
      </c>
      <c r="L21" s="161" t="s">
        <v>38</v>
      </c>
      <c r="M21" s="161" t="s">
        <v>39</v>
      </c>
      <c r="N21" s="161" t="s">
        <v>40</v>
      </c>
      <c r="O21" s="161" t="s">
        <v>41</v>
      </c>
      <c r="P21" s="162" t="s">
        <v>42</v>
      </c>
      <c r="Q21" s="160" t="s">
        <v>30</v>
      </c>
      <c r="R21" s="161" t="s">
        <v>31</v>
      </c>
      <c r="S21" s="161" t="s">
        <v>32</v>
      </c>
      <c r="T21" s="161" t="s">
        <v>33</v>
      </c>
      <c r="U21" s="161" t="s">
        <v>34</v>
      </c>
      <c r="V21" s="161" t="s">
        <v>35</v>
      </c>
      <c r="W21" s="161" t="s">
        <v>8</v>
      </c>
      <c r="X21" s="161" t="s">
        <v>36</v>
      </c>
      <c r="Y21" s="161" t="s">
        <v>37</v>
      </c>
      <c r="Z21" s="161" t="s">
        <v>38</v>
      </c>
      <c r="AA21" s="161" t="s">
        <v>39</v>
      </c>
      <c r="AB21" s="161" t="s">
        <v>40</v>
      </c>
      <c r="AC21" s="161" t="s">
        <v>41</v>
      </c>
      <c r="AD21" s="162" t="s">
        <v>42</v>
      </c>
      <c r="AE21" s="3"/>
      <c r="AF21" s="3"/>
    </row>
    <row r="22" spans="1:41" ht="32.1" customHeight="1" x14ac:dyDescent="0.25">
      <c r="A22" s="364" t="s">
        <v>43</v>
      </c>
      <c r="B22" s="369"/>
      <c r="C22" s="217">
        <v>22878899</v>
      </c>
      <c r="D22" s="218"/>
      <c r="E22" s="180"/>
      <c r="F22" s="180"/>
      <c r="G22" s="180"/>
      <c r="H22" s="180"/>
      <c r="I22" s="180"/>
      <c r="J22" s="180"/>
      <c r="K22" s="180"/>
      <c r="L22" s="180"/>
      <c r="M22" s="180"/>
      <c r="N22" s="180"/>
      <c r="O22" s="180">
        <f>SUM(C22:N22)</f>
        <v>22878899</v>
      </c>
      <c r="P22" s="183"/>
      <c r="Q22" s="217">
        <v>1334419471</v>
      </c>
      <c r="R22" s="218">
        <v>75240000</v>
      </c>
      <c r="S22" s="218"/>
      <c r="T22" s="180"/>
      <c r="U22" s="180">
        <v>8351665</v>
      </c>
      <c r="V22" s="180"/>
      <c r="W22" s="180">
        <v>-5065171</v>
      </c>
      <c r="X22" s="180"/>
      <c r="Y22" s="180"/>
      <c r="Z22" s="180"/>
      <c r="AA22" s="180"/>
      <c r="AB22" s="180"/>
      <c r="AC22" s="180">
        <f>SUM(Q22:AB22)</f>
        <v>1412945965</v>
      </c>
      <c r="AD22" s="187"/>
      <c r="AE22" s="3"/>
      <c r="AF22" s="3"/>
    </row>
    <row r="23" spans="1:41" ht="32.1" customHeight="1" x14ac:dyDescent="0.25">
      <c r="A23" s="365" t="s">
        <v>44</v>
      </c>
      <c r="B23" s="397"/>
      <c r="C23" s="219"/>
      <c r="D23" s="220"/>
      <c r="E23" s="176"/>
      <c r="F23" s="176"/>
      <c r="G23" s="176"/>
      <c r="H23" s="176"/>
      <c r="I23" s="176"/>
      <c r="J23" s="176"/>
      <c r="K23" s="176"/>
      <c r="L23" s="176"/>
      <c r="M23" s="176"/>
      <c r="N23" s="176"/>
      <c r="O23" s="176">
        <f>SUM(C23:N23)</f>
        <v>0</v>
      </c>
      <c r="P23" s="195" t="str">
        <f>IFERROR(O23/(SUMIF(C23:N23,"&gt;0",C22:N22))," ")</f>
        <v xml:space="preserve"> </v>
      </c>
      <c r="Q23" s="219">
        <v>990509470</v>
      </c>
      <c r="R23" s="220">
        <v>419150001</v>
      </c>
      <c r="S23" s="220">
        <f>-15291731</f>
        <v>-15291731</v>
      </c>
      <c r="T23" s="176">
        <v>-27041001</v>
      </c>
      <c r="U23" s="176">
        <v>17633639</v>
      </c>
      <c r="V23" s="176"/>
      <c r="W23" s="176">
        <v>24000000</v>
      </c>
      <c r="X23" s="176"/>
      <c r="Y23" s="176"/>
      <c r="Z23" s="176"/>
      <c r="AA23" s="176"/>
      <c r="AB23" s="176"/>
      <c r="AC23" s="258">
        <f>SUM(Q23:AB23)</f>
        <v>1408960378</v>
      </c>
      <c r="AD23" s="783">
        <f>IFERROR(AC23/(SUMIF(Q23:AB23,"&gt;0",Q22:AB22))," ")</f>
        <v>0.99717923607927927</v>
      </c>
      <c r="AE23" s="3"/>
      <c r="AF23" s="3"/>
    </row>
    <row r="24" spans="1:41" ht="32.1" customHeight="1" x14ac:dyDescent="0.25">
      <c r="A24" s="365" t="s">
        <v>45</v>
      </c>
      <c r="B24" s="397"/>
      <c r="C24" s="177">
        <v>5133518</v>
      </c>
      <c r="D24" s="220">
        <f>4100000+1000000+1083214</f>
        <v>6183214</v>
      </c>
      <c r="E24" s="176"/>
      <c r="F24" s="176">
        <f>1562167+10000000</f>
        <v>11562167</v>
      </c>
      <c r="G24" s="176"/>
      <c r="H24" s="781">
        <v>-1562167</v>
      </c>
      <c r="I24" s="176"/>
      <c r="J24" s="176"/>
      <c r="K24" s="176"/>
      <c r="L24" s="176"/>
      <c r="M24" s="176"/>
      <c r="N24" s="176"/>
      <c r="O24" s="781">
        <f>SUM(C24:N24)</f>
        <v>21316732</v>
      </c>
      <c r="P24" s="181"/>
      <c r="Q24" s="219"/>
      <c r="R24" s="220">
        <v>45552771</v>
      </c>
      <c r="S24" s="220">
        <f>117169700+6840000</f>
        <v>124009700</v>
      </c>
      <c r="T24" s="220">
        <f t="shared" ref="T24:AA24" si="0">117169700+6840000</f>
        <v>124009700</v>
      </c>
      <c r="U24" s="220">
        <f t="shared" si="0"/>
        <v>124009700</v>
      </c>
      <c r="V24" s="220">
        <f>117169700+6840000+8351665</f>
        <v>132361365</v>
      </c>
      <c r="W24" s="220">
        <f>117169700+6840000-5065171</f>
        <v>118944529</v>
      </c>
      <c r="X24" s="220">
        <f t="shared" si="0"/>
        <v>124009700</v>
      </c>
      <c r="Y24" s="220">
        <f t="shared" si="0"/>
        <v>124009700</v>
      </c>
      <c r="Z24" s="220">
        <f t="shared" si="0"/>
        <v>124009700</v>
      </c>
      <c r="AA24" s="220">
        <f t="shared" si="0"/>
        <v>124009700</v>
      </c>
      <c r="AB24" s="176">
        <f>234339400+13680000</f>
        <v>248019400</v>
      </c>
      <c r="AC24" s="176">
        <f>SUM(Q24:AB24)</f>
        <v>1412945965</v>
      </c>
      <c r="AD24" s="185"/>
      <c r="AE24" s="3"/>
      <c r="AF24" s="3"/>
    </row>
    <row r="25" spans="1:41" ht="32.1" customHeight="1" thickBot="1" x14ac:dyDescent="0.3">
      <c r="A25" s="402" t="s">
        <v>46</v>
      </c>
      <c r="B25" s="403"/>
      <c r="C25" s="221">
        <v>5078090</v>
      </c>
      <c r="D25" s="222">
        <v>5100000</v>
      </c>
      <c r="E25" s="179">
        <v>1083214</v>
      </c>
      <c r="F25" s="179">
        <v>10055428</v>
      </c>
      <c r="G25" s="179"/>
      <c r="H25" s="179"/>
      <c r="I25" s="179"/>
      <c r="J25" s="179"/>
      <c r="K25" s="179"/>
      <c r="L25" s="179"/>
      <c r="M25" s="179"/>
      <c r="N25" s="179"/>
      <c r="O25" s="179">
        <f>SUM(C25:N25)</f>
        <v>21316732</v>
      </c>
      <c r="P25" s="782">
        <v>1</v>
      </c>
      <c r="Q25" s="221"/>
      <c r="R25" s="222">
        <v>17691205</v>
      </c>
      <c r="S25" s="222">
        <v>109538534</v>
      </c>
      <c r="T25" s="179">
        <v>124009700</v>
      </c>
      <c r="U25" s="179">
        <v>124009700</v>
      </c>
      <c r="V25" s="179">
        <v>124009700</v>
      </c>
      <c r="W25" s="179">
        <v>140750672</v>
      </c>
      <c r="X25" s="179"/>
      <c r="Y25" s="179"/>
      <c r="Z25" s="179"/>
      <c r="AA25" s="179"/>
      <c r="AB25" s="179"/>
      <c r="AC25" s="179">
        <f>SUM(Q25:AB25)</f>
        <v>640009511</v>
      </c>
      <c r="AD25" s="784">
        <f>IFERROR(AC25/(SUMIF(Q25:AB25,"&gt;0",Q24:AB24))," ")</f>
        <v>0.95682645802319322</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3.950000000000003" customHeight="1" x14ac:dyDescent="0.25">
      <c r="A27" s="404" t="s">
        <v>47</v>
      </c>
      <c r="B27" s="405"/>
      <c r="C27" s="406"/>
      <c r="D27" s="406"/>
      <c r="E27" s="406"/>
      <c r="F27" s="406"/>
      <c r="G27" s="406"/>
      <c r="H27" s="406"/>
      <c r="I27" s="406"/>
      <c r="J27" s="406"/>
      <c r="K27" s="406"/>
      <c r="L27" s="406"/>
      <c r="M27" s="406"/>
      <c r="N27" s="406"/>
      <c r="O27" s="406"/>
      <c r="P27" s="406"/>
      <c r="Q27" s="406"/>
      <c r="R27" s="406"/>
      <c r="S27" s="406"/>
      <c r="T27" s="406"/>
      <c r="U27" s="406"/>
      <c r="V27" s="406"/>
      <c r="W27" s="406"/>
      <c r="X27" s="406"/>
      <c r="Y27" s="406"/>
      <c r="Z27" s="406"/>
      <c r="AA27" s="406"/>
      <c r="AB27" s="406"/>
      <c r="AC27" s="406"/>
      <c r="AD27" s="407"/>
    </row>
    <row r="28" spans="1:41" ht="15" customHeight="1" x14ac:dyDescent="0.25">
      <c r="A28" s="392" t="s">
        <v>48</v>
      </c>
      <c r="B28" s="372" t="s">
        <v>49</v>
      </c>
      <c r="C28" s="394"/>
      <c r="D28" s="397" t="s">
        <v>50</v>
      </c>
      <c r="E28" s="398"/>
      <c r="F28" s="398"/>
      <c r="G28" s="398"/>
      <c r="H28" s="398"/>
      <c r="I28" s="398"/>
      <c r="J28" s="398"/>
      <c r="K28" s="398"/>
      <c r="L28" s="398"/>
      <c r="M28" s="398"/>
      <c r="N28" s="398"/>
      <c r="O28" s="399"/>
      <c r="P28" s="400" t="s">
        <v>41</v>
      </c>
      <c r="Q28" s="400" t="s">
        <v>51</v>
      </c>
      <c r="R28" s="400"/>
      <c r="S28" s="400"/>
      <c r="T28" s="400"/>
      <c r="U28" s="400"/>
      <c r="V28" s="400"/>
      <c r="W28" s="400"/>
      <c r="X28" s="400"/>
      <c r="Y28" s="400"/>
      <c r="Z28" s="400"/>
      <c r="AA28" s="400"/>
      <c r="AB28" s="400"/>
      <c r="AC28" s="400"/>
      <c r="AD28" s="401"/>
    </row>
    <row r="29" spans="1:41" ht="27" customHeight="1" x14ac:dyDescent="0.25">
      <c r="A29" s="393"/>
      <c r="B29" s="395"/>
      <c r="C29" s="396"/>
      <c r="D29" s="88" t="s">
        <v>30</v>
      </c>
      <c r="E29" s="88" t="s">
        <v>31</v>
      </c>
      <c r="F29" s="88" t="s">
        <v>32</v>
      </c>
      <c r="G29" s="88" t="s">
        <v>33</v>
      </c>
      <c r="H29" s="88" t="s">
        <v>34</v>
      </c>
      <c r="I29" s="88" t="s">
        <v>35</v>
      </c>
      <c r="J29" s="88" t="s">
        <v>8</v>
      </c>
      <c r="K29" s="88" t="s">
        <v>36</v>
      </c>
      <c r="L29" s="88" t="s">
        <v>37</v>
      </c>
      <c r="M29" s="88" t="s">
        <v>38</v>
      </c>
      <c r="N29" s="88" t="s">
        <v>39</v>
      </c>
      <c r="O29" s="88" t="s">
        <v>40</v>
      </c>
      <c r="P29" s="399"/>
      <c r="Q29" s="400"/>
      <c r="R29" s="400"/>
      <c r="S29" s="400"/>
      <c r="T29" s="400"/>
      <c r="U29" s="400"/>
      <c r="V29" s="400"/>
      <c r="W29" s="400"/>
      <c r="X29" s="400"/>
      <c r="Y29" s="400"/>
      <c r="Z29" s="400"/>
      <c r="AA29" s="400"/>
      <c r="AB29" s="400"/>
      <c r="AC29" s="400"/>
      <c r="AD29" s="401"/>
    </row>
    <row r="30" spans="1:41" ht="99" customHeight="1" thickBot="1" x14ac:dyDescent="0.3">
      <c r="A30" s="85" t="str">
        <f>C17</f>
        <v>1 - Acompañar técnicamente a 15 sectores de la Administración Distrital en la inclusión del enfoque de género en las políticas, planes,  programas y proyectos así como en su cultura organizacional e institucional</v>
      </c>
      <c r="B30" s="439" t="s">
        <v>52</v>
      </c>
      <c r="C30" s="440"/>
      <c r="D30" s="89"/>
      <c r="E30" s="89"/>
      <c r="F30" s="89"/>
      <c r="G30" s="89"/>
      <c r="H30" s="89"/>
      <c r="I30" s="89"/>
      <c r="J30" s="89"/>
      <c r="K30" s="89"/>
      <c r="L30" s="89"/>
      <c r="M30" s="89"/>
      <c r="N30" s="89"/>
      <c r="O30" s="89"/>
      <c r="P30" s="86">
        <f>SUM(D30:O30)</f>
        <v>0</v>
      </c>
      <c r="Q30" s="441"/>
      <c r="R30" s="441"/>
      <c r="S30" s="441"/>
      <c r="T30" s="441"/>
      <c r="U30" s="441"/>
      <c r="V30" s="441"/>
      <c r="W30" s="441"/>
      <c r="X30" s="441"/>
      <c r="Y30" s="441"/>
      <c r="Z30" s="441"/>
      <c r="AA30" s="441"/>
      <c r="AB30" s="441"/>
      <c r="AC30" s="441"/>
      <c r="AD30" s="442"/>
    </row>
    <row r="31" spans="1:41" ht="45" customHeight="1" x14ac:dyDescent="0.25">
      <c r="A31" s="443" t="s">
        <v>53</v>
      </c>
      <c r="B31" s="444"/>
      <c r="C31" s="444"/>
      <c r="D31" s="444"/>
      <c r="E31" s="444"/>
      <c r="F31" s="444"/>
      <c r="G31" s="444"/>
      <c r="H31" s="444"/>
      <c r="I31" s="444"/>
      <c r="J31" s="444"/>
      <c r="K31" s="444"/>
      <c r="L31" s="444"/>
      <c r="M31" s="444"/>
      <c r="N31" s="444"/>
      <c r="O31" s="444"/>
      <c r="P31" s="444"/>
      <c r="Q31" s="444"/>
      <c r="R31" s="444"/>
      <c r="S31" s="444"/>
      <c r="T31" s="444"/>
      <c r="U31" s="444"/>
      <c r="V31" s="444"/>
      <c r="W31" s="444"/>
      <c r="X31" s="444"/>
      <c r="Y31" s="444"/>
      <c r="Z31" s="444"/>
      <c r="AA31" s="444"/>
      <c r="AB31" s="444"/>
      <c r="AC31" s="444"/>
      <c r="AD31" s="445"/>
    </row>
    <row r="32" spans="1:41" ht="23.1" customHeight="1" x14ac:dyDescent="0.25">
      <c r="A32" s="365" t="s">
        <v>54</v>
      </c>
      <c r="B32" s="400" t="s">
        <v>55</v>
      </c>
      <c r="C32" s="400" t="s">
        <v>49</v>
      </c>
      <c r="D32" s="400" t="s">
        <v>56</v>
      </c>
      <c r="E32" s="400"/>
      <c r="F32" s="400"/>
      <c r="G32" s="400"/>
      <c r="H32" s="400"/>
      <c r="I32" s="400"/>
      <c r="J32" s="400"/>
      <c r="K32" s="400"/>
      <c r="L32" s="400"/>
      <c r="M32" s="400"/>
      <c r="N32" s="400"/>
      <c r="O32" s="400"/>
      <c r="P32" s="400"/>
      <c r="Q32" s="400" t="s">
        <v>57</v>
      </c>
      <c r="R32" s="400"/>
      <c r="S32" s="400"/>
      <c r="T32" s="400"/>
      <c r="U32" s="400"/>
      <c r="V32" s="400"/>
      <c r="W32" s="400"/>
      <c r="X32" s="400"/>
      <c r="Y32" s="400"/>
      <c r="Z32" s="400"/>
      <c r="AA32" s="400"/>
      <c r="AB32" s="400"/>
      <c r="AC32" s="400"/>
      <c r="AD32" s="401"/>
      <c r="AG32" s="87"/>
      <c r="AH32" s="87"/>
      <c r="AI32" s="87"/>
      <c r="AJ32" s="87"/>
      <c r="AK32" s="87"/>
      <c r="AL32" s="87"/>
      <c r="AM32" s="87"/>
      <c r="AN32" s="87"/>
      <c r="AO32" s="87"/>
    </row>
    <row r="33" spans="1:41" ht="27" customHeight="1" x14ac:dyDescent="0.25">
      <c r="A33" s="365"/>
      <c r="B33" s="400"/>
      <c r="C33" s="446"/>
      <c r="D33" s="88" t="s">
        <v>30</v>
      </c>
      <c r="E33" s="88" t="s">
        <v>31</v>
      </c>
      <c r="F33" s="88" t="s">
        <v>32</v>
      </c>
      <c r="G33" s="88" t="s">
        <v>33</v>
      </c>
      <c r="H33" s="88" t="s">
        <v>34</v>
      </c>
      <c r="I33" s="88" t="s">
        <v>35</v>
      </c>
      <c r="J33" s="88" t="s">
        <v>8</v>
      </c>
      <c r="K33" s="88" t="s">
        <v>36</v>
      </c>
      <c r="L33" s="88" t="s">
        <v>37</v>
      </c>
      <c r="M33" s="88" t="s">
        <v>38</v>
      </c>
      <c r="N33" s="88" t="s">
        <v>39</v>
      </c>
      <c r="O33" s="88" t="s">
        <v>40</v>
      </c>
      <c r="P33" s="88" t="s">
        <v>41</v>
      </c>
      <c r="Q33" s="400" t="s">
        <v>58</v>
      </c>
      <c r="R33" s="400"/>
      <c r="S33" s="400"/>
      <c r="T33" s="400" t="s">
        <v>59</v>
      </c>
      <c r="U33" s="400"/>
      <c r="V33" s="400"/>
      <c r="W33" s="395" t="s">
        <v>60</v>
      </c>
      <c r="X33" s="447"/>
      <c r="Y33" s="447"/>
      <c r="Z33" s="396"/>
      <c r="AA33" s="395" t="s">
        <v>61</v>
      </c>
      <c r="AB33" s="447"/>
      <c r="AC33" s="447"/>
      <c r="AD33" s="448"/>
      <c r="AG33" s="87"/>
      <c r="AH33" s="87"/>
      <c r="AI33" s="87"/>
      <c r="AJ33" s="87"/>
      <c r="AK33" s="87"/>
      <c r="AL33" s="87"/>
      <c r="AM33" s="87"/>
      <c r="AN33" s="87"/>
      <c r="AO33" s="87"/>
    </row>
    <row r="34" spans="1:41" ht="110.25" customHeight="1" x14ac:dyDescent="0.25">
      <c r="A34" s="375" t="str">
        <f>A30</f>
        <v>1 - Acompañar técnicamente a 15 sectores de la Administración Distrital en la inclusión del enfoque de género en las políticas, planes,  programas y proyectos así como en su cultura organizacional e institucional</v>
      </c>
      <c r="B34" s="377">
        <v>0.45</v>
      </c>
      <c r="C34" s="90" t="s">
        <v>62</v>
      </c>
      <c r="D34" s="89">
        <v>15</v>
      </c>
      <c r="E34" s="89">
        <v>15</v>
      </c>
      <c r="F34" s="89">
        <v>15</v>
      </c>
      <c r="G34" s="89">
        <v>15</v>
      </c>
      <c r="H34" s="89">
        <v>15</v>
      </c>
      <c r="I34" s="89">
        <v>15</v>
      </c>
      <c r="J34" s="89">
        <v>15</v>
      </c>
      <c r="K34" s="89">
        <v>15</v>
      </c>
      <c r="L34" s="89">
        <v>15</v>
      </c>
      <c r="M34" s="89">
        <v>15</v>
      </c>
      <c r="N34" s="89">
        <v>15</v>
      </c>
      <c r="O34" s="89">
        <v>15</v>
      </c>
      <c r="P34" s="261">
        <v>15</v>
      </c>
      <c r="Q34" s="379" t="s">
        <v>602</v>
      </c>
      <c r="R34" s="380"/>
      <c r="S34" s="381"/>
      <c r="T34" s="385" t="s">
        <v>587</v>
      </c>
      <c r="U34" s="386"/>
      <c r="V34" s="387"/>
      <c r="W34" s="358" t="s">
        <v>63</v>
      </c>
      <c r="X34" s="359"/>
      <c r="Y34" s="359"/>
      <c r="Z34" s="390"/>
      <c r="AA34" s="358" t="s">
        <v>64</v>
      </c>
      <c r="AB34" s="359"/>
      <c r="AC34" s="359"/>
      <c r="AD34" s="360"/>
      <c r="AG34" s="87"/>
      <c r="AH34" s="87"/>
      <c r="AI34" s="87"/>
      <c r="AJ34" s="87"/>
      <c r="AK34" s="87"/>
      <c r="AL34" s="87"/>
      <c r="AM34" s="87"/>
      <c r="AN34" s="87"/>
      <c r="AO34" s="87"/>
    </row>
    <row r="35" spans="1:41" ht="110.25" customHeight="1" thickBot="1" x14ac:dyDescent="0.3">
      <c r="A35" s="376"/>
      <c r="B35" s="378"/>
      <c r="C35" s="91" t="s">
        <v>65</v>
      </c>
      <c r="D35" s="262">
        <v>15</v>
      </c>
      <c r="E35" s="262">
        <v>15</v>
      </c>
      <c r="F35" s="262">
        <v>15</v>
      </c>
      <c r="G35" s="262">
        <v>15</v>
      </c>
      <c r="H35" s="262">
        <v>15</v>
      </c>
      <c r="I35" s="785">
        <v>15</v>
      </c>
      <c r="J35" s="785">
        <v>15</v>
      </c>
      <c r="K35" s="93"/>
      <c r="L35" s="93"/>
      <c r="M35" s="93"/>
      <c r="N35" s="93"/>
      <c r="O35" s="93"/>
      <c r="P35" s="300">
        <v>15</v>
      </c>
      <c r="Q35" s="382"/>
      <c r="R35" s="383"/>
      <c r="S35" s="384"/>
      <c r="T35" s="388"/>
      <c r="U35" s="388"/>
      <c r="V35" s="389"/>
      <c r="W35" s="361"/>
      <c r="X35" s="362"/>
      <c r="Y35" s="362"/>
      <c r="Z35" s="391"/>
      <c r="AA35" s="361"/>
      <c r="AB35" s="362"/>
      <c r="AC35" s="362"/>
      <c r="AD35" s="363"/>
      <c r="AE35" s="49"/>
      <c r="AG35" s="87"/>
      <c r="AH35" s="87"/>
      <c r="AI35" s="87"/>
      <c r="AJ35" s="87"/>
      <c r="AK35" s="87"/>
      <c r="AL35" s="87"/>
      <c r="AM35" s="87"/>
      <c r="AN35" s="87"/>
      <c r="AO35" s="87"/>
    </row>
    <row r="36" spans="1:41" ht="26.1" customHeight="1" x14ac:dyDescent="0.25">
      <c r="A36" s="364" t="s">
        <v>66</v>
      </c>
      <c r="B36" s="366" t="s">
        <v>67</v>
      </c>
      <c r="C36" s="368" t="s">
        <v>68</v>
      </c>
      <c r="D36" s="368"/>
      <c r="E36" s="368"/>
      <c r="F36" s="368"/>
      <c r="G36" s="368"/>
      <c r="H36" s="368"/>
      <c r="I36" s="368"/>
      <c r="J36" s="368"/>
      <c r="K36" s="368"/>
      <c r="L36" s="368"/>
      <c r="M36" s="368"/>
      <c r="N36" s="368"/>
      <c r="O36" s="368"/>
      <c r="P36" s="368"/>
      <c r="Q36" s="369" t="s">
        <v>69</v>
      </c>
      <c r="R36" s="370"/>
      <c r="S36" s="370"/>
      <c r="T36" s="370"/>
      <c r="U36" s="370"/>
      <c r="V36" s="370"/>
      <c r="W36" s="370"/>
      <c r="X36" s="370"/>
      <c r="Y36" s="370"/>
      <c r="Z36" s="370"/>
      <c r="AA36" s="370"/>
      <c r="AB36" s="370"/>
      <c r="AC36" s="370"/>
      <c r="AD36" s="371"/>
      <c r="AG36" s="87"/>
      <c r="AH36" s="87"/>
      <c r="AI36" s="87"/>
      <c r="AJ36" s="87"/>
      <c r="AK36" s="87"/>
      <c r="AL36" s="87"/>
      <c r="AM36" s="87"/>
      <c r="AN36" s="87"/>
      <c r="AO36" s="87"/>
    </row>
    <row r="37" spans="1:41" ht="26.1" customHeight="1" x14ac:dyDescent="0.25">
      <c r="A37" s="365"/>
      <c r="B37" s="367"/>
      <c r="C37" s="88" t="s">
        <v>70</v>
      </c>
      <c r="D37" s="88" t="s">
        <v>71</v>
      </c>
      <c r="E37" s="88" t="s">
        <v>72</v>
      </c>
      <c r="F37" s="88" t="s">
        <v>73</v>
      </c>
      <c r="G37" s="88" t="s">
        <v>74</v>
      </c>
      <c r="H37" s="88" t="s">
        <v>75</v>
      </c>
      <c r="I37" s="88" t="s">
        <v>76</v>
      </c>
      <c r="J37" s="88" t="s">
        <v>77</v>
      </c>
      <c r="K37" s="88" t="s">
        <v>78</v>
      </c>
      <c r="L37" s="88" t="s">
        <v>79</v>
      </c>
      <c r="M37" s="88" t="s">
        <v>80</v>
      </c>
      <c r="N37" s="88" t="s">
        <v>81</v>
      </c>
      <c r="O37" s="88" t="s">
        <v>82</v>
      </c>
      <c r="P37" s="88" t="s">
        <v>83</v>
      </c>
      <c r="Q37" s="372" t="s">
        <v>84</v>
      </c>
      <c r="R37" s="373"/>
      <c r="S37" s="373"/>
      <c r="T37" s="373"/>
      <c r="U37" s="373"/>
      <c r="V37" s="373"/>
      <c r="W37" s="373"/>
      <c r="X37" s="373"/>
      <c r="Y37" s="373"/>
      <c r="Z37" s="373"/>
      <c r="AA37" s="373"/>
      <c r="AB37" s="373"/>
      <c r="AC37" s="373"/>
      <c r="AD37" s="374"/>
      <c r="AG37" s="94"/>
      <c r="AH37" s="94"/>
      <c r="AI37" s="94"/>
      <c r="AJ37" s="94"/>
      <c r="AK37" s="94"/>
      <c r="AL37" s="94"/>
      <c r="AM37" s="94"/>
      <c r="AN37" s="94"/>
      <c r="AO37" s="94"/>
    </row>
    <row r="38" spans="1:41" ht="75.75" customHeight="1" x14ac:dyDescent="0.25">
      <c r="A38" s="353" t="s">
        <v>85</v>
      </c>
      <c r="B38" s="332">
        <v>3</v>
      </c>
      <c r="C38" s="90" t="s">
        <v>62</v>
      </c>
      <c r="D38" s="95">
        <v>0.05</v>
      </c>
      <c r="E38" s="263">
        <v>0.05</v>
      </c>
      <c r="F38" s="95">
        <v>0.05</v>
      </c>
      <c r="G38" s="95">
        <v>0.1</v>
      </c>
      <c r="H38" s="95">
        <v>0.1</v>
      </c>
      <c r="I38" s="95">
        <v>0.1</v>
      </c>
      <c r="J38" s="95">
        <v>0.1</v>
      </c>
      <c r="K38" s="95">
        <v>0.1</v>
      </c>
      <c r="L38" s="95">
        <v>0.1</v>
      </c>
      <c r="M38" s="95">
        <v>0.1</v>
      </c>
      <c r="N38" s="95">
        <v>0.1</v>
      </c>
      <c r="O38" s="95">
        <v>0.05</v>
      </c>
      <c r="P38" s="96">
        <f>SUM(D38:O38)</f>
        <v>0.99999999999999989</v>
      </c>
      <c r="Q38" s="312" t="s">
        <v>86</v>
      </c>
      <c r="R38" s="313"/>
      <c r="S38" s="313"/>
      <c r="T38" s="313"/>
      <c r="U38" s="313"/>
      <c r="V38" s="313"/>
      <c r="W38" s="313"/>
      <c r="X38" s="313"/>
      <c r="Y38" s="313"/>
      <c r="Z38" s="313"/>
      <c r="AA38" s="313"/>
      <c r="AB38" s="313"/>
      <c r="AC38" s="313"/>
      <c r="AD38" s="314"/>
      <c r="AE38" s="97"/>
      <c r="AG38" s="98"/>
      <c r="AH38" s="98"/>
      <c r="AI38" s="98"/>
      <c r="AJ38" s="98"/>
      <c r="AK38" s="98"/>
      <c r="AL38" s="98"/>
      <c r="AM38" s="98"/>
      <c r="AN38" s="98"/>
      <c r="AO38" s="98"/>
    </row>
    <row r="39" spans="1:41" ht="75.75" customHeight="1" x14ac:dyDescent="0.25">
      <c r="A39" s="327"/>
      <c r="B39" s="354"/>
      <c r="C39" s="99" t="s">
        <v>65</v>
      </c>
      <c r="D39" s="100">
        <v>0.05</v>
      </c>
      <c r="E39" s="100">
        <v>0.05</v>
      </c>
      <c r="F39" s="100">
        <v>0.05</v>
      </c>
      <c r="G39" s="100">
        <v>0.1</v>
      </c>
      <c r="H39" s="100">
        <v>0.1</v>
      </c>
      <c r="I39" s="100">
        <v>0.1</v>
      </c>
      <c r="J39" s="100">
        <v>0.1</v>
      </c>
      <c r="K39" s="100"/>
      <c r="L39" s="100"/>
      <c r="M39" s="100"/>
      <c r="N39" s="100"/>
      <c r="O39" s="100"/>
      <c r="P39" s="101">
        <f t="shared" ref="P39:P55" si="1">SUM(D39:O39)</f>
        <v>0.54999999999999993</v>
      </c>
      <c r="Q39" s="323" t="s">
        <v>87</v>
      </c>
      <c r="R39" s="324"/>
      <c r="S39" s="324"/>
      <c r="T39" s="324"/>
      <c r="U39" s="324"/>
      <c r="V39" s="324"/>
      <c r="W39" s="324"/>
      <c r="X39" s="324"/>
      <c r="Y39" s="324"/>
      <c r="Z39" s="324"/>
      <c r="AA39" s="324"/>
      <c r="AB39" s="324"/>
      <c r="AC39" s="324"/>
      <c r="AD39" s="325"/>
      <c r="AE39" s="97"/>
    </row>
    <row r="40" spans="1:41" ht="75.75" customHeight="1" x14ac:dyDescent="0.25">
      <c r="A40" s="327" t="s">
        <v>88</v>
      </c>
      <c r="B40" s="355">
        <v>2</v>
      </c>
      <c r="C40" s="102" t="s">
        <v>62</v>
      </c>
      <c r="D40" s="264">
        <v>0</v>
      </c>
      <c r="E40" s="264">
        <v>0.1</v>
      </c>
      <c r="F40" s="264">
        <v>0.09</v>
      </c>
      <c r="G40" s="264">
        <v>0.09</v>
      </c>
      <c r="H40" s="264">
        <v>0.09</v>
      </c>
      <c r="I40" s="264">
        <v>0.09</v>
      </c>
      <c r="J40" s="264">
        <v>0.09</v>
      </c>
      <c r="K40" s="264">
        <v>0.09</v>
      </c>
      <c r="L40" s="264">
        <v>0.09</v>
      </c>
      <c r="M40" s="264">
        <v>0.09</v>
      </c>
      <c r="N40" s="264">
        <v>0.09</v>
      </c>
      <c r="O40" s="264">
        <v>0.09</v>
      </c>
      <c r="P40" s="101">
        <f>SUM(D40:O40)</f>
        <v>0.99999999999999978</v>
      </c>
      <c r="Q40" s="326" t="s">
        <v>89</v>
      </c>
      <c r="R40" s="313"/>
      <c r="S40" s="313"/>
      <c r="T40" s="313"/>
      <c r="U40" s="313"/>
      <c r="V40" s="313"/>
      <c r="W40" s="313"/>
      <c r="X40" s="313"/>
      <c r="Y40" s="313"/>
      <c r="Z40" s="313"/>
      <c r="AA40" s="313"/>
      <c r="AB40" s="313"/>
      <c r="AC40" s="313"/>
      <c r="AD40" s="314"/>
      <c r="AE40" s="97"/>
    </row>
    <row r="41" spans="1:41" ht="75.75" customHeight="1" x14ac:dyDescent="0.25">
      <c r="A41" s="327"/>
      <c r="B41" s="354"/>
      <c r="C41" s="99" t="s">
        <v>65</v>
      </c>
      <c r="D41" s="100">
        <v>0</v>
      </c>
      <c r="E41" s="100">
        <v>0.1</v>
      </c>
      <c r="F41" s="100">
        <v>0.09</v>
      </c>
      <c r="G41" s="100">
        <v>0.09</v>
      </c>
      <c r="H41" s="100">
        <v>0.09</v>
      </c>
      <c r="I41" s="100">
        <v>0.09</v>
      </c>
      <c r="J41" s="100">
        <v>0.09</v>
      </c>
      <c r="K41" s="100"/>
      <c r="L41" s="104"/>
      <c r="M41" s="104"/>
      <c r="N41" s="104"/>
      <c r="O41" s="104"/>
      <c r="P41" s="101">
        <f t="shared" si="1"/>
        <v>0.54999999999999993</v>
      </c>
      <c r="Q41" s="309" t="s">
        <v>90</v>
      </c>
      <c r="R41" s="310"/>
      <c r="S41" s="310"/>
      <c r="T41" s="310"/>
      <c r="U41" s="310"/>
      <c r="V41" s="310"/>
      <c r="W41" s="310"/>
      <c r="X41" s="310"/>
      <c r="Y41" s="310"/>
      <c r="Z41" s="310"/>
      <c r="AA41" s="310"/>
      <c r="AB41" s="310"/>
      <c r="AC41" s="310"/>
      <c r="AD41" s="311"/>
      <c r="AE41" s="97"/>
    </row>
    <row r="42" spans="1:41" ht="75.75" customHeight="1" x14ac:dyDescent="0.25">
      <c r="A42" s="356" t="s">
        <v>91</v>
      </c>
      <c r="B42" s="355">
        <v>7</v>
      </c>
      <c r="C42" s="102" t="s">
        <v>62</v>
      </c>
      <c r="D42" s="103">
        <v>0</v>
      </c>
      <c r="E42" s="103">
        <v>0.05</v>
      </c>
      <c r="F42" s="103">
        <v>0.1</v>
      </c>
      <c r="G42" s="103">
        <v>0.1</v>
      </c>
      <c r="H42" s="103">
        <v>0.1</v>
      </c>
      <c r="I42" s="103">
        <v>0.1</v>
      </c>
      <c r="J42" s="103">
        <v>0.1</v>
      </c>
      <c r="K42" s="103">
        <v>0.1</v>
      </c>
      <c r="L42" s="103">
        <v>0.1</v>
      </c>
      <c r="M42" s="103">
        <v>0.1</v>
      </c>
      <c r="N42" s="103">
        <v>0.1</v>
      </c>
      <c r="O42" s="103">
        <v>0.05</v>
      </c>
      <c r="P42" s="101">
        <f t="shared" si="1"/>
        <v>0.99999999999999989</v>
      </c>
      <c r="Q42" s="312" t="s">
        <v>92</v>
      </c>
      <c r="R42" s="313"/>
      <c r="S42" s="313"/>
      <c r="T42" s="313"/>
      <c r="U42" s="313"/>
      <c r="V42" s="313"/>
      <c r="W42" s="313"/>
      <c r="X42" s="313"/>
      <c r="Y42" s="313"/>
      <c r="Z42" s="313"/>
      <c r="AA42" s="313"/>
      <c r="AB42" s="313"/>
      <c r="AC42" s="313"/>
      <c r="AD42" s="314"/>
      <c r="AE42" s="97"/>
    </row>
    <row r="43" spans="1:41" ht="75.75" customHeight="1" x14ac:dyDescent="0.25">
      <c r="A43" s="357"/>
      <c r="B43" s="354"/>
      <c r="C43" s="99" t="s">
        <v>65</v>
      </c>
      <c r="D43" s="100">
        <v>0</v>
      </c>
      <c r="E43" s="100">
        <v>0.05</v>
      </c>
      <c r="F43" s="100">
        <v>0.1</v>
      </c>
      <c r="G43" s="100">
        <v>0.1</v>
      </c>
      <c r="H43" s="100">
        <v>0.1</v>
      </c>
      <c r="I43" s="100">
        <v>0.1</v>
      </c>
      <c r="J43" s="100">
        <v>0.1</v>
      </c>
      <c r="K43" s="100"/>
      <c r="L43" s="104"/>
      <c r="M43" s="104"/>
      <c r="N43" s="104"/>
      <c r="O43" s="104"/>
      <c r="P43" s="101">
        <f t="shared" si="1"/>
        <v>0.54999999999999993</v>
      </c>
      <c r="Q43" s="309" t="s">
        <v>93</v>
      </c>
      <c r="R43" s="310"/>
      <c r="S43" s="310"/>
      <c r="T43" s="310"/>
      <c r="U43" s="310"/>
      <c r="V43" s="310"/>
      <c r="W43" s="310"/>
      <c r="X43" s="310"/>
      <c r="Y43" s="310"/>
      <c r="Z43" s="310"/>
      <c r="AA43" s="310"/>
      <c r="AB43" s="310"/>
      <c r="AC43" s="310"/>
      <c r="AD43" s="311"/>
      <c r="AE43" s="97"/>
    </row>
    <row r="44" spans="1:41" ht="75.75" customHeight="1" x14ac:dyDescent="0.25">
      <c r="A44" s="327" t="s">
        <v>94</v>
      </c>
      <c r="B44" s="329">
        <v>7</v>
      </c>
      <c r="C44" s="102" t="s">
        <v>62</v>
      </c>
      <c r="D44" s="103">
        <v>0</v>
      </c>
      <c r="E44" s="103">
        <v>0.06</v>
      </c>
      <c r="F44" s="103">
        <v>0.09</v>
      </c>
      <c r="G44" s="103">
        <v>0.1</v>
      </c>
      <c r="H44" s="103">
        <v>0.09</v>
      </c>
      <c r="I44" s="103">
        <v>0.09</v>
      </c>
      <c r="J44" s="103">
        <v>0.1</v>
      </c>
      <c r="K44" s="103">
        <v>0.09</v>
      </c>
      <c r="L44" s="103">
        <v>0.09</v>
      </c>
      <c r="M44" s="103">
        <v>0.09</v>
      </c>
      <c r="N44" s="103">
        <v>0.1</v>
      </c>
      <c r="O44" s="265">
        <v>0.1</v>
      </c>
      <c r="P44" s="101">
        <f t="shared" si="1"/>
        <v>0.99999999999999978</v>
      </c>
      <c r="Q44" s="312" t="s">
        <v>95</v>
      </c>
      <c r="R44" s="313"/>
      <c r="S44" s="313"/>
      <c r="T44" s="313"/>
      <c r="U44" s="313"/>
      <c r="V44" s="313"/>
      <c r="W44" s="313"/>
      <c r="X44" s="313"/>
      <c r="Y44" s="313"/>
      <c r="Z44" s="313"/>
      <c r="AA44" s="313"/>
      <c r="AB44" s="313"/>
      <c r="AC44" s="313"/>
      <c r="AD44" s="314"/>
      <c r="AE44" s="97"/>
    </row>
    <row r="45" spans="1:41" ht="75.75" customHeight="1" x14ac:dyDescent="0.25">
      <c r="A45" s="328"/>
      <c r="B45" s="329"/>
      <c r="C45" s="99" t="s">
        <v>65</v>
      </c>
      <c r="D45" s="100">
        <v>0</v>
      </c>
      <c r="E45" s="100">
        <v>0.06</v>
      </c>
      <c r="F45" s="100">
        <v>0.09</v>
      </c>
      <c r="G45" s="100">
        <v>0.1</v>
      </c>
      <c r="H45" s="100">
        <v>0.09</v>
      </c>
      <c r="I45" s="100">
        <v>0.09</v>
      </c>
      <c r="J45" s="100">
        <v>0.1</v>
      </c>
      <c r="K45" s="100"/>
      <c r="L45" s="100"/>
      <c r="M45" s="100"/>
      <c r="N45" s="100"/>
      <c r="O45" s="100"/>
      <c r="P45" s="101">
        <f t="shared" si="1"/>
        <v>0.52999999999999992</v>
      </c>
      <c r="Q45" s="309" t="s">
        <v>96</v>
      </c>
      <c r="R45" s="315"/>
      <c r="S45" s="315"/>
      <c r="T45" s="315"/>
      <c r="U45" s="315"/>
      <c r="V45" s="315"/>
      <c r="W45" s="315"/>
      <c r="X45" s="315"/>
      <c r="Y45" s="315"/>
      <c r="Z45" s="315"/>
      <c r="AA45" s="315"/>
      <c r="AB45" s="315"/>
      <c r="AC45" s="315"/>
      <c r="AD45" s="316"/>
      <c r="AE45" s="97"/>
    </row>
    <row r="46" spans="1:41" ht="75.75" customHeight="1" x14ac:dyDescent="0.25">
      <c r="A46" s="327" t="s">
        <v>97</v>
      </c>
      <c r="B46" s="329">
        <v>4</v>
      </c>
      <c r="C46" s="102" t="s">
        <v>62</v>
      </c>
      <c r="D46" s="103">
        <v>0</v>
      </c>
      <c r="E46" s="103">
        <v>0</v>
      </c>
      <c r="F46" s="103">
        <v>0.25</v>
      </c>
      <c r="G46" s="103">
        <v>0</v>
      </c>
      <c r="H46" s="103">
        <v>0</v>
      </c>
      <c r="I46" s="103">
        <v>0.25</v>
      </c>
      <c r="J46" s="103">
        <v>0</v>
      </c>
      <c r="K46" s="103">
        <v>0</v>
      </c>
      <c r="L46" s="103">
        <v>0.25</v>
      </c>
      <c r="M46" s="103">
        <v>0</v>
      </c>
      <c r="N46" s="103">
        <v>0</v>
      </c>
      <c r="O46" s="103">
        <v>0.25</v>
      </c>
      <c r="P46" s="101">
        <f t="shared" si="1"/>
        <v>1</v>
      </c>
      <c r="Q46" s="317" t="s">
        <v>98</v>
      </c>
      <c r="R46" s="318"/>
      <c r="S46" s="318"/>
      <c r="T46" s="318"/>
      <c r="U46" s="318"/>
      <c r="V46" s="318"/>
      <c r="W46" s="318"/>
      <c r="X46" s="318"/>
      <c r="Y46" s="318"/>
      <c r="Z46" s="318"/>
      <c r="AA46" s="318"/>
      <c r="AB46" s="318"/>
      <c r="AC46" s="318"/>
      <c r="AD46" s="319"/>
      <c r="AE46" s="97"/>
    </row>
    <row r="47" spans="1:41" ht="75.75" customHeight="1" x14ac:dyDescent="0.25">
      <c r="A47" s="328"/>
      <c r="B47" s="329"/>
      <c r="C47" s="99" t="s">
        <v>65</v>
      </c>
      <c r="D47" s="100">
        <v>0</v>
      </c>
      <c r="E47" s="100">
        <v>0</v>
      </c>
      <c r="F47" s="100">
        <v>0.25</v>
      </c>
      <c r="G47" s="100">
        <v>0</v>
      </c>
      <c r="H47" s="100">
        <v>0</v>
      </c>
      <c r="I47" s="100">
        <v>0.25</v>
      </c>
      <c r="J47" s="100">
        <v>0</v>
      </c>
      <c r="K47" s="100"/>
      <c r="L47" s="100"/>
      <c r="M47" s="100"/>
      <c r="N47" s="100"/>
      <c r="O47" s="100"/>
      <c r="P47" s="101">
        <f t="shared" si="1"/>
        <v>0.5</v>
      </c>
      <c r="Q47" s="320" t="s">
        <v>99</v>
      </c>
      <c r="R47" s="321"/>
      <c r="S47" s="321"/>
      <c r="T47" s="321"/>
      <c r="U47" s="321"/>
      <c r="V47" s="321"/>
      <c r="W47" s="321"/>
      <c r="X47" s="321"/>
      <c r="Y47" s="321"/>
      <c r="Z47" s="321"/>
      <c r="AA47" s="321"/>
      <c r="AB47" s="321"/>
      <c r="AC47" s="321"/>
      <c r="AD47" s="322"/>
      <c r="AE47" s="97"/>
    </row>
    <row r="48" spans="1:41" ht="75.75" customHeight="1" x14ac:dyDescent="0.25">
      <c r="A48" s="327" t="s">
        <v>100</v>
      </c>
      <c r="B48" s="329">
        <v>3</v>
      </c>
      <c r="C48" s="102" t="s">
        <v>62</v>
      </c>
      <c r="D48" s="103">
        <v>0</v>
      </c>
      <c r="E48" s="103">
        <v>0.05</v>
      </c>
      <c r="F48" s="103">
        <v>0.1</v>
      </c>
      <c r="G48" s="103">
        <v>0.1</v>
      </c>
      <c r="H48" s="103">
        <v>0.1</v>
      </c>
      <c r="I48" s="103">
        <v>0.1</v>
      </c>
      <c r="J48" s="103">
        <v>0.1</v>
      </c>
      <c r="K48" s="103">
        <v>0.1</v>
      </c>
      <c r="L48" s="103">
        <v>0.1</v>
      </c>
      <c r="M48" s="103">
        <v>0.1</v>
      </c>
      <c r="N48" s="103">
        <v>0.1</v>
      </c>
      <c r="O48" s="103">
        <v>0.05</v>
      </c>
      <c r="P48" s="266">
        <f t="shared" si="1"/>
        <v>0.99999999999999989</v>
      </c>
      <c r="Q48" s="786" t="s">
        <v>101</v>
      </c>
      <c r="R48" s="335"/>
      <c r="S48" s="335"/>
      <c r="T48" s="335"/>
      <c r="U48" s="335"/>
      <c r="V48" s="335"/>
      <c r="W48" s="335"/>
      <c r="X48" s="335"/>
      <c r="Y48" s="335"/>
      <c r="Z48" s="335"/>
      <c r="AA48" s="335"/>
      <c r="AB48" s="335"/>
      <c r="AC48" s="335"/>
      <c r="AD48" s="336"/>
      <c r="AE48" s="97"/>
    </row>
    <row r="49" spans="1:31" ht="75.75" customHeight="1" x14ac:dyDescent="0.25">
      <c r="A49" s="328"/>
      <c r="B49" s="329"/>
      <c r="C49" s="99" t="s">
        <v>65</v>
      </c>
      <c r="D49" s="100">
        <v>0</v>
      </c>
      <c r="E49" s="100">
        <v>0.05</v>
      </c>
      <c r="F49" s="100">
        <v>0.1</v>
      </c>
      <c r="G49" s="100">
        <v>0.1</v>
      </c>
      <c r="H49" s="100">
        <v>0.1</v>
      </c>
      <c r="I49" s="100">
        <v>0.1</v>
      </c>
      <c r="J49" s="100">
        <v>0.1</v>
      </c>
      <c r="K49" s="100"/>
      <c r="L49" s="100"/>
      <c r="M49" s="100"/>
      <c r="N49" s="100"/>
      <c r="O49" s="100"/>
      <c r="P49" s="266">
        <f t="shared" si="1"/>
        <v>0.54999999999999993</v>
      </c>
      <c r="Q49" s="337" t="s">
        <v>102</v>
      </c>
      <c r="R49" s="338"/>
      <c r="S49" s="338"/>
      <c r="T49" s="338"/>
      <c r="U49" s="338"/>
      <c r="V49" s="338"/>
      <c r="W49" s="338"/>
      <c r="X49" s="338"/>
      <c r="Y49" s="338"/>
      <c r="Z49" s="338"/>
      <c r="AA49" s="338"/>
      <c r="AB49" s="338"/>
      <c r="AC49" s="338"/>
      <c r="AD49" s="339"/>
      <c r="AE49" s="97"/>
    </row>
    <row r="50" spans="1:31" ht="75.75" customHeight="1" x14ac:dyDescent="0.25">
      <c r="A50" s="327" t="s">
        <v>103</v>
      </c>
      <c r="B50" s="329">
        <v>5</v>
      </c>
      <c r="C50" s="102" t="s">
        <v>62</v>
      </c>
      <c r="D50" s="207">
        <v>0</v>
      </c>
      <c r="E50" s="207">
        <v>0</v>
      </c>
      <c r="F50" s="207">
        <v>0.25</v>
      </c>
      <c r="G50" s="207">
        <v>0</v>
      </c>
      <c r="H50" s="207">
        <v>0</v>
      </c>
      <c r="I50" s="207">
        <v>0</v>
      </c>
      <c r="J50" s="207">
        <v>0.25</v>
      </c>
      <c r="K50" s="207">
        <v>0</v>
      </c>
      <c r="L50" s="207">
        <v>0</v>
      </c>
      <c r="M50" s="207">
        <v>0.25</v>
      </c>
      <c r="N50" s="207">
        <v>0</v>
      </c>
      <c r="O50" s="207">
        <v>0.25</v>
      </c>
      <c r="P50" s="266">
        <f t="shared" si="1"/>
        <v>1</v>
      </c>
      <c r="Q50" s="344" t="s">
        <v>603</v>
      </c>
      <c r="R50" s="345"/>
      <c r="S50" s="345"/>
      <c r="T50" s="345"/>
      <c r="U50" s="345"/>
      <c r="V50" s="345"/>
      <c r="W50" s="345"/>
      <c r="X50" s="345"/>
      <c r="Y50" s="345"/>
      <c r="Z50" s="345"/>
      <c r="AA50" s="345"/>
      <c r="AB50" s="345"/>
      <c r="AC50" s="345"/>
      <c r="AD50" s="346"/>
      <c r="AE50" s="97"/>
    </row>
    <row r="51" spans="1:31" ht="75.75" customHeight="1" x14ac:dyDescent="0.25">
      <c r="A51" s="328"/>
      <c r="B51" s="329"/>
      <c r="C51" s="99" t="s">
        <v>65</v>
      </c>
      <c r="D51" s="100">
        <v>0</v>
      </c>
      <c r="E51" s="100">
        <v>0</v>
      </c>
      <c r="F51" s="100">
        <v>0.25</v>
      </c>
      <c r="G51" s="100">
        <v>0</v>
      </c>
      <c r="H51" s="100">
        <v>0</v>
      </c>
      <c r="I51" s="100">
        <v>0</v>
      </c>
      <c r="J51" s="100">
        <v>0.25</v>
      </c>
      <c r="K51" s="100"/>
      <c r="L51" s="100"/>
      <c r="M51" s="100"/>
      <c r="N51" s="100"/>
      <c r="O51" s="100"/>
      <c r="P51" s="266">
        <f t="shared" si="1"/>
        <v>0.5</v>
      </c>
      <c r="Q51" s="341" t="s">
        <v>604</v>
      </c>
      <c r="R51" s="342"/>
      <c r="S51" s="342"/>
      <c r="T51" s="342"/>
      <c r="U51" s="342"/>
      <c r="V51" s="342"/>
      <c r="W51" s="342"/>
      <c r="X51" s="342"/>
      <c r="Y51" s="342"/>
      <c r="Z51" s="342"/>
      <c r="AA51" s="342"/>
      <c r="AB51" s="342"/>
      <c r="AC51" s="342"/>
      <c r="AD51" s="343"/>
      <c r="AE51" s="97"/>
    </row>
    <row r="52" spans="1:31" ht="75.75" customHeight="1" x14ac:dyDescent="0.25">
      <c r="A52" s="327" t="s">
        <v>104</v>
      </c>
      <c r="B52" s="329">
        <v>7</v>
      </c>
      <c r="C52" s="102" t="s">
        <v>62</v>
      </c>
      <c r="D52" s="103">
        <v>0.04</v>
      </c>
      <c r="E52" s="103">
        <v>0.08</v>
      </c>
      <c r="F52" s="103">
        <v>0.14000000000000001</v>
      </c>
      <c r="G52" s="103">
        <v>0.08</v>
      </c>
      <c r="H52" s="103">
        <v>0.08</v>
      </c>
      <c r="I52" s="103">
        <v>0.08</v>
      </c>
      <c r="J52" s="103">
        <v>0.08</v>
      </c>
      <c r="K52" s="103">
        <v>0.08</v>
      </c>
      <c r="L52" s="103">
        <v>0.08</v>
      </c>
      <c r="M52" s="103">
        <v>0.08</v>
      </c>
      <c r="N52" s="103">
        <v>0.14000000000000001</v>
      </c>
      <c r="O52" s="103">
        <v>0.04</v>
      </c>
      <c r="P52" s="266">
        <f>SUM(D52:O52)</f>
        <v>0.99999999999999989</v>
      </c>
      <c r="Q52" s="344" t="s">
        <v>588</v>
      </c>
      <c r="R52" s="345"/>
      <c r="S52" s="345"/>
      <c r="T52" s="345"/>
      <c r="U52" s="345"/>
      <c r="V52" s="345"/>
      <c r="W52" s="345"/>
      <c r="X52" s="345"/>
      <c r="Y52" s="345"/>
      <c r="Z52" s="345"/>
      <c r="AA52" s="345"/>
      <c r="AB52" s="345"/>
      <c r="AC52" s="345"/>
      <c r="AD52" s="346"/>
    </row>
    <row r="53" spans="1:31" ht="75.75" customHeight="1" x14ac:dyDescent="0.25">
      <c r="A53" s="328"/>
      <c r="B53" s="329"/>
      <c r="C53" s="99" t="s">
        <v>65</v>
      </c>
      <c r="D53" s="100">
        <v>0.04</v>
      </c>
      <c r="E53" s="100">
        <v>0.08</v>
      </c>
      <c r="F53" s="100">
        <v>0.14000000000000001</v>
      </c>
      <c r="G53" s="100">
        <v>0.08</v>
      </c>
      <c r="H53" s="100">
        <v>0.08</v>
      </c>
      <c r="I53" s="100">
        <v>0.08</v>
      </c>
      <c r="J53" s="100">
        <v>0.08</v>
      </c>
      <c r="K53" s="100"/>
      <c r="L53" s="100"/>
      <c r="M53" s="100"/>
      <c r="N53" s="100"/>
      <c r="O53" s="100"/>
      <c r="P53" s="266">
        <f>SUM(D53:O53)</f>
        <v>0.57999999999999996</v>
      </c>
      <c r="Q53" s="340" t="s">
        <v>105</v>
      </c>
      <c r="R53" s="345"/>
      <c r="S53" s="345"/>
      <c r="T53" s="345"/>
      <c r="U53" s="345"/>
      <c r="V53" s="345"/>
      <c r="W53" s="345"/>
      <c r="X53" s="345"/>
      <c r="Y53" s="345"/>
      <c r="Z53" s="345"/>
      <c r="AA53" s="345"/>
      <c r="AB53" s="345"/>
      <c r="AC53" s="345"/>
      <c r="AD53" s="346"/>
    </row>
    <row r="54" spans="1:31" ht="75.75" customHeight="1" x14ac:dyDescent="0.25">
      <c r="A54" s="330" t="s">
        <v>106</v>
      </c>
      <c r="B54" s="332">
        <v>7</v>
      </c>
      <c r="C54" s="90" t="s">
        <v>62</v>
      </c>
      <c r="D54" s="95">
        <v>0.03</v>
      </c>
      <c r="E54" s="95">
        <v>0.08</v>
      </c>
      <c r="F54" s="95">
        <v>0.14000000000000001</v>
      </c>
      <c r="G54" s="103">
        <v>0.08</v>
      </c>
      <c r="H54" s="103">
        <v>0.08</v>
      </c>
      <c r="I54" s="103">
        <v>0.08</v>
      </c>
      <c r="J54" s="103">
        <v>0.08</v>
      </c>
      <c r="K54" s="103">
        <v>0.08</v>
      </c>
      <c r="L54" s="103">
        <v>0.08</v>
      </c>
      <c r="M54" s="103">
        <v>0.08</v>
      </c>
      <c r="N54" s="103">
        <v>0.14000000000000001</v>
      </c>
      <c r="O54" s="103">
        <v>0.05</v>
      </c>
      <c r="P54" s="96">
        <f t="shared" si="1"/>
        <v>1</v>
      </c>
      <c r="Q54" s="347" t="s">
        <v>107</v>
      </c>
      <c r="R54" s="348"/>
      <c r="S54" s="348"/>
      <c r="T54" s="348"/>
      <c r="U54" s="348"/>
      <c r="V54" s="348"/>
      <c r="W54" s="348"/>
      <c r="X54" s="348"/>
      <c r="Y54" s="348"/>
      <c r="Z54" s="348"/>
      <c r="AA54" s="348"/>
      <c r="AB54" s="348"/>
      <c r="AC54" s="348"/>
      <c r="AD54" s="349"/>
    </row>
    <row r="55" spans="1:31" ht="75.75" customHeight="1" x14ac:dyDescent="0.25">
      <c r="A55" s="331"/>
      <c r="B55" s="333"/>
      <c r="C55" s="91" t="s">
        <v>65</v>
      </c>
      <c r="D55" s="105">
        <v>0.03</v>
      </c>
      <c r="E55" s="105">
        <v>0.08</v>
      </c>
      <c r="F55" s="105">
        <v>0.14000000000000001</v>
      </c>
      <c r="G55" s="105">
        <v>0.08</v>
      </c>
      <c r="H55" s="105">
        <v>0.08</v>
      </c>
      <c r="I55" s="105">
        <v>0.08</v>
      </c>
      <c r="J55" s="105">
        <v>0.08</v>
      </c>
      <c r="K55" s="105"/>
      <c r="L55" s="106"/>
      <c r="M55" s="106"/>
      <c r="N55" s="106"/>
      <c r="O55" s="106"/>
      <c r="P55" s="107">
        <f t="shared" si="1"/>
        <v>0.57000000000000006</v>
      </c>
      <c r="Q55" s="350" t="s">
        <v>108</v>
      </c>
      <c r="R55" s="351"/>
      <c r="S55" s="351"/>
      <c r="T55" s="351"/>
      <c r="U55" s="351"/>
      <c r="V55" s="351"/>
      <c r="W55" s="351"/>
      <c r="X55" s="351"/>
      <c r="Y55" s="351"/>
      <c r="Z55" s="351"/>
      <c r="AA55" s="351"/>
      <c r="AB55" s="351"/>
      <c r="AC55" s="351"/>
      <c r="AD55" s="352"/>
    </row>
    <row r="56" spans="1:31" x14ac:dyDescent="0.25">
      <c r="A56" s="252" t="s">
        <v>109</v>
      </c>
      <c r="B56" s="252"/>
      <c r="C56" s="252"/>
      <c r="D56" s="252"/>
      <c r="E56" s="252"/>
      <c r="F56" s="252"/>
      <c r="G56" s="252"/>
      <c r="H56" s="252"/>
      <c r="I56" s="252"/>
      <c r="J56" s="252"/>
      <c r="K56" s="252"/>
      <c r="L56" s="252"/>
      <c r="M56" s="252"/>
      <c r="N56" s="252"/>
      <c r="O56" s="252"/>
      <c r="P56" s="252"/>
      <c r="Q56" s="252"/>
      <c r="R56" s="252"/>
      <c r="S56" s="252"/>
      <c r="T56" s="252"/>
      <c r="U56" s="252"/>
      <c r="V56" s="252"/>
      <c r="W56" s="252"/>
      <c r="X56" s="252"/>
      <c r="Y56" s="252"/>
      <c r="Z56" s="252"/>
      <c r="AA56" s="252"/>
      <c r="AB56" s="252"/>
      <c r="AC56" s="252"/>
      <c r="AD56" s="252"/>
    </row>
  </sheetData>
  <mergeCells count="106">
    <mergeCell ref="A1:A4"/>
    <mergeCell ref="B1:AA1"/>
    <mergeCell ref="O7:P7"/>
    <mergeCell ref="M8:N8"/>
    <mergeCell ref="O8:P8"/>
    <mergeCell ref="M7:N7"/>
    <mergeCell ref="AB1:AD1"/>
    <mergeCell ref="B2:AA2"/>
    <mergeCell ref="AB2:AD2"/>
    <mergeCell ref="B3:AA4"/>
    <mergeCell ref="AB3:AD3"/>
    <mergeCell ref="AB4:AD4"/>
    <mergeCell ref="C7:C9"/>
    <mergeCell ref="Y17:AB17"/>
    <mergeCell ref="I7:J9"/>
    <mergeCell ref="K7:L9"/>
    <mergeCell ref="D7:H9"/>
    <mergeCell ref="Y15:Z15"/>
    <mergeCell ref="B30:C30"/>
    <mergeCell ref="Q30:AD30"/>
    <mergeCell ref="A31:AD31"/>
    <mergeCell ref="A32:A33"/>
    <mergeCell ref="B32:B33"/>
    <mergeCell ref="C32:C33"/>
    <mergeCell ref="D32:P32"/>
    <mergeCell ref="Q32:AD32"/>
    <mergeCell ref="Q33:S33"/>
    <mergeCell ref="T33:V33"/>
    <mergeCell ref="W33:Z33"/>
    <mergeCell ref="AA33:AD33"/>
    <mergeCell ref="M9:N9"/>
    <mergeCell ref="O9:P9"/>
    <mergeCell ref="AA15:AD15"/>
    <mergeCell ref="C16:AB16"/>
    <mergeCell ref="AC17:AD17"/>
    <mergeCell ref="A11:B13"/>
    <mergeCell ref="C11:AD13"/>
    <mergeCell ref="A15:B15"/>
    <mergeCell ref="C15:K15"/>
    <mergeCell ref="L15:Q15"/>
    <mergeCell ref="R15:X15"/>
    <mergeCell ref="A17:B17"/>
    <mergeCell ref="C17:Q17"/>
    <mergeCell ref="A7:B9"/>
    <mergeCell ref="R17:V17"/>
    <mergeCell ref="W17:X17"/>
    <mergeCell ref="A28:A29"/>
    <mergeCell ref="B28:C29"/>
    <mergeCell ref="D28:O28"/>
    <mergeCell ref="P28:P29"/>
    <mergeCell ref="Q28:AD29"/>
    <mergeCell ref="A24:B24"/>
    <mergeCell ref="A25:B25"/>
    <mergeCell ref="A27:AD27"/>
    <mergeCell ref="A19:AD19"/>
    <mergeCell ref="C20:P20"/>
    <mergeCell ref="Q20:AD20"/>
    <mergeCell ref="A22:B22"/>
    <mergeCell ref="A23:B23"/>
    <mergeCell ref="AA34:AD35"/>
    <mergeCell ref="A36:A37"/>
    <mergeCell ref="B36:B37"/>
    <mergeCell ref="C36:P36"/>
    <mergeCell ref="Q36:AD36"/>
    <mergeCell ref="Q37:AD37"/>
    <mergeCell ref="A34:A35"/>
    <mergeCell ref="B34:B35"/>
    <mergeCell ref="Q34:S35"/>
    <mergeCell ref="T34:V35"/>
    <mergeCell ref="W34:Z35"/>
    <mergeCell ref="A46:A47"/>
    <mergeCell ref="B46:B47"/>
    <mergeCell ref="A48:A49"/>
    <mergeCell ref="A38:A39"/>
    <mergeCell ref="B38:B39"/>
    <mergeCell ref="A40:A41"/>
    <mergeCell ref="B40:B41"/>
    <mergeCell ref="A42:A43"/>
    <mergeCell ref="B42:B43"/>
    <mergeCell ref="A44:A45"/>
    <mergeCell ref="B44:B45"/>
    <mergeCell ref="B48:B49"/>
    <mergeCell ref="A50:A51"/>
    <mergeCell ref="B50:B51"/>
    <mergeCell ref="A54:A55"/>
    <mergeCell ref="B54:B55"/>
    <mergeCell ref="A52:A53"/>
    <mergeCell ref="B52:B53"/>
    <mergeCell ref="Q48:AD48"/>
    <mergeCell ref="Q49:AD49"/>
    <mergeCell ref="Q50:AD50"/>
    <mergeCell ref="Q51:AD51"/>
    <mergeCell ref="Q52:AD52"/>
    <mergeCell ref="Q53:AD53"/>
    <mergeCell ref="Q54:AD54"/>
    <mergeCell ref="Q55:AD55"/>
    <mergeCell ref="Q43:AD43"/>
    <mergeCell ref="Q44:AD44"/>
    <mergeCell ref="Q45:AD45"/>
    <mergeCell ref="Q46:AD46"/>
    <mergeCell ref="Q47:AD47"/>
    <mergeCell ref="Q38:AD38"/>
    <mergeCell ref="Q39:AD39"/>
    <mergeCell ref="Q40:AD40"/>
    <mergeCell ref="Q41:AD41"/>
    <mergeCell ref="Q42:AD42"/>
  </mergeCells>
  <dataValidations count="3">
    <dataValidation type="list" allowBlank="1" showInputMessage="1" showErrorMessage="1" sqref="C7:C9" xr:uid="{00000000-0002-0000-00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textLength" operator="lessThanOrEqual" allowBlank="1" showInputMessage="1" showErrorMessage="1" errorTitle="Máximo 2.000 caracteres" error="Máximo 2.000 caracteres" sqref="AA34 Q34 W34 Q38:Q40 Q42:Q52 Q54:Q55" xr:uid="{00000000-0002-0000-0000-000002000000}">
      <formula1>2000</formula1>
    </dataValidation>
  </dataValidations>
  <pageMargins left="0.25" right="0.25" top="0.75" bottom="0.75" header="0.3" footer="0.3"/>
  <pageSetup scale="22"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56"/>
  <sheetViews>
    <sheetView topLeftCell="B1" zoomScale="91" workbookViewId="0">
      <selection activeCell="B1" sqref="B1"/>
    </sheetView>
  </sheetViews>
  <sheetFormatPr baseColWidth="10" defaultColWidth="11.42578125" defaultRowHeight="15" x14ac:dyDescent="0.25"/>
  <cols>
    <col min="1" max="1" width="44.140625" style="108" customWidth="1"/>
    <col min="2" max="2" width="61.85546875" style="108" customWidth="1"/>
    <col min="3" max="3" width="61" style="108" customWidth="1"/>
    <col min="4" max="4" width="81" style="108" customWidth="1"/>
    <col min="5" max="5" width="32.85546875" style="135" customWidth="1"/>
    <col min="6" max="6" width="19" style="108" customWidth="1"/>
    <col min="7" max="7" width="29.42578125" style="108" customWidth="1"/>
    <col min="8" max="8" width="36.28515625" style="108" customWidth="1"/>
    <col min="9" max="9" width="40" style="108" customWidth="1"/>
    <col min="10" max="16384" width="11.42578125" style="108"/>
  </cols>
  <sheetData>
    <row r="1" spans="1:9" s="123" customFormat="1" x14ac:dyDescent="0.25">
      <c r="A1" s="122" t="s">
        <v>413</v>
      </c>
      <c r="B1" s="122" t="s">
        <v>414</v>
      </c>
      <c r="C1" s="122" t="s">
        <v>415</v>
      </c>
      <c r="D1" s="122" t="s">
        <v>416</v>
      </c>
      <c r="E1" s="122" t="s">
        <v>387</v>
      </c>
      <c r="F1" s="122" t="s">
        <v>417</v>
      </c>
      <c r="G1" s="122" t="s">
        <v>418</v>
      </c>
      <c r="H1" s="122" t="s">
        <v>312</v>
      </c>
      <c r="I1" s="122" t="s">
        <v>378</v>
      </c>
    </row>
    <row r="2" spans="1:9" s="123" customFormat="1" x14ac:dyDescent="0.25">
      <c r="A2" s="124" t="s">
        <v>419</v>
      </c>
      <c r="B2" s="117" t="s">
        <v>420</v>
      </c>
      <c r="C2" s="124" t="s">
        <v>421</v>
      </c>
      <c r="D2" s="125" t="s">
        <v>422</v>
      </c>
      <c r="E2" s="118" t="s">
        <v>423</v>
      </c>
      <c r="F2" s="126" t="s">
        <v>424</v>
      </c>
      <c r="G2" s="127" t="s">
        <v>425</v>
      </c>
      <c r="H2" s="127" t="s">
        <v>426</v>
      </c>
      <c r="I2" s="126" t="s">
        <v>427</v>
      </c>
    </row>
    <row r="3" spans="1:9" x14ac:dyDescent="0.25">
      <c r="A3" s="124" t="s">
        <v>428</v>
      </c>
      <c r="B3" s="117" t="s">
        <v>429</v>
      </c>
      <c r="C3" s="124" t="s">
        <v>430</v>
      </c>
      <c r="D3" s="128" t="s">
        <v>431</v>
      </c>
      <c r="E3" s="118" t="s">
        <v>432</v>
      </c>
      <c r="F3" s="126" t="s">
        <v>433</v>
      </c>
      <c r="G3" s="127" t="s">
        <v>434</v>
      </c>
      <c r="H3" s="127" t="s">
        <v>321</v>
      </c>
      <c r="I3" s="126" t="s">
        <v>435</v>
      </c>
    </row>
    <row r="4" spans="1:9" x14ac:dyDescent="0.25">
      <c r="A4" s="124" t="s">
        <v>436</v>
      </c>
      <c r="B4" s="117" t="s">
        <v>437</v>
      </c>
      <c r="C4" s="124" t="s">
        <v>438</v>
      </c>
      <c r="D4" s="128" t="s">
        <v>439</v>
      </c>
      <c r="E4" s="118" t="s">
        <v>440</v>
      </c>
      <c r="F4" s="126" t="s">
        <v>441</v>
      </c>
      <c r="G4" s="127" t="s">
        <v>442</v>
      </c>
      <c r="H4" s="127" t="s">
        <v>316</v>
      </c>
      <c r="I4" s="126" t="s">
        <v>443</v>
      </c>
    </row>
    <row r="5" spans="1:9" x14ac:dyDescent="0.25">
      <c r="A5" s="124" t="s">
        <v>444</v>
      </c>
      <c r="B5" s="117" t="s">
        <v>445</v>
      </c>
      <c r="C5" s="124" t="s">
        <v>446</v>
      </c>
      <c r="D5" s="128" t="s">
        <v>447</v>
      </c>
      <c r="E5" s="118" t="s">
        <v>448</v>
      </c>
      <c r="F5" s="126" t="s">
        <v>449</v>
      </c>
      <c r="G5" s="127" t="s">
        <v>450</v>
      </c>
      <c r="H5" s="127" t="s">
        <v>317</v>
      </c>
      <c r="I5" s="126" t="s">
        <v>451</v>
      </c>
    </row>
    <row r="6" spans="1:9" ht="30" x14ac:dyDescent="0.25">
      <c r="A6" s="124" t="s">
        <v>452</v>
      </c>
      <c r="B6" s="117" t="s">
        <v>453</v>
      </c>
      <c r="C6" s="124" t="s">
        <v>454</v>
      </c>
      <c r="D6" s="128" t="s">
        <v>455</v>
      </c>
      <c r="E6" s="118" t="s">
        <v>456</v>
      </c>
      <c r="G6" s="127" t="s">
        <v>457</v>
      </c>
      <c r="H6" s="127" t="s">
        <v>318</v>
      </c>
      <c r="I6" s="126" t="s">
        <v>458</v>
      </c>
    </row>
    <row r="7" spans="1:9" ht="30" x14ac:dyDescent="0.25">
      <c r="B7" s="117" t="s">
        <v>459</v>
      </c>
      <c r="C7" s="124" t="s">
        <v>460</v>
      </c>
      <c r="D7" s="128" t="s">
        <v>461</v>
      </c>
      <c r="E7" s="126" t="s">
        <v>462</v>
      </c>
      <c r="G7" s="118" t="s">
        <v>327</v>
      </c>
      <c r="H7" s="127" t="s">
        <v>319</v>
      </c>
      <c r="I7" s="126" t="s">
        <v>463</v>
      </c>
    </row>
    <row r="8" spans="1:9" ht="30" x14ac:dyDescent="0.25">
      <c r="A8" s="129"/>
      <c r="B8" s="117" t="s">
        <v>464</v>
      </c>
      <c r="C8" s="124" t="s">
        <v>465</v>
      </c>
      <c r="D8" s="128" t="s">
        <v>466</v>
      </c>
      <c r="E8" s="126" t="s">
        <v>467</v>
      </c>
      <c r="I8" s="126" t="s">
        <v>468</v>
      </c>
    </row>
    <row r="9" spans="1:9" ht="32.1" customHeight="1" x14ac:dyDescent="0.25">
      <c r="A9" s="129"/>
      <c r="B9" s="117" t="s">
        <v>469</v>
      </c>
      <c r="C9" s="124" t="s">
        <v>470</v>
      </c>
      <c r="D9" s="128" t="s">
        <v>471</v>
      </c>
      <c r="E9" s="126" t="s">
        <v>472</v>
      </c>
      <c r="I9" s="126" t="s">
        <v>473</v>
      </c>
    </row>
    <row r="10" spans="1:9" x14ac:dyDescent="0.25">
      <c r="A10" s="129"/>
      <c r="B10" s="117" t="s">
        <v>474</v>
      </c>
      <c r="C10" s="124" t="s">
        <v>475</v>
      </c>
      <c r="D10" s="128" t="s">
        <v>476</v>
      </c>
      <c r="E10" s="126" t="s">
        <v>477</v>
      </c>
      <c r="I10" s="126" t="s">
        <v>478</v>
      </c>
    </row>
    <row r="11" spans="1:9" x14ac:dyDescent="0.25">
      <c r="A11" s="129"/>
      <c r="B11" s="117" t="s">
        <v>479</v>
      </c>
      <c r="C11" s="124" t="s">
        <v>480</v>
      </c>
      <c r="D11" s="128" t="s">
        <v>481</v>
      </c>
      <c r="E11" s="126" t="s">
        <v>482</v>
      </c>
      <c r="I11" s="126" t="s">
        <v>483</v>
      </c>
    </row>
    <row r="12" spans="1:9" ht="30" x14ac:dyDescent="0.25">
      <c r="A12" s="129"/>
      <c r="B12" s="117" t="s">
        <v>484</v>
      </c>
      <c r="C12" s="124" t="s">
        <v>485</v>
      </c>
      <c r="D12" s="128" t="s">
        <v>486</v>
      </c>
      <c r="E12" s="126" t="s">
        <v>487</v>
      </c>
      <c r="I12" s="126" t="s">
        <v>488</v>
      </c>
    </row>
    <row r="13" spans="1:9" x14ac:dyDescent="0.25">
      <c r="A13" s="129"/>
      <c r="B13" s="224" t="s">
        <v>489</v>
      </c>
      <c r="D13" s="128" t="s">
        <v>490</v>
      </c>
      <c r="E13" s="126" t="s">
        <v>491</v>
      </c>
      <c r="I13" s="126" t="s">
        <v>492</v>
      </c>
    </row>
    <row r="14" spans="1:9" x14ac:dyDescent="0.25">
      <c r="A14" s="129"/>
      <c r="B14" s="117" t="s">
        <v>493</v>
      </c>
      <c r="C14" s="129"/>
      <c r="D14" s="128" t="s">
        <v>494</v>
      </c>
      <c r="E14" s="126" t="s">
        <v>495</v>
      </c>
    </row>
    <row r="15" spans="1:9" x14ac:dyDescent="0.25">
      <c r="A15" s="129"/>
      <c r="B15" s="117" t="s">
        <v>496</v>
      </c>
      <c r="C15" s="129"/>
      <c r="D15" s="128" t="s">
        <v>497</v>
      </c>
      <c r="E15" s="126" t="s">
        <v>498</v>
      </c>
    </row>
    <row r="16" spans="1:9" x14ac:dyDescent="0.25">
      <c r="A16" s="129"/>
      <c r="B16" s="117" t="s">
        <v>499</v>
      </c>
      <c r="C16" s="129"/>
      <c r="D16" s="128" t="s">
        <v>500</v>
      </c>
      <c r="E16" s="130"/>
    </row>
    <row r="17" spans="1:5" x14ac:dyDescent="0.25">
      <c r="A17" s="129"/>
      <c r="B17" s="117" t="s">
        <v>501</v>
      </c>
      <c r="C17" s="129"/>
      <c r="D17" s="128" t="s">
        <v>502</v>
      </c>
      <c r="E17" s="130"/>
    </row>
    <row r="18" spans="1:5" x14ac:dyDescent="0.25">
      <c r="A18" s="129"/>
      <c r="B18" s="117" t="s">
        <v>503</v>
      </c>
      <c r="C18" s="129"/>
      <c r="D18" s="128" t="s">
        <v>504</v>
      </c>
      <c r="E18" s="130"/>
    </row>
    <row r="19" spans="1:5" x14ac:dyDescent="0.25">
      <c r="A19" s="129"/>
      <c r="B19" s="117" t="s">
        <v>505</v>
      </c>
      <c r="C19" s="129"/>
      <c r="D19" s="128" t="s">
        <v>506</v>
      </c>
      <c r="E19" s="130"/>
    </row>
    <row r="20" spans="1:5" x14ac:dyDescent="0.25">
      <c r="A20" s="129"/>
      <c r="B20" s="117" t="s">
        <v>507</v>
      </c>
      <c r="C20" s="129"/>
      <c r="D20" s="128" t="s">
        <v>508</v>
      </c>
      <c r="E20" s="130"/>
    </row>
    <row r="21" spans="1:5" x14ac:dyDescent="0.25">
      <c r="B21" s="117" t="s">
        <v>509</v>
      </c>
      <c r="D21" s="128" t="s">
        <v>510</v>
      </c>
      <c r="E21" s="130"/>
    </row>
    <row r="22" spans="1:5" x14ac:dyDescent="0.25">
      <c r="B22" s="117" t="s">
        <v>511</v>
      </c>
      <c r="D22" s="128" t="s">
        <v>512</v>
      </c>
      <c r="E22" s="130"/>
    </row>
    <row r="23" spans="1:5" x14ac:dyDescent="0.25">
      <c r="B23" s="117" t="s">
        <v>513</v>
      </c>
      <c r="D23" s="128" t="s">
        <v>514</v>
      </c>
      <c r="E23" s="130"/>
    </row>
    <row r="24" spans="1:5" x14ac:dyDescent="0.25">
      <c r="D24" s="131" t="s">
        <v>515</v>
      </c>
      <c r="E24" s="131" t="s">
        <v>516</v>
      </c>
    </row>
    <row r="25" spans="1:5" x14ac:dyDescent="0.25">
      <c r="D25" s="132" t="s">
        <v>517</v>
      </c>
      <c r="E25" s="126" t="s">
        <v>518</v>
      </c>
    </row>
    <row r="26" spans="1:5" x14ac:dyDescent="0.25">
      <c r="D26" s="132" t="s">
        <v>519</v>
      </c>
      <c r="E26" s="126" t="s">
        <v>520</v>
      </c>
    </row>
    <row r="27" spans="1:5" x14ac:dyDescent="0.25">
      <c r="D27" s="770" t="s">
        <v>521</v>
      </c>
      <c r="E27" s="126" t="s">
        <v>522</v>
      </c>
    </row>
    <row r="28" spans="1:5" x14ac:dyDescent="0.25">
      <c r="D28" s="771"/>
      <c r="E28" s="126" t="s">
        <v>523</v>
      </c>
    </row>
    <row r="29" spans="1:5" x14ac:dyDescent="0.25">
      <c r="D29" s="771"/>
      <c r="E29" s="126" t="s">
        <v>524</v>
      </c>
    </row>
    <row r="30" spans="1:5" x14ac:dyDescent="0.25">
      <c r="D30" s="772"/>
      <c r="E30" s="126" t="s">
        <v>525</v>
      </c>
    </row>
    <row r="31" spans="1:5" x14ac:dyDescent="0.25">
      <c r="D31" s="132" t="s">
        <v>526</v>
      </c>
      <c r="E31" s="126" t="s">
        <v>527</v>
      </c>
    </row>
    <row r="32" spans="1:5" x14ac:dyDescent="0.25">
      <c r="D32" s="132" t="s">
        <v>528</v>
      </c>
      <c r="E32" s="126" t="s">
        <v>529</v>
      </c>
    </row>
    <row r="33" spans="4:5" x14ac:dyDescent="0.25">
      <c r="D33" s="132" t="s">
        <v>530</v>
      </c>
      <c r="E33" s="126" t="s">
        <v>531</v>
      </c>
    </row>
    <row r="34" spans="4:5" x14ac:dyDescent="0.25">
      <c r="D34" s="132" t="s">
        <v>532</v>
      </c>
      <c r="E34" s="126" t="s">
        <v>533</v>
      </c>
    </row>
    <row r="35" spans="4:5" x14ac:dyDescent="0.25">
      <c r="D35" s="132" t="s">
        <v>534</v>
      </c>
      <c r="E35" s="126" t="s">
        <v>535</v>
      </c>
    </row>
    <row r="36" spans="4:5" x14ac:dyDescent="0.25">
      <c r="D36" s="132" t="s">
        <v>536</v>
      </c>
      <c r="E36" s="126" t="s">
        <v>537</v>
      </c>
    </row>
    <row r="37" spans="4:5" x14ac:dyDescent="0.25">
      <c r="D37" s="132" t="s">
        <v>538</v>
      </c>
      <c r="E37" s="126" t="s">
        <v>539</v>
      </c>
    </row>
    <row r="38" spans="4:5" x14ac:dyDescent="0.25">
      <c r="D38" s="132" t="s">
        <v>540</v>
      </c>
      <c r="E38" s="126" t="s">
        <v>541</v>
      </c>
    </row>
    <row r="39" spans="4:5" x14ac:dyDescent="0.25">
      <c r="D39" s="133" t="s">
        <v>542</v>
      </c>
      <c r="E39" s="126" t="s">
        <v>543</v>
      </c>
    </row>
    <row r="40" spans="4:5" x14ac:dyDescent="0.25">
      <c r="D40" s="133" t="s">
        <v>544</v>
      </c>
      <c r="E40" s="126" t="s">
        <v>545</v>
      </c>
    </row>
    <row r="41" spans="4:5" x14ac:dyDescent="0.25">
      <c r="D41" s="132" t="s">
        <v>546</v>
      </c>
      <c r="E41" s="126" t="s">
        <v>547</v>
      </c>
    </row>
    <row r="42" spans="4:5" x14ac:dyDescent="0.25">
      <c r="D42" s="132" t="s">
        <v>548</v>
      </c>
      <c r="E42" s="126" t="s">
        <v>549</v>
      </c>
    </row>
    <row r="43" spans="4:5" x14ac:dyDescent="0.25">
      <c r="D43" s="133" t="s">
        <v>550</v>
      </c>
      <c r="E43" s="126" t="s">
        <v>551</v>
      </c>
    </row>
    <row r="44" spans="4:5" x14ac:dyDescent="0.25">
      <c r="D44" s="134" t="s">
        <v>552</v>
      </c>
      <c r="E44" s="126" t="s">
        <v>553</v>
      </c>
    </row>
    <row r="45" spans="4:5" x14ac:dyDescent="0.25">
      <c r="D45" s="128" t="s">
        <v>554</v>
      </c>
      <c r="E45" s="126" t="s">
        <v>555</v>
      </c>
    </row>
    <row r="46" spans="4:5" x14ac:dyDescent="0.25">
      <c r="D46" s="128" t="s">
        <v>556</v>
      </c>
      <c r="E46" s="126" t="s">
        <v>557</v>
      </c>
    </row>
    <row r="47" spans="4:5" x14ac:dyDescent="0.25">
      <c r="D47" s="128" t="s">
        <v>558</v>
      </c>
      <c r="E47" s="126" t="s">
        <v>559</v>
      </c>
    </row>
    <row r="48" spans="4:5" x14ac:dyDescent="0.25">
      <c r="D48" s="128" t="s">
        <v>560</v>
      </c>
      <c r="E48" s="126" t="s">
        <v>561</v>
      </c>
    </row>
    <row r="49" spans="4:4" x14ac:dyDescent="0.25">
      <c r="D49" s="131" t="s">
        <v>562</v>
      </c>
    </row>
    <row r="50" spans="4:4" x14ac:dyDescent="0.25">
      <c r="D50" s="128" t="s">
        <v>563</v>
      </c>
    </row>
    <row r="51" spans="4:4" x14ac:dyDescent="0.25">
      <c r="D51" s="128" t="s">
        <v>564</v>
      </c>
    </row>
    <row r="52" spans="4:4" x14ac:dyDescent="0.25">
      <c r="D52" s="131" t="s">
        <v>565</v>
      </c>
    </row>
    <row r="53" spans="4:4" x14ac:dyDescent="0.25">
      <c r="D53" s="134" t="s">
        <v>566</v>
      </c>
    </row>
    <row r="54" spans="4:4" x14ac:dyDescent="0.25">
      <c r="D54" s="134" t="s">
        <v>567</v>
      </c>
    </row>
    <row r="55" spans="4:4" x14ac:dyDescent="0.25">
      <c r="D55" s="134" t="s">
        <v>568</v>
      </c>
    </row>
    <row r="56" spans="4:4" x14ac:dyDescent="0.25">
      <c r="D56" s="134" t="s">
        <v>569</v>
      </c>
    </row>
  </sheetData>
  <mergeCells count="1">
    <mergeCell ref="D27:D30"/>
  </mergeCells>
  <pageMargins left="0.7" right="0.7" top="0.75" bottom="0.75" header="0.3" footer="0.3"/>
  <pageSetup scale="2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ColWidth="11.42578125"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ColWidth="9.140625" defaultRowHeight="15" x14ac:dyDescent="0.25"/>
  <cols>
    <col min="1" max="256" width="11.42578125" customWidth="1"/>
  </cols>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46"/>
  <sheetViews>
    <sheetView zoomScale="90" zoomScaleNormal="90" workbookViewId="0">
      <selection activeCell="P9" sqref="P9"/>
    </sheetView>
  </sheetViews>
  <sheetFormatPr baseColWidth="10" defaultColWidth="9.140625" defaultRowHeight="15" x14ac:dyDescent="0.25"/>
  <cols>
    <col min="1" max="2" width="11.42578125" customWidth="1"/>
    <col min="3" max="3" width="6.85546875" customWidth="1"/>
    <col min="4" max="4" width="8.85546875" customWidth="1"/>
    <col min="5" max="5" width="10.85546875" customWidth="1"/>
    <col min="6" max="256" width="11.42578125" customWidth="1"/>
  </cols>
  <sheetData>
    <row r="1" spans="1:14" x14ac:dyDescent="0.25">
      <c r="B1" t="s">
        <v>570</v>
      </c>
      <c r="C1" s="777" t="s">
        <v>571</v>
      </c>
      <c r="D1" s="777"/>
      <c r="E1" s="777"/>
      <c r="F1" s="777"/>
      <c r="G1" s="778" t="s">
        <v>572</v>
      </c>
      <c r="H1" s="779"/>
      <c r="I1" s="779"/>
      <c r="J1" s="780"/>
      <c r="K1" s="776" t="s">
        <v>573</v>
      </c>
      <c r="L1" s="776"/>
      <c r="M1" s="776"/>
      <c r="N1" s="776"/>
    </row>
    <row r="2" spans="1:14" x14ac:dyDescent="0.25">
      <c r="C2" s="4"/>
      <c r="D2" s="4"/>
      <c r="E2" s="4"/>
      <c r="F2" s="4" t="s">
        <v>574</v>
      </c>
      <c r="G2" s="30"/>
      <c r="H2" s="4"/>
      <c r="I2" s="4"/>
      <c r="J2" s="31" t="s">
        <v>574</v>
      </c>
      <c r="K2" s="4"/>
      <c r="L2" s="4"/>
      <c r="M2" s="4"/>
      <c r="N2" s="4" t="s">
        <v>574</v>
      </c>
    </row>
    <row r="3" spans="1:14" x14ac:dyDescent="0.25">
      <c r="A3" s="774" t="s">
        <v>575</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774"/>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774"/>
      <c r="B5" s="5">
        <v>3</v>
      </c>
      <c r="C5" s="6">
        <v>0.05</v>
      </c>
      <c r="D5" s="6">
        <v>0.05</v>
      </c>
      <c r="E5" s="6">
        <v>0.1</v>
      </c>
      <c r="F5" s="7">
        <f>(C5+D5+E5)</f>
        <v>0.2</v>
      </c>
      <c r="G5" s="32">
        <v>0.1</v>
      </c>
      <c r="H5" s="6">
        <v>0.1</v>
      </c>
      <c r="I5" s="6">
        <v>0.1</v>
      </c>
      <c r="J5" s="33">
        <f>(G5+H5+I5)</f>
        <v>0.30000000000000004</v>
      </c>
      <c r="K5" s="24"/>
      <c r="L5" s="5"/>
      <c r="M5" s="5"/>
      <c r="N5" s="5"/>
    </row>
    <row r="6" spans="1:14" x14ac:dyDescent="0.25">
      <c r="A6" s="774"/>
      <c r="B6" s="5">
        <v>4</v>
      </c>
      <c r="C6" s="6">
        <v>0.1</v>
      </c>
      <c r="D6" s="6">
        <v>0.1</v>
      </c>
      <c r="E6" s="6">
        <v>0.2</v>
      </c>
      <c r="F6" s="7">
        <f>(C6+D6+E6)</f>
        <v>0.4</v>
      </c>
      <c r="G6" s="32">
        <v>0</v>
      </c>
      <c r="H6" s="6">
        <v>0</v>
      </c>
      <c r="I6" s="6">
        <v>0.1</v>
      </c>
      <c r="J6" s="33">
        <f>(G6+H6+I6)</f>
        <v>0.1</v>
      </c>
      <c r="K6" s="24"/>
      <c r="L6" s="5"/>
      <c r="M6" s="5"/>
      <c r="N6" s="5"/>
    </row>
    <row r="7" spans="1:14" x14ac:dyDescent="0.25">
      <c r="A7" s="774"/>
      <c r="B7" s="5">
        <v>5</v>
      </c>
      <c r="C7" s="6">
        <v>0</v>
      </c>
      <c r="D7" s="6">
        <v>0</v>
      </c>
      <c r="E7" s="6">
        <v>0</v>
      </c>
      <c r="F7" s="7">
        <f>(C7+D7+E7)</f>
        <v>0</v>
      </c>
      <c r="G7" s="32">
        <v>0</v>
      </c>
      <c r="H7" s="6">
        <v>0</v>
      </c>
      <c r="I7" s="6">
        <v>0</v>
      </c>
      <c r="J7" s="33">
        <f>(G7+H7+I7)</f>
        <v>0</v>
      </c>
      <c r="K7" s="24"/>
      <c r="L7" s="5"/>
      <c r="M7" s="5"/>
      <c r="N7" s="5"/>
    </row>
    <row r="8" spans="1:14" x14ac:dyDescent="0.25">
      <c r="A8" s="774" t="s">
        <v>576</v>
      </c>
      <c r="B8" s="9">
        <v>6</v>
      </c>
      <c r="C8" s="10">
        <v>0.1</v>
      </c>
      <c r="D8" s="10">
        <v>0.1</v>
      </c>
      <c r="E8" s="10">
        <v>0.1</v>
      </c>
      <c r="F8" s="11">
        <f>C8+D8+E8</f>
        <v>0.30000000000000004</v>
      </c>
      <c r="G8" s="34"/>
      <c r="H8" s="9"/>
      <c r="I8" s="9"/>
      <c r="J8" s="35"/>
      <c r="K8" s="25"/>
      <c r="L8" s="9"/>
      <c r="M8" s="9"/>
      <c r="N8" s="9"/>
    </row>
    <row r="9" spans="1:14" x14ac:dyDescent="0.25">
      <c r="A9" s="774"/>
      <c r="B9" s="9">
        <v>7</v>
      </c>
      <c r="C9" s="9"/>
      <c r="D9" s="9"/>
      <c r="E9" s="9"/>
      <c r="F9" s="19"/>
      <c r="G9" s="36"/>
      <c r="H9" s="9"/>
      <c r="I9" s="9"/>
      <c r="J9" s="35"/>
      <c r="K9" s="25"/>
      <c r="L9" s="9"/>
      <c r="M9" s="9"/>
      <c r="N9" s="9"/>
    </row>
    <row r="10" spans="1:14" x14ac:dyDescent="0.25">
      <c r="A10" s="774"/>
      <c r="B10" s="9">
        <v>8</v>
      </c>
      <c r="C10" s="9"/>
      <c r="D10" s="9"/>
      <c r="E10" s="9"/>
      <c r="F10" s="19"/>
      <c r="G10" s="36"/>
      <c r="H10" s="9"/>
      <c r="I10" s="9"/>
      <c r="J10" s="35"/>
      <c r="K10" s="25"/>
      <c r="L10" s="9"/>
      <c r="M10" s="9"/>
      <c r="N10" s="9"/>
    </row>
    <row r="11" spans="1:14" x14ac:dyDescent="0.25">
      <c r="A11" s="774"/>
      <c r="B11" s="9">
        <v>9</v>
      </c>
      <c r="C11" s="9"/>
      <c r="D11" s="9"/>
      <c r="E11" s="9"/>
      <c r="F11" s="19"/>
      <c r="G11" s="36"/>
      <c r="H11" s="9"/>
      <c r="I11" s="9"/>
      <c r="J11" s="35"/>
      <c r="K11" s="25"/>
      <c r="L11" s="9"/>
      <c r="M11" s="9"/>
      <c r="N11" s="9"/>
    </row>
    <row r="12" spans="1:14" x14ac:dyDescent="0.25">
      <c r="A12" s="774" t="s">
        <v>577</v>
      </c>
      <c r="B12" s="14">
        <v>10</v>
      </c>
      <c r="C12" s="14"/>
      <c r="D12" s="14"/>
      <c r="E12" s="14"/>
      <c r="F12" s="20"/>
      <c r="G12" s="37"/>
      <c r="H12" s="14"/>
      <c r="I12" s="14"/>
      <c r="J12" s="38"/>
      <c r="K12" s="26"/>
      <c r="L12" s="14"/>
      <c r="M12" s="14"/>
      <c r="N12" s="14"/>
    </row>
    <row r="13" spans="1:14" x14ac:dyDescent="0.25">
      <c r="A13" s="774"/>
      <c r="B13" s="14">
        <v>11</v>
      </c>
      <c r="C13" s="14"/>
      <c r="D13" s="14"/>
      <c r="E13" s="14"/>
      <c r="F13" s="20"/>
      <c r="G13" s="37"/>
      <c r="H13" s="14"/>
      <c r="I13" s="14"/>
      <c r="J13" s="38"/>
      <c r="K13" s="26"/>
      <c r="L13" s="14"/>
      <c r="M13" s="14"/>
      <c r="N13" s="14"/>
    </row>
    <row r="14" spans="1:14" x14ac:dyDescent="0.25">
      <c r="A14" s="774"/>
      <c r="B14" s="14">
        <v>12</v>
      </c>
      <c r="C14" s="14"/>
      <c r="D14" s="14"/>
      <c r="E14" s="14"/>
      <c r="F14" s="20"/>
      <c r="G14" s="37"/>
      <c r="H14" s="14"/>
      <c r="I14" s="14"/>
      <c r="J14" s="38"/>
      <c r="K14" s="26"/>
      <c r="L14" s="14"/>
      <c r="M14" s="14"/>
      <c r="N14" s="14"/>
    </row>
    <row r="15" spans="1:14" x14ac:dyDescent="0.25">
      <c r="A15" s="774"/>
      <c r="B15" s="14">
        <v>13</v>
      </c>
      <c r="C15" s="14"/>
      <c r="D15" s="14"/>
      <c r="E15" s="14"/>
      <c r="F15" s="20"/>
      <c r="G15" s="37"/>
      <c r="H15" s="14"/>
      <c r="I15" s="14"/>
      <c r="J15" s="38"/>
      <c r="K15" s="26"/>
      <c r="L15" s="14"/>
      <c r="M15" s="14"/>
      <c r="N15" s="14"/>
    </row>
    <row r="16" spans="1:14" x14ac:dyDescent="0.25">
      <c r="A16" s="774" t="s">
        <v>578</v>
      </c>
      <c r="B16" s="15">
        <v>14</v>
      </c>
      <c r="C16" s="15"/>
      <c r="D16" s="15"/>
      <c r="E16" s="15"/>
      <c r="F16" s="21"/>
      <c r="G16" s="39"/>
      <c r="H16" s="15"/>
      <c r="I16" s="15"/>
      <c r="J16" s="40"/>
      <c r="K16" s="27"/>
      <c r="L16" s="15"/>
      <c r="M16" s="15"/>
      <c r="N16" s="15"/>
    </row>
    <row r="17" spans="1:14" x14ac:dyDescent="0.25">
      <c r="A17" s="774"/>
      <c r="B17" s="15">
        <v>15</v>
      </c>
      <c r="C17" s="15"/>
      <c r="D17" s="15"/>
      <c r="E17" s="15"/>
      <c r="F17" s="21"/>
      <c r="G17" s="39"/>
      <c r="H17" s="15"/>
      <c r="I17" s="15"/>
      <c r="J17" s="40"/>
      <c r="K17" s="27"/>
      <c r="L17" s="15"/>
      <c r="M17" s="15"/>
      <c r="N17" s="15"/>
    </row>
    <row r="18" spans="1:14" x14ac:dyDescent="0.25">
      <c r="A18" s="774"/>
      <c r="B18" s="15">
        <v>16</v>
      </c>
      <c r="C18" s="15"/>
      <c r="D18" s="15"/>
      <c r="E18" s="15"/>
      <c r="F18" s="21"/>
      <c r="G18" s="39"/>
      <c r="H18" s="15"/>
      <c r="I18" s="15"/>
      <c r="J18" s="40"/>
      <c r="K18" s="27"/>
      <c r="L18" s="15"/>
      <c r="M18" s="15"/>
      <c r="N18" s="15"/>
    </row>
    <row r="19" spans="1:14" x14ac:dyDescent="0.25">
      <c r="A19" s="774" t="s">
        <v>579</v>
      </c>
      <c r="B19" s="18">
        <v>17</v>
      </c>
      <c r="C19" s="18"/>
      <c r="D19" s="18"/>
      <c r="E19" s="18"/>
      <c r="F19" s="22"/>
      <c r="G19" s="41"/>
      <c r="H19" s="18"/>
      <c r="I19" s="18"/>
      <c r="J19" s="42"/>
      <c r="K19" s="28"/>
      <c r="L19" s="18"/>
      <c r="M19" s="18"/>
      <c r="N19" s="18"/>
    </row>
    <row r="20" spans="1:14" x14ac:dyDescent="0.25">
      <c r="A20" s="774"/>
      <c r="B20" s="18">
        <v>18</v>
      </c>
      <c r="C20" s="18"/>
      <c r="D20" s="18"/>
      <c r="E20" s="18"/>
      <c r="F20" s="22"/>
      <c r="G20" s="41"/>
      <c r="H20" s="18"/>
      <c r="I20" s="18"/>
      <c r="J20" s="42"/>
      <c r="K20" s="28"/>
      <c r="L20" s="18"/>
      <c r="M20" s="18"/>
      <c r="N20" s="18"/>
    </row>
    <row r="21" spans="1:14" x14ac:dyDescent="0.25">
      <c r="A21" s="774"/>
      <c r="B21" s="18">
        <v>19</v>
      </c>
      <c r="C21" s="18"/>
      <c r="D21" s="18"/>
      <c r="E21" s="18"/>
      <c r="F21" s="22"/>
      <c r="G21" s="41"/>
      <c r="H21" s="18"/>
      <c r="I21" s="18"/>
      <c r="J21" s="42"/>
      <c r="K21" s="28"/>
      <c r="L21" s="18"/>
      <c r="M21" s="18"/>
      <c r="N21" s="18"/>
    </row>
    <row r="22" spans="1:14" x14ac:dyDescent="0.25">
      <c r="A22" s="774"/>
      <c r="B22" s="18">
        <v>20</v>
      </c>
      <c r="C22" s="18"/>
      <c r="D22" s="18"/>
      <c r="E22" s="18"/>
      <c r="F22" s="22"/>
      <c r="G22" s="41"/>
      <c r="H22" s="18"/>
      <c r="I22" s="18"/>
      <c r="J22" s="42"/>
      <c r="K22" s="28"/>
      <c r="L22" s="18"/>
      <c r="M22" s="18"/>
      <c r="N22" s="18"/>
    </row>
    <row r="23" spans="1:14" x14ac:dyDescent="0.25">
      <c r="A23" s="774" t="s">
        <v>580</v>
      </c>
      <c r="B23" s="13">
        <v>21</v>
      </c>
      <c r="C23" s="13"/>
      <c r="D23" s="13"/>
      <c r="E23" s="13"/>
      <c r="F23" s="23"/>
      <c r="G23" s="43"/>
      <c r="H23" s="13"/>
      <c r="I23" s="13"/>
      <c r="J23" s="44"/>
      <c r="K23" s="29"/>
      <c r="L23" s="13"/>
      <c r="M23" s="13"/>
      <c r="N23" s="13"/>
    </row>
    <row r="24" spans="1:14" x14ac:dyDescent="0.25">
      <c r="A24" s="774"/>
      <c r="B24" s="13">
        <v>22</v>
      </c>
      <c r="C24" s="13"/>
      <c r="D24" s="13"/>
      <c r="E24" s="13"/>
      <c r="F24" s="23"/>
      <c r="G24" s="43"/>
      <c r="H24" s="13"/>
      <c r="I24" s="13"/>
      <c r="J24" s="44"/>
      <c r="K24" s="29"/>
      <c r="L24" s="13"/>
      <c r="M24" s="13"/>
      <c r="N24" s="13"/>
    </row>
    <row r="25" spans="1:14" x14ac:dyDescent="0.25">
      <c r="A25" s="774"/>
      <c r="B25" s="13">
        <v>23</v>
      </c>
      <c r="C25" s="13"/>
      <c r="D25" s="13"/>
      <c r="E25" s="13"/>
      <c r="F25" s="23"/>
      <c r="G25" s="43"/>
      <c r="H25" s="13"/>
      <c r="I25" s="13"/>
      <c r="J25" s="44"/>
      <c r="K25" s="29"/>
      <c r="L25" s="13"/>
      <c r="M25" s="13"/>
      <c r="N25" s="13"/>
    </row>
    <row r="26" spans="1:14" x14ac:dyDescent="0.25">
      <c r="A26" s="774"/>
      <c r="B26" s="13">
        <v>24</v>
      </c>
      <c r="C26" s="13"/>
      <c r="D26" s="13"/>
      <c r="E26" s="13"/>
      <c r="F26" s="23"/>
      <c r="G26" s="43"/>
      <c r="H26" s="13"/>
      <c r="I26" s="13"/>
      <c r="J26" s="44"/>
      <c r="K26" s="29"/>
      <c r="L26" s="13"/>
      <c r="M26" s="13"/>
      <c r="N26" s="13"/>
    </row>
    <row r="27" spans="1:14" x14ac:dyDescent="0.25">
      <c r="A27" s="774" t="s">
        <v>581</v>
      </c>
      <c r="B27" s="9">
        <v>25</v>
      </c>
      <c r="C27" s="9"/>
      <c r="D27" s="9"/>
      <c r="E27" s="9"/>
      <c r="F27" s="9"/>
      <c r="G27" s="9"/>
      <c r="H27" s="9"/>
      <c r="I27" s="9"/>
      <c r="J27" s="9"/>
      <c r="K27" s="9"/>
      <c r="L27" s="9"/>
      <c r="M27" s="9"/>
      <c r="N27" s="9"/>
    </row>
    <row r="28" spans="1:14" x14ac:dyDescent="0.25">
      <c r="A28" s="774"/>
      <c r="B28" s="9">
        <v>26</v>
      </c>
      <c r="C28" s="9"/>
      <c r="D28" s="9"/>
      <c r="E28" s="9"/>
      <c r="F28" s="9"/>
      <c r="G28" s="9"/>
      <c r="H28" s="9"/>
      <c r="I28" s="9"/>
      <c r="J28" s="9"/>
      <c r="K28" s="9"/>
      <c r="L28" s="9"/>
      <c r="M28" s="9"/>
      <c r="N28" s="9"/>
    </row>
    <row r="29" spans="1:14" x14ac:dyDescent="0.25">
      <c r="A29" s="774"/>
      <c r="B29" s="9">
        <v>27</v>
      </c>
      <c r="C29" s="9"/>
      <c r="D29" s="9"/>
      <c r="E29" s="9"/>
      <c r="F29" s="9"/>
      <c r="G29" s="9"/>
      <c r="H29" s="9"/>
      <c r="I29" s="9"/>
      <c r="J29" s="9"/>
      <c r="K29" s="9"/>
      <c r="L29" s="9"/>
      <c r="M29" s="9"/>
      <c r="N29" s="9"/>
    </row>
    <row r="30" spans="1:14" x14ac:dyDescent="0.25">
      <c r="A30" s="774"/>
      <c r="B30" s="9">
        <v>28</v>
      </c>
      <c r="C30" s="9"/>
      <c r="D30" s="9"/>
      <c r="E30" s="9"/>
      <c r="F30" s="9"/>
      <c r="G30" s="9"/>
      <c r="H30" s="9"/>
      <c r="I30" s="9"/>
      <c r="J30" s="9"/>
      <c r="K30" s="9"/>
      <c r="L30" s="9"/>
      <c r="M30" s="9"/>
      <c r="N30" s="9"/>
    </row>
    <row r="31" spans="1:14" x14ac:dyDescent="0.25">
      <c r="A31" s="774"/>
      <c r="B31" s="9">
        <v>29</v>
      </c>
      <c r="C31" s="9"/>
      <c r="D31" s="9"/>
      <c r="E31" s="9"/>
      <c r="F31" s="9"/>
      <c r="G31" s="9"/>
      <c r="H31" s="9"/>
      <c r="I31" s="9"/>
      <c r="J31" s="9"/>
      <c r="K31" s="9"/>
      <c r="L31" s="9"/>
      <c r="M31" s="9"/>
      <c r="N31" s="9"/>
    </row>
    <row r="32" spans="1:14" x14ac:dyDescent="0.25">
      <c r="A32" s="774" t="s">
        <v>582</v>
      </c>
      <c r="B32" s="16">
        <v>30</v>
      </c>
      <c r="C32" s="16"/>
      <c r="D32" s="16"/>
      <c r="E32" s="16"/>
      <c r="F32" s="16"/>
      <c r="G32" s="16"/>
      <c r="H32" s="16"/>
      <c r="I32" s="16"/>
      <c r="J32" s="16"/>
      <c r="K32" s="16"/>
      <c r="L32" s="16"/>
      <c r="M32" s="16"/>
      <c r="N32" s="16"/>
    </row>
    <row r="33" spans="1:14" x14ac:dyDescent="0.25">
      <c r="A33" s="774"/>
      <c r="B33" s="16">
        <v>31</v>
      </c>
      <c r="C33" s="16"/>
      <c r="D33" s="16"/>
      <c r="E33" s="16"/>
      <c r="F33" s="16"/>
      <c r="G33" s="16"/>
      <c r="H33" s="16"/>
      <c r="I33" s="16"/>
      <c r="J33" s="16"/>
      <c r="K33" s="16"/>
      <c r="L33" s="16"/>
      <c r="M33" s="16"/>
      <c r="N33" s="16"/>
    </row>
    <row r="34" spans="1:14" x14ac:dyDescent="0.25">
      <c r="A34" s="774"/>
      <c r="B34" s="16">
        <v>32</v>
      </c>
      <c r="C34" s="16"/>
      <c r="D34" s="16"/>
      <c r="E34" s="16"/>
      <c r="F34" s="16"/>
      <c r="G34" s="16"/>
      <c r="H34" s="16"/>
      <c r="I34" s="16"/>
      <c r="J34" s="16"/>
      <c r="K34" s="16"/>
      <c r="L34" s="16"/>
      <c r="M34" s="16"/>
      <c r="N34" s="16"/>
    </row>
    <row r="35" spans="1:14" x14ac:dyDescent="0.25">
      <c r="A35" s="774" t="s">
        <v>583</v>
      </c>
      <c r="B35" s="17">
        <v>33</v>
      </c>
      <c r="C35" s="14"/>
      <c r="D35" s="14"/>
      <c r="E35" s="14"/>
      <c r="F35" s="14"/>
      <c r="G35" s="14"/>
      <c r="H35" s="14"/>
      <c r="I35" s="14"/>
      <c r="J35" s="14"/>
      <c r="K35" s="14"/>
      <c r="L35" s="14"/>
      <c r="M35" s="14"/>
      <c r="N35" s="14"/>
    </row>
    <row r="36" spans="1:14" x14ac:dyDescent="0.25">
      <c r="A36" s="774"/>
      <c r="B36" s="14">
        <v>34</v>
      </c>
      <c r="C36" s="14"/>
      <c r="D36" s="14"/>
      <c r="E36" s="14"/>
      <c r="F36" s="14"/>
      <c r="G36" s="14"/>
      <c r="H36" s="14"/>
      <c r="I36" s="14"/>
      <c r="J36" s="14"/>
      <c r="K36" s="14"/>
      <c r="L36" s="14"/>
      <c r="M36" s="14"/>
      <c r="N36" s="14"/>
    </row>
    <row r="37" spans="1:14" x14ac:dyDescent="0.25">
      <c r="A37" s="774"/>
      <c r="B37" s="45">
        <v>35</v>
      </c>
      <c r="C37" s="14"/>
      <c r="D37" s="14"/>
      <c r="E37" s="14"/>
      <c r="F37" s="14"/>
      <c r="G37" s="14"/>
      <c r="H37" s="14"/>
      <c r="I37" s="14"/>
      <c r="J37" s="14"/>
      <c r="K37" s="14"/>
      <c r="L37" s="14"/>
      <c r="M37" s="14"/>
      <c r="N37" s="14"/>
    </row>
    <row r="38" spans="1:14" x14ac:dyDescent="0.25">
      <c r="A38" s="774" t="s">
        <v>584</v>
      </c>
      <c r="B38" s="8">
        <v>36</v>
      </c>
      <c r="C38" s="8"/>
      <c r="D38" s="8"/>
      <c r="E38" s="8"/>
      <c r="F38" s="8"/>
      <c r="G38" s="8"/>
      <c r="H38" s="8"/>
      <c r="I38" s="8"/>
      <c r="J38" s="8"/>
      <c r="K38" s="8"/>
      <c r="L38" s="8"/>
      <c r="M38" s="8"/>
      <c r="N38" s="8"/>
    </row>
    <row r="39" spans="1:14" x14ac:dyDescent="0.25">
      <c r="A39" s="774"/>
      <c r="B39" s="8">
        <v>37</v>
      </c>
      <c r="C39" s="8"/>
      <c r="D39" s="8"/>
      <c r="E39" s="8"/>
      <c r="F39" s="8"/>
      <c r="G39" s="8"/>
      <c r="H39" s="8"/>
      <c r="I39" s="8"/>
      <c r="J39" s="8"/>
      <c r="K39" s="8"/>
      <c r="L39" s="8"/>
      <c r="M39" s="8"/>
      <c r="N39" s="8"/>
    </row>
    <row r="40" spans="1:14" x14ac:dyDescent="0.25">
      <c r="A40" s="774"/>
      <c r="B40" s="8">
        <v>38</v>
      </c>
      <c r="C40" s="8"/>
      <c r="D40" s="8"/>
      <c r="E40" s="8"/>
      <c r="F40" s="8"/>
      <c r="G40" s="8"/>
      <c r="H40" s="8"/>
      <c r="I40" s="8"/>
      <c r="J40" s="8"/>
      <c r="K40" s="8"/>
      <c r="L40" s="8"/>
      <c r="M40" s="8"/>
      <c r="N40" s="8"/>
    </row>
    <row r="41" spans="1:14" x14ac:dyDescent="0.25">
      <c r="A41" s="775" t="s">
        <v>585</v>
      </c>
      <c r="B41" s="46">
        <v>39</v>
      </c>
      <c r="C41" s="47"/>
      <c r="D41" s="47"/>
      <c r="E41" s="47"/>
      <c r="F41" s="47"/>
      <c r="G41" s="47"/>
      <c r="H41" s="47"/>
      <c r="I41" s="47"/>
      <c r="J41" s="47"/>
      <c r="K41" s="47"/>
      <c r="L41" s="47"/>
      <c r="M41" s="47"/>
      <c r="N41" s="47"/>
    </row>
    <row r="42" spans="1:14" x14ac:dyDescent="0.25">
      <c r="A42" s="775"/>
      <c r="B42" s="47">
        <v>40</v>
      </c>
      <c r="C42" s="47"/>
      <c r="D42" s="47"/>
      <c r="E42" s="47"/>
      <c r="F42" s="47"/>
      <c r="G42" s="47"/>
      <c r="H42" s="47"/>
      <c r="I42" s="47"/>
      <c r="J42" s="47"/>
      <c r="K42" s="47"/>
      <c r="L42" s="47"/>
      <c r="M42" s="47"/>
      <c r="N42" s="47"/>
    </row>
    <row r="43" spans="1:14" x14ac:dyDescent="0.25">
      <c r="A43" s="775"/>
      <c r="B43" s="47">
        <v>41</v>
      </c>
      <c r="C43" s="47"/>
      <c r="D43" s="47"/>
      <c r="E43" s="47"/>
      <c r="F43" s="47"/>
      <c r="G43" s="47"/>
      <c r="H43" s="47"/>
      <c r="I43" s="47"/>
      <c r="J43" s="47"/>
      <c r="K43" s="47"/>
      <c r="L43" s="47"/>
      <c r="M43" s="47"/>
      <c r="N43" s="47"/>
    </row>
    <row r="44" spans="1:14" x14ac:dyDescent="0.25">
      <c r="A44" s="775"/>
      <c r="B44" s="48">
        <v>42</v>
      </c>
      <c r="C44" s="47"/>
      <c r="D44" s="47"/>
      <c r="E44" s="47"/>
      <c r="F44" s="47"/>
      <c r="G44" s="47"/>
      <c r="H44" s="47"/>
      <c r="I44" s="47"/>
      <c r="J44" s="47"/>
      <c r="K44" s="47"/>
      <c r="L44" s="47"/>
      <c r="M44" s="47"/>
      <c r="N44" s="47"/>
    </row>
    <row r="45" spans="1:14" x14ac:dyDescent="0.25">
      <c r="A45" s="773" t="s">
        <v>586</v>
      </c>
      <c r="B45" s="12">
        <v>43</v>
      </c>
      <c r="C45" s="12"/>
      <c r="D45" s="12"/>
      <c r="E45" s="12"/>
      <c r="F45" s="12"/>
      <c r="G45" s="12"/>
      <c r="H45" s="12"/>
      <c r="I45" s="12"/>
      <c r="J45" s="12"/>
      <c r="K45" s="12"/>
      <c r="L45" s="12"/>
      <c r="M45" s="12"/>
      <c r="N45" s="12"/>
    </row>
    <row r="46" spans="1:14" x14ac:dyDescent="0.25">
      <c r="A46" s="773"/>
      <c r="B46" s="12">
        <v>44</v>
      </c>
      <c r="C46" s="12"/>
      <c r="D46" s="12"/>
      <c r="E46" s="12"/>
      <c r="F46" s="12"/>
      <c r="G46" s="12"/>
      <c r="H46" s="12"/>
      <c r="I46" s="12"/>
      <c r="J46" s="12"/>
      <c r="K46" s="12"/>
      <c r="L46" s="12"/>
      <c r="M46" s="12"/>
      <c r="N46" s="12"/>
    </row>
  </sheetData>
  <mergeCells count="15">
    <mergeCell ref="A23:A26"/>
    <mergeCell ref="K1:N1"/>
    <mergeCell ref="A3:A7"/>
    <mergeCell ref="A8:A11"/>
    <mergeCell ref="A12:A15"/>
    <mergeCell ref="A16:A18"/>
    <mergeCell ref="A19:A22"/>
    <mergeCell ref="C1:F1"/>
    <mergeCell ref="G1:J1"/>
    <mergeCell ref="A45:A46"/>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3"/>
  <sheetViews>
    <sheetView showGridLines="0" topLeftCell="O38" zoomScale="60" zoomScaleNormal="60" workbookViewId="0">
      <selection activeCell="Q41" sqref="Q41:AD41"/>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468"/>
      <c r="B1" s="471" t="s">
        <v>0</v>
      </c>
      <c r="C1" s="472"/>
      <c r="D1" s="472"/>
      <c r="E1" s="472"/>
      <c r="F1" s="472"/>
      <c r="G1" s="472"/>
      <c r="H1" s="472"/>
      <c r="I1" s="472"/>
      <c r="J1" s="472"/>
      <c r="K1" s="472"/>
      <c r="L1" s="472"/>
      <c r="M1" s="472"/>
      <c r="N1" s="472"/>
      <c r="O1" s="472"/>
      <c r="P1" s="472"/>
      <c r="Q1" s="472"/>
      <c r="R1" s="472"/>
      <c r="S1" s="472"/>
      <c r="T1" s="472"/>
      <c r="U1" s="472"/>
      <c r="V1" s="472"/>
      <c r="W1" s="472"/>
      <c r="X1" s="472"/>
      <c r="Y1" s="472"/>
      <c r="Z1" s="472"/>
      <c r="AA1" s="473"/>
      <c r="AB1" s="482" t="s">
        <v>1</v>
      </c>
      <c r="AC1" s="483"/>
      <c r="AD1" s="484"/>
    </row>
    <row r="2" spans="1:30" ht="30.75" customHeight="1" thickBot="1" x14ac:dyDescent="0.3">
      <c r="A2" s="469"/>
      <c r="B2" s="471" t="s">
        <v>2</v>
      </c>
      <c r="C2" s="472"/>
      <c r="D2" s="472"/>
      <c r="E2" s="472"/>
      <c r="F2" s="472"/>
      <c r="G2" s="472"/>
      <c r="H2" s="472"/>
      <c r="I2" s="472"/>
      <c r="J2" s="472"/>
      <c r="K2" s="472"/>
      <c r="L2" s="472"/>
      <c r="M2" s="472"/>
      <c r="N2" s="472"/>
      <c r="O2" s="472"/>
      <c r="P2" s="472"/>
      <c r="Q2" s="472"/>
      <c r="R2" s="472"/>
      <c r="S2" s="472"/>
      <c r="T2" s="472"/>
      <c r="U2" s="472"/>
      <c r="V2" s="472"/>
      <c r="W2" s="472"/>
      <c r="X2" s="472"/>
      <c r="Y2" s="472"/>
      <c r="Z2" s="472"/>
      <c r="AA2" s="473"/>
      <c r="AB2" s="485" t="s">
        <v>3</v>
      </c>
      <c r="AC2" s="486"/>
      <c r="AD2" s="487"/>
    </row>
    <row r="3" spans="1:30" ht="24" customHeight="1" x14ac:dyDescent="0.25">
      <c r="A3" s="469"/>
      <c r="B3" s="443" t="s">
        <v>4</v>
      </c>
      <c r="C3" s="444"/>
      <c r="D3" s="444"/>
      <c r="E3" s="444"/>
      <c r="F3" s="444"/>
      <c r="G3" s="444"/>
      <c r="H3" s="444"/>
      <c r="I3" s="444"/>
      <c r="J3" s="444"/>
      <c r="K3" s="444"/>
      <c r="L3" s="444"/>
      <c r="M3" s="444"/>
      <c r="N3" s="444"/>
      <c r="O3" s="444"/>
      <c r="P3" s="444"/>
      <c r="Q3" s="444"/>
      <c r="R3" s="444"/>
      <c r="S3" s="444"/>
      <c r="T3" s="444"/>
      <c r="U3" s="444"/>
      <c r="V3" s="444"/>
      <c r="W3" s="444"/>
      <c r="X3" s="444"/>
      <c r="Y3" s="444"/>
      <c r="Z3" s="444"/>
      <c r="AA3" s="445"/>
      <c r="AB3" s="485" t="s">
        <v>5</v>
      </c>
      <c r="AC3" s="486"/>
      <c r="AD3" s="487"/>
    </row>
    <row r="4" spans="1:30" ht="21.95" customHeight="1" thickBot="1" x14ac:dyDescent="0.3">
      <c r="A4" s="470"/>
      <c r="B4" s="488"/>
      <c r="C4" s="489"/>
      <c r="D4" s="489"/>
      <c r="E4" s="489"/>
      <c r="F4" s="489"/>
      <c r="G4" s="489"/>
      <c r="H4" s="489"/>
      <c r="I4" s="489"/>
      <c r="J4" s="489"/>
      <c r="K4" s="489"/>
      <c r="L4" s="489"/>
      <c r="M4" s="489"/>
      <c r="N4" s="489"/>
      <c r="O4" s="489"/>
      <c r="P4" s="489"/>
      <c r="Q4" s="489"/>
      <c r="R4" s="489"/>
      <c r="S4" s="489"/>
      <c r="T4" s="489"/>
      <c r="U4" s="489"/>
      <c r="V4" s="489"/>
      <c r="W4" s="489"/>
      <c r="X4" s="489"/>
      <c r="Y4" s="489"/>
      <c r="Z4" s="489"/>
      <c r="AA4" s="490"/>
      <c r="AB4" s="491" t="s">
        <v>6</v>
      </c>
      <c r="AC4" s="492"/>
      <c r="AD4" s="493"/>
    </row>
    <row r="5" spans="1:30" ht="9" customHeight="1" thickBot="1" x14ac:dyDescent="0.3">
      <c r="A5" s="51"/>
      <c r="B5" s="205"/>
      <c r="C5" s="206"/>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428" t="s">
        <v>7</v>
      </c>
      <c r="B7" s="429"/>
      <c r="C7" s="494" t="s">
        <v>8</v>
      </c>
      <c r="D7" s="428" t="s">
        <v>9</v>
      </c>
      <c r="E7" s="436"/>
      <c r="F7" s="436"/>
      <c r="G7" s="436"/>
      <c r="H7" s="429"/>
      <c r="I7" s="593">
        <v>45139</v>
      </c>
      <c r="J7" s="594"/>
      <c r="K7" s="428" t="s">
        <v>10</v>
      </c>
      <c r="L7" s="429"/>
      <c r="M7" s="480" t="s">
        <v>11</v>
      </c>
      <c r="N7" s="481"/>
      <c r="O7" s="474"/>
      <c r="P7" s="475"/>
      <c r="Q7" s="54"/>
      <c r="R7" s="54"/>
      <c r="S7" s="54"/>
      <c r="T7" s="54"/>
      <c r="U7" s="54"/>
      <c r="V7" s="54"/>
      <c r="W7" s="54"/>
      <c r="X7" s="54"/>
      <c r="Y7" s="54"/>
      <c r="Z7" s="55"/>
      <c r="AA7" s="54"/>
      <c r="AB7" s="54"/>
      <c r="AC7" s="60"/>
      <c r="AD7" s="61"/>
    </row>
    <row r="8" spans="1:30" x14ac:dyDescent="0.25">
      <c r="A8" s="430"/>
      <c r="B8" s="431"/>
      <c r="C8" s="495"/>
      <c r="D8" s="430"/>
      <c r="E8" s="437"/>
      <c r="F8" s="437"/>
      <c r="G8" s="437"/>
      <c r="H8" s="431"/>
      <c r="I8" s="595"/>
      <c r="J8" s="596"/>
      <c r="K8" s="430"/>
      <c r="L8" s="431"/>
      <c r="M8" s="476" t="s">
        <v>12</v>
      </c>
      <c r="N8" s="477"/>
      <c r="O8" s="478"/>
      <c r="P8" s="479"/>
      <c r="Q8" s="54"/>
      <c r="R8" s="54"/>
      <c r="S8" s="54"/>
      <c r="T8" s="54"/>
      <c r="U8" s="54"/>
      <c r="V8" s="54"/>
      <c r="W8" s="54"/>
      <c r="X8" s="54"/>
      <c r="Y8" s="54"/>
      <c r="Z8" s="55"/>
      <c r="AA8" s="54"/>
      <c r="AB8" s="54"/>
      <c r="AC8" s="60"/>
      <c r="AD8" s="61"/>
    </row>
    <row r="9" spans="1:30" ht="15.75" thickBot="1" x14ac:dyDescent="0.3">
      <c r="A9" s="432"/>
      <c r="B9" s="433"/>
      <c r="C9" s="496"/>
      <c r="D9" s="432"/>
      <c r="E9" s="438"/>
      <c r="F9" s="438"/>
      <c r="G9" s="438"/>
      <c r="H9" s="433"/>
      <c r="I9" s="597"/>
      <c r="J9" s="598"/>
      <c r="K9" s="432"/>
      <c r="L9" s="433"/>
      <c r="M9" s="449" t="s">
        <v>13</v>
      </c>
      <c r="N9" s="450"/>
      <c r="O9" s="451" t="s">
        <v>14</v>
      </c>
      <c r="P9" s="452"/>
      <c r="Q9" s="54"/>
      <c r="R9" s="54"/>
      <c r="S9" s="54"/>
      <c r="T9" s="54"/>
      <c r="U9" s="54"/>
      <c r="V9" s="54"/>
      <c r="W9" s="54"/>
      <c r="X9" s="54"/>
      <c r="Y9" s="54"/>
      <c r="Z9" s="55"/>
      <c r="AA9" s="54"/>
      <c r="AB9" s="54"/>
      <c r="AC9" s="60"/>
      <c r="AD9" s="61"/>
    </row>
    <row r="10" spans="1:30" ht="15" customHeight="1" thickBot="1" x14ac:dyDescent="0.3">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5">
      <c r="A11" s="428" t="s">
        <v>15</v>
      </c>
      <c r="B11" s="429"/>
      <c r="C11" s="459" t="s">
        <v>16</v>
      </c>
      <c r="D11" s="460"/>
      <c r="E11" s="460"/>
      <c r="F11" s="460"/>
      <c r="G11" s="460"/>
      <c r="H11" s="460"/>
      <c r="I11" s="460"/>
      <c r="J11" s="460"/>
      <c r="K11" s="460"/>
      <c r="L11" s="460"/>
      <c r="M11" s="460"/>
      <c r="N11" s="460"/>
      <c r="O11" s="460"/>
      <c r="P11" s="460"/>
      <c r="Q11" s="460"/>
      <c r="R11" s="460"/>
      <c r="S11" s="460"/>
      <c r="T11" s="460"/>
      <c r="U11" s="460"/>
      <c r="V11" s="460"/>
      <c r="W11" s="460"/>
      <c r="X11" s="460"/>
      <c r="Y11" s="460"/>
      <c r="Z11" s="460"/>
      <c r="AA11" s="460"/>
      <c r="AB11" s="460"/>
      <c r="AC11" s="460"/>
      <c r="AD11" s="461"/>
    </row>
    <row r="12" spans="1:30" ht="15" customHeight="1" x14ac:dyDescent="0.25">
      <c r="A12" s="430"/>
      <c r="B12" s="431"/>
      <c r="C12" s="462"/>
      <c r="D12" s="463"/>
      <c r="E12" s="463"/>
      <c r="F12" s="463"/>
      <c r="G12" s="463"/>
      <c r="H12" s="463"/>
      <c r="I12" s="463"/>
      <c r="J12" s="463"/>
      <c r="K12" s="463"/>
      <c r="L12" s="463"/>
      <c r="M12" s="463"/>
      <c r="N12" s="463"/>
      <c r="O12" s="463"/>
      <c r="P12" s="463"/>
      <c r="Q12" s="463"/>
      <c r="R12" s="463"/>
      <c r="S12" s="463"/>
      <c r="T12" s="463"/>
      <c r="U12" s="463"/>
      <c r="V12" s="463"/>
      <c r="W12" s="463"/>
      <c r="X12" s="463"/>
      <c r="Y12" s="463"/>
      <c r="Z12" s="463"/>
      <c r="AA12" s="463"/>
      <c r="AB12" s="463"/>
      <c r="AC12" s="463"/>
      <c r="AD12" s="464"/>
    </row>
    <row r="13" spans="1:30" ht="15" customHeight="1" thickBot="1" x14ac:dyDescent="0.3">
      <c r="A13" s="432"/>
      <c r="B13" s="433"/>
      <c r="C13" s="465"/>
      <c r="D13" s="466"/>
      <c r="E13" s="466"/>
      <c r="F13" s="466"/>
      <c r="G13" s="466"/>
      <c r="H13" s="466"/>
      <c r="I13" s="466"/>
      <c r="J13" s="466"/>
      <c r="K13" s="466"/>
      <c r="L13" s="466"/>
      <c r="M13" s="466"/>
      <c r="N13" s="466"/>
      <c r="O13" s="466"/>
      <c r="P13" s="466"/>
      <c r="Q13" s="466"/>
      <c r="R13" s="466"/>
      <c r="S13" s="466"/>
      <c r="T13" s="466"/>
      <c r="U13" s="466"/>
      <c r="V13" s="466"/>
      <c r="W13" s="466"/>
      <c r="X13" s="466"/>
      <c r="Y13" s="466"/>
      <c r="Z13" s="466"/>
      <c r="AA13" s="466"/>
      <c r="AB13" s="466"/>
      <c r="AC13" s="466"/>
      <c r="AD13" s="467"/>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17" t="s">
        <v>17</v>
      </c>
      <c r="B15" s="418"/>
      <c r="C15" s="419" t="s">
        <v>18</v>
      </c>
      <c r="D15" s="420"/>
      <c r="E15" s="420"/>
      <c r="F15" s="420"/>
      <c r="G15" s="420"/>
      <c r="H15" s="420"/>
      <c r="I15" s="420"/>
      <c r="J15" s="420"/>
      <c r="K15" s="421"/>
      <c r="L15" s="408" t="s">
        <v>19</v>
      </c>
      <c r="M15" s="409"/>
      <c r="N15" s="409"/>
      <c r="O15" s="409"/>
      <c r="P15" s="409"/>
      <c r="Q15" s="410"/>
      <c r="R15" s="422" t="s">
        <v>20</v>
      </c>
      <c r="S15" s="423"/>
      <c r="T15" s="423"/>
      <c r="U15" s="423"/>
      <c r="V15" s="423"/>
      <c r="W15" s="423"/>
      <c r="X15" s="424"/>
      <c r="Y15" s="408" t="s">
        <v>21</v>
      </c>
      <c r="Z15" s="410"/>
      <c r="AA15" s="453" t="s">
        <v>22</v>
      </c>
      <c r="AB15" s="454"/>
      <c r="AC15" s="454"/>
      <c r="AD15" s="455"/>
    </row>
    <row r="16" spans="1:30" ht="9" customHeight="1" thickBot="1" x14ac:dyDescent="0.3">
      <c r="A16" s="59"/>
      <c r="B16" s="54"/>
      <c r="C16" s="456"/>
      <c r="D16" s="456"/>
      <c r="E16" s="456"/>
      <c r="F16" s="456"/>
      <c r="G16" s="456"/>
      <c r="H16" s="456"/>
      <c r="I16" s="456"/>
      <c r="J16" s="456"/>
      <c r="K16" s="456"/>
      <c r="L16" s="456"/>
      <c r="M16" s="456"/>
      <c r="N16" s="456"/>
      <c r="O16" s="456"/>
      <c r="P16" s="456"/>
      <c r="Q16" s="456"/>
      <c r="R16" s="456"/>
      <c r="S16" s="456"/>
      <c r="T16" s="456"/>
      <c r="U16" s="456"/>
      <c r="V16" s="456"/>
      <c r="W16" s="456"/>
      <c r="X16" s="456"/>
      <c r="Y16" s="456"/>
      <c r="Z16" s="456"/>
      <c r="AA16" s="456"/>
      <c r="AB16" s="456"/>
      <c r="AC16" s="73"/>
      <c r="AD16" s="74"/>
    </row>
    <row r="17" spans="1:41" s="76" customFormat="1" ht="37.5" customHeight="1" thickBot="1" x14ac:dyDescent="0.3">
      <c r="A17" s="417" t="s">
        <v>23</v>
      </c>
      <c r="B17" s="418"/>
      <c r="C17" s="425" t="s">
        <v>110</v>
      </c>
      <c r="D17" s="426"/>
      <c r="E17" s="426"/>
      <c r="F17" s="426"/>
      <c r="G17" s="426"/>
      <c r="H17" s="426"/>
      <c r="I17" s="426"/>
      <c r="J17" s="426"/>
      <c r="K17" s="426"/>
      <c r="L17" s="426"/>
      <c r="M17" s="426"/>
      <c r="N17" s="426"/>
      <c r="O17" s="426"/>
      <c r="P17" s="426"/>
      <c r="Q17" s="427"/>
      <c r="R17" s="408" t="s">
        <v>25</v>
      </c>
      <c r="S17" s="409"/>
      <c r="T17" s="409"/>
      <c r="U17" s="409"/>
      <c r="V17" s="410"/>
      <c r="W17" s="434">
        <v>2</v>
      </c>
      <c r="X17" s="435"/>
      <c r="Y17" s="409" t="s">
        <v>26</v>
      </c>
      <c r="Z17" s="409"/>
      <c r="AA17" s="409"/>
      <c r="AB17" s="410"/>
      <c r="AC17" s="457">
        <v>0.15</v>
      </c>
      <c r="AD17" s="458"/>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408" t="s">
        <v>27</v>
      </c>
      <c r="B19" s="409"/>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10"/>
      <c r="AE19" s="83"/>
      <c r="AF19" s="83"/>
    </row>
    <row r="20" spans="1:41" ht="32.1" customHeight="1" thickBot="1" x14ac:dyDescent="0.3">
      <c r="A20" s="82"/>
      <c r="B20" s="60"/>
      <c r="C20" s="411" t="s">
        <v>28</v>
      </c>
      <c r="D20" s="412"/>
      <c r="E20" s="412"/>
      <c r="F20" s="412"/>
      <c r="G20" s="412"/>
      <c r="H20" s="412"/>
      <c r="I20" s="412"/>
      <c r="J20" s="412"/>
      <c r="K20" s="412"/>
      <c r="L20" s="412"/>
      <c r="M20" s="412"/>
      <c r="N20" s="412"/>
      <c r="O20" s="412"/>
      <c r="P20" s="413"/>
      <c r="Q20" s="414" t="s">
        <v>29</v>
      </c>
      <c r="R20" s="415"/>
      <c r="S20" s="415"/>
      <c r="T20" s="415"/>
      <c r="U20" s="415"/>
      <c r="V20" s="415"/>
      <c r="W20" s="415"/>
      <c r="X20" s="415"/>
      <c r="Y20" s="415"/>
      <c r="Z20" s="415"/>
      <c r="AA20" s="415"/>
      <c r="AB20" s="415"/>
      <c r="AC20" s="415"/>
      <c r="AD20" s="416"/>
      <c r="AE20" s="83"/>
      <c r="AF20" s="83"/>
    </row>
    <row r="21" spans="1:41" ht="32.1" customHeight="1" thickBot="1" x14ac:dyDescent="0.3">
      <c r="A21" s="59"/>
      <c r="B21" s="54"/>
      <c r="C21" s="160" t="s">
        <v>30</v>
      </c>
      <c r="D21" s="161" t="s">
        <v>31</v>
      </c>
      <c r="E21" s="161" t="s">
        <v>32</v>
      </c>
      <c r="F21" s="161" t="s">
        <v>33</v>
      </c>
      <c r="G21" s="161" t="s">
        <v>34</v>
      </c>
      <c r="H21" s="161" t="s">
        <v>35</v>
      </c>
      <c r="I21" s="161" t="s">
        <v>8</v>
      </c>
      <c r="J21" s="161" t="s">
        <v>36</v>
      </c>
      <c r="K21" s="161" t="s">
        <v>37</v>
      </c>
      <c r="L21" s="161" t="s">
        <v>38</v>
      </c>
      <c r="M21" s="161" t="s">
        <v>39</v>
      </c>
      <c r="N21" s="161" t="s">
        <v>40</v>
      </c>
      <c r="O21" s="161" t="s">
        <v>41</v>
      </c>
      <c r="P21" s="162" t="s">
        <v>42</v>
      </c>
      <c r="Q21" s="160" t="s">
        <v>30</v>
      </c>
      <c r="R21" s="161" t="s">
        <v>31</v>
      </c>
      <c r="S21" s="161" t="s">
        <v>32</v>
      </c>
      <c r="T21" s="161" t="s">
        <v>33</v>
      </c>
      <c r="U21" s="161" t="s">
        <v>34</v>
      </c>
      <c r="V21" s="161" t="s">
        <v>35</v>
      </c>
      <c r="W21" s="161" t="s">
        <v>8</v>
      </c>
      <c r="X21" s="161" t="s">
        <v>36</v>
      </c>
      <c r="Y21" s="161" t="s">
        <v>37</v>
      </c>
      <c r="Z21" s="161" t="s">
        <v>38</v>
      </c>
      <c r="AA21" s="161" t="s">
        <v>39</v>
      </c>
      <c r="AB21" s="161" t="s">
        <v>40</v>
      </c>
      <c r="AC21" s="161" t="s">
        <v>41</v>
      </c>
      <c r="AD21" s="162" t="s">
        <v>42</v>
      </c>
      <c r="AE21" s="3"/>
      <c r="AF21" s="3"/>
    </row>
    <row r="22" spans="1:41" ht="32.1" customHeight="1" x14ac:dyDescent="0.25">
      <c r="A22" s="364" t="s">
        <v>43</v>
      </c>
      <c r="B22" s="369"/>
      <c r="C22" s="182">
        <f>18097638+2574687</f>
        <v>20672325</v>
      </c>
      <c r="D22" s="180"/>
      <c r="E22" s="180"/>
      <c r="F22" s="180"/>
      <c r="G22" s="180"/>
      <c r="H22" s="180"/>
      <c r="I22" s="180"/>
      <c r="J22" s="180"/>
      <c r="K22" s="180"/>
      <c r="L22" s="180"/>
      <c r="M22" s="180"/>
      <c r="N22" s="180"/>
      <c r="O22" s="180">
        <f>SUM(C22:N22)</f>
        <v>20672325</v>
      </c>
      <c r="P22" s="183"/>
      <c r="Q22" s="182">
        <v>284502500</v>
      </c>
      <c r="R22" s="180">
        <v>31350000</v>
      </c>
      <c r="S22" s="180"/>
      <c r="T22" s="180"/>
      <c r="U22" s="180">
        <v>2004400</v>
      </c>
      <c r="V22" s="180"/>
      <c r="W22" s="180">
        <v>18036670</v>
      </c>
      <c r="X22" s="180"/>
      <c r="Y22" s="180"/>
      <c r="Z22" s="180"/>
      <c r="AA22" s="180"/>
      <c r="AB22" s="180"/>
      <c r="AC22" s="180">
        <f>SUM(Q22:AB22)</f>
        <v>335893570</v>
      </c>
      <c r="AD22" s="187"/>
      <c r="AE22" s="3"/>
      <c r="AF22" s="3"/>
    </row>
    <row r="23" spans="1:41" ht="32.1" customHeight="1" x14ac:dyDescent="0.25">
      <c r="A23" s="365" t="s">
        <v>44</v>
      </c>
      <c r="B23" s="397"/>
      <c r="C23" s="177"/>
      <c r="D23" s="176"/>
      <c r="E23" s="176"/>
      <c r="F23" s="176"/>
      <c r="G23" s="176"/>
      <c r="H23" s="176"/>
      <c r="I23" s="176"/>
      <c r="J23" s="176"/>
      <c r="K23" s="176"/>
      <c r="L23" s="176"/>
      <c r="M23" s="176"/>
      <c r="N23" s="176"/>
      <c r="O23" s="176">
        <f>SUM(C23:N23)</f>
        <v>0</v>
      </c>
      <c r="P23" s="195" t="str">
        <f>IFERROR(O23/(SUMIF(C23:N23,"&gt;0",C22:N22))," ")</f>
        <v xml:space="preserve"> </v>
      </c>
      <c r="Q23" s="177">
        <v>218952500</v>
      </c>
      <c r="R23" s="176">
        <v>96900000</v>
      </c>
      <c r="S23" s="176">
        <v>-6125083</v>
      </c>
      <c r="T23" s="176">
        <v>-6650000</v>
      </c>
      <c r="U23" s="176">
        <v>4830567</v>
      </c>
      <c r="V23" s="176"/>
      <c r="W23" s="176">
        <v>24000000</v>
      </c>
      <c r="X23" s="176"/>
      <c r="Y23" s="176"/>
      <c r="Z23" s="176"/>
      <c r="AA23" s="176"/>
      <c r="AB23" s="176"/>
      <c r="AC23" s="258">
        <f>SUM(Q23:AB23)</f>
        <v>331907984</v>
      </c>
      <c r="AD23" s="783">
        <f>IFERROR(AC23/(SUMIF(Q23:AB23,"&gt;0",Q22:AB22))," ")</f>
        <v>0.98813437839849094</v>
      </c>
      <c r="AE23" s="3"/>
      <c r="AF23" s="3"/>
    </row>
    <row r="24" spans="1:41" ht="32.1" customHeight="1" x14ac:dyDescent="0.25">
      <c r="A24" s="365" t="s">
        <v>45</v>
      </c>
      <c r="B24" s="397"/>
      <c r="C24" s="177">
        <v>5133518</v>
      </c>
      <c r="D24" s="176">
        <f>1000000+314120</f>
        <v>1314120</v>
      </c>
      <c r="E24" s="176">
        <v>2574687</v>
      </c>
      <c r="F24" s="176">
        <v>10000000</v>
      </c>
      <c r="G24" s="176"/>
      <c r="H24" s="176"/>
      <c r="I24" s="176"/>
      <c r="J24" s="176">
        <v>1650000</v>
      </c>
      <c r="K24" s="176"/>
      <c r="L24" s="176"/>
      <c r="M24" s="176"/>
      <c r="N24" s="176"/>
      <c r="O24" s="258">
        <f>SUM(C24:N24)</f>
        <v>20672325</v>
      </c>
      <c r="P24" s="181"/>
      <c r="Q24" s="177"/>
      <c r="R24" s="176">
        <v>15415000</v>
      </c>
      <c r="S24" s="176">
        <f>24462500+2850000</f>
        <v>27312500</v>
      </c>
      <c r="T24" s="176">
        <f t="shared" ref="T24:AA24" si="0">24462500+2850000</f>
        <v>27312500</v>
      </c>
      <c r="U24" s="176">
        <f t="shared" si="0"/>
        <v>27312500</v>
      </c>
      <c r="V24" s="176">
        <f>24462500+2850000+2004400</f>
        <v>29316900</v>
      </c>
      <c r="W24" s="176">
        <f>24462500+2850000+18036670</f>
        <v>45349170</v>
      </c>
      <c r="X24" s="176">
        <f t="shared" si="0"/>
        <v>27312500</v>
      </c>
      <c r="Y24" s="176">
        <f t="shared" si="0"/>
        <v>27312500</v>
      </c>
      <c r="Z24" s="176">
        <f t="shared" si="0"/>
        <v>27312500</v>
      </c>
      <c r="AA24" s="176">
        <f t="shared" si="0"/>
        <v>27312500</v>
      </c>
      <c r="AB24" s="176">
        <f>48925000+5700000</f>
        <v>54625000</v>
      </c>
      <c r="AC24" s="176">
        <f>SUM(Q24:AB24)</f>
        <v>335893570</v>
      </c>
      <c r="AD24" s="185"/>
      <c r="AE24" s="3"/>
      <c r="AF24" s="3"/>
    </row>
    <row r="25" spans="1:41" ht="32.1" customHeight="1" thickBot="1" x14ac:dyDescent="0.3">
      <c r="A25" s="402" t="s">
        <v>46</v>
      </c>
      <c r="B25" s="403"/>
      <c r="C25" s="178">
        <v>7599885</v>
      </c>
      <c r="D25" s="179">
        <v>1000000</v>
      </c>
      <c r="E25" s="179">
        <v>422440</v>
      </c>
      <c r="F25" s="179">
        <v>10000000</v>
      </c>
      <c r="G25" s="179"/>
      <c r="H25" s="179"/>
      <c r="I25" s="179"/>
      <c r="J25" s="179"/>
      <c r="K25" s="179"/>
      <c r="L25" s="179"/>
      <c r="M25" s="179"/>
      <c r="N25" s="179"/>
      <c r="O25" s="179">
        <f>SUM(C25:N25)</f>
        <v>19022325</v>
      </c>
      <c r="P25" s="184">
        <f>IFERROR(O25/(SUMIF(C25:N25,"&gt;0",C24:N24))," ")</f>
        <v>1</v>
      </c>
      <c r="Q25" s="178"/>
      <c r="R25" s="179">
        <v>6439917</v>
      </c>
      <c r="S25" s="179">
        <v>23512500</v>
      </c>
      <c r="T25" s="179">
        <v>27122500</v>
      </c>
      <c r="U25" s="179">
        <v>27502500</v>
      </c>
      <c r="V25" s="179">
        <v>27312500</v>
      </c>
      <c r="W25" s="179">
        <v>32143067</v>
      </c>
      <c r="X25" s="179"/>
      <c r="Y25" s="179"/>
      <c r="Z25" s="179"/>
      <c r="AA25" s="179"/>
      <c r="AB25" s="179"/>
      <c r="AC25" s="179">
        <f>SUM(Q25:AB25)</f>
        <v>144032984</v>
      </c>
      <c r="AD25" s="784">
        <f>IFERROR(AC25/(SUMIF(Q25:AB25,"&gt;0",Q24:AB24))," ")</f>
        <v>0.83731066942365584</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3.950000000000003" customHeight="1" x14ac:dyDescent="0.25">
      <c r="A27" s="404" t="s">
        <v>47</v>
      </c>
      <c r="B27" s="405"/>
      <c r="C27" s="406"/>
      <c r="D27" s="406"/>
      <c r="E27" s="406"/>
      <c r="F27" s="406"/>
      <c r="G27" s="406"/>
      <c r="H27" s="406"/>
      <c r="I27" s="406"/>
      <c r="J27" s="406"/>
      <c r="K27" s="406"/>
      <c r="L27" s="406"/>
      <c r="M27" s="406"/>
      <c r="N27" s="406"/>
      <c r="O27" s="406"/>
      <c r="P27" s="406"/>
      <c r="Q27" s="406"/>
      <c r="R27" s="406"/>
      <c r="S27" s="406"/>
      <c r="T27" s="406"/>
      <c r="U27" s="406"/>
      <c r="V27" s="406"/>
      <c r="W27" s="406"/>
      <c r="X27" s="406"/>
      <c r="Y27" s="406"/>
      <c r="Z27" s="406"/>
      <c r="AA27" s="406"/>
      <c r="AB27" s="406"/>
      <c r="AC27" s="406"/>
      <c r="AD27" s="407"/>
    </row>
    <row r="28" spans="1:41" ht="15" customHeight="1" x14ac:dyDescent="0.25">
      <c r="A28" s="392" t="s">
        <v>48</v>
      </c>
      <c r="B28" s="372" t="s">
        <v>49</v>
      </c>
      <c r="C28" s="394"/>
      <c r="D28" s="397" t="s">
        <v>50</v>
      </c>
      <c r="E28" s="398"/>
      <c r="F28" s="398"/>
      <c r="G28" s="398"/>
      <c r="H28" s="398"/>
      <c r="I28" s="398"/>
      <c r="J28" s="398"/>
      <c r="K28" s="398"/>
      <c r="L28" s="398"/>
      <c r="M28" s="398"/>
      <c r="N28" s="398"/>
      <c r="O28" s="399"/>
      <c r="P28" s="400" t="s">
        <v>41</v>
      </c>
      <c r="Q28" s="400" t="s">
        <v>51</v>
      </c>
      <c r="R28" s="400"/>
      <c r="S28" s="400"/>
      <c r="T28" s="400"/>
      <c r="U28" s="400"/>
      <c r="V28" s="400"/>
      <c r="W28" s="400"/>
      <c r="X28" s="400"/>
      <c r="Y28" s="400"/>
      <c r="Z28" s="400"/>
      <c r="AA28" s="400"/>
      <c r="AB28" s="400"/>
      <c r="AC28" s="400"/>
      <c r="AD28" s="401"/>
    </row>
    <row r="29" spans="1:41" ht="27" customHeight="1" x14ac:dyDescent="0.25">
      <c r="A29" s="393"/>
      <c r="B29" s="395"/>
      <c r="C29" s="396"/>
      <c r="D29" s="88" t="s">
        <v>30</v>
      </c>
      <c r="E29" s="88" t="s">
        <v>31</v>
      </c>
      <c r="F29" s="88" t="s">
        <v>32</v>
      </c>
      <c r="G29" s="88" t="s">
        <v>33</v>
      </c>
      <c r="H29" s="88" t="s">
        <v>34</v>
      </c>
      <c r="I29" s="88" t="s">
        <v>35</v>
      </c>
      <c r="J29" s="88" t="s">
        <v>8</v>
      </c>
      <c r="K29" s="88" t="s">
        <v>36</v>
      </c>
      <c r="L29" s="88" t="s">
        <v>37</v>
      </c>
      <c r="M29" s="88" t="s">
        <v>38</v>
      </c>
      <c r="N29" s="88" t="s">
        <v>39</v>
      </c>
      <c r="O29" s="88" t="s">
        <v>40</v>
      </c>
      <c r="P29" s="399"/>
      <c r="Q29" s="400"/>
      <c r="R29" s="400"/>
      <c r="S29" s="400"/>
      <c r="T29" s="400"/>
      <c r="U29" s="400"/>
      <c r="V29" s="400"/>
      <c r="W29" s="400"/>
      <c r="X29" s="400"/>
      <c r="Y29" s="400"/>
      <c r="Z29" s="400"/>
      <c r="AA29" s="400"/>
      <c r="AB29" s="400"/>
      <c r="AC29" s="400"/>
      <c r="AD29" s="401"/>
    </row>
    <row r="30" spans="1:41" ht="54.75" customHeight="1" thickBot="1" x14ac:dyDescent="0.3">
      <c r="A30" s="85" t="str">
        <f>C17</f>
        <v>4 - Realizar el seguimiento de 2 Políticas Públicas lideradas por la Secretaría Distrital de la Mujer</v>
      </c>
      <c r="B30" s="439" t="s">
        <v>52</v>
      </c>
      <c r="C30" s="440"/>
      <c r="D30" s="89"/>
      <c r="E30" s="89"/>
      <c r="F30" s="89"/>
      <c r="G30" s="89"/>
      <c r="H30" s="89"/>
      <c r="I30" s="89"/>
      <c r="J30" s="89"/>
      <c r="K30" s="89"/>
      <c r="L30" s="89"/>
      <c r="M30" s="89"/>
      <c r="N30" s="89"/>
      <c r="O30" s="89"/>
      <c r="P30" s="86">
        <f>SUM(D30:O30)</f>
        <v>0</v>
      </c>
      <c r="Q30" s="441"/>
      <c r="R30" s="441"/>
      <c r="S30" s="441"/>
      <c r="T30" s="441"/>
      <c r="U30" s="441"/>
      <c r="V30" s="441"/>
      <c r="W30" s="441"/>
      <c r="X30" s="441"/>
      <c r="Y30" s="441"/>
      <c r="Z30" s="441"/>
      <c r="AA30" s="441"/>
      <c r="AB30" s="441"/>
      <c r="AC30" s="441"/>
      <c r="AD30" s="442"/>
    </row>
    <row r="31" spans="1:41" ht="45" customHeight="1" x14ac:dyDescent="0.25">
      <c r="A31" s="443" t="s">
        <v>53</v>
      </c>
      <c r="B31" s="444"/>
      <c r="C31" s="444"/>
      <c r="D31" s="444"/>
      <c r="E31" s="444"/>
      <c r="F31" s="444"/>
      <c r="G31" s="444"/>
      <c r="H31" s="444"/>
      <c r="I31" s="444"/>
      <c r="J31" s="444"/>
      <c r="K31" s="444"/>
      <c r="L31" s="444"/>
      <c r="M31" s="444"/>
      <c r="N31" s="444"/>
      <c r="O31" s="444"/>
      <c r="P31" s="444"/>
      <c r="Q31" s="444"/>
      <c r="R31" s="444"/>
      <c r="S31" s="444"/>
      <c r="T31" s="444"/>
      <c r="U31" s="444"/>
      <c r="V31" s="444"/>
      <c r="W31" s="444"/>
      <c r="X31" s="444"/>
      <c r="Y31" s="444"/>
      <c r="Z31" s="444"/>
      <c r="AA31" s="444"/>
      <c r="AB31" s="444"/>
      <c r="AC31" s="444"/>
      <c r="AD31" s="445"/>
    </row>
    <row r="32" spans="1:41" ht="23.1" customHeight="1" x14ac:dyDescent="0.25">
      <c r="A32" s="365" t="s">
        <v>54</v>
      </c>
      <c r="B32" s="400" t="s">
        <v>55</v>
      </c>
      <c r="C32" s="400" t="s">
        <v>49</v>
      </c>
      <c r="D32" s="400" t="s">
        <v>56</v>
      </c>
      <c r="E32" s="400"/>
      <c r="F32" s="400"/>
      <c r="G32" s="400"/>
      <c r="H32" s="400"/>
      <c r="I32" s="400"/>
      <c r="J32" s="400"/>
      <c r="K32" s="400"/>
      <c r="L32" s="400"/>
      <c r="M32" s="400"/>
      <c r="N32" s="400"/>
      <c r="O32" s="400"/>
      <c r="P32" s="400"/>
      <c r="Q32" s="400" t="s">
        <v>57</v>
      </c>
      <c r="R32" s="400"/>
      <c r="S32" s="400"/>
      <c r="T32" s="400"/>
      <c r="U32" s="400"/>
      <c r="V32" s="400"/>
      <c r="W32" s="400"/>
      <c r="X32" s="400"/>
      <c r="Y32" s="400"/>
      <c r="Z32" s="400"/>
      <c r="AA32" s="400"/>
      <c r="AB32" s="400"/>
      <c r="AC32" s="400"/>
      <c r="AD32" s="401"/>
      <c r="AG32" s="87"/>
      <c r="AH32" s="87"/>
      <c r="AI32" s="87"/>
      <c r="AJ32" s="87"/>
      <c r="AK32" s="87"/>
      <c r="AL32" s="87"/>
      <c r="AM32" s="87"/>
      <c r="AN32" s="87"/>
      <c r="AO32" s="87"/>
    </row>
    <row r="33" spans="1:41" ht="27" customHeight="1" x14ac:dyDescent="0.25">
      <c r="A33" s="365"/>
      <c r="B33" s="400"/>
      <c r="C33" s="446"/>
      <c r="D33" s="88" t="s">
        <v>30</v>
      </c>
      <c r="E33" s="88" t="s">
        <v>31</v>
      </c>
      <c r="F33" s="88" t="s">
        <v>32</v>
      </c>
      <c r="G33" s="88" t="s">
        <v>33</v>
      </c>
      <c r="H33" s="88" t="s">
        <v>34</v>
      </c>
      <c r="I33" s="88" t="s">
        <v>35</v>
      </c>
      <c r="J33" s="88" t="s">
        <v>8</v>
      </c>
      <c r="K33" s="88" t="s">
        <v>36</v>
      </c>
      <c r="L33" s="88" t="s">
        <v>37</v>
      </c>
      <c r="M33" s="88" t="s">
        <v>38</v>
      </c>
      <c r="N33" s="88" t="s">
        <v>39</v>
      </c>
      <c r="O33" s="88" t="s">
        <v>40</v>
      </c>
      <c r="P33" s="88" t="s">
        <v>41</v>
      </c>
      <c r="Q33" s="400" t="s">
        <v>58</v>
      </c>
      <c r="R33" s="400"/>
      <c r="S33" s="400"/>
      <c r="T33" s="400" t="s">
        <v>59</v>
      </c>
      <c r="U33" s="400"/>
      <c r="V33" s="400"/>
      <c r="W33" s="395" t="s">
        <v>60</v>
      </c>
      <c r="X33" s="447"/>
      <c r="Y33" s="447"/>
      <c r="Z33" s="396"/>
      <c r="AA33" s="395" t="s">
        <v>61</v>
      </c>
      <c r="AB33" s="447"/>
      <c r="AC33" s="447"/>
      <c r="AD33" s="448"/>
      <c r="AG33" s="87"/>
      <c r="AH33" s="87"/>
      <c r="AI33" s="87"/>
      <c r="AJ33" s="87"/>
      <c r="AK33" s="87"/>
      <c r="AL33" s="87"/>
      <c r="AM33" s="87"/>
      <c r="AN33" s="87"/>
      <c r="AO33" s="87"/>
    </row>
    <row r="34" spans="1:41" ht="45" customHeight="1" x14ac:dyDescent="0.25">
      <c r="A34" s="507" t="str">
        <f>A30</f>
        <v>4 - Realizar el seguimiento de 2 Políticas Públicas lideradas por la Secretaría Distrital de la Mujer</v>
      </c>
      <c r="B34" s="497">
        <v>0.15</v>
      </c>
      <c r="C34" s="234" t="s">
        <v>62</v>
      </c>
      <c r="D34" s="235">
        <v>2</v>
      </c>
      <c r="E34" s="235">
        <v>2</v>
      </c>
      <c r="F34" s="235">
        <v>2</v>
      </c>
      <c r="G34" s="235">
        <v>2</v>
      </c>
      <c r="H34" s="235">
        <v>2</v>
      </c>
      <c r="I34" s="235">
        <v>2</v>
      </c>
      <c r="J34" s="235">
        <v>2</v>
      </c>
      <c r="K34" s="235">
        <v>2</v>
      </c>
      <c r="L34" s="235">
        <v>2</v>
      </c>
      <c r="M34" s="235">
        <v>2</v>
      </c>
      <c r="N34" s="235">
        <v>2</v>
      </c>
      <c r="O34" s="235">
        <v>2</v>
      </c>
      <c r="P34" s="236">
        <v>2</v>
      </c>
      <c r="Q34" s="509" t="s">
        <v>589</v>
      </c>
      <c r="R34" s="510"/>
      <c r="S34" s="511"/>
      <c r="T34" s="515" t="s">
        <v>111</v>
      </c>
      <c r="U34" s="516"/>
      <c r="V34" s="517"/>
      <c r="W34" s="503" t="s">
        <v>63</v>
      </c>
      <c r="X34" s="386"/>
      <c r="Y34" s="386"/>
      <c r="Z34" s="387"/>
      <c r="AA34" s="503" t="s">
        <v>112</v>
      </c>
      <c r="AB34" s="386"/>
      <c r="AC34" s="386"/>
      <c r="AD34" s="505"/>
      <c r="AG34" s="87"/>
      <c r="AH34" s="87"/>
      <c r="AI34" s="87"/>
      <c r="AJ34" s="87"/>
      <c r="AK34" s="87"/>
      <c r="AL34" s="87"/>
      <c r="AM34" s="87"/>
      <c r="AN34" s="87"/>
      <c r="AO34" s="87"/>
    </row>
    <row r="35" spans="1:41" ht="129" customHeight="1" x14ac:dyDescent="0.25">
      <c r="A35" s="508"/>
      <c r="B35" s="498"/>
      <c r="C35" s="237" t="s">
        <v>65</v>
      </c>
      <c r="D35" s="253">
        <v>2</v>
      </c>
      <c r="E35" s="253">
        <v>2</v>
      </c>
      <c r="F35" s="253">
        <v>2</v>
      </c>
      <c r="G35" s="253">
        <v>2</v>
      </c>
      <c r="H35" s="253">
        <v>2</v>
      </c>
      <c r="I35" s="303">
        <v>2</v>
      </c>
      <c r="J35" s="303">
        <v>2</v>
      </c>
      <c r="K35" s="238"/>
      <c r="L35" s="238"/>
      <c r="M35" s="238"/>
      <c r="N35" s="238"/>
      <c r="O35" s="238"/>
      <c r="P35" s="301">
        <v>2</v>
      </c>
      <c r="Q35" s="512"/>
      <c r="R35" s="513"/>
      <c r="S35" s="514"/>
      <c r="T35" s="518"/>
      <c r="U35" s="519"/>
      <c r="V35" s="520"/>
      <c r="W35" s="504"/>
      <c r="X35" s="388"/>
      <c r="Y35" s="388"/>
      <c r="Z35" s="389"/>
      <c r="AA35" s="504"/>
      <c r="AB35" s="388"/>
      <c r="AC35" s="388"/>
      <c r="AD35" s="506"/>
      <c r="AE35" s="49"/>
      <c r="AG35" s="87"/>
      <c r="AH35" s="87"/>
      <c r="AI35" s="87"/>
      <c r="AJ35" s="87"/>
      <c r="AK35" s="87"/>
      <c r="AL35" s="87"/>
      <c r="AM35" s="87"/>
      <c r="AN35" s="87"/>
      <c r="AO35" s="87"/>
    </row>
    <row r="36" spans="1:41" ht="26.1" customHeight="1" x14ac:dyDescent="0.25">
      <c r="A36" s="535" t="s">
        <v>66</v>
      </c>
      <c r="B36" s="537" t="s">
        <v>67</v>
      </c>
      <c r="C36" s="539" t="s">
        <v>68</v>
      </c>
      <c r="D36" s="539"/>
      <c r="E36" s="539"/>
      <c r="F36" s="539"/>
      <c r="G36" s="539"/>
      <c r="H36" s="539"/>
      <c r="I36" s="539"/>
      <c r="J36" s="539"/>
      <c r="K36" s="539"/>
      <c r="L36" s="539"/>
      <c r="M36" s="539"/>
      <c r="N36" s="539"/>
      <c r="O36" s="539"/>
      <c r="P36" s="539"/>
      <c r="Q36" s="521" t="s">
        <v>69</v>
      </c>
      <c r="R36" s="522"/>
      <c r="S36" s="522"/>
      <c r="T36" s="522"/>
      <c r="U36" s="522"/>
      <c r="V36" s="522"/>
      <c r="W36" s="522"/>
      <c r="X36" s="522"/>
      <c r="Y36" s="522"/>
      <c r="Z36" s="522"/>
      <c r="AA36" s="522"/>
      <c r="AB36" s="522"/>
      <c r="AC36" s="522"/>
      <c r="AD36" s="523"/>
      <c r="AG36" s="87"/>
      <c r="AH36" s="87"/>
      <c r="AI36" s="87"/>
      <c r="AJ36" s="87"/>
      <c r="AK36" s="87"/>
      <c r="AL36" s="87"/>
      <c r="AM36" s="87"/>
      <c r="AN36" s="87"/>
      <c r="AO36" s="87"/>
    </row>
    <row r="37" spans="1:41" ht="26.1" customHeight="1" x14ac:dyDescent="0.25">
      <c r="A37" s="536"/>
      <c r="B37" s="538"/>
      <c r="C37" s="239" t="s">
        <v>70</v>
      </c>
      <c r="D37" s="239" t="s">
        <v>71</v>
      </c>
      <c r="E37" s="239" t="s">
        <v>72</v>
      </c>
      <c r="F37" s="239" t="s">
        <v>73</v>
      </c>
      <c r="G37" s="239" t="s">
        <v>74</v>
      </c>
      <c r="H37" s="239" t="s">
        <v>75</v>
      </c>
      <c r="I37" s="239" t="s">
        <v>76</v>
      </c>
      <c r="J37" s="239" t="s">
        <v>77</v>
      </c>
      <c r="K37" s="239" t="s">
        <v>78</v>
      </c>
      <c r="L37" s="239" t="s">
        <v>79</v>
      </c>
      <c r="M37" s="239" t="s">
        <v>80</v>
      </c>
      <c r="N37" s="239" t="s">
        <v>81</v>
      </c>
      <c r="O37" s="239" t="s">
        <v>82</v>
      </c>
      <c r="P37" s="239" t="s">
        <v>83</v>
      </c>
      <c r="Q37" s="524" t="s">
        <v>84</v>
      </c>
      <c r="R37" s="525"/>
      <c r="S37" s="525"/>
      <c r="T37" s="525"/>
      <c r="U37" s="525"/>
      <c r="V37" s="525"/>
      <c r="W37" s="525"/>
      <c r="X37" s="525"/>
      <c r="Y37" s="525"/>
      <c r="Z37" s="525"/>
      <c r="AA37" s="525"/>
      <c r="AB37" s="525"/>
      <c r="AC37" s="525"/>
      <c r="AD37" s="526"/>
      <c r="AG37" s="94"/>
      <c r="AH37" s="94"/>
      <c r="AI37" s="94"/>
      <c r="AJ37" s="94"/>
      <c r="AK37" s="94"/>
      <c r="AL37" s="94"/>
      <c r="AM37" s="94"/>
      <c r="AN37" s="94"/>
      <c r="AO37" s="94"/>
    </row>
    <row r="38" spans="1:41" ht="108" customHeight="1" x14ac:dyDescent="0.25">
      <c r="A38" s="499" t="s">
        <v>113</v>
      </c>
      <c r="B38" s="501">
        <v>8</v>
      </c>
      <c r="C38" s="234" t="s">
        <v>62</v>
      </c>
      <c r="D38" s="240">
        <v>0.05</v>
      </c>
      <c r="E38" s="240">
        <v>0.08</v>
      </c>
      <c r="F38" s="240">
        <v>0.08</v>
      </c>
      <c r="G38" s="240">
        <v>0.09</v>
      </c>
      <c r="H38" s="240">
        <v>0.08</v>
      </c>
      <c r="I38" s="240">
        <v>0.08</v>
      </c>
      <c r="J38" s="240">
        <v>0.09</v>
      </c>
      <c r="K38" s="240">
        <v>0.09</v>
      </c>
      <c r="L38" s="240">
        <v>0.09</v>
      </c>
      <c r="M38" s="240">
        <v>0.09</v>
      </c>
      <c r="N38" s="240">
        <v>0.09</v>
      </c>
      <c r="O38" s="240">
        <v>0.09</v>
      </c>
      <c r="P38" s="241">
        <f>SUM(D38:O38)</f>
        <v>0.99999999999999989</v>
      </c>
      <c r="Q38" s="312" t="s">
        <v>114</v>
      </c>
      <c r="R38" s="313"/>
      <c r="S38" s="313"/>
      <c r="T38" s="313"/>
      <c r="U38" s="313"/>
      <c r="V38" s="313"/>
      <c r="W38" s="313"/>
      <c r="X38" s="313"/>
      <c r="Y38" s="313"/>
      <c r="Z38" s="313"/>
      <c r="AA38" s="313"/>
      <c r="AB38" s="313"/>
      <c r="AC38" s="313"/>
      <c r="AD38" s="314"/>
      <c r="AE38" s="97"/>
      <c r="AG38" s="98"/>
      <c r="AH38" s="98"/>
      <c r="AI38" s="98"/>
      <c r="AJ38" s="98"/>
      <c r="AK38" s="98"/>
      <c r="AL38" s="98"/>
      <c r="AM38" s="98"/>
      <c r="AN38" s="98"/>
      <c r="AO38" s="98"/>
    </row>
    <row r="39" spans="1:41" ht="108" customHeight="1" x14ac:dyDescent="0.25">
      <c r="A39" s="500"/>
      <c r="B39" s="502"/>
      <c r="C39" s="242" t="s">
        <v>65</v>
      </c>
      <c r="D39" s="243">
        <v>0.05</v>
      </c>
      <c r="E39" s="243">
        <v>0.08</v>
      </c>
      <c r="F39" s="243">
        <v>0.08</v>
      </c>
      <c r="G39" s="243">
        <v>0.09</v>
      </c>
      <c r="H39" s="243">
        <v>0.08</v>
      </c>
      <c r="I39" s="243">
        <v>0.08</v>
      </c>
      <c r="J39" s="243">
        <v>0.09</v>
      </c>
      <c r="K39" s="243"/>
      <c r="L39" s="243"/>
      <c r="M39" s="243"/>
      <c r="N39" s="243"/>
      <c r="O39" s="243"/>
      <c r="P39" s="244">
        <f>SUM(D39:O39)</f>
        <v>0.55000000000000004</v>
      </c>
      <c r="Q39" s="527" t="s">
        <v>115</v>
      </c>
      <c r="R39" s="528"/>
      <c r="S39" s="528"/>
      <c r="T39" s="528"/>
      <c r="U39" s="528"/>
      <c r="V39" s="528"/>
      <c r="W39" s="528"/>
      <c r="X39" s="528"/>
      <c r="Y39" s="528"/>
      <c r="Z39" s="528"/>
      <c r="AA39" s="528"/>
      <c r="AB39" s="528"/>
      <c r="AC39" s="528"/>
      <c r="AD39" s="529"/>
      <c r="AE39" s="97"/>
    </row>
    <row r="40" spans="1:41" ht="108" customHeight="1" x14ac:dyDescent="0.25">
      <c r="A40" s="531" t="s">
        <v>116</v>
      </c>
      <c r="B40" s="533">
        <v>7</v>
      </c>
      <c r="C40" s="245" t="s">
        <v>62</v>
      </c>
      <c r="D40" s="240">
        <v>0.05</v>
      </c>
      <c r="E40" s="240">
        <v>0.08</v>
      </c>
      <c r="F40" s="240">
        <v>0.08</v>
      </c>
      <c r="G40" s="240">
        <v>0.09</v>
      </c>
      <c r="H40" s="240">
        <v>0.08</v>
      </c>
      <c r="I40" s="240">
        <v>0.08</v>
      </c>
      <c r="J40" s="240">
        <v>0.09</v>
      </c>
      <c r="K40" s="240">
        <v>0.09</v>
      </c>
      <c r="L40" s="240">
        <v>0.09</v>
      </c>
      <c r="M40" s="240">
        <v>0.09</v>
      </c>
      <c r="N40" s="240">
        <v>0.09</v>
      </c>
      <c r="O40" s="240">
        <v>0.09</v>
      </c>
      <c r="P40" s="244">
        <f>SUM(D40:O40)</f>
        <v>0.99999999999999989</v>
      </c>
      <c r="Q40" s="334" t="s">
        <v>117</v>
      </c>
      <c r="R40" s="313"/>
      <c r="S40" s="313"/>
      <c r="T40" s="313"/>
      <c r="U40" s="313"/>
      <c r="V40" s="313"/>
      <c r="W40" s="313"/>
      <c r="X40" s="313"/>
      <c r="Y40" s="313"/>
      <c r="Z40" s="313"/>
      <c r="AA40" s="313"/>
      <c r="AB40" s="313"/>
      <c r="AC40" s="313"/>
      <c r="AD40" s="530"/>
      <c r="AE40" s="97"/>
    </row>
    <row r="41" spans="1:41" ht="108" customHeight="1" thickBot="1" x14ac:dyDescent="0.3">
      <c r="A41" s="532"/>
      <c r="B41" s="534"/>
      <c r="C41" s="237" t="s">
        <v>65</v>
      </c>
      <c r="D41" s="249">
        <v>0.05</v>
      </c>
      <c r="E41" s="249">
        <v>0.08</v>
      </c>
      <c r="F41" s="249">
        <v>0.08</v>
      </c>
      <c r="G41" s="249">
        <v>0.09</v>
      </c>
      <c r="H41" s="249">
        <v>0.08</v>
      </c>
      <c r="I41" s="249">
        <v>0.08</v>
      </c>
      <c r="J41" s="249">
        <v>0.09</v>
      </c>
      <c r="K41" s="249"/>
      <c r="L41" s="250"/>
      <c r="M41" s="250"/>
      <c r="N41" s="250"/>
      <c r="O41" s="250"/>
      <c r="P41" s="251">
        <f>SUM(D41:O41)</f>
        <v>0.55000000000000004</v>
      </c>
      <c r="Q41" s="540" t="s">
        <v>118</v>
      </c>
      <c r="R41" s="541"/>
      <c r="S41" s="541"/>
      <c r="T41" s="541"/>
      <c r="U41" s="541"/>
      <c r="V41" s="541"/>
      <c r="W41" s="541"/>
      <c r="X41" s="541"/>
      <c r="Y41" s="541"/>
      <c r="Z41" s="541"/>
      <c r="AA41" s="541"/>
      <c r="AB41" s="541"/>
      <c r="AC41" s="541"/>
      <c r="AD41" s="542"/>
      <c r="AE41" s="97"/>
    </row>
    <row r="42" spans="1:41" ht="28.5" customHeight="1" x14ac:dyDescent="0.25">
      <c r="A42" s="252" t="s">
        <v>109</v>
      </c>
      <c r="B42" s="252"/>
      <c r="C42" s="252"/>
      <c r="D42" s="252"/>
      <c r="E42" s="252"/>
      <c r="F42" s="252"/>
      <c r="G42" s="252"/>
      <c r="H42" s="252"/>
      <c r="I42" s="252"/>
      <c r="J42" s="252"/>
      <c r="K42" s="252"/>
      <c r="L42" s="252"/>
      <c r="M42" s="252"/>
      <c r="N42" s="252"/>
      <c r="O42" s="252"/>
      <c r="P42" s="252"/>
      <c r="Q42" s="252"/>
      <c r="R42" s="252"/>
      <c r="S42" s="252"/>
      <c r="T42" s="252"/>
      <c r="U42" s="252"/>
      <c r="V42" s="252"/>
      <c r="W42" s="252"/>
      <c r="X42" s="252"/>
      <c r="Y42" s="252"/>
      <c r="Z42" s="252"/>
      <c r="AA42" s="252"/>
      <c r="AB42" s="252"/>
      <c r="AC42" s="252"/>
      <c r="AD42" s="252"/>
    </row>
    <row r="43" spans="1:41" ht="66.75" customHeight="1" x14ac:dyDescent="0.25"/>
  </sheetData>
  <mergeCells count="78">
    <mergeCell ref="A11:B13"/>
    <mergeCell ref="C11:AD13"/>
    <mergeCell ref="A7:B9"/>
    <mergeCell ref="C7:C9"/>
    <mergeCell ref="D7:H9"/>
    <mergeCell ref="I7:J9"/>
    <mergeCell ref="K7:L9"/>
    <mergeCell ref="M7:N7"/>
    <mergeCell ref="M9:N9"/>
    <mergeCell ref="A1:A4"/>
    <mergeCell ref="B1:AA1"/>
    <mergeCell ref="O7:P7"/>
    <mergeCell ref="M8:N8"/>
    <mergeCell ref="O8:P8"/>
    <mergeCell ref="B2:AA2"/>
    <mergeCell ref="B3:AA4"/>
    <mergeCell ref="AB1:AD1"/>
    <mergeCell ref="O9:P9"/>
    <mergeCell ref="W17:X17"/>
    <mergeCell ref="Y17:AB17"/>
    <mergeCell ref="AC17:AD17"/>
    <mergeCell ref="AA15:AD15"/>
    <mergeCell ref="C16:AB16"/>
    <mergeCell ref="AB2:AD2"/>
    <mergeCell ref="AB3:AD3"/>
    <mergeCell ref="AB4:AD4"/>
    <mergeCell ref="A15:B15"/>
    <mergeCell ref="C15:K15"/>
    <mergeCell ref="L15:Q15"/>
    <mergeCell ref="R15:X15"/>
    <mergeCell ref="Y15:Z15"/>
    <mergeCell ref="A17:B17"/>
    <mergeCell ref="C17:Q17"/>
    <mergeCell ref="R17:V17"/>
    <mergeCell ref="A19:AD19"/>
    <mergeCell ref="C20:P20"/>
    <mergeCell ref="Q20:AD20"/>
    <mergeCell ref="A22:B22"/>
    <mergeCell ref="A23:B23"/>
    <mergeCell ref="B30:C30"/>
    <mergeCell ref="Q30:AD30"/>
    <mergeCell ref="A31:AD31"/>
    <mergeCell ref="A24:B24"/>
    <mergeCell ref="A25:B25"/>
    <mergeCell ref="A27:AD27"/>
    <mergeCell ref="A28:A29"/>
    <mergeCell ref="B28:C29"/>
    <mergeCell ref="D28:O28"/>
    <mergeCell ref="P28:P29"/>
    <mergeCell ref="Q28:AD29"/>
    <mergeCell ref="Q40:AD40"/>
    <mergeCell ref="A40:A41"/>
    <mergeCell ref="B40:B41"/>
    <mergeCell ref="A32:A33"/>
    <mergeCell ref="B32:B33"/>
    <mergeCell ref="C32:C33"/>
    <mergeCell ref="D32:P32"/>
    <mergeCell ref="Q32:AD32"/>
    <mergeCell ref="Q33:S33"/>
    <mergeCell ref="T33:V33"/>
    <mergeCell ref="W33:Z33"/>
    <mergeCell ref="AA33:AD33"/>
    <mergeCell ref="A36:A37"/>
    <mergeCell ref="B36:B37"/>
    <mergeCell ref="C36:P36"/>
    <mergeCell ref="Q41:AD41"/>
    <mergeCell ref="B34:B35"/>
    <mergeCell ref="A38:A39"/>
    <mergeCell ref="B38:B39"/>
    <mergeCell ref="W34:Z35"/>
    <mergeCell ref="AA34:AD35"/>
    <mergeCell ref="A34:A35"/>
    <mergeCell ref="Q34:S35"/>
    <mergeCell ref="T34:V35"/>
    <mergeCell ref="Q36:AD36"/>
    <mergeCell ref="Q37:AD37"/>
    <mergeCell ref="Q38:AD38"/>
    <mergeCell ref="Q39:AD39"/>
  </mergeCells>
  <dataValidations count="3">
    <dataValidation type="textLength" operator="lessThanOrEqual" allowBlank="1" showInputMessage="1" showErrorMessage="1" errorTitle="Máximo 2.000 caracteres" error="Máximo 2.000 caracteres" sqref="AA34 Q34 W34 T34 Q38:Q41"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6"/>
  <sheetViews>
    <sheetView showGridLines="0" topLeftCell="B30" zoomScale="60" zoomScaleNormal="60" workbookViewId="0">
      <selection activeCell="D37" sqref="D37"/>
    </sheetView>
  </sheetViews>
  <sheetFormatPr baseColWidth="10" defaultColWidth="10.85546875" defaultRowHeight="15" x14ac:dyDescent="0.25"/>
  <cols>
    <col min="1" max="1" width="38.42578125" style="50" customWidth="1"/>
    <col min="2" max="2" width="15.42578125" style="50" customWidth="1"/>
    <col min="3" max="5" width="20.7109375" style="50" customWidth="1"/>
    <col min="6" max="6" width="20.7109375" style="252" customWidth="1"/>
    <col min="7" max="14" width="20.7109375" style="50" customWidth="1"/>
    <col min="15" max="15" width="16.140625" style="50" customWidth="1"/>
    <col min="16" max="16" width="18.140625" style="50" customWidth="1"/>
    <col min="17" max="17" width="20.42578125" style="50" customWidth="1"/>
    <col min="18" max="18" width="20.5703125" style="50" customWidth="1"/>
    <col min="19" max="19" width="28.7109375" style="50" customWidth="1"/>
    <col min="20" max="20" width="22.5703125" style="50" customWidth="1"/>
    <col min="21" max="21" width="24.85546875" style="50" customWidth="1"/>
    <col min="22" max="22" width="20" style="50" customWidth="1"/>
    <col min="23"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468"/>
      <c r="B1" s="471" t="s">
        <v>0</v>
      </c>
      <c r="C1" s="472"/>
      <c r="D1" s="472"/>
      <c r="E1" s="472"/>
      <c r="F1" s="472"/>
      <c r="G1" s="472"/>
      <c r="H1" s="472"/>
      <c r="I1" s="472"/>
      <c r="J1" s="472"/>
      <c r="K1" s="472"/>
      <c r="L1" s="472"/>
      <c r="M1" s="472"/>
      <c r="N1" s="472"/>
      <c r="O1" s="472"/>
      <c r="P1" s="472"/>
      <c r="Q1" s="472"/>
      <c r="R1" s="472"/>
      <c r="S1" s="472"/>
      <c r="T1" s="472"/>
      <c r="U1" s="472"/>
      <c r="V1" s="472"/>
      <c r="W1" s="472"/>
      <c r="X1" s="472"/>
      <c r="Y1" s="472"/>
      <c r="Z1" s="472"/>
      <c r="AA1" s="473"/>
      <c r="AB1" s="482" t="s">
        <v>1</v>
      </c>
      <c r="AC1" s="483"/>
      <c r="AD1" s="484"/>
    </row>
    <row r="2" spans="1:30" ht="30.75" customHeight="1" thickBot="1" x14ac:dyDescent="0.3">
      <c r="A2" s="469"/>
      <c r="B2" s="471" t="s">
        <v>2</v>
      </c>
      <c r="C2" s="472"/>
      <c r="D2" s="472"/>
      <c r="E2" s="472"/>
      <c r="F2" s="472"/>
      <c r="G2" s="472"/>
      <c r="H2" s="472"/>
      <c r="I2" s="472"/>
      <c r="J2" s="472"/>
      <c r="K2" s="472"/>
      <c r="L2" s="472"/>
      <c r="M2" s="472"/>
      <c r="N2" s="472"/>
      <c r="O2" s="472"/>
      <c r="P2" s="472"/>
      <c r="Q2" s="472"/>
      <c r="R2" s="472"/>
      <c r="S2" s="472"/>
      <c r="T2" s="472"/>
      <c r="U2" s="472"/>
      <c r="V2" s="472"/>
      <c r="W2" s="472"/>
      <c r="X2" s="472"/>
      <c r="Y2" s="472"/>
      <c r="Z2" s="472"/>
      <c r="AA2" s="473"/>
      <c r="AB2" s="485" t="s">
        <v>3</v>
      </c>
      <c r="AC2" s="486"/>
      <c r="AD2" s="487"/>
    </row>
    <row r="3" spans="1:30" ht="24" customHeight="1" x14ac:dyDescent="0.25">
      <c r="A3" s="469"/>
      <c r="B3" s="443" t="s">
        <v>4</v>
      </c>
      <c r="C3" s="444"/>
      <c r="D3" s="444"/>
      <c r="E3" s="444"/>
      <c r="F3" s="444"/>
      <c r="G3" s="444"/>
      <c r="H3" s="444"/>
      <c r="I3" s="444"/>
      <c r="J3" s="444"/>
      <c r="K3" s="444"/>
      <c r="L3" s="444"/>
      <c r="M3" s="444"/>
      <c r="N3" s="444"/>
      <c r="O3" s="444"/>
      <c r="P3" s="444"/>
      <c r="Q3" s="444"/>
      <c r="R3" s="444"/>
      <c r="S3" s="444"/>
      <c r="T3" s="444"/>
      <c r="U3" s="444"/>
      <c r="V3" s="444"/>
      <c r="W3" s="444"/>
      <c r="X3" s="444"/>
      <c r="Y3" s="444"/>
      <c r="Z3" s="444"/>
      <c r="AA3" s="445"/>
      <c r="AB3" s="485" t="s">
        <v>5</v>
      </c>
      <c r="AC3" s="486"/>
      <c r="AD3" s="487"/>
    </row>
    <row r="4" spans="1:30" ht="21.95" customHeight="1" thickBot="1" x14ac:dyDescent="0.3">
      <c r="A4" s="470"/>
      <c r="B4" s="488"/>
      <c r="C4" s="489"/>
      <c r="D4" s="489"/>
      <c r="E4" s="489"/>
      <c r="F4" s="489"/>
      <c r="G4" s="489"/>
      <c r="H4" s="489"/>
      <c r="I4" s="489"/>
      <c r="J4" s="489"/>
      <c r="K4" s="489"/>
      <c r="L4" s="489"/>
      <c r="M4" s="489"/>
      <c r="N4" s="489"/>
      <c r="O4" s="489"/>
      <c r="P4" s="489"/>
      <c r="Q4" s="489"/>
      <c r="R4" s="489"/>
      <c r="S4" s="489"/>
      <c r="T4" s="489"/>
      <c r="U4" s="489"/>
      <c r="V4" s="489"/>
      <c r="W4" s="489"/>
      <c r="X4" s="489"/>
      <c r="Y4" s="489"/>
      <c r="Z4" s="489"/>
      <c r="AA4" s="490"/>
      <c r="AB4" s="491" t="s">
        <v>6</v>
      </c>
      <c r="AC4" s="492"/>
      <c r="AD4" s="493"/>
    </row>
    <row r="5" spans="1:30" ht="9" customHeight="1" thickBot="1" x14ac:dyDescent="0.3">
      <c r="A5" s="51"/>
      <c r="B5" s="205"/>
      <c r="C5" s="206"/>
      <c r="D5" s="54"/>
      <c r="E5" s="54"/>
      <c r="F5" s="277"/>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277"/>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428" t="s">
        <v>7</v>
      </c>
      <c r="B7" s="429"/>
      <c r="C7" s="494" t="s">
        <v>8</v>
      </c>
      <c r="D7" s="428" t="s">
        <v>9</v>
      </c>
      <c r="E7" s="436"/>
      <c r="F7" s="436"/>
      <c r="G7" s="436"/>
      <c r="H7" s="429"/>
      <c r="I7" s="593">
        <v>45139</v>
      </c>
      <c r="J7" s="594"/>
      <c r="K7" s="428" t="s">
        <v>10</v>
      </c>
      <c r="L7" s="429"/>
      <c r="M7" s="480" t="s">
        <v>11</v>
      </c>
      <c r="N7" s="481"/>
      <c r="O7" s="474"/>
      <c r="P7" s="475"/>
      <c r="Q7" s="54"/>
      <c r="R7" s="54"/>
      <c r="S7" s="54"/>
      <c r="T7" s="54"/>
      <c r="U7" s="54"/>
      <c r="V7" s="54"/>
      <c r="W7" s="54"/>
      <c r="X7" s="54"/>
      <c r="Y7" s="54"/>
      <c r="Z7" s="55"/>
      <c r="AA7" s="54"/>
      <c r="AB7" s="54"/>
      <c r="AC7" s="60"/>
      <c r="AD7" s="61"/>
    </row>
    <row r="8" spans="1:30" x14ac:dyDescent="0.25">
      <c r="A8" s="430"/>
      <c r="B8" s="431"/>
      <c r="C8" s="495"/>
      <c r="D8" s="430"/>
      <c r="E8" s="437"/>
      <c r="F8" s="437"/>
      <c r="G8" s="437"/>
      <c r="H8" s="431"/>
      <c r="I8" s="595"/>
      <c r="J8" s="596"/>
      <c r="K8" s="430"/>
      <c r="L8" s="431"/>
      <c r="M8" s="476" t="s">
        <v>12</v>
      </c>
      <c r="N8" s="477"/>
      <c r="O8" s="478"/>
      <c r="P8" s="479"/>
      <c r="Q8" s="54"/>
      <c r="R8" s="54"/>
      <c r="S8" s="54"/>
      <c r="T8" s="54"/>
      <c r="U8" s="54"/>
      <c r="V8" s="54"/>
      <c r="W8" s="54"/>
      <c r="X8" s="54"/>
      <c r="Y8" s="54"/>
      <c r="Z8" s="55"/>
      <c r="AA8" s="54"/>
      <c r="AB8" s="54"/>
      <c r="AC8" s="60"/>
      <c r="AD8" s="61"/>
    </row>
    <row r="9" spans="1:30" ht="15.75" thickBot="1" x14ac:dyDescent="0.3">
      <c r="A9" s="432"/>
      <c r="B9" s="433"/>
      <c r="C9" s="496"/>
      <c r="D9" s="432"/>
      <c r="E9" s="438"/>
      <c r="F9" s="438"/>
      <c r="G9" s="438"/>
      <c r="H9" s="433"/>
      <c r="I9" s="597"/>
      <c r="J9" s="598"/>
      <c r="K9" s="432"/>
      <c r="L9" s="433"/>
      <c r="M9" s="449" t="s">
        <v>13</v>
      </c>
      <c r="N9" s="450"/>
      <c r="O9" s="451" t="s">
        <v>14</v>
      </c>
      <c r="P9" s="452"/>
      <c r="Q9" s="54"/>
      <c r="R9" s="54"/>
      <c r="S9" s="54"/>
      <c r="T9" s="54"/>
      <c r="U9" s="54"/>
      <c r="V9" s="54"/>
      <c r="W9" s="54"/>
      <c r="X9" s="54"/>
      <c r="Y9" s="54"/>
      <c r="Z9" s="55"/>
      <c r="AA9" s="54"/>
      <c r="AB9" s="54"/>
      <c r="AC9" s="60"/>
      <c r="AD9" s="61"/>
    </row>
    <row r="10" spans="1:30" ht="15" customHeight="1" thickBot="1" x14ac:dyDescent="0.3">
      <c r="A10" s="171"/>
      <c r="B10" s="172"/>
      <c r="C10" s="172"/>
      <c r="D10" s="65"/>
      <c r="E10" s="65"/>
      <c r="F10" s="278"/>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5">
      <c r="A11" s="428" t="s">
        <v>15</v>
      </c>
      <c r="B11" s="429"/>
      <c r="C11" s="459" t="s">
        <v>16</v>
      </c>
      <c r="D11" s="460"/>
      <c r="E11" s="460"/>
      <c r="F11" s="460"/>
      <c r="G11" s="460"/>
      <c r="H11" s="460"/>
      <c r="I11" s="460"/>
      <c r="J11" s="460"/>
      <c r="K11" s="460"/>
      <c r="L11" s="460"/>
      <c r="M11" s="460"/>
      <c r="N11" s="460"/>
      <c r="O11" s="460"/>
      <c r="P11" s="460"/>
      <c r="Q11" s="460"/>
      <c r="R11" s="460"/>
      <c r="S11" s="460"/>
      <c r="T11" s="460"/>
      <c r="U11" s="460"/>
      <c r="V11" s="460"/>
      <c r="W11" s="460"/>
      <c r="X11" s="460"/>
      <c r="Y11" s="460"/>
      <c r="Z11" s="460"/>
      <c r="AA11" s="460"/>
      <c r="AB11" s="460"/>
      <c r="AC11" s="460"/>
      <c r="AD11" s="461"/>
    </row>
    <row r="12" spans="1:30" ht="15" customHeight="1" x14ac:dyDescent="0.25">
      <c r="A12" s="430"/>
      <c r="B12" s="431"/>
      <c r="C12" s="462"/>
      <c r="D12" s="463"/>
      <c r="E12" s="463"/>
      <c r="F12" s="463"/>
      <c r="G12" s="463"/>
      <c r="H12" s="463"/>
      <c r="I12" s="463"/>
      <c r="J12" s="463"/>
      <c r="K12" s="463"/>
      <c r="L12" s="463"/>
      <c r="M12" s="463"/>
      <c r="N12" s="463"/>
      <c r="O12" s="463"/>
      <c r="P12" s="463"/>
      <c r="Q12" s="463"/>
      <c r="R12" s="463"/>
      <c r="S12" s="463"/>
      <c r="T12" s="463"/>
      <c r="U12" s="463"/>
      <c r="V12" s="463"/>
      <c r="W12" s="463"/>
      <c r="X12" s="463"/>
      <c r="Y12" s="463"/>
      <c r="Z12" s="463"/>
      <c r="AA12" s="463"/>
      <c r="AB12" s="463"/>
      <c r="AC12" s="463"/>
      <c r="AD12" s="464"/>
    </row>
    <row r="13" spans="1:30" ht="15" customHeight="1" thickBot="1" x14ac:dyDescent="0.3">
      <c r="A13" s="432"/>
      <c r="B13" s="433"/>
      <c r="C13" s="465"/>
      <c r="D13" s="466"/>
      <c r="E13" s="466"/>
      <c r="F13" s="466"/>
      <c r="G13" s="466"/>
      <c r="H13" s="466"/>
      <c r="I13" s="466"/>
      <c r="J13" s="466"/>
      <c r="K13" s="466"/>
      <c r="L13" s="466"/>
      <c r="M13" s="466"/>
      <c r="N13" s="466"/>
      <c r="O13" s="466"/>
      <c r="P13" s="466"/>
      <c r="Q13" s="466"/>
      <c r="R13" s="466"/>
      <c r="S13" s="466"/>
      <c r="T13" s="466"/>
      <c r="U13" s="466"/>
      <c r="V13" s="466"/>
      <c r="W13" s="466"/>
      <c r="X13" s="466"/>
      <c r="Y13" s="466"/>
      <c r="Z13" s="466"/>
      <c r="AA13" s="466"/>
      <c r="AB13" s="466"/>
      <c r="AC13" s="466"/>
      <c r="AD13" s="467"/>
    </row>
    <row r="14" spans="1:30" ht="9" customHeight="1" thickBot="1" x14ac:dyDescent="0.3">
      <c r="A14" s="67"/>
      <c r="B14" s="68"/>
      <c r="C14" s="69"/>
      <c r="D14" s="69"/>
      <c r="E14" s="69"/>
      <c r="F14" s="27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17" t="s">
        <v>17</v>
      </c>
      <c r="B15" s="418"/>
      <c r="C15" s="419" t="s">
        <v>18</v>
      </c>
      <c r="D15" s="420"/>
      <c r="E15" s="420"/>
      <c r="F15" s="420"/>
      <c r="G15" s="420"/>
      <c r="H15" s="420"/>
      <c r="I15" s="420"/>
      <c r="J15" s="420"/>
      <c r="K15" s="421"/>
      <c r="L15" s="408" t="s">
        <v>19</v>
      </c>
      <c r="M15" s="409"/>
      <c r="N15" s="409"/>
      <c r="O15" s="409"/>
      <c r="P15" s="409"/>
      <c r="Q15" s="410"/>
      <c r="R15" s="422" t="s">
        <v>20</v>
      </c>
      <c r="S15" s="423"/>
      <c r="T15" s="423"/>
      <c r="U15" s="423"/>
      <c r="V15" s="423"/>
      <c r="W15" s="423"/>
      <c r="X15" s="424"/>
      <c r="Y15" s="408" t="s">
        <v>21</v>
      </c>
      <c r="Z15" s="410"/>
      <c r="AA15" s="453" t="s">
        <v>22</v>
      </c>
      <c r="AB15" s="454"/>
      <c r="AC15" s="454"/>
      <c r="AD15" s="455"/>
    </row>
    <row r="16" spans="1:30" ht="9" customHeight="1" thickBot="1" x14ac:dyDescent="0.3">
      <c r="A16" s="59"/>
      <c r="B16" s="54"/>
      <c r="C16" s="456"/>
      <c r="D16" s="456"/>
      <c r="E16" s="456"/>
      <c r="F16" s="456"/>
      <c r="G16" s="456"/>
      <c r="H16" s="456"/>
      <c r="I16" s="456"/>
      <c r="J16" s="456"/>
      <c r="K16" s="456"/>
      <c r="L16" s="456"/>
      <c r="M16" s="456"/>
      <c r="N16" s="456"/>
      <c r="O16" s="456"/>
      <c r="P16" s="456"/>
      <c r="Q16" s="456"/>
      <c r="R16" s="456"/>
      <c r="S16" s="456"/>
      <c r="T16" s="456"/>
      <c r="U16" s="456"/>
      <c r="V16" s="456"/>
      <c r="W16" s="456"/>
      <c r="X16" s="456"/>
      <c r="Y16" s="456"/>
      <c r="Z16" s="456"/>
      <c r="AA16" s="456"/>
      <c r="AB16" s="456"/>
      <c r="AC16" s="73"/>
      <c r="AD16" s="74"/>
    </row>
    <row r="17" spans="1:41" s="76" customFormat="1" ht="37.5" customHeight="1" thickBot="1" x14ac:dyDescent="0.3">
      <c r="A17" s="417" t="s">
        <v>23</v>
      </c>
      <c r="B17" s="418"/>
      <c r="C17" s="425" t="s">
        <v>119</v>
      </c>
      <c r="D17" s="426"/>
      <c r="E17" s="426"/>
      <c r="F17" s="426"/>
      <c r="G17" s="426"/>
      <c r="H17" s="426"/>
      <c r="I17" s="426"/>
      <c r="J17" s="426"/>
      <c r="K17" s="426"/>
      <c r="L17" s="426"/>
      <c r="M17" s="426"/>
      <c r="N17" s="426"/>
      <c r="O17" s="426"/>
      <c r="P17" s="426"/>
      <c r="Q17" s="427"/>
      <c r="R17" s="408" t="s">
        <v>25</v>
      </c>
      <c r="S17" s="409"/>
      <c r="T17" s="409"/>
      <c r="U17" s="409"/>
      <c r="V17" s="410"/>
      <c r="W17" s="599">
        <v>1</v>
      </c>
      <c r="X17" s="600"/>
      <c r="Y17" s="409" t="s">
        <v>26</v>
      </c>
      <c r="Z17" s="409"/>
      <c r="AA17" s="409"/>
      <c r="AB17" s="410"/>
      <c r="AC17" s="457">
        <v>0.2</v>
      </c>
      <c r="AD17" s="458"/>
    </row>
    <row r="18" spans="1:41" ht="16.5" customHeight="1" thickBot="1" x14ac:dyDescent="0.3">
      <c r="A18" s="77"/>
      <c r="B18" s="78"/>
      <c r="C18" s="78"/>
      <c r="D18" s="78"/>
      <c r="E18" s="78"/>
      <c r="F18" s="280"/>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408" t="s">
        <v>27</v>
      </c>
      <c r="B19" s="409"/>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10"/>
      <c r="AE19" s="83"/>
      <c r="AF19" s="83"/>
    </row>
    <row r="20" spans="1:41" ht="32.1" customHeight="1" thickBot="1" x14ac:dyDescent="0.3">
      <c r="A20" s="82"/>
      <c r="B20" s="60"/>
      <c r="C20" s="411" t="s">
        <v>28</v>
      </c>
      <c r="D20" s="412"/>
      <c r="E20" s="412"/>
      <c r="F20" s="412"/>
      <c r="G20" s="412"/>
      <c r="H20" s="412"/>
      <c r="I20" s="412"/>
      <c r="J20" s="412"/>
      <c r="K20" s="412"/>
      <c r="L20" s="412"/>
      <c r="M20" s="412"/>
      <c r="N20" s="412"/>
      <c r="O20" s="412"/>
      <c r="P20" s="413"/>
      <c r="Q20" s="414" t="s">
        <v>29</v>
      </c>
      <c r="R20" s="415"/>
      <c r="S20" s="415"/>
      <c r="T20" s="415"/>
      <c r="U20" s="415"/>
      <c r="V20" s="415"/>
      <c r="W20" s="415"/>
      <c r="X20" s="415"/>
      <c r="Y20" s="415"/>
      <c r="Z20" s="415"/>
      <c r="AA20" s="415"/>
      <c r="AB20" s="415"/>
      <c r="AC20" s="415"/>
      <c r="AD20" s="416"/>
      <c r="AE20" s="83"/>
      <c r="AF20" s="83"/>
    </row>
    <row r="21" spans="1:41" ht="32.1" customHeight="1" thickBot="1" x14ac:dyDescent="0.3">
      <c r="A21" s="59"/>
      <c r="B21" s="54"/>
      <c r="C21" s="160" t="s">
        <v>30</v>
      </c>
      <c r="D21" s="161" t="s">
        <v>31</v>
      </c>
      <c r="E21" s="161" t="s">
        <v>32</v>
      </c>
      <c r="F21" s="281" t="s">
        <v>33</v>
      </c>
      <c r="G21" s="161" t="s">
        <v>34</v>
      </c>
      <c r="H21" s="161" t="s">
        <v>35</v>
      </c>
      <c r="I21" s="161" t="s">
        <v>8</v>
      </c>
      <c r="J21" s="161" t="s">
        <v>36</v>
      </c>
      <c r="K21" s="161" t="s">
        <v>37</v>
      </c>
      <c r="L21" s="161" t="s">
        <v>38</v>
      </c>
      <c r="M21" s="161" t="s">
        <v>39</v>
      </c>
      <c r="N21" s="161" t="s">
        <v>40</v>
      </c>
      <c r="O21" s="161" t="s">
        <v>41</v>
      </c>
      <c r="P21" s="162" t="s">
        <v>42</v>
      </c>
      <c r="Q21" s="160" t="s">
        <v>30</v>
      </c>
      <c r="R21" s="161" t="s">
        <v>31</v>
      </c>
      <c r="S21" s="161" t="s">
        <v>32</v>
      </c>
      <c r="T21" s="161" t="s">
        <v>33</v>
      </c>
      <c r="U21" s="161" t="s">
        <v>34</v>
      </c>
      <c r="V21" s="161" t="s">
        <v>35</v>
      </c>
      <c r="W21" s="161" t="s">
        <v>8</v>
      </c>
      <c r="X21" s="161" t="s">
        <v>36</v>
      </c>
      <c r="Y21" s="161" t="s">
        <v>37</v>
      </c>
      <c r="Z21" s="161" t="s">
        <v>38</v>
      </c>
      <c r="AA21" s="161" t="s">
        <v>39</v>
      </c>
      <c r="AB21" s="161" t="s">
        <v>40</v>
      </c>
      <c r="AC21" s="161" t="s">
        <v>41</v>
      </c>
      <c r="AD21" s="162" t="s">
        <v>42</v>
      </c>
      <c r="AE21" s="3"/>
      <c r="AF21" s="3"/>
    </row>
    <row r="22" spans="1:41" ht="32.1" customHeight="1" x14ac:dyDescent="0.25">
      <c r="A22" s="364" t="s">
        <v>43</v>
      </c>
      <c r="B22" s="369"/>
      <c r="C22" s="259">
        <v>4417174</v>
      </c>
      <c r="D22" s="180"/>
      <c r="E22" s="180"/>
      <c r="F22" s="282"/>
      <c r="G22" s="180"/>
      <c r="H22" s="180"/>
      <c r="I22" s="180"/>
      <c r="J22" s="180"/>
      <c r="K22" s="180"/>
      <c r="L22" s="180"/>
      <c r="M22" s="180"/>
      <c r="N22" s="180"/>
      <c r="O22" s="260">
        <f>SUM(C22:N22)</f>
        <v>4417174</v>
      </c>
      <c r="P22" s="183"/>
      <c r="Q22" s="182">
        <v>76410000</v>
      </c>
      <c r="R22" s="180">
        <v>515515000</v>
      </c>
      <c r="S22" s="180"/>
      <c r="T22" s="180"/>
      <c r="U22" s="180">
        <v>3674732</v>
      </c>
      <c r="V22" s="180"/>
      <c r="W22" s="180">
        <v>-12531706</v>
      </c>
      <c r="X22" s="180"/>
      <c r="Y22" s="180"/>
      <c r="Z22" s="180"/>
      <c r="AA22" s="180"/>
      <c r="AB22" s="180"/>
      <c r="AC22" s="180">
        <f>SUM(Q22:AB22)</f>
        <v>583068026</v>
      </c>
      <c r="AD22" s="187"/>
      <c r="AE22" s="3"/>
      <c r="AF22" s="3"/>
    </row>
    <row r="23" spans="1:41" ht="32.1" customHeight="1" x14ac:dyDescent="0.25">
      <c r="A23" s="365" t="s">
        <v>44</v>
      </c>
      <c r="B23" s="397"/>
      <c r="C23" s="177"/>
      <c r="D23" s="176"/>
      <c r="E23" s="176"/>
      <c r="F23" s="283"/>
      <c r="G23" s="176"/>
      <c r="H23" s="176"/>
      <c r="I23" s="176"/>
      <c r="J23" s="176"/>
      <c r="K23" s="176"/>
      <c r="L23" s="176"/>
      <c r="M23" s="176"/>
      <c r="N23" s="176"/>
      <c r="O23" s="258">
        <f>SUM(C23:N23)</f>
        <v>0</v>
      </c>
      <c r="P23" s="195" t="str">
        <f>IFERROR(O23/(SUMIF(C23:N23,"&gt;0",C22:N22))," ")</f>
        <v xml:space="preserve"> </v>
      </c>
      <c r="Q23" s="177">
        <v>76410000</v>
      </c>
      <c r="R23" s="176">
        <v>515515000</v>
      </c>
      <c r="S23" s="176">
        <v>-3009750</v>
      </c>
      <c r="T23" s="306">
        <v>-25217833</v>
      </c>
      <c r="U23" s="176">
        <v>9986400</v>
      </c>
      <c r="V23" s="176"/>
      <c r="W23" s="176">
        <v>6000000</v>
      </c>
      <c r="X23" s="176"/>
      <c r="Y23" s="176"/>
      <c r="Z23" s="176"/>
      <c r="AA23" s="176"/>
      <c r="AB23" s="176"/>
      <c r="AC23" s="258">
        <f>SUM(Q23:AB23)</f>
        <v>579683817</v>
      </c>
      <c r="AD23" s="185">
        <f>IFERROR(AC23/(SUMIF(Q23:AB23,"&gt;0",Q22:AB22))," ")</f>
        <v>0.99419585906087737</v>
      </c>
      <c r="AE23" s="3"/>
      <c r="AF23" s="3"/>
    </row>
    <row r="24" spans="1:41" ht="32.1" customHeight="1" x14ac:dyDescent="0.25">
      <c r="A24" s="365" t="s">
        <v>45</v>
      </c>
      <c r="B24" s="397"/>
      <c r="C24" s="177">
        <v>812468</v>
      </c>
      <c r="D24" s="176">
        <f>1000000+104706</f>
        <v>1104706</v>
      </c>
      <c r="E24" s="176"/>
      <c r="F24" s="283">
        <v>2500000</v>
      </c>
      <c r="G24" s="176"/>
      <c r="H24" s="176"/>
      <c r="I24" s="176"/>
      <c r="J24" s="176"/>
      <c r="K24" s="176"/>
      <c r="L24" s="176"/>
      <c r="M24" s="176"/>
      <c r="N24" s="176"/>
      <c r="O24" s="258">
        <f>SUM(C24:N24)</f>
        <v>4417174</v>
      </c>
      <c r="P24" s="181"/>
      <c r="Q24" s="177"/>
      <c r="R24" s="176">
        <v>6367500</v>
      </c>
      <c r="S24" s="176">
        <f>6367500+46865000</f>
        <v>53232500</v>
      </c>
      <c r="T24" s="176">
        <f t="shared" ref="T24:AA24" si="0">6367500+46865000</f>
        <v>53232500</v>
      </c>
      <c r="U24" s="176">
        <f t="shared" si="0"/>
        <v>53232500</v>
      </c>
      <c r="V24" s="176">
        <f>6367500+46865000+3674732</f>
        <v>56907232</v>
      </c>
      <c r="W24" s="176">
        <f>6367500+46865000-12531706</f>
        <v>40700794</v>
      </c>
      <c r="X24" s="176">
        <f t="shared" si="0"/>
        <v>53232500</v>
      </c>
      <c r="Y24" s="176">
        <f t="shared" si="0"/>
        <v>53232500</v>
      </c>
      <c r="Z24" s="176">
        <f t="shared" si="0"/>
        <v>53232500</v>
      </c>
      <c r="AA24" s="176">
        <f t="shared" si="0"/>
        <v>53232500</v>
      </c>
      <c r="AB24" s="176">
        <f>12735000+93730000</f>
        <v>106465000</v>
      </c>
      <c r="AC24" s="176">
        <f>SUM(Q24:AB24)</f>
        <v>583068026</v>
      </c>
      <c r="AD24" s="185"/>
      <c r="AE24" s="3"/>
      <c r="AF24" s="3"/>
    </row>
    <row r="25" spans="1:41" ht="32.1" customHeight="1" thickBot="1" x14ac:dyDescent="0.3">
      <c r="A25" s="402" t="s">
        <v>46</v>
      </c>
      <c r="B25" s="403"/>
      <c r="C25" s="178">
        <v>866628</v>
      </c>
      <c r="D25" s="179">
        <v>1000000</v>
      </c>
      <c r="E25" s="179">
        <v>50546</v>
      </c>
      <c r="F25" s="284">
        <v>2500000</v>
      </c>
      <c r="G25" s="179"/>
      <c r="H25" s="179"/>
      <c r="I25" s="179"/>
      <c r="J25" s="179"/>
      <c r="K25" s="179"/>
      <c r="L25" s="179"/>
      <c r="M25" s="179"/>
      <c r="N25" s="179"/>
      <c r="O25" s="179">
        <f>SUM(C25:N25)</f>
        <v>4417174</v>
      </c>
      <c r="P25" s="184">
        <f>IFERROR(O25/(SUMIF(C25:N25,"&gt;0",C24:N24))," ")</f>
        <v>1</v>
      </c>
      <c r="Q25" s="178"/>
      <c r="R25" s="179">
        <v>3357750</v>
      </c>
      <c r="S25" s="179">
        <v>28014667</v>
      </c>
      <c r="T25" s="179">
        <v>53232500</v>
      </c>
      <c r="U25" s="179">
        <v>53232500</v>
      </c>
      <c r="V25" s="179">
        <v>53232500</v>
      </c>
      <c r="W25" s="179">
        <v>63218900</v>
      </c>
      <c r="X25" s="179"/>
      <c r="Y25" s="179"/>
      <c r="Z25" s="179"/>
      <c r="AA25" s="179"/>
      <c r="AB25" s="179"/>
      <c r="AC25" s="179">
        <f>SUM(Q25:AB25)</f>
        <v>254288817</v>
      </c>
      <c r="AD25" s="186">
        <f>IFERROR(AC25/(SUMIF(Q25:AB25,"&gt;0",Q24:AB24))," ")</f>
        <v>0.96440967382078746</v>
      </c>
      <c r="AE25" s="3"/>
      <c r="AF25" s="3"/>
    </row>
    <row r="26" spans="1:41" ht="32.1" customHeight="1" thickBot="1" x14ac:dyDescent="0.3">
      <c r="A26" s="59"/>
      <c r="B26" s="54"/>
      <c r="C26" s="80"/>
      <c r="D26" s="80"/>
      <c r="E26" s="80"/>
      <c r="F26" s="285"/>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3.950000000000003" customHeight="1" x14ac:dyDescent="0.25">
      <c r="A27" s="404" t="s">
        <v>47</v>
      </c>
      <c r="B27" s="405"/>
      <c r="C27" s="406"/>
      <c r="D27" s="406"/>
      <c r="E27" s="406"/>
      <c r="F27" s="406"/>
      <c r="G27" s="406"/>
      <c r="H27" s="406"/>
      <c r="I27" s="406"/>
      <c r="J27" s="406"/>
      <c r="K27" s="406"/>
      <c r="L27" s="406"/>
      <c r="M27" s="406"/>
      <c r="N27" s="406"/>
      <c r="O27" s="406"/>
      <c r="P27" s="406"/>
      <c r="Q27" s="406"/>
      <c r="R27" s="406"/>
      <c r="S27" s="406"/>
      <c r="T27" s="406"/>
      <c r="U27" s="406"/>
      <c r="V27" s="406"/>
      <c r="W27" s="406"/>
      <c r="X27" s="406"/>
      <c r="Y27" s="406"/>
      <c r="Z27" s="406"/>
      <c r="AA27" s="406"/>
      <c r="AB27" s="406"/>
      <c r="AC27" s="406"/>
      <c r="AD27" s="407"/>
    </row>
    <row r="28" spans="1:41" ht="15" customHeight="1" x14ac:dyDescent="0.25">
      <c r="A28" s="392" t="s">
        <v>48</v>
      </c>
      <c r="B28" s="372" t="s">
        <v>49</v>
      </c>
      <c r="C28" s="394"/>
      <c r="D28" s="397" t="s">
        <v>50</v>
      </c>
      <c r="E28" s="398"/>
      <c r="F28" s="398"/>
      <c r="G28" s="398"/>
      <c r="H28" s="398"/>
      <c r="I28" s="398"/>
      <c r="J28" s="398"/>
      <c r="K28" s="398"/>
      <c r="L28" s="398"/>
      <c r="M28" s="398"/>
      <c r="N28" s="398"/>
      <c r="O28" s="399"/>
      <c r="P28" s="400" t="s">
        <v>41</v>
      </c>
      <c r="Q28" s="400" t="s">
        <v>51</v>
      </c>
      <c r="R28" s="400"/>
      <c r="S28" s="400"/>
      <c r="T28" s="400"/>
      <c r="U28" s="400"/>
      <c r="V28" s="400"/>
      <c r="W28" s="400"/>
      <c r="X28" s="400"/>
      <c r="Y28" s="400"/>
      <c r="Z28" s="400"/>
      <c r="AA28" s="400"/>
      <c r="AB28" s="400"/>
      <c r="AC28" s="400"/>
      <c r="AD28" s="401"/>
    </row>
    <row r="29" spans="1:41" ht="27" customHeight="1" x14ac:dyDescent="0.25">
      <c r="A29" s="393"/>
      <c r="B29" s="395"/>
      <c r="C29" s="396"/>
      <c r="D29" s="88" t="s">
        <v>30</v>
      </c>
      <c r="E29" s="88" t="s">
        <v>31</v>
      </c>
      <c r="F29" s="239" t="s">
        <v>32</v>
      </c>
      <c r="G29" s="88" t="s">
        <v>33</v>
      </c>
      <c r="H29" s="88" t="s">
        <v>34</v>
      </c>
      <c r="I29" s="88" t="s">
        <v>35</v>
      </c>
      <c r="J29" s="88" t="s">
        <v>8</v>
      </c>
      <c r="K29" s="88" t="s">
        <v>36</v>
      </c>
      <c r="L29" s="88" t="s">
        <v>37</v>
      </c>
      <c r="M29" s="88" t="s">
        <v>38</v>
      </c>
      <c r="N29" s="88" t="s">
        <v>39</v>
      </c>
      <c r="O29" s="88" t="s">
        <v>40</v>
      </c>
      <c r="P29" s="399"/>
      <c r="Q29" s="400"/>
      <c r="R29" s="400"/>
      <c r="S29" s="400"/>
      <c r="T29" s="400"/>
      <c r="U29" s="400"/>
      <c r="V29" s="400"/>
      <c r="W29" s="400"/>
      <c r="X29" s="400"/>
      <c r="Y29" s="400"/>
      <c r="Z29" s="400"/>
      <c r="AA29" s="400"/>
      <c r="AB29" s="400"/>
      <c r="AC29" s="400"/>
      <c r="AD29" s="401"/>
    </row>
    <row r="30" spans="1:41" ht="84" customHeight="1" thickBot="1" x14ac:dyDescent="0.3">
      <c r="A30" s="254" t="str">
        <f>C17</f>
        <v>5 - Acompañar el 100% la incorporación del enfoque de género y  la implementación de siete derechos de la PPMyEG</v>
      </c>
      <c r="B30" s="578" t="s">
        <v>52</v>
      </c>
      <c r="C30" s="579"/>
      <c r="D30" s="235"/>
      <c r="E30" s="235"/>
      <c r="F30" s="235"/>
      <c r="G30" s="235"/>
      <c r="H30" s="235"/>
      <c r="I30" s="235"/>
      <c r="J30" s="235"/>
      <c r="K30" s="235"/>
      <c r="L30" s="235"/>
      <c r="M30" s="235"/>
      <c r="N30" s="235"/>
      <c r="O30" s="235"/>
      <c r="P30" s="255">
        <f>SUM(D30:O30)</f>
        <v>0</v>
      </c>
      <c r="Q30" s="580"/>
      <c r="R30" s="580"/>
      <c r="S30" s="580"/>
      <c r="T30" s="580"/>
      <c r="U30" s="580"/>
      <c r="V30" s="580"/>
      <c r="W30" s="580"/>
      <c r="X30" s="580"/>
      <c r="Y30" s="580"/>
      <c r="Z30" s="580"/>
      <c r="AA30" s="580"/>
      <c r="AB30" s="580"/>
      <c r="AC30" s="580"/>
      <c r="AD30" s="581"/>
    </row>
    <row r="31" spans="1:41" ht="45" customHeight="1" x14ac:dyDescent="0.25">
      <c r="A31" s="582" t="s">
        <v>53</v>
      </c>
      <c r="B31" s="583"/>
      <c r="C31" s="583"/>
      <c r="D31" s="583"/>
      <c r="E31" s="583"/>
      <c r="F31" s="583"/>
      <c r="G31" s="583"/>
      <c r="H31" s="583"/>
      <c r="I31" s="583"/>
      <c r="J31" s="583"/>
      <c r="K31" s="583"/>
      <c r="L31" s="583"/>
      <c r="M31" s="583"/>
      <c r="N31" s="583"/>
      <c r="O31" s="583"/>
      <c r="P31" s="583"/>
      <c r="Q31" s="583"/>
      <c r="R31" s="583"/>
      <c r="S31" s="583"/>
      <c r="T31" s="583"/>
      <c r="U31" s="583"/>
      <c r="V31" s="583"/>
      <c r="W31" s="583"/>
      <c r="X31" s="583"/>
      <c r="Y31" s="583"/>
      <c r="Z31" s="583"/>
      <c r="AA31" s="583"/>
      <c r="AB31" s="583"/>
      <c r="AC31" s="583"/>
      <c r="AD31" s="584"/>
    </row>
    <row r="32" spans="1:41" ht="23.1" customHeight="1" x14ac:dyDescent="0.25">
      <c r="A32" s="536" t="s">
        <v>54</v>
      </c>
      <c r="B32" s="585" t="s">
        <v>55</v>
      </c>
      <c r="C32" s="585" t="s">
        <v>49</v>
      </c>
      <c r="D32" s="585" t="s">
        <v>56</v>
      </c>
      <c r="E32" s="585"/>
      <c r="F32" s="585"/>
      <c r="G32" s="585"/>
      <c r="H32" s="585"/>
      <c r="I32" s="585"/>
      <c r="J32" s="585"/>
      <c r="K32" s="585"/>
      <c r="L32" s="585"/>
      <c r="M32" s="585"/>
      <c r="N32" s="585"/>
      <c r="O32" s="585"/>
      <c r="P32" s="585"/>
      <c r="Q32" s="587" t="s">
        <v>57</v>
      </c>
      <c r="R32" s="587"/>
      <c r="S32" s="587"/>
      <c r="T32" s="587"/>
      <c r="U32" s="587"/>
      <c r="V32" s="587"/>
      <c r="W32" s="587"/>
      <c r="X32" s="587"/>
      <c r="Y32" s="587"/>
      <c r="Z32" s="587"/>
      <c r="AA32" s="587"/>
      <c r="AB32" s="587"/>
      <c r="AC32" s="587"/>
      <c r="AD32" s="588"/>
      <c r="AG32" s="87"/>
      <c r="AH32" s="87"/>
      <c r="AI32" s="87"/>
      <c r="AJ32" s="87"/>
      <c r="AK32" s="87"/>
      <c r="AL32" s="87"/>
      <c r="AM32" s="87"/>
      <c r="AN32" s="87"/>
      <c r="AO32" s="87"/>
    </row>
    <row r="33" spans="1:41" ht="27" customHeight="1" x14ac:dyDescent="0.25">
      <c r="A33" s="536"/>
      <c r="B33" s="585"/>
      <c r="C33" s="586"/>
      <c r="D33" s="239" t="s">
        <v>30</v>
      </c>
      <c r="E33" s="239" t="s">
        <v>31</v>
      </c>
      <c r="F33" s="239" t="s">
        <v>32</v>
      </c>
      <c r="G33" s="239" t="s">
        <v>33</v>
      </c>
      <c r="H33" s="239" t="s">
        <v>34</v>
      </c>
      <c r="I33" s="239" t="s">
        <v>35</v>
      </c>
      <c r="J33" s="239" t="s">
        <v>8</v>
      </c>
      <c r="K33" s="239" t="s">
        <v>36</v>
      </c>
      <c r="L33" s="239" t="s">
        <v>37</v>
      </c>
      <c r="M33" s="239" t="s">
        <v>38</v>
      </c>
      <c r="N33" s="239" t="s">
        <v>39</v>
      </c>
      <c r="O33" s="239" t="s">
        <v>40</v>
      </c>
      <c r="P33" s="239" t="s">
        <v>41</v>
      </c>
      <c r="Q33" s="585" t="s">
        <v>58</v>
      </c>
      <c r="R33" s="585"/>
      <c r="S33" s="585"/>
      <c r="T33" s="585" t="s">
        <v>59</v>
      </c>
      <c r="U33" s="585"/>
      <c r="V33" s="585"/>
      <c r="W33" s="589" t="s">
        <v>60</v>
      </c>
      <c r="X33" s="590"/>
      <c r="Y33" s="590"/>
      <c r="Z33" s="591"/>
      <c r="AA33" s="589" t="s">
        <v>61</v>
      </c>
      <c r="AB33" s="590"/>
      <c r="AC33" s="590"/>
      <c r="AD33" s="592"/>
      <c r="AG33" s="87"/>
      <c r="AH33" s="87"/>
      <c r="AI33" s="87"/>
      <c r="AJ33" s="87"/>
      <c r="AK33" s="87"/>
      <c r="AL33" s="87"/>
      <c r="AM33" s="87"/>
      <c r="AN33" s="87"/>
      <c r="AO33" s="87"/>
    </row>
    <row r="34" spans="1:41" ht="149.25" customHeight="1" x14ac:dyDescent="0.25">
      <c r="A34" s="507" t="str">
        <f>A30</f>
        <v>5 - Acompañar el 100% la incorporación del enfoque de género y  la implementación de siete derechos de la PPMyEG</v>
      </c>
      <c r="B34" s="497">
        <v>0.2</v>
      </c>
      <c r="C34" s="234" t="s">
        <v>62</v>
      </c>
      <c r="D34" s="233">
        <v>1</v>
      </c>
      <c r="E34" s="233">
        <v>1</v>
      </c>
      <c r="F34" s="233">
        <v>1</v>
      </c>
      <c r="G34" s="233">
        <v>1</v>
      </c>
      <c r="H34" s="233">
        <v>1</v>
      </c>
      <c r="I34" s="233">
        <v>1</v>
      </c>
      <c r="J34" s="233">
        <v>1</v>
      </c>
      <c r="K34" s="233">
        <v>1</v>
      </c>
      <c r="L34" s="233">
        <v>1</v>
      </c>
      <c r="M34" s="233">
        <v>1</v>
      </c>
      <c r="N34" s="233">
        <v>1</v>
      </c>
      <c r="O34" s="233">
        <v>1</v>
      </c>
      <c r="P34" s="233">
        <v>1</v>
      </c>
      <c r="Q34" s="566" t="s">
        <v>590</v>
      </c>
      <c r="R34" s="567"/>
      <c r="S34" s="568"/>
      <c r="T34" s="567" t="s">
        <v>591</v>
      </c>
      <c r="U34" s="567"/>
      <c r="V34" s="568"/>
      <c r="W34" s="572" t="s">
        <v>63</v>
      </c>
      <c r="X34" s="573"/>
      <c r="Y34" s="573"/>
      <c r="Z34" s="574"/>
      <c r="AA34" s="557" t="s">
        <v>120</v>
      </c>
      <c r="AB34" s="558"/>
      <c r="AC34" s="558"/>
      <c r="AD34" s="559"/>
      <c r="AG34" s="87"/>
      <c r="AH34" s="87"/>
      <c r="AI34" s="87"/>
      <c r="AJ34" s="87"/>
      <c r="AK34" s="87"/>
      <c r="AL34" s="87"/>
      <c r="AM34" s="87"/>
      <c r="AN34" s="87"/>
      <c r="AO34" s="87"/>
    </row>
    <row r="35" spans="1:41" ht="178.5" customHeight="1" x14ac:dyDescent="0.25">
      <c r="A35" s="508"/>
      <c r="B35" s="498"/>
      <c r="C35" s="237" t="s">
        <v>65</v>
      </c>
      <c r="D35" s="256">
        <v>1</v>
      </c>
      <c r="E35" s="256">
        <v>1</v>
      </c>
      <c r="F35" s="256">
        <v>1</v>
      </c>
      <c r="G35" s="287">
        <v>1</v>
      </c>
      <c r="H35" s="287">
        <v>1</v>
      </c>
      <c r="I35" s="287">
        <v>1</v>
      </c>
      <c r="J35" s="287">
        <v>1</v>
      </c>
      <c r="K35" s="238"/>
      <c r="L35" s="238"/>
      <c r="M35" s="238"/>
      <c r="N35" s="238"/>
      <c r="O35" s="238"/>
      <c r="P35" s="299">
        <v>1</v>
      </c>
      <c r="Q35" s="569"/>
      <c r="R35" s="570"/>
      <c r="S35" s="571"/>
      <c r="T35" s="570"/>
      <c r="U35" s="570"/>
      <c r="V35" s="571"/>
      <c r="W35" s="575"/>
      <c r="X35" s="576"/>
      <c r="Y35" s="576"/>
      <c r="Z35" s="577"/>
      <c r="AA35" s="560"/>
      <c r="AB35" s="561"/>
      <c r="AC35" s="561"/>
      <c r="AD35" s="562"/>
      <c r="AE35" s="49"/>
      <c r="AG35" s="87"/>
      <c r="AH35" s="87"/>
      <c r="AI35" s="87"/>
      <c r="AJ35" s="87"/>
      <c r="AK35" s="87"/>
      <c r="AL35" s="87"/>
      <c r="AM35" s="87"/>
      <c r="AN35" s="87"/>
      <c r="AO35" s="87"/>
    </row>
    <row r="36" spans="1:41" ht="26.1" customHeight="1" x14ac:dyDescent="0.25">
      <c r="A36" s="535" t="s">
        <v>66</v>
      </c>
      <c r="B36" s="537" t="s">
        <v>67</v>
      </c>
      <c r="C36" s="539" t="s">
        <v>68</v>
      </c>
      <c r="D36" s="539"/>
      <c r="E36" s="539"/>
      <c r="F36" s="539"/>
      <c r="G36" s="539"/>
      <c r="H36" s="539"/>
      <c r="I36" s="539"/>
      <c r="J36" s="539"/>
      <c r="K36" s="539"/>
      <c r="L36" s="539"/>
      <c r="M36" s="539"/>
      <c r="N36" s="539"/>
      <c r="O36" s="539"/>
      <c r="P36" s="539"/>
      <c r="Q36" s="521" t="s">
        <v>69</v>
      </c>
      <c r="R36" s="522"/>
      <c r="S36" s="522"/>
      <c r="T36" s="522"/>
      <c r="U36" s="522"/>
      <c r="V36" s="522"/>
      <c r="W36" s="522"/>
      <c r="X36" s="522"/>
      <c r="Y36" s="522"/>
      <c r="Z36" s="522"/>
      <c r="AA36" s="522"/>
      <c r="AB36" s="522"/>
      <c r="AC36" s="522"/>
      <c r="AD36" s="523"/>
      <c r="AG36" s="87"/>
      <c r="AH36" s="87"/>
      <c r="AI36" s="87"/>
      <c r="AJ36" s="87"/>
      <c r="AK36" s="87"/>
      <c r="AL36" s="87"/>
      <c r="AM36" s="87"/>
      <c r="AN36" s="87"/>
      <c r="AO36" s="87"/>
    </row>
    <row r="37" spans="1:41" ht="26.1" customHeight="1" x14ac:dyDescent="0.25">
      <c r="A37" s="536"/>
      <c r="B37" s="538"/>
      <c r="C37" s="239" t="s">
        <v>70</v>
      </c>
      <c r="D37" s="239" t="s">
        <v>71</v>
      </c>
      <c r="E37" s="239" t="s">
        <v>72</v>
      </c>
      <c r="F37" s="239" t="s">
        <v>73</v>
      </c>
      <c r="G37" s="239" t="s">
        <v>74</v>
      </c>
      <c r="H37" s="239" t="s">
        <v>75</v>
      </c>
      <c r="I37" s="239" t="s">
        <v>76</v>
      </c>
      <c r="J37" s="239" t="s">
        <v>77</v>
      </c>
      <c r="K37" s="239" t="s">
        <v>78</v>
      </c>
      <c r="L37" s="239" t="s">
        <v>79</v>
      </c>
      <c r="M37" s="239" t="s">
        <v>80</v>
      </c>
      <c r="N37" s="239" t="s">
        <v>81</v>
      </c>
      <c r="O37" s="239" t="s">
        <v>82</v>
      </c>
      <c r="P37" s="239" t="s">
        <v>83</v>
      </c>
      <c r="Q37" s="563" t="s">
        <v>84</v>
      </c>
      <c r="R37" s="564"/>
      <c r="S37" s="564"/>
      <c r="T37" s="564"/>
      <c r="U37" s="564"/>
      <c r="V37" s="564"/>
      <c r="W37" s="564"/>
      <c r="X37" s="564"/>
      <c r="Y37" s="564"/>
      <c r="Z37" s="564"/>
      <c r="AA37" s="564"/>
      <c r="AB37" s="564"/>
      <c r="AC37" s="564"/>
      <c r="AD37" s="565"/>
      <c r="AG37" s="94"/>
      <c r="AH37" s="94"/>
      <c r="AI37" s="94"/>
      <c r="AJ37" s="94"/>
      <c r="AK37" s="94"/>
      <c r="AL37" s="94"/>
      <c r="AM37" s="94"/>
      <c r="AN37" s="94"/>
      <c r="AO37" s="94"/>
    </row>
    <row r="38" spans="1:41" ht="102.75" customHeight="1" x14ac:dyDescent="0.25">
      <c r="A38" s="499" t="s">
        <v>121</v>
      </c>
      <c r="B38" s="501">
        <v>7</v>
      </c>
      <c r="C38" s="234" t="s">
        <v>62</v>
      </c>
      <c r="D38" s="240">
        <v>0.05</v>
      </c>
      <c r="E38" s="240">
        <v>0.09</v>
      </c>
      <c r="F38" s="240">
        <v>0.09</v>
      </c>
      <c r="G38" s="240">
        <v>0.09</v>
      </c>
      <c r="H38" s="240">
        <v>0.09</v>
      </c>
      <c r="I38" s="240">
        <v>0.09</v>
      </c>
      <c r="J38" s="240">
        <v>0.09</v>
      </c>
      <c r="K38" s="240">
        <v>0.09</v>
      </c>
      <c r="L38" s="240">
        <v>0.09</v>
      </c>
      <c r="M38" s="240">
        <v>0.09</v>
      </c>
      <c r="N38" s="240">
        <v>0.09</v>
      </c>
      <c r="O38" s="240">
        <v>0.05</v>
      </c>
      <c r="P38" s="241">
        <f t="shared" ref="P38:P45" si="1">SUM(D38:O38)</f>
        <v>0.99999999999999989</v>
      </c>
      <c r="Q38" s="543" t="s">
        <v>592</v>
      </c>
      <c r="R38" s="544"/>
      <c r="S38" s="544"/>
      <c r="T38" s="544"/>
      <c r="U38" s="544"/>
      <c r="V38" s="544"/>
      <c r="W38" s="544"/>
      <c r="X38" s="544"/>
      <c r="Y38" s="544"/>
      <c r="Z38" s="544"/>
      <c r="AA38" s="544"/>
      <c r="AB38" s="544"/>
      <c r="AC38" s="544"/>
      <c r="AD38" s="545"/>
      <c r="AE38" s="97"/>
      <c r="AG38" s="98"/>
      <c r="AH38" s="98"/>
      <c r="AI38" s="98"/>
      <c r="AJ38" s="98"/>
      <c r="AK38" s="98"/>
      <c r="AL38" s="98"/>
      <c r="AM38" s="98"/>
      <c r="AN38" s="98"/>
      <c r="AO38" s="98"/>
    </row>
    <row r="39" spans="1:41" ht="94.5" customHeight="1" x14ac:dyDescent="0.25">
      <c r="A39" s="500"/>
      <c r="B39" s="502"/>
      <c r="C39" s="242" t="s">
        <v>65</v>
      </c>
      <c r="D39" s="243">
        <v>0.05</v>
      </c>
      <c r="E39" s="243">
        <v>0.09</v>
      </c>
      <c r="F39" s="243">
        <v>0.09</v>
      </c>
      <c r="G39" s="243">
        <v>0.09</v>
      </c>
      <c r="H39" s="243">
        <v>0.09</v>
      </c>
      <c r="I39" s="243">
        <v>0.09</v>
      </c>
      <c r="J39" s="243">
        <v>0.09</v>
      </c>
      <c r="K39" s="243"/>
      <c r="L39" s="243"/>
      <c r="M39" s="243"/>
      <c r="N39" s="243"/>
      <c r="O39" s="243"/>
      <c r="P39" s="244">
        <f t="shared" si="1"/>
        <v>0.59</v>
      </c>
      <c r="Q39" s="546"/>
      <c r="R39" s="547"/>
      <c r="S39" s="547"/>
      <c r="T39" s="547"/>
      <c r="U39" s="547"/>
      <c r="V39" s="547"/>
      <c r="W39" s="547"/>
      <c r="X39" s="547"/>
      <c r="Y39" s="547"/>
      <c r="Z39" s="547"/>
      <c r="AA39" s="547"/>
      <c r="AB39" s="547"/>
      <c r="AC39" s="547"/>
      <c r="AD39" s="548"/>
      <c r="AE39" s="97"/>
    </row>
    <row r="40" spans="1:41" ht="81" customHeight="1" x14ac:dyDescent="0.25">
      <c r="A40" s="500" t="s">
        <v>122</v>
      </c>
      <c r="B40" s="533">
        <v>3</v>
      </c>
      <c r="C40" s="245" t="s">
        <v>62</v>
      </c>
      <c r="D40" s="248">
        <v>0</v>
      </c>
      <c r="E40" s="248">
        <v>0</v>
      </c>
      <c r="F40" s="248">
        <v>0.25</v>
      </c>
      <c r="G40" s="248">
        <v>0</v>
      </c>
      <c r="H40" s="248">
        <v>0</v>
      </c>
      <c r="I40" s="248">
        <v>0.25</v>
      </c>
      <c r="J40" s="248">
        <v>0</v>
      </c>
      <c r="K40" s="248">
        <v>0</v>
      </c>
      <c r="L40" s="248">
        <v>0.25</v>
      </c>
      <c r="M40" s="248">
        <v>0</v>
      </c>
      <c r="N40" s="248">
        <v>0</v>
      </c>
      <c r="O40" s="248">
        <v>0.25</v>
      </c>
      <c r="P40" s="244">
        <f t="shared" si="1"/>
        <v>1</v>
      </c>
      <c r="Q40" s="543" t="s">
        <v>123</v>
      </c>
      <c r="R40" s="544"/>
      <c r="S40" s="544"/>
      <c r="T40" s="544"/>
      <c r="U40" s="544"/>
      <c r="V40" s="544"/>
      <c r="W40" s="544"/>
      <c r="X40" s="544"/>
      <c r="Y40" s="544"/>
      <c r="Z40" s="544"/>
      <c r="AA40" s="544"/>
      <c r="AB40" s="544"/>
      <c r="AC40" s="544"/>
      <c r="AD40" s="545"/>
      <c r="AE40" s="97"/>
    </row>
    <row r="41" spans="1:41" ht="82.5" customHeight="1" x14ac:dyDescent="0.25">
      <c r="A41" s="500"/>
      <c r="B41" s="502"/>
      <c r="C41" s="242" t="s">
        <v>65</v>
      </c>
      <c r="D41" s="243">
        <v>0</v>
      </c>
      <c r="E41" s="243">
        <v>0</v>
      </c>
      <c r="F41" s="243">
        <v>0.25</v>
      </c>
      <c r="G41" s="243">
        <v>0</v>
      </c>
      <c r="H41" s="243">
        <v>0</v>
      </c>
      <c r="I41" s="243">
        <v>0.25</v>
      </c>
      <c r="J41" s="243">
        <v>0</v>
      </c>
      <c r="K41" s="243"/>
      <c r="L41" s="246"/>
      <c r="M41" s="246"/>
      <c r="N41" s="246"/>
      <c r="O41" s="246"/>
      <c r="P41" s="244">
        <f t="shared" si="1"/>
        <v>0.5</v>
      </c>
      <c r="Q41" s="549"/>
      <c r="R41" s="550"/>
      <c r="S41" s="550"/>
      <c r="T41" s="550"/>
      <c r="U41" s="550"/>
      <c r="V41" s="550"/>
      <c r="W41" s="550"/>
      <c r="X41" s="550"/>
      <c r="Y41" s="550"/>
      <c r="Z41" s="550"/>
      <c r="AA41" s="550"/>
      <c r="AB41" s="550"/>
      <c r="AC41" s="550"/>
      <c r="AD41" s="551"/>
      <c r="AE41" s="97"/>
    </row>
    <row r="42" spans="1:41" ht="71.25" customHeight="1" x14ac:dyDescent="0.25">
      <c r="A42" s="500" t="s">
        <v>124</v>
      </c>
      <c r="B42" s="533">
        <v>5</v>
      </c>
      <c r="C42" s="245" t="s">
        <v>62</v>
      </c>
      <c r="D42" s="248">
        <v>0</v>
      </c>
      <c r="E42" s="248">
        <v>0.1</v>
      </c>
      <c r="F42" s="248">
        <v>0.1</v>
      </c>
      <c r="G42" s="248">
        <v>0.1</v>
      </c>
      <c r="H42" s="248">
        <v>0.1</v>
      </c>
      <c r="I42" s="248">
        <v>0.1</v>
      </c>
      <c r="J42" s="248">
        <v>0.1</v>
      </c>
      <c r="K42" s="248">
        <v>0.1</v>
      </c>
      <c r="L42" s="248">
        <v>0.1</v>
      </c>
      <c r="M42" s="248">
        <v>0.1</v>
      </c>
      <c r="N42" s="248">
        <v>0.1</v>
      </c>
      <c r="O42" s="248">
        <v>0</v>
      </c>
      <c r="P42" s="244">
        <f t="shared" si="1"/>
        <v>0.99999999999999989</v>
      </c>
      <c r="Q42" s="543" t="s">
        <v>593</v>
      </c>
      <c r="R42" s="552"/>
      <c r="S42" s="552"/>
      <c r="T42" s="552"/>
      <c r="U42" s="552"/>
      <c r="V42" s="552"/>
      <c r="W42" s="552"/>
      <c r="X42" s="552"/>
      <c r="Y42" s="552"/>
      <c r="Z42" s="552"/>
      <c r="AA42" s="552"/>
      <c r="AB42" s="552"/>
      <c r="AC42" s="552"/>
      <c r="AD42" s="553"/>
      <c r="AE42" s="97"/>
    </row>
    <row r="43" spans="1:41" ht="84" customHeight="1" x14ac:dyDescent="0.25">
      <c r="A43" s="500"/>
      <c r="B43" s="502"/>
      <c r="C43" s="242" t="s">
        <v>65</v>
      </c>
      <c r="D43" s="243">
        <v>0</v>
      </c>
      <c r="E43" s="243">
        <v>0.1</v>
      </c>
      <c r="F43" s="243">
        <v>0.1</v>
      </c>
      <c r="G43" s="243">
        <v>0.1</v>
      </c>
      <c r="H43" s="243">
        <v>0.1</v>
      </c>
      <c r="I43" s="243">
        <v>0.1</v>
      </c>
      <c r="J43" s="243">
        <v>0.1</v>
      </c>
      <c r="K43" s="243"/>
      <c r="L43" s="246"/>
      <c r="M43" s="246"/>
      <c r="N43" s="246"/>
      <c r="O43" s="246"/>
      <c r="P43" s="244">
        <f t="shared" si="1"/>
        <v>0.6</v>
      </c>
      <c r="Q43" s="554"/>
      <c r="R43" s="555"/>
      <c r="S43" s="555"/>
      <c r="T43" s="555"/>
      <c r="U43" s="555"/>
      <c r="V43" s="555"/>
      <c r="W43" s="555"/>
      <c r="X43" s="555"/>
      <c r="Y43" s="555"/>
      <c r="Z43" s="555"/>
      <c r="AA43" s="555"/>
      <c r="AB43" s="555"/>
      <c r="AC43" s="555"/>
      <c r="AD43" s="556"/>
      <c r="AE43" s="97"/>
    </row>
    <row r="44" spans="1:41" ht="70.5" customHeight="1" x14ac:dyDescent="0.25">
      <c r="A44" s="531" t="s">
        <v>125</v>
      </c>
      <c r="B44" s="533">
        <v>5</v>
      </c>
      <c r="C44" s="245" t="s">
        <v>62</v>
      </c>
      <c r="D44" s="247">
        <v>0</v>
      </c>
      <c r="E44" s="247">
        <v>0</v>
      </c>
      <c r="F44" s="247">
        <v>0.12</v>
      </c>
      <c r="G44" s="247">
        <v>0.12</v>
      </c>
      <c r="H44" s="247">
        <v>0.13</v>
      </c>
      <c r="I44" s="247">
        <v>0.13</v>
      </c>
      <c r="J44" s="247">
        <v>0.12</v>
      </c>
      <c r="K44" s="247">
        <v>0</v>
      </c>
      <c r="L44" s="247">
        <v>0.13</v>
      </c>
      <c r="M44" s="247">
        <v>0</v>
      </c>
      <c r="N44" s="247">
        <v>0.12</v>
      </c>
      <c r="O44" s="247">
        <v>0.13</v>
      </c>
      <c r="P44" s="244">
        <f t="shared" si="1"/>
        <v>1</v>
      </c>
      <c r="Q44" s="787" t="s">
        <v>605</v>
      </c>
      <c r="R44" s="788"/>
      <c r="S44" s="788"/>
      <c r="T44" s="788"/>
      <c r="U44" s="788"/>
      <c r="V44" s="788"/>
      <c r="W44" s="788"/>
      <c r="X44" s="788"/>
      <c r="Y44" s="788"/>
      <c r="Z44" s="788"/>
      <c r="AA44" s="788"/>
      <c r="AB44" s="788"/>
      <c r="AC44" s="788"/>
      <c r="AD44" s="789"/>
      <c r="AE44" s="97"/>
    </row>
    <row r="45" spans="1:41" ht="80.25" customHeight="1" x14ac:dyDescent="0.25">
      <c r="A45" s="532"/>
      <c r="B45" s="534"/>
      <c r="C45" s="237" t="s">
        <v>65</v>
      </c>
      <c r="D45" s="249">
        <v>0</v>
      </c>
      <c r="E45" s="249">
        <v>0</v>
      </c>
      <c r="F45" s="249">
        <v>0.12</v>
      </c>
      <c r="G45" s="249">
        <v>0.12</v>
      </c>
      <c r="H45" s="249">
        <v>0.13</v>
      </c>
      <c r="I45" s="249">
        <v>0.13</v>
      </c>
      <c r="J45" s="249">
        <v>0.12</v>
      </c>
      <c r="K45" s="249"/>
      <c r="L45" s="250"/>
      <c r="M45" s="250"/>
      <c r="N45" s="250"/>
      <c r="O45" s="250"/>
      <c r="P45" s="251">
        <f t="shared" si="1"/>
        <v>0.62</v>
      </c>
      <c r="Q45" s="790"/>
      <c r="R45" s="791"/>
      <c r="S45" s="791"/>
      <c r="T45" s="791"/>
      <c r="U45" s="791"/>
      <c r="V45" s="791"/>
      <c r="W45" s="791"/>
      <c r="X45" s="791"/>
      <c r="Y45" s="791"/>
      <c r="Z45" s="791"/>
      <c r="AA45" s="791"/>
      <c r="AB45" s="791"/>
      <c r="AC45" s="791"/>
      <c r="AD45" s="792"/>
      <c r="AE45" s="97"/>
    </row>
    <row r="46" spans="1:41" x14ac:dyDescent="0.25">
      <c r="A46" s="252" t="s">
        <v>109</v>
      </c>
      <c r="B46" s="252"/>
      <c r="C46" s="252"/>
      <c r="D46" s="252"/>
      <c r="E46" s="252"/>
      <c r="G46" s="252"/>
      <c r="H46" s="252"/>
      <c r="I46" s="252"/>
      <c r="J46" s="252"/>
      <c r="K46" s="252"/>
      <c r="L46" s="252"/>
      <c r="M46" s="252"/>
      <c r="N46" s="252"/>
      <c r="O46" s="252"/>
      <c r="P46" s="252"/>
      <c r="Q46" s="252"/>
      <c r="R46" s="252"/>
      <c r="S46" s="252"/>
      <c r="T46" s="252"/>
      <c r="U46" s="252"/>
      <c r="V46" s="252"/>
      <c r="W46" s="252"/>
      <c r="X46" s="252"/>
      <c r="Y46" s="252"/>
      <c r="Z46" s="252"/>
      <c r="AA46" s="252"/>
      <c r="AB46" s="252"/>
      <c r="AC46" s="252"/>
      <c r="AD46" s="252"/>
    </row>
  </sheetData>
  <mergeCells count="82">
    <mergeCell ref="AB2:AD2"/>
    <mergeCell ref="B3:AA4"/>
    <mergeCell ref="AB3:AD3"/>
    <mergeCell ref="AB4:AD4"/>
    <mergeCell ref="C7:C9"/>
    <mergeCell ref="O7:P7"/>
    <mergeCell ref="M8:N8"/>
    <mergeCell ref="O8:P8"/>
    <mergeCell ref="M9:N9"/>
    <mergeCell ref="B2:AA2"/>
    <mergeCell ref="D7:H9"/>
    <mergeCell ref="C16:AB16"/>
    <mergeCell ref="A17:B17"/>
    <mergeCell ref="C17:Q17"/>
    <mergeCell ref="R17:V17"/>
    <mergeCell ref="W17:X17"/>
    <mergeCell ref="Y17:AB17"/>
    <mergeCell ref="A1:A4"/>
    <mergeCell ref="B1:AA1"/>
    <mergeCell ref="AB1:AD1"/>
    <mergeCell ref="A15:B15"/>
    <mergeCell ref="C15:K15"/>
    <mergeCell ref="L15:Q15"/>
    <mergeCell ref="R15:X15"/>
    <mergeCell ref="Y15:Z15"/>
    <mergeCell ref="AA15:AD15"/>
    <mergeCell ref="I7:J9"/>
    <mergeCell ref="K7:L9"/>
    <mergeCell ref="M7:N7"/>
    <mergeCell ref="O9:P9"/>
    <mergeCell ref="A11:B13"/>
    <mergeCell ref="C11:AD13"/>
    <mergeCell ref="A7:B9"/>
    <mergeCell ref="AC17:AD17"/>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AA34:AD35"/>
    <mergeCell ref="A36:A37"/>
    <mergeCell ref="B36:B37"/>
    <mergeCell ref="C36:P36"/>
    <mergeCell ref="Q36:AD36"/>
    <mergeCell ref="Q37:AD37"/>
    <mergeCell ref="A34:A35"/>
    <mergeCell ref="B34:B35"/>
    <mergeCell ref="Q34:S35"/>
    <mergeCell ref="T34:V35"/>
    <mergeCell ref="W34:Z35"/>
    <mergeCell ref="Q38:AD39"/>
    <mergeCell ref="Q40:AD41"/>
    <mergeCell ref="Q42:AD43"/>
    <mergeCell ref="Q44:AD45"/>
    <mergeCell ref="A38:A39"/>
    <mergeCell ref="B38:B39"/>
    <mergeCell ref="A44:A45"/>
    <mergeCell ref="B44:B45"/>
    <mergeCell ref="A42:A43"/>
    <mergeCell ref="B42:B43"/>
    <mergeCell ref="A40:A41"/>
    <mergeCell ref="B40:B41"/>
  </mergeCells>
  <dataValidations disablePrompts="1" count="2">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s>
  <pageMargins left="0.25" right="0.25" top="0.75" bottom="0.75" header="0.3" footer="0.3"/>
  <pageSetup scale="22"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x14ac:dyDescent="0.2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x14ac:dyDescent="0.25">
      <c r="A1" s="661"/>
      <c r="B1" s="676" t="s">
        <v>0</v>
      </c>
      <c r="C1" s="677"/>
      <c r="D1" s="677"/>
      <c r="E1" s="677"/>
      <c r="F1" s="677"/>
      <c r="G1" s="677"/>
      <c r="H1" s="677"/>
      <c r="I1" s="677"/>
      <c r="J1" s="677"/>
      <c r="K1" s="677"/>
      <c r="L1" s="677"/>
      <c r="M1" s="677"/>
      <c r="N1" s="677"/>
      <c r="O1" s="677"/>
      <c r="P1" s="677"/>
      <c r="Q1" s="677"/>
      <c r="R1" s="677"/>
      <c r="S1" s="677"/>
      <c r="T1" s="677"/>
      <c r="U1" s="677"/>
      <c r="V1" s="677"/>
      <c r="W1" s="677"/>
      <c r="X1" s="677"/>
      <c r="Y1" s="678"/>
      <c r="Z1" s="673" t="s">
        <v>126</v>
      </c>
      <c r="AA1" s="674"/>
      <c r="AB1" s="675"/>
    </row>
    <row r="2" spans="1:28" ht="30.75" customHeight="1" x14ac:dyDescent="0.25">
      <c r="A2" s="662"/>
      <c r="B2" s="650" t="s">
        <v>2</v>
      </c>
      <c r="C2" s="651"/>
      <c r="D2" s="651"/>
      <c r="E2" s="651"/>
      <c r="F2" s="651"/>
      <c r="G2" s="651"/>
      <c r="H2" s="651"/>
      <c r="I2" s="651"/>
      <c r="J2" s="651"/>
      <c r="K2" s="651"/>
      <c r="L2" s="651"/>
      <c r="M2" s="651"/>
      <c r="N2" s="651"/>
      <c r="O2" s="651"/>
      <c r="P2" s="651"/>
      <c r="Q2" s="651"/>
      <c r="R2" s="651"/>
      <c r="S2" s="651"/>
      <c r="T2" s="651"/>
      <c r="U2" s="651"/>
      <c r="V2" s="651"/>
      <c r="W2" s="651"/>
      <c r="X2" s="651"/>
      <c r="Y2" s="652"/>
      <c r="Z2" s="664" t="s">
        <v>127</v>
      </c>
      <c r="AA2" s="665"/>
      <c r="AB2" s="666"/>
    </row>
    <row r="3" spans="1:28" ht="24" customHeight="1" x14ac:dyDescent="0.25">
      <c r="A3" s="662"/>
      <c r="B3" s="462" t="s">
        <v>4</v>
      </c>
      <c r="C3" s="463"/>
      <c r="D3" s="463"/>
      <c r="E3" s="463"/>
      <c r="F3" s="463"/>
      <c r="G3" s="463"/>
      <c r="H3" s="463"/>
      <c r="I3" s="463"/>
      <c r="J3" s="463"/>
      <c r="K3" s="463"/>
      <c r="L3" s="463"/>
      <c r="M3" s="463"/>
      <c r="N3" s="463"/>
      <c r="O3" s="463"/>
      <c r="P3" s="463"/>
      <c r="Q3" s="463"/>
      <c r="R3" s="463"/>
      <c r="S3" s="463"/>
      <c r="T3" s="463"/>
      <c r="U3" s="463"/>
      <c r="V3" s="463"/>
      <c r="W3" s="463"/>
      <c r="X3" s="463"/>
      <c r="Y3" s="464"/>
      <c r="Z3" s="664" t="s">
        <v>128</v>
      </c>
      <c r="AA3" s="665"/>
      <c r="AB3" s="666"/>
    </row>
    <row r="4" spans="1:28" ht="15.75" customHeight="1" thickBot="1" x14ac:dyDescent="0.3">
      <c r="A4" s="663"/>
      <c r="B4" s="465"/>
      <c r="C4" s="466"/>
      <c r="D4" s="466"/>
      <c r="E4" s="466"/>
      <c r="F4" s="466"/>
      <c r="G4" s="466"/>
      <c r="H4" s="466"/>
      <c r="I4" s="466"/>
      <c r="J4" s="466"/>
      <c r="K4" s="466"/>
      <c r="L4" s="466"/>
      <c r="M4" s="466"/>
      <c r="N4" s="466"/>
      <c r="O4" s="466"/>
      <c r="P4" s="466"/>
      <c r="Q4" s="466"/>
      <c r="R4" s="466"/>
      <c r="S4" s="466"/>
      <c r="T4" s="466"/>
      <c r="U4" s="466"/>
      <c r="V4" s="466"/>
      <c r="W4" s="466"/>
      <c r="X4" s="466"/>
      <c r="Y4" s="467"/>
      <c r="Z4" s="667" t="s">
        <v>6</v>
      </c>
      <c r="AA4" s="668"/>
      <c r="AB4" s="669"/>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428" t="s">
        <v>15</v>
      </c>
      <c r="B7" s="429"/>
      <c r="C7" s="459"/>
      <c r="D7" s="460"/>
      <c r="E7" s="460"/>
      <c r="F7" s="460"/>
      <c r="G7" s="460"/>
      <c r="H7" s="460"/>
      <c r="I7" s="460"/>
      <c r="J7" s="460"/>
      <c r="K7" s="461"/>
      <c r="L7" s="62"/>
      <c r="M7" s="63"/>
      <c r="N7" s="63"/>
      <c r="O7" s="63"/>
      <c r="P7" s="63"/>
      <c r="Q7" s="64"/>
      <c r="R7" s="670" t="s">
        <v>9</v>
      </c>
      <c r="S7" s="671"/>
      <c r="T7" s="672"/>
      <c r="U7" s="679" t="s">
        <v>129</v>
      </c>
      <c r="V7" s="594"/>
      <c r="W7" s="670" t="s">
        <v>10</v>
      </c>
      <c r="X7" s="672"/>
      <c r="Y7" s="480" t="s">
        <v>11</v>
      </c>
      <c r="Z7" s="481"/>
      <c r="AA7" s="474"/>
      <c r="AB7" s="475"/>
    </row>
    <row r="8" spans="1:28" ht="15" customHeight="1" x14ac:dyDescent="0.25">
      <c r="A8" s="430"/>
      <c r="B8" s="431"/>
      <c r="C8" s="462"/>
      <c r="D8" s="463"/>
      <c r="E8" s="463"/>
      <c r="F8" s="463"/>
      <c r="G8" s="463"/>
      <c r="H8" s="463"/>
      <c r="I8" s="463"/>
      <c r="J8" s="463"/>
      <c r="K8" s="464"/>
      <c r="L8" s="62"/>
      <c r="M8" s="63"/>
      <c r="N8" s="63"/>
      <c r="O8" s="63"/>
      <c r="P8" s="63"/>
      <c r="Q8" s="64"/>
      <c r="R8" s="414"/>
      <c r="S8" s="415"/>
      <c r="T8" s="416"/>
      <c r="U8" s="595"/>
      <c r="V8" s="596"/>
      <c r="W8" s="414"/>
      <c r="X8" s="416"/>
      <c r="Y8" s="476" t="s">
        <v>12</v>
      </c>
      <c r="Z8" s="477"/>
      <c r="AA8" s="478"/>
      <c r="AB8" s="479"/>
    </row>
    <row r="9" spans="1:28" ht="15" customHeight="1" thickBot="1" x14ac:dyDescent="0.3">
      <c r="A9" s="432"/>
      <c r="B9" s="433"/>
      <c r="C9" s="465"/>
      <c r="D9" s="466"/>
      <c r="E9" s="466"/>
      <c r="F9" s="466"/>
      <c r="G9" s="466"/>
      <c r="H9" s="466"/>
      <c r="I9" s="466"/>
      <c r="J9" s="466"/>
      <c r="K9" s="467"/>
      <c r="L9" s="62"/>
      <c r="M9" s="63"/>
      <c r="N9" s="63"/>
      <c r="O9" s="63"/>
      <c r="P9" s="63"/>
      <c r="Q9" s="64"/>
      <c r="R9" s="411"/>
      <c r="S9" s="412"/>
      <c r="T9" s="413"/>
      <c r="U9" s="597"/>
      <c r="V9" s="598"/>
      <c r="W9" s="411"/>
      <c r="X9" s="413"/>
      <c r="Y9" s="449" t="s">
        <v>13</v>
      </c>
      <c r="Z9" s="450"/>
      <c r="AA9" s="451"/>
      <c r="AB9" s="452"/>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417" t="s">
        <v>17</v>
      </c>
      <c r="B11" s="418"/>
      <c r="C11" s="419"/>
      <c r="D11" s="420"/>
      <c r="E11" s="420"/>
      <c r="F11" s="420"/>
      <c r="G11" s="420"/>
      <c r="H11" s="420"/>
      <c r="I11" s="420"/>
      <c r="J11" s="420"/>
      <c r="K11" s="421"/>
      <c r="L11" s="72"/>
      <c r="M11" s="408" t="s">
        <v>19</v>
      </c>
      <c r="N11" s="409"/>
      <c r="O11" s="409"/>
      <c r="P11" s="409"/>
      <c r="Q11" s="410"/>
      <c r="R11" s="422"/>
      <c r="S11" s="423"/>
      <c r="T11" s="423"/>
      <c r="U11" s="423"/>
      <c r="V11" s="424"/>
      <c r="W11" s="408" t="s">
        <v>21</v>
      </c>
      <c r="X11" s="410"/>
      <c r="Y11" s="453"/>
      <c r="Z11" s="454"/>
      <c r="AA11" s="454"/>
      <c r="AB11" s="455"/>
    </row>
    <row r="12" spans="1:28" ht="9" customHeight="1" thickBot="1" x14ac:dyDescent="0.3">
      <c r="A12" s="59"/>
      <c r="B12" s="54"/>
      <c r="C12" s="456"/>
      <c r="D12" s="456"/>
      <c r="E12" s="456"/>
      <c r="F12" s="456"/>
      <c r="G12" s="456"/>
      <c r="H12" s="456"/>
      <c r="I12" s="456"/>
      <c r="J12" s="456"/>
      <c r="K12" s="456"/>
      <c r="L12" s="456"/>
      <c r="M12" s="456"/>
      <c r="N12" s="456"/>
      <c r="O12" s="456"/>
      <c r="P12" s="456"/>
      <c r="Q12" s="456"/>
      <c r="R12" s="456"/>
      <c r="S12" s="456"/>
      <c r="T12" s="456"/>
      <c r="U12" s="456"/>
      <c r="V12" s="456"/>
      <c r="W12" s="456"/>
      <c r="X12" s="456"/>
      <c r="Y12" s="456"/>
      <c r="Z12" s="456"/>
      <c r="AA12" s="73"/>
      <c r="AB12" s="74"/>
    </row>
    <row r="13" spans="1:28" s="76" customFormat="1" ht="37.5" customHeight="1" thickBot="1" x14ac:dyDescent="0.3">
      <c r="A13" s="417" t="s">
        <v>23</v>
      </c>
      <c r="B13" s="418"/>
      <c r="C13" s="425"/>
      <c r="D13" s="426"/>
      <c r="E13" s="426"/>
      <c r="F13" s="426"/>
      <c r="G13" s="426"/>
      <c r="H13" s="426"/>
      <c r="I13" s="426"/>
      <c r="J13" s="426"/>
      <c r="K13" s="426"/>
      <c r="L13" s="426"/>
      <c r="M13" s="426"/>
      <c r="N13" s="426"/>
      <c r="O13" s="426"/>
      <c r="P13" s="426"/>
      <c r="Q13" s="427"/>
      <c r="R13" s="54"/>
      <c r="S13" s="638" t="s">
        <v>130</v>
      </c>
      <c r="T13" s="638"/>
      <c r="U13" s="75"/>
      <c r="V13" s="637" t="s">
        <v>26</v>
      </c>
      <c r="W13" s="638"/>
      <c r="X13" s="638"/>
      <c r="Y13" s="638"/>
      <c r="Z13" s="54"/>
      <c r="AA13" s="457"/>
      <c r="AB13" s="458"/>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428" t="s">
        <v>7</v>
      </c>
      <c r="B15" s="429"/>
      <c r="C15" s="659" t="s">
        <v>131</v>
      </c>
      <c r="D15" s="80"/>
      <c r="E15" s="80"/>
      <c r="F15" s="80"/>
      <c r="G15" s="80"/>
      <c r="H15" s="80"/>
      <c r="I15" s="80"/>
      <c r="J15" s="70"/>
      <c r="K15" s="81"/>
      <c r="L15" s="70"/>
      <c r="M15" s="60"/>
      <c r="N15" s="60"/>
      <c r="O15" s="60"/>
      <c r="P15" s="60"/>
      <c r="Q15" s="639" t="s">
        <v>27</v>
      </c>
      <c r="R15" s="640"/>
      <c r="S15" s="640"/>
      <c r="T15" s="640"/>
      <c r="U15" s="640"/>
      <c r="V15" s="640"/>
      <c r="W15" s="640"/>
      <c r="X15" s="640"/>
      <c r="Y15" s="640"/>
      <c r="Z15" s="640"/>
      <c r="AA15" s="640"/>
      <c r="AB15" s="641"/>
    </row>
    <row r="16" spans="1:28" ht="35.25" customHeight="1" thickBot="1" x14ac:dyDescent="0.3">
      <c r="A16" s="432"/>
      <c r="B16" s="433"/>
      <c r="C16" s="660"/>
      <c r="D16" s="80"/>
      <c r="E16" s="80"/>
      <c r="F16" s="80"/>
      <c r="G16" s="80"/>
      <c r="H16" s="80"/>
      <c r="I16" s="80"/>
      <c r="J16" s="70"/>
      <c r="K16" s="70"/>
      <c r="L16" s="70"/>
      <c r="M16" s="60"/>
      <c r="N16" s="60"/>
      <c r="O16" s="60"/>
      <c r="P16" s="60"/>
      <c r="Q16" s="680" t="s">
        <v>132</v>
      </c>
      <c r="R16" s="626"/>
      <c r="S16" s="626"/>
      <c r="T16" s="626"/>
      <c r="U16" s="626"/>
      <c r="V16" s="681"/>
      <c r="W16" s="625" t="s">
        <v>133</v>
      </c>
      <c r="X16" s="626"/>
      <c r="Y16" s="626"/>
      <c r="Z16" s="626"/>
      <c r="AA16" s="626"/>
      <c r="AB16" s="627"/>
    </row>
    <row r="17" spans="1:39" ht="27" customHeight="1" x14ac:dyDescent="0.25">
      <c r="A17" s="82"/>
      <c r="B17" s="60"/>
      <c r="C17" s="60"/>
      <c r="D17" s="80"/>
      <c r="E17" s="80"/>
      <c r="F17" s="80"/>
      <c r="G17" s="80"/>
      <c r="H17" s="80"/>
      <c r="I17" s="80"/>
      <c r="J17" s="80"/>
      <c r="K17" s="80"/>
      <c r="L17" s="80"/>
      <c r="M17" s="60"/>
      <c r="N17" s="60"/>
      <c r="O17" s="60"/>
      <c r="P17" s="60"/>
      <c r="Q17" s="603" t="s">
        <v>134</v>
      </c>
      <c r="R17" s="604"/>
      <c r="S17" s="605"/>
      <c r="T17" s="628" t="s">
        <v>135</v>
      </c>
      <c r="U17" s="629"/>
      <c r="V17" s="630"/>
      <c r="W17" s="633" t="s">
        <v>134</v>
      </c>
      <c r="X17" s="605"/>
      <c r="Y17" s="633" t="s">
        <v>136</v>
      </c>
      <c r="Z17" s="605"/>
      <c r="AA17" s="628" t="s">
        <v>137</v>
      </c>
      <c r="AB17" s="645"/>
      <c r="AC17" s="83"/>
      <c r="AD17" s="83"/>
    </row>
    <row r="18" spans="1:39" ht="27" customHeight="1" x14ac:dyDescent="0.25">
      <c r="A18" s="82"/>
      <c r="B18" s="60"/>
      <c r="C18" s="60"/>
      <c r="D18" s="80"/>
      <c r="E18" s="80"/>
      <c r="F18" s="80"/>
      <c r="G18" s="80"/>
      <c r="H18" s="80"/>
      <c r="I18" s="80"/>
      <c r="J18" s="80"/>
      <c r="K18" s="80"/>
      <c r="L18" s="80"/>
      <c r="M18" s="60"/>
      <c r="N18" s="60"/>
      <c r="O18" s="60"/>
      <c r="P18" s="60"/>
      <c r="Q18" s="165"/>
      <c r="R18" s="166"/>
      <c r="S18" s="167"/>
      <c r="T18" s="628"/>
      <c r="U18" s="629"/>
      <c r="V18" s="630"/>
      <c r="W18" s="144"/>
      <c r="X18" s="145"/>
      <c r="Y18" s="144"/>
      <c r="Z18" s="145"/>
      <c r="AA18" s="146"/>
      <c r="AB18" s="147"/>
      <c r="AC18" s="83"/>
      <c r="AD18" s="83"/>
    </row>
    <row r="19" spans="1:39" ht="18" customHeight="1" thickBot="1" x14ac:dyDescent="0.3">
      <c r="A19" s="59"/>
      <c r="B19" s="54"/>
      <c r="C19" s="80"/>
      <c r="D19" s="80"/>
      <c r="E19" s="80"/>
      <c r="F19" s="80"/>
      <c r="G19" s="84"/>
      <c r="H19" s="84"/>
      <c r="I19" s="84"/>
      <c r="J19" s="84"/>
      <c r="K19" s="84"/>
      <c r="L19" s="84"/>
      <c r="M19" s="80"/>
      <c r="N19" s="80"/>
      <c r="O19" s="80"/>
      <c r="P19" s="80"/>
      <c r="Q19" s="634"/>
      <c r="R19" s="623"/>
      <c r="S19" s="624"/>
      <c r="T19" s="622"/>
      <c r="U19" s="623"/>
      <c r="V19" s="624"/>
      <c r="W19" s="642"/>
      <c r="X19" s="643"/>
      <c r="Y19" s="631"/>
      <c r="Z19" s="632"/>
      <c r="AA19" s="646"/>
      <c r="AB19" s="647"/>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404" t="s">
        <v>47</v>
      </c>
      <c r="B21" s="405"/>
      <c r="C21" s="406"/>
      <c r="D21" s="406"/>
      <c r="E21" s="406"/>
      <c r="F21" s="406"/>
      <c r="G21" s="406"/>
      <c r="H21" s="406"/>
      <c r="I21" s="406"/>
      <c r="J21" s="406"/>
      <c r="K21" s="406"/>
      <c r="L21" s="406"/>
      <c r="M21" s="406"/>
      <c r="N21" s="406"/>
      <c r="O21" s="406"/>
      <c r="P21" s="406"/>
      <c r="Q21" s="406"/>
      <c r="R21" s="406"/>
      <c r="S21" s="406"/>
      <c r="T21" s="406"/>
      <c r="U21" s="406"/>
      <c r="V21" s="406"/>
      <c r="W21" s="406"/>
      <c r="X21" s="406"/>
      <c r="Y21" s="406"/>
      <c r="Z21" s="406"/>
      <c r="AA21" s="406"/>
      <c r="AB21" s="407"/>
    </row>
    <row r="22" spans="1:39" ht="15" customHeight="1" x14ac:dyDescent="0.25">
      <c r="A22" s="392" t="s">
        <v>48</v>
      </c>
      <c r="B22" s="372" t="s">
        <v>49</v>
      </c>
      <c r="C22" s="394"/>
      <c r="D22" s="397" t="s">
        <v>138</v>
      </c>
      <c r="E22" s="398"/>
      <c r="F22" s="398"/>
      <c r="G22" s="398"/>
      <c r="H22" s="398"/>
      <c r="I22" s="398"/>
      <c r="J22" s="398"/>
      <c r="K22" s="398"/>
      <c r="L22" s="398"/>
      <c r="M22" s="398"/>
      <c r="N22" s="398"/>
      <c r="O22" s="399"/>
      <c r="P22" s="400" t="s">
        <v>41</v>
      </c>
      <c r="Q22" s="400" t="s">
        <v>51</v>
      </c>
      <c r="R22" s="400"/>
      <c r="S22" s="400"/>
      <c r="T22" s="400"/>
      <c r="U22" s="400"/>
      <c r="V22" s="400"/>
      <c r="W22" s="400"/>
      <c r="X22" s="400"/>
      <c r="Y22" s="400"/>
      <c r="Z22" s="400"/>
      <c r="AA22" s="400"/>
      <c r="AB22" s="401"/>
    </row>
    <row r="23" spans="1:39" ht="27" customHeight="1" x14ac:dyDescent="0.25">
      <c r="A23" s="393"/>
      <c r="B23" s="395"/>
      <c r="C23" s="396"/>
      <c r="D23" s="88" t="s">
        <v>30</v>
      </c>
      <c r="E23" s="88" t="s">
        <v>31</v>
      </c>
      <c r="F23" s="88" t="s">
        <v>32</v>
      </c>
      <c r="G23" s="88" t="s">
        <v>33</v>
      </c>
      <c r="H23" s="88" t="s">
        <v>34</v>
      </c>
      <c r="I23" s="88" t="s">
        <v>35</v>
      </c>
      <c r="J23" s="88" t="s">
        <v>8</v>
      </c>
      <c r="K23" s="88" t="s">
        <v>36</v>
      </c>
      <c r="L23" s="88" t="s">
        <v>37</v>
      </c>
      <c r="M23" s="88" t="s">
        <v>38</v>
      </c>
      <c r="N23" s="88" t="s">
        <v>39</v>
      </c>
      <c r="O23" s="88" t="s">
        <v>40</v>
      </c>
      <c r="P23" s="399"/>
      <c r="Q23" s="400"/>
      <c r="R23" s="400"/>
      <c r="S23" s="400"/>
      <c r="T23" s="400"/>
      <c r="U23" s="400"/>
      <c r="V23" s="400"/>
      <c r="W23" s="400"/>
      <c r="X23" s="400"/>
      <c r="Y23" s="400"/>
      <c r="Z23" s="400"/>
      <c r="AA23" s="400"/>
      <c r="AB23" s="401"/>
    </row>
    <row r="24" spans="1:39" ht="42" customHeight="1" thickBot="1" x14ac:dyDescent="0.3">
      <c r="A24" s="85"/>
      <c r="B24" s="439"/>
      <c r="C24" s="440"/>
      <c r="D24" s="89"/>
      <c r="E24" s="89"/>
      <c r="F24" s="89"/>
      <c r="G24" s="89"/>
      <c r="H24" s="89"/>
      <c r="I24" s="89"/>
      <c r="J24" s="89"/>
      <c r="K24" s="89"/>
      <c r="L24" s="89"/>
      <c r="M24" s="89"/>
      <c r="N24" s="89"/>
      <c r="O24" s="89"/>
      <c r="P24" s="86">
        <f>SUM(D24:O24)</f>
        <v>0</v>
      </c>
      <c r="Q24" s="441" t="s">
        <v>139</v>
      </c>
      <c r="R24" s="441"/>
      <c r="S24" s="441"/>
      <c r="T24" s="441"/>
      <c r="U24" s="441"/>
      <c r="V24" s="441"/>
      <c r="W24" s="441"/>
      <c r="X24" s="441"/>
      <c r="Y24" s="441"/>
      <c r="Z24" s="441"/>
      <c r="AA24" s="441"/>
      <c r="AB24" s="442"/>
    </row>
    <row r="25" spans="1:39" ht="21.95" customHeight="1" x14ac:dyDescent="0.25">
      <c r="A25" s="443" t="s">
        <v>53</v>
      </c>
      <c r="B25" s="444"/>
      <c r="C25" s="444"/>
      <c r="D25" s="444"/>
      <c r="E25" s="444"/>
      <c r="F25" s="444"/>
      <c r="G25" s="444"/>
      <c r="H25" s="444"/>
      <c r="I25" s="444"/>
      <c r="J25" s="444"/>
      <c r="K25" s="444"/>
      <c r="L25" s="444"/>
      <c r="M25" s="444"/>
      <c r="N25" s="444"/>
      <c r="O25" s="444"/>
      <c r="P25" s="444"/>
      <c r="Q25" s="444"/>
      <c r="R25" s="444"/>
      <c r="S25" s="444"/>
      <c r="T25" s="444"/>
      <c r="U25" s="444"/>
      <c r="V25" s="444"/>
      <c r="W25" s="444"/>
      <c r="X25" s="444"/>
      <c r="Y25" s="444"/>
      <c r="Z25" s="444"/>
      <c r="AA25" s="444"/>
      <c r="AB25" s="445"/>
    </row>
    <row r="26" spans="1:39" ht="23.1" customHeight="1" x14ac:dyDescent="0.25">
      <c r="A26" s="365" t="s">
        <v>54</v>
      </c>
      <c r="B26" s="400" t="s">
        <v>55</v>
      </c>
      <c r="C26" s="400" t="s">
        <v>49</v>
      </c>
      <c r="D26" s="400" t="s">
        <v>56</v>
      </c>
      <c r="E26" s="400"/>
      <c r="F26" s="400"/>
      <c r="G26" s="400"/>
      <c r="H26" s="400"/>
      <c r="I26" s="400"/>
      <c r="J26" s="400"/>
      <c r="K26" s="400"/>
      <c r="L26" s="400"/>
      <c r="M26" s="400"/>
      <c r="N26" s="400"/>
      <c r="O26" s="400"/>
      <c r="P26" s="400"/>
      <c r="Q26" s="400" t="s">
        <v>57</v>
      </c>
      <c r="R26" s="400"/>
      <c r="S26" s="400"/>
      <c r="T26" s="400"/>
      <c r="U26" s="400"/>
      <c r="V26" s="400"/>
      <c r="W26" s="400"/>
      <c r="X26" s="400"/>
      <c r="Y26" s="400"/>
      <c r="Z26" s="400"/>
      <c r="AA26" s="400"/>
      <c r="AB26" s="401"/>
      <c r="AE26" s="87"/>
      <c r="AF26" s="87"/>
      <c r="AG26" s="87"/>
      <c r="AH26" s="87"/>
      <c r="AI26" s="87"/>
      <c r="AJ26" s="87"/>
      <c r="AK26" s="87"/>
      <c r="AL26" s="87"/>
      <c r="AM26" s="87"/>
    </row>
    <row r="27" spans="1:39" ht="23.1" customHeight="1" x14ac:dyDescent="0.25">
      <c r="A27" s="365"/>
      <c r="B27" s="400"/>
      <c r="C27" s="446"/>
      <c r="D27" s="88" t="s">
        <v>30</v>
      </c>
      <c r="E27" s="88" t="s">
        <v>31</v>
      </c>
      <c r="F27" s="88" t="s">
        <v>32</v>
      </c>
      <c r="G27" s="88" t="s">
        <v>33</v>
      </c>
      <c r="H27" s="88" t="s">
        <v>34</v>
      </c>
      <c r="I27" s="88" t="s">
        <v>35</v>
      </c>
      <c r="J27" s="88" t="s">
        <v>8</v>
      </c>
      <c r="K27" s="88" t="s">
        <v>36</v>
      </c>
      <c r="L27" s="88" t="s">
        <v>37</v>
      </c>
      <c r="M27" s="88" t="s">
        <v>38</v>
      </c>
      <c r="N27" s="88" t="s">
        <v>39</v>
      </c>
      <c r="O27" s="88" t="s">
        <v>40</v>
      </c>
      <c r="P27" s="88" t="s">
        <v>41</v>
      </c>
      <c r="Q27" s="395" t="s">
        <v>140</v>
      </c>
      <c r="R27" s="447"/>
      <c r="S27" s="447"/>
      <c r="T27" s="396"/>
      <c r="U27" s="395" t="s">
        <v>60</v>
      </c>
      <c r="V27" s="447"/>
      <c r="W27" s="447"/>
      <c r="X27" s="396"/>
      <c r="Y27" s="395" t="s">
        <v>61</v>
      </c>
      <c r="Z27" s="447"/>
      <c r="AA27" s="447"/>
      <c r="AB27" s="448"/>
      <c r="AE27" s="87"/>
      <c r="AF27" s="87"/>
      <c r="AG27" s="87"/>
      <c r="AH27" s="87"/>
      <c r="AI27" s="87"/>
      <c r="AJ27" s="87"/>
      <c r="AK27" s="87"/>
      <c r="AL27" s="87"/>
      <c r="AM27" s="87"/>
    </row>
    <row r="28" spans="1:39" ht="33" customHeight="1" x14ac:dyDescent="0.25">
      <c r="A28" s="375"/>
      <c r="B28" s="612"/>
      <c r="C28" s="90" t="s">
        <v>62</v>
      </c>
      <c r="D28" s="89"/>
      <c r="E28" s="89"/>
      <c r="F28" s="89"/>
      <c r="G28" s="89"/>
      <c r="H28" s="89"/>
      <c r="I28" s="89"/>
      <c r="J28" s="89"/>
      <c r="K28" s="89"/>
      <c r="L28" s="89"/>
      <c r="M28" s="89"/>
      <c r="N28" s="89"/>
      <c r="O28" s="89"/>
      <c r="P28" s="163">
        <f>SUM(D28:O28)</f>
        <v>0</v>
      </c>
      <c r="Q28" s="606" t="s">
        <v>141</v>
      </c>
      <c r="R28" s="607"/>
      <c r="S28" s="607"/>
      <c r="T28" s="608"/>
      <c r="U28" s="606" t="s">
        <v>142</v>
      </c>
      <c r="V28" s="607"/>
      <c r="W28" s="607"/>
      <c r="X28" s="608"/>
      <c r="Y28" s="606" t="s">
        <v>143</v>
      </c>
      <c r="Z28" s="607"/>
      <c r="AA28" s="607"/>
      <c r="AB28" s="648"/>
      <c r="AE28" s="87"/>
      <c r="AF28" s="87"/>
      <c r="AG28" s="87"/>
      <c r="AH28" s="87"/>
      <c r="AI28" s="87"/>
      <c r="AJ28" s="87"/>
      <c r="AK28" s="87"/>
      <c r="AL28" s="87"/>
      <c r="AM28" s="87"/>
    </row>
    <row r="29" spans="1:39" ht="33.950000000000003" customHeight="1" thickBot="1" x14ac:dyDescent="0.3">
      <c r="A29" s="376"/>
      <c r="B29" s="378"/>
      <c r="C29" s="91" t="s">
        <v>65</v>
      </c>
      <c r="D29" s="92"/>
      <c r="E29" s="92"/>
      <c r="F29" s="92"/>
      <c r="G29" s="93"/>
      <c r="H29" s="93"/>
      <c r="I29" s="93"/>
      <c r="J29" s="93"/>
      <c r="K29" s="93"/>
      <c r="L29" s="93"/>
      <c r="M29" s="93"/>
      <c r="N29" s="93"/>
      <c r="O29" s="93"/>
      <c r="P29" s="164">
        <f>SUM(D29:O29)</f>
        <v>0</v>
      </c>
      <c r="Q29" s="609"/>
      <c r="R29" s="610"/>
      <c r="S29" s="610"/>
      <c r="T29" s="611"/>
      <c r="U29" s="609"/>
      <c r="V29" s="610"/>
      <c r="W29" s="610"/>
      <c r="X29" s="611"/>
      <c r="Y29" s="609"/>
      <c r="Z29" s="610"/>
      <c r="AA29" s="610"/>
      <c r="AB29" s="649"/>
      <c r="AC29" s="49"/>
      <c r="AE29" s="87"/>
      <c r="AF29" s="87"/>
      <c r="AG29" s="87"/>
      <c r="AH29" s="87"/>
      <c r="AI29" s="87"/>
      <c r="AJ29" s="87"/>
      <c r="AK29" s="87"/>
      <c r="AL29" s="87"/>
      <c r="AM29" s="87"/>
    </row>
    <row r="30" spans="1:39" ht="26.1" customHeight="1" x14ac:dyDescent="0.25">
      <c r="A30" s="364" t="s">
        <v>66</v>
      </c>
      <c r="B30" s="366" t="s">
        <v>67</v>
      </c>
      <c r="C30" s="368" t="s">
        <v>68</v>
      </c>
      <c r="D30" s="368"/>
      <c r="E30" s="368"/>
      <c r="F30" s="368"/>
      <c r="G30" s="368"/>
      <c r="H30" s="368"/>
      <c r="I30" s="368"/>
      <c r="J30" s="368"/>
      <c r="K30" s="368"/>
      <c r="L30" s="368"/>
      <c r="M30" s="368"/>
      <c r="N30" s="368"/>
      <c r="O30" s="368"/>
      <c r="P30" s="368"/>
      <c r="Q30" s="369" t="s">
        <v>69</v>
      </c>
      <c r="R30" s="370"/>
      <c r="S30" s="370"/>
      <c r="T30" s="370"/>
      <c r="U30" s="370"/>
      <c r="V30" s="370"/>
      <c r="W30" s="370"/>
      <c r="X30" s="370"/>
      <c r="Y30" s="370"/>
      <c r="Z30" s="370"/>
      <c r="AA30" s="370"/>
      <c r="AB30" s="371"/>
      <c r="AE30" s="87"/>
      <c r="AF30" s="87"/>
      <c r="AG30" s="87"/>
      <c r="AH30" s="87"/>
      <c r="AI30" s="87"/>
      <c r="AJ30" s="87"/>
      <c r="AK30" s="87"/>
      <c r="AL30" s="87"/>
      <c r="AM30" s="87"/>
    </row>
    <row r="31" spans="1:39" ht="26.1" customHeight="1" x14ac:dyDescent="0.25">
      <c r="A31" s="365"/>
      <c r="B31" s="367"/>
      <c r="C31" s="88" t="s">
        <v>70</v>
      </c>
      <c r="D31" s="88" t="s">
        <v>71</v>
      </c>
      <c r="E31" s="88" t="s">
        <v>72</v>
      </c>
      <c r="F31" s="88" t="s">
        <v>73</v>
      </c>
      <c r="G31" s="88" t="s">
        <v>74</v>
      </c>
      <c r="H31" s="88" t="s">
        <v>75</v>
      </c>
      <c r="I31" s="88" t="s">
        <v>76</v>
      </c>
      <c r="J31" s="88" t="s">
        <v>77</v>
      </c>
      <c r="K31" s="88" t="s">
        <v>78</v>
      </c>
      <c r="L31" s="88" t="s">
        <v>79</v>
      </c>
      <c r="M31" s="88" t="s">
        <v>80</v>
      </c>
      <c r="N31" s="88" t="s">
        <v>81</v>
      </c>
      <c r="O31" s="88" t="s">
        <v>82</v>
      </c>
      <c r="P31" s="88" t="s">
        <v>83</v>
      </c>
      <c r="Q31" s="397" t="s">
        <v>84</v>
      </c>
      <c r="R31" s="398"/>
      <c r="S31" s="398"/>
      <c r="T31" s="398"/>
      <c r="U31" s="398"/>
      <c r="V31" s="398"/>
      <c r="W31" s="398"/>
      <c r="X31" s="398"/>
      <c r="Y31" s="398"/>
      <c r="Z31" s="398"/>
      <c r="AA31" s="398"/>
      <c r="AB31" s="644"/>
      <c r="AE31" s="94"/>
      <c r="AF31" s="94"/>
      <c r="AG31" s="94"/>
      <c r="AH31" s="94"/>
      <c r="AI31" s="94"/>
      <c r="AJ31" s="94"/>
      <c r="AK31" s="94"/>
      <c r="AL31" s="94"/>
      <c r="AM31" s="94"/>
    </row>
    <row r="32" spans="1:39" ht="28.5" customHeight="1" x14ac:dyDescent="0.25">
      <c r="A32" s="353"/>
      <c r="B32" s="332"/>
      <c r="C32" s="90" t="s">
        <v>62</v>
      </c>
      <c r="D32" s="95"/>
      <c r="E32" s="95"/>
      <c r="F32" s="95"/>
      <c r="G32" s="95"/>
      <c r="H32" s="95"/>
      <c r="I32" s="95"/>
      <c r="J32" s="95"/>
      <c r="K32" s="95"/>
      <c r="L32" s="95"/>
      <c r="M32" s="95"/>
      <c r="N32" s="95"/>
      <c r="O32" s="95"/>
      <c r="P32" s="96">
        <f t="shared" ref="P32:P39" si="0">SUM(D32:O32)</f>
        <v>0</v>
      </c>
      <c r="Q32" s="653" t="s">
        <v>144</v>
      </c>
      <c r="R32" s="654"/>
      <c r="S32" s="654"/>
      <c r="T32" s="654"/>
      <c r="U32" s="654"/>
      <c r="V32" s="654"/>
      <c r="W32" s="654"/>
      <c r="X32" s="654"/>
      <c r="Y32" s="654"/>
      <c r="Z32" s="654"/>
      <c r="AA32" s="654"/>
      <c r="AB32" s="655"/>
      <c r="AC32" s="97"/>
      <c r="AE32" s="98"/>
      <c r="AF32" s="98"/>
      <c r="AG32" s="98"/>
      <c r="AH32" s="98"/>
      <c r="AI32" s="98"/>
      <c r="AJ32" s="98"/>
      <c r="AK32" s="98"/>
      <c r="AL32" s="98"/>
      <c r="AM32" s="98"/>
    </row>
    <row r="33" spans="1:29" ht="28.5" customHeight="1" x14ac:dyDescent="0.25">
      <c r="A33" s="327"/>
      <c r="B33" s="354"/>
      <c r="C33" s="99" t="s">
        <v>65</v>
      </c>
      <c r="D33" s="100"/>
      <c r="E33" s="100"/>
      <c r="F33" s="100"/>
      <c r="G33" s="100"/>
      <c r="H33" s="100"/>
      <c r="I33" s="100"/>
      <c r="J33" s="100"/>
      <c r="K33" s="100"/>
      <c r="L33" s="100"/>
      <c r="M33" s="100"/>
      <c r="N33" s="100"/>
      <c r="O33" s="100"/>
      <c r="P33" s="101">
        <f t="shared" si="0"/>
        <v>0</v>
      </c>
      <c r="Q33" s="656"/>
      <c r="R33" s="657"/>
      <c r="S33" s="657"/>
      <c r="T33" s="657"/>
      <c r="U33" s="657"/>
      <c r="V33" s="657"/>
      <c r="W33" s="657"/>
      <c r="X33" s="657"/>
      <c r="Y33" s="657"/>
      <c r="Z33" s="657"/>
      <c r="AA33" s="657"/>
      <c r="AB33" s="658"/>
      <c r="AC33" s="97"/>
    </row>
    <row r="34" spans="1:29" ht="28.5" customHeight="1" x14ac:dyDescent="0.25">
      <c r="A34" s="327"/>
      <c r="B34" s="355"/>
      <c r="C34" s="102" t="s">
        <v>62</v>
      </c>
      <c r="D34" s="103"/>
      <c r="E34" s="103"/>
      <c r="F34" s="103"/>
      <c r="G34" s="103"/>
      <c r="H34" s="103"/>
      <c r="I34" s="103"/>
      <c r="J34" s="103"/>
      <c r="K34" s="103"/>
      <c r="L34" s="103"/>
      <c r="M34" s="103"/>
      <c r="N34" s="103"/>
      <c r="O34" s="103"/>
      <c r="P34" s="101">
        <f t="shared" si="0"/>
        <v>0</v>
      </c>
      <c r="Q34" s="613"/>
      <c r="R34" s="614"/>
      <c r="S34" s="614"/>
      <c r="T34" s="614"/>
      <c r="U34" s="614"/>
      <c r="V34" s="614"/>
      <c r="W34" s="614"/>
      <c r="X34" s="614"/>
      <c r="Y34" s="614"/>
      <c r="Z34" s="614"/>
      <c r="AA34" s="614"/>
      <c r="AB34" s="615"/>
      <c r="AC34" s="97"/>
    </row>
    <row r="35" spans="1:29" ht="28.5" customHeight="1" x14ac:dyDescent="0.25">
      <c r="A35" s="327"/>
      <c r="B35" s="354"/>
      <c r="C35" s="99" t="s">
        <v>65</v>
      </c>
      <c r="D35" s="100"/>
      <c r="E35" s="100"/>
      <c r="F35" s="100"/>
      <c r="G35" s="100"/>
      <c r="H35" s="100"/>
      <c r="I35" s="100"/>
      <c r="J35" s="100"/>
      <c r="K35" s="100"/>
      <c r="L35" s="104"/>
      <c r="M35" s="104"/>
      <c r="N35" s="104"/>
      <c r="O35" s="104"/>
      <c r="P35" s="101">
        <f t="shared" si="0"/>
        <v>0</v>
      </c>
      <c r="Q35" s="619"/>
      <c r="R35" s="620"/>
      <c r="S35" s="620"/>
      <c r="T35" s="620"/>
      <c r="U35" s="620"/>
      <c r="V35" s="620"/>
      <c r="W35" s="620"/>
      <c r="X35" s="620"/>
      <c r="Y35" s="620"/>
      <c r="Z35" s="620"/>
      <c r="AA35" s="620"/>
      <c r="AB35" s="621"/>
      <c r="AC35" s="97"/>
    </row>
    <row r="36" spans="1:29" ht="28.5" customHeight="1" x14ac:dyDescent="0.25">
      <c r="A36" s="601"/>
      <c r="B36" s="355"/>
      <c r="C36" s="102" t="s">
        <v>62</v>
      </c>
      <c r="D36" s="103"/>
      <c r="E36" s="103"/>
      <c r="F36" s="103"/>
      <c r="G36" s="103"/>
      <c r="H36" s="103"/>
      <c r="I36" s="103"/>
      <c r="J36" s="103"/>
      <c r="K36" s="103"/>
      <c r="L36" s="103"/>
      <c r="M36" s="103"/>
      <c r="N36" s="103"/>
      <c r="O36" s="103"/>
      <c r="P36" s="101">
        <f t="shared" si="0"/>
        <v>0</v>
      </c>
      <c r="Q36" s="613"/>
      <c r="R36" s="614"/>
      <c r="S36" s="614"/>
      <c r="T36" s="614"/>
      <c r="U36" s="614"/>
      <c r="V36" s="614"/>
      <c r="W36" s="614"/>
      <c r="X36" s="614"/>
      <c r="Y36" s="614"/>
      <c r="Z36" s="614"/>
      <c r="AA36" s="614"/>
      <c r="AB36" s="615"/>
      <c r="AC36" s="97"/>
    </row>
    <row r="37" spans="1:29" ht="28.5" customHeight="1" x14ac:dyDescent="0.25">
      <c r="A37" s="602"/>
      <c r="B37" s="354"/>
      <c r="C37" s="99" t="s">
        <v>65</v>
      </c>
      <c r="D37" s="100"/>
      <c r="E37" s="100"/>
      <c r="F37" s="100"/>
      <c r="G37" s="100"/>
      <c r="H37" s="100"/>
      <c r="I37" s="100"/>
      <c r="J37" s="100"/>
      <c r="K37" s="100"/>
      <c r="L37" s="104"/>
      <c r="M37" s="104"/>
      <c r="N37" s="104"/>
      <c r="O37" s="104"/>
      <c r="P37" s="101">
        <f t="shared" si="0"/>
        <v>0</v>
      </c>
      <c r="Q37" s="619"/>
      <c r="R37" s="620"/>
      <c r="S37" s="620"/>
      <c r="T37" s="620"/>
      <c r="U37" s="620"/>
      <c r="V37" s="620"/>
      <c r="W37" s="620"/>
      <c r="X37" s="620"/>
      <c r="Y37" s="620"/>
      <c r="Z37" s="620"/>
      <c r="AA37" s="620"/>
      <c r="AB37" s="621"/>
      <c r="AC37" s="97"/>
    </row>
    <row r="38" spans="1:29" ht="28.5" customHeight="1" x14ac:dyDescent="0.25">
      <c r="A38" s="635"/>
      <c r="B38" s="355"/>
      <c r="C38" s="102" t="s">
        <v>62</v>
      </c>
      <c r="D38" s="103"/>
      <c r="E38" s="103"/>
      <c r="F38" s="103"/>
      <c r="G38" s="103"/>
      <c r="H38" s="103"/>
      <c r="I38" s="103"/>
      <c r="J38" s="103"/>
      <c r="K38" s="103"/>
      <c r="L38" s="103"/>
      <c r="M38" s="103"/>
      <c r="N38" s="103"/>
      <c r="O38" s="103"/>
      <c r="P38" s="101">
        <f t="shared" si="0"/>
        <v>0</v>
      </c>
      <c r="Q38" s="613"/>
      <c r="R38" s="614"/>
      <c r="S38" s="614"/>
      <c r="T38" s="614"/>
      <c r="U38" s="614"/>
      <c r="V38" s="614"/>
      <c r="W38" s="614"/>
      <c r="X38" s="614"/>
      <c r="Y38" s="614"/>
      <c r="Z38" s="614"/>
      <c r="AA38" s="614"/>
      <c r="AB38" s="615"/>
      <c r="AC38" s="97"/>
    </row>
    <row r="39" spans="1:29" ht="28.5" customHeight="1" thickBot="1" x14ac:dyDescent="0.3">
      <c r="A39" s="636"/>
      <c r="B39" s="333"/>
      <c r="C39" s="91" t="s">
        <v>65</v>
      </c>
      <c r="D39" s="105"/>
      <c r="E39" s="105"/>
      <c r="F39" s="105"/>
      <c r="G39" s="105"/>
      <c r="H39" s="105"/>
      <c r="I39" s="105"/>
      <c r="J39" s="105"/>
      <c r="K39" s="105"/>
      <c r="L39" s="106"/>
      <c r="M39" s="106"/>
      <c r="N39" s="106"/>
      <c r="O39" s="106"/>
      <c r="P39" s="107">
        <f t="shared" si="0"/>
        <v>0</v>
      </c>
      <c r="Q39" s="616"/>
      <c r="R39" s="617"/>
      <c r="S39" s="617"/>
      <c r="T39" s="617"/>
      <c r="U39" s="617"/>
      <c r="V39" s="617"/>
      <c r="W39" s="617"/>
      <c r="X39" s="617"/>
      <c r="Y39" s="617"/>
      <c r="Z39" s="617"/>
      <c r="AA39" s="617"/>
      <c r="AB39" s="618"/>
      <c r="AC39" s="97"/>
    </row>
    <row r="40" spans="1:29" x14ac:dyDescent="0.25">
      <c r="A40" s="50" t="s">
        <v>109</v>
      </c>
    </row>
  </sheetData>
  <mergeCells count="86">
    <mergeCell ref="Z1:AB1"/>
    <mergeCell ref="AA8:AB8"/>
    <mergeCell ref="AA9:AB9"/>
    <mergeCell ref="W17:X17"/>
    <mergeCell ref="B1:Y1"/>
    <mergeCell ref="AA7:AB7"/>
    <mergeCell ref="Y9:Z9"/>
    <mergeCell ref="Z3:AB3"/>
    <mergeCell ref="Y8:Z8"/>
    <mergeCell ref="Y7:Z7"/>
    <mergeCell ref="U7:V9"/>
    <mergeCell ref="W7:X9"/>
    <mergeCell ref="A11:B11"/>
    <mergeCell ref="Y11:AB11"/>
    <mergeCell ref="Q16:V16"/>
    <mergeCell ref="M11:Q11"/>
    <mergeCell ref="B2:Y2"/>
    <mergeCell ref="B3:Y4"/>
    <mergeCell ref="Q32:AB33"/>
    <mergeCell ref="Q30:AB30"/>
    <mergeCell ref="C15:C16"/>
    <mergeCell ref="W11:X11"/>
    <mergeCell ref="A13:B13"/>
    <mergeCell ref="C11:K11"/>
    <mergeCell ref="S13:T13"/>
    <mergeCell ref="A1:A4"/>
    <mergeCell ref="Z2:AB2"/>
    <mergeCell ref="Z4:AB4"/>
    <mergeCell ref="R7:T9"/>
    <mergeCell ref="A15:B16"/>
    <mergeCell ref="A7:B9"/>
    <mergeCell ref="R11:V11"/>
    <mergeCell ref="A38:A39"/>
    <mergeCell ref="V13:Y13"/>
    <mergeCell ref="Q15:AB15"/>
    <mergeCell ref="AA13:AB13"/>
    <mergeCell ref="W19:X19"/>
    <mergeCell ref="Y27:AB27"/>
    <mergeCell ref="Q31:AB31"/>
    <mergeCell ref="Q34:AB35"/>
    <mergeCell ref="A21:AB21"/>
    <mergeCell ref="AA17:AB17"/>
    <mergeCell ref="C30:P30"/>
    <mergeCell ref="AA19:AB19"/>
    <mergeCell ref="U28:X29"/>
    <mergeCell ref="Y28:AB29"/>
    <mergeCell ref="T18:V18"/>
    <mergeCell ref="D22:O22"/>
    <mergeCell ref="B38:B39"/>
    <mergeCell ref="C13:Q13"/>
    <mergeCell ref="Q22:AB23"/>
    <mergeCell ref="C7:K9"/>
    <mergeCell ref="Q38:AB39"/>
    <mergeCell ref="U27:X27"/>
    <mergeCell ref="Q36:AB37"/>
    <mergeCell ref="T19:V19"/>
    <mergeCell ref="Q27:T27"/>
    <mergeCell ref="C12:Z12"/>
    <mergeCell ref="W16:AB16"/>
    <mergeCell ref="T17:V17"/>
    <mergeCell ref="Y19:Z19"/>
    <mergeCell ref="Y17:Z17"/>
    <mergeCell ref="P22:P23"/>
    <mergeCell ref="Q19:S19"/>
    <mergeCell ref="Q17:S17"/>
    <mergeCell ref="A26:A27"/>
    <mergeCell ref="C26:C27"/>
    <mergeCell ref="A22:A23"/>
    <mergeCell ref="A28:A29"/>
    <mergeCell ref="A25:AB25"/>
    <mergeCell ref="D26:P26"/>
    <mergeCell ref="Q24:AB24"/>
    <mergeCell ref="B26:B27"/>
    <mergeCell ref="Q28:T29"/>
    <mergeCell ref="Q26:AB26"/>
    <mergeCell ref="B28:B29"/>
    <mergeCell ref="B24:C24"/>
    <mergeCell ref="B22:C23"/>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300-000000000000}">
      <formula1>2000</formula1>
    </dataValidation>
    <dataValidation type="textLength" operator="lessThanOrEqual" allowBlank="1" showInputMessage="1" showErrorMessage="1" errorTitle="Máximo 2.000 caracteres" error="Máximo 2.000 caracteres" sqref="Q32:AB39 Q28 U28 Y28" xr:uid="{00000000-0002-0000-0300-000001000000}">
      <formula1>2000</formula1>
    </dataValidation>
  </dataValidations>
  <pageMargins left="0" right="0" top="0" bottom="0" header="0" footer="0"/>
  <pageSetup paperSize="41" scale="48"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46"/>
  <sheetViews>
    <sheetView showGridLines="0" topLeftCell="A6" zoomScale="60" zoomScaleNormal="60" workbookViewId="0">
      <selection activeCell="B6" sqref="B6"/>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468"/>
      <c r="B1" s="471" t="s">
        <v>0</v>
      </c>
      <c r="C1" s="472"/>
      <c r="D1" s="472"/>
      <c r="E1" s="472"/>
      <c r="F1" s="472"/>
      <c r="G1" s="472"/>
      <c r="H1" s="472"/>
      <c r="I1" s="472"/>
      <c r="J1" s="472"/>
      <c r="K1" s="472"/>
      <c r="L1" s="472"/>
      <c r="M1" s="472"/>
      <c r="N1" s="472"/>
      <c r="O1" s="472"/>
      <c r="P1" s="472"/>
      <c r="Q1" s="472"/>
      <c r="R1" s="472"/>
      <c r="S1" s="472"/>
      <c r="T1" s="472"/>
      <c r="U1" s="472"/>
      <c r="V1" s="472"/>
      <c r="W1" s="472"/>
      <c r="X1" s="472"/>
      <c r="Y1" s="472"/>
      <c r="Z1" s="472"/>
      <c r="AA1" s="473"/>
      <c r="AB1" s="482" t="s">
        <v>1</v>
      </c>
      <c r="AC1" s="483"/>
      <c r="AD1" s="484"/>
    </row>
    <row r="2" spans="1:30" ht="30.75" customHeight="1" thickBot="1" x14ac:dyDescent="0.3">
      <c r="A2" s="469"/>
      <c r="B2" s="471" t="s">
        <v>2</v>
      </c>
      <c r="C2" s="472"/>
      <c r="D2" s="472"/>
      <c r="E2" s="472"/>
      <c r="F2" s="472"/>
      <c r="G2" s="472"/>
      <c r="H2" s="472"/>
      <c r="I2" s="472"/>
      <c r="J2" s="472"/>
      <c r="K2" s="472"/>
      <c r="L2" s="472"/>
      <c r="M2" s="472"/>
      <c r="N2" s="472"/>
      <c r="O2" s="472"/>
      <c r="P2" s="472"/>
      <c r="Q2" s="472"/>
      <c r="R2" s="472"/>
      <c r="S2" s="472"/>
      <c r="T2" s="472"/>
      <c r="U2" s="472"/>
      <c r="V2" s="472"/>
      <c r="W2" s="472"/>
      <c r="X2" s="472"/>
      <c r="Y2" s="472"/>
      <c r="Z2" s="472"/>
      <c r="AA2" s="473"/>
      <c r="AB2" s="485" t="s">
        <v>3</v>
      </c>
      <c r="AC2" s="486"/>
      <c r="AD2" s="487"/>
    </row>
    <row r="3" spans="1:30" ht="24" customHeight="1" x14ac:dyDescent="0.25">
      <c r="A3" s="469"/>
      <c r="B3" s="443" t="s">
        <v>4</v>
      </c>
      <c r="C3" s="444"/>
      <c r="D3" s="444"/>
      <c r="E3" s="444"/>
      <c r="F3" s="444"/>
      <c r="G3" s="444"/>
      <c r="H3" s="444"/>
      <c r="I3" s="444"/>
      <c r="J3" s="444"/>
      <c r="K3" s="444"/>
      <c r="L3" s="444"/>
      <c r="M3" s="444"/>
      <c r="N3" s="444"/>
      <c r="O3" s="444"/>
      <c r="P3" s="444"/>
      <c r="Q3" s="444"/>
      <c r="R3" s="444"/>
      <c r="S3" s="444"/>
      <c r="T3" s="444"/>
      <c r="U3" s="444"/>
      <c r="V3" s="444"/>
      <c r="W3" s="444"/>
      <c r="X3" s="444"/>
      <c r="Y3" s="444"/>
      <c r="Z3" s="444"/>
      <c r="AA3" s="445"/>
      <c r="AB3" s="485" t="s">
        <v>5</v>
      </c>
      <c r="AC3" s="486"/>
      <c r="AD3" s="487"/>
    </row>
    <row r="4" spans="1:30" ht="21.95" customHeight="1" thickBot="1" x14ac:dyDescent="0.3">
      <c r="A4" s="470"/>
      <c r="B4" s="488"/>
      <c r="C4" s="489"/>
      <c r="D4" s="489"/>
      <c r="E4" s="489"/>
      <c r="F4" s="489"/>
      <c r="G4" s="489"/>
      <c r="H4" s="489"/>
      <c r="I4" s="489"/>
      <c r="J4" s="489"/>
      <c r="K4" s="489"/>
      <c r="L4" s="489"/>
      <c r="M4" s="489"/>
      <c r="N4" s="489"/>
      <c r="O4" s="489"/>
      <c r="P4" s="489"/>
      <c r="Q4" s="489"/>
      <c r="R4" s="489"/>
      <c r="S4" s="489"/>
      <c r="T4" s="489"/>
      <c r="U4" s="489"/>
      <c r="V4" s="489"/>
      <c r="W4" s="489"/>
      <c r="X4" s="489"/>
      <c r="Y4" s="489"/>
      <c r="Z4" s="489"/>
      <c r="AA4" s="490"/>
      <c r="AB4" s="491" t="s">
        <v>6</v>
      </c>
      <c r="AC4" s="492"/>
      <c r="AD4" s="493"/>
    </row>
    <row r="5" spans="1:30" ht="9" customHeight="1" thickBot="1" x14ac:dyDescent="0.3">
      <c r="A5" s="51"/>
      <c r="B5" s="205"/>
      <c r="C5" s="206"/>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428" t="s">
        <v>7</v>
      </c>
      <c r="B7" s="429"/>
      <c r="C7" s="682" t="s">
        <v>8</v>
      </c>
      <c r="D7" s="428" t="s">
        <v>9</v>
      </c>
      <c r="E7" s="436"/>
      <c r="F7" s="436"/>
      <c r="G7" s="436"/>
      <c r="H7" s="429"/>
      <c r="I7" s="593">
        <v>45139</v>
      </c>
      <c r="J7" s="594"/>
      <c r="K7" s="428" t="s">
        <v>10</v>
      </c>
      <c r="L7" s="429"/>
      <c r="M7" s="480" t="s">
        <v>11</v>
      </c>
      <c r="N7" s="481"/>
      <c r="O7" s="474"/>
      <c r="P7" s="475"/>
      <c r="Q7" s="54"/>
      <c r="R7" s="54"/>
      <c r="S7" s="54"/>
      <c r="T7" s="54"/>
      <c r="U7" s="54"/>
      <c r="V7" s="54"/>
      <c r="W7" s="54"/>
      <c r="X7" s="54"/>
      <c r="Y7" s="54"/>
      <c r="Z7" s="55"/>
      <c r="AA7" s="54"/>
      <c r="AB7" s="54"/>
      <c r="AC7" s="60"/>
      <c r="AD7" s="61"/>
    </row>
    <row r="8" spans="1:30" x14ac:dyDescent="0.25">
      <c r="A8" s="430"/>
      <c r="B8" s="431"/>
      <c r="C8" s="495"/>
      <c r="D8" s="430"/>
      <c r="E8" s="437"/>
      <c r="F8" s="437"/>
      <c r="G8" s="437"/>
      <c r="H8" s="431"/>
      <c r="I8" s="595"/>
      <c r="J8" s="596"/>
      <c r="K8" s="430"/>
      <c r="L8" s="431"/>
      <c r="M8" s="476" t="s">
        <v>12</v>
      </c>
      <c r="N8" s="477"/>
      <c r="O8" s="478"/>
      <c r="P8" s="479"/>
      <c r="Q8" s="54"/>
      <c r="R8" s="54"/>
      <c r="S8" s="54"/>
      <c r="T8" s="54"/>
      <c r="U8" s="54"/>
      <c r="V8" s="54"/>
      <c r="W8" s="54"/>
      <c r="X8" s="54"/>
      <c r="Y8" s="54"/>
      <c r="Z8" s="55"/>
      <c r="AA8" s="54"/>
      <c r="AB8" s="54"/>
      <c r="AC8" s="60"/>
      <c r="AD8" s="61"/>
    </row>
    <row r="9" spans="1:30" ht="15.75" thickBot="1" x14ac:dyDescent="0.3">
      <c r="A9" s="432"/>
      <c r="B9" s="433"/>
      <c r="C9" s="496"/>
      <c r="D9" s="432"/>
      <c r="E9" s="438"/>
      <c r="F9" s="438"/>
      <c r="G9" s="438"/>
      <c r="H9" s="433"/>
      <c r="I9" s="597"/>
      <c r="J9" s="598"/>
      <c r="K9" s="432"/>
      <c r="L9" s="433"/>
      <c r="M9" s="449" t="s">
        <v>13</v>
      </c>
      <c r="N9" s="450"/>
      <c r="O9" s="451" t="s">
        <v>14</v>
      </c>
      <c r="P9" s="452"/>
      <c r="Q9" s="54"/>
      <c r="R9" s="54"/>
      <c r="S9" s="54"/>
      <c r="T9" s="54"/>
      <c r="U9" s="54"/>
      <c r="V9" s="54"/>
      <c r="W9" s="54"/>
      <c r="X9" s="54"/>
      <c r="Y9" s="54"/>
      <c r="Z9" s="55"/>
      <c r="AA9" s="54"/>
      <c r="AB9" s="54"/>
      <c r="AC9" s="60"/>
      <c r="AD9" s="61"/>
    </row>
    <row r="10" spans="1:30" ht="15" customHeight="1" thickBot="1" x14ac:dyDescent="0.3">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5">
      <c r="A11" s="428" t="s">
        <v>15</v>
      </c>
      <c r="B11" s="429"/>
      <c r="C11" s="459" t="s">
        <v>16</v>
      </c>
      <c r="D11" s="460"/>
      <c r="E11" s="460"/>
      <c r="F11" s="460"/>
      <c r="G11" s="460"/>
      <c r="H11" s="460"/>
      <c r="I11" s="460"/>
      <c r="J11" s="460"/>
      <c r="K11" s="460"/>
      <c r="L11" s="460"/>
      <c r="M11" s="460"/>
      <c r="N11" s="460"/>
      <c r="O11" s="460"/>
      <c r="P11" s="460"/>
      <c r="Q11" s="460"/>
      <c r="R11" s="460"/>
      <c r="S11" s="460"/>
      <c r="T11" s="460"/>
      <c r="U11" s="460"/>
      <c r="V11" s="460"/>
      <c r="W11" s="460"/>
      <c r="X11" s="460"/>
      <c r="Y11" s="460"/>
      <c r="Z11" s="460"/>
      <c r="AA11" s="460"/>
      <c r="AB11" s="460"/>
      <c r="AC11" s="460"/>
      <c r="AD11" s="461"/>
    </row>
    <row r="12" spans="1:30" ht="15" customHeight="1" x14ac:dyDescent="0.25">
      <c r="A12" s="430"/>
      <c r="B12" s="431"/>
      <c r="C12" s="462"/>
      <c r="D12" s="463"/>
      <c r="E12" s="463"/>
      <c r="F12" s="463"/>
      <c r="G12" s="463"/>
      <c r="H12" s="463"/>
      <c r="I12" s="463"/>
      <c r="J12" s="463"/>
      <c r="K12" s="463"/>
      <c r="L12" s="463"/>
      <c r="M12" s="463"/>
      <c r="N12" s="463"/>
      <c r="O12" s="463"/>
      <c r="P12" s="463"/>
      <c r="Q12" s="463"/>
      <c r="R12" s="463"/>
      <c r="S12" s="463"/>
      <c r="T12" s="463"/>
      <c r="U12" s="463"/>
      <c r="V12" s="463"/>
      <c r="W12" s="463"/>
      <c r="X12" s="463"/>
      <c r="Y12" s="463"/>
      <c r="Z12" s="463"/>
      <c r="AA12" s="463"/>
      <c r="AB12" s="463"/>
      <c r="AC12" s="463"/>
      <c r="AD12" s="464"/>
    </row>
    <row r="13" spans="1:30" ht="15" customHeight="1" thickBot="1" x14ac:dyDescent="0.3">
      <c r="A13" s="432"/>
      <c r="B13" s="433"/>
      <c r="C13" s="465"/>
      <c r="D13" s="466"/>
      <c r="E13" s="466"/>
      <c r="F13" s="466"/>
      <c r="G13" s="466"/>
      <c r="H13" s="466"/>
      <c r="I13" s="466"/>
      <c r="J13" s="466"/>
      <c r="K13" s="466"/>
      <c r="L13" s="466"/>
      <c r="M13" s="466"/>
      <c r="N13" s="466"/>
      <c r="O13" s="466"/>
      <c r="P13" s="466"/>
      <c r="Q13" s="466"/>
      <c r="R13" s="466"/>
      <c r="S13" s="466"/>
      <c r="T13" s="466"/>
      <c r="U13" s="466"/>
      <c r="V13" s="466"/>
      <c r="W13" s="466"/>
      <c r="X13" s="466"/>
      <c r="Y13" s="466"/>
      <c r="Z13" s="466"/>
      <c r="AA13" s="466"/>
      <c r="AB13" s="466"/>
      <c r="AC13" s="466"/>
      <c r="AD13" s="467"/>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417" t="s">
        <v>17</v>
      </c>
      <c r="B15" s="418"/>
      <c r="C15" s="419" t="s">
        <v>18</v>
      </c>
      <c r="D15" s="420"/>
      <c r="E15" s="420"/>
      <c r="F15" s="420"/>
      <c r="G15" s="420"/>
      <c r="H15" s="420"/>
      <c r="I15" s="420"/>
      <c r="J15" s="420"/>
      <c r="K15" s="421"/>
      <c r="L15" s="408" t="s">
        <v>19</v>
      </c>
      <c r="M15" s="409"/>
      <c r="N15" s="409"/>
      <c r="O15" s="409"/>
      <c r="P15" s="409"/>
      <c r="Q15" s="410"/>
      <c r="R15" s="422" t="s">
        <v>20</v>
      </c>
      <c r="S15" s="423"/>
      <c r="T15" s="423"/>
      <c r="U15" s="423"/>
      <c r="V15" s="423"/>
      <c r="W15" s="423"/>
      <c r="X15" s="424"/>
      <c r="Y15" s="408" t="s">
        <v>21</v>
      </c>
      <c r="Z15" s="410"/>
      <c r="AA15" s="453" t="s">
        <v>22</v>
      </c>
      <c r="AB15" s="454"/>
      <c r="AC15" s="454"/>
      <c r="AD15" s="455"/>
    </row>
    <row r="16" spans="1:30" ht="9" customHeight="1" thickBot="1" x14ac:dyDescent="0.3">
      <c r="A16" s="59"/>
      <c r="B16" s="54"/>
      <c r="C16" s="456"/>
      <c r="D16" s="456"/>
      <c r="E16" s="456"/>
      <c r="F16" s="456"/>
      <c r="G16" s="456"/>
      <c r="H16" s="456"/>
      <c r="I16" s="456"/>
      <c r="J16" s="456"/>
      <c r="K16" s="456"/>
      <c r="L16" s="456"/>
      <c r="M16" s="456"/>
      <c r="N16" s="456"/>
      <c r="O16" s="456"/>
      <c r="P16" s="456"/>
      <c r="Q16" s="456"/>
      <c r="R16" s="456"/>
      <c r="S16" s="456"/>
      <c r="T16" s="456"/>
      <c r="U16" s="456"/>
      <c r="V16" s="456"/>
      <c r="W16" s="456"/>
      <c r="X16" s="456"/>
      <c r="Y16" s="456"/>
      <c r="Z16" s="456"/>
      <c r="AA16" s="456"/>
      <c r="AB16" s="456"/>
      <c r="AC16" s="73"/>
      <c r="AD16" s="74"/>
    </row>
    <row r="17" spans="1:41" s="76" customFormat="1" ht="37.5" customHeight="1" thickBot="1" x14ac:dyDescent="0.3">
      <c r="A17" s="417" t="s">
        <v>23</v>
      </c>
      <c r="B17" s="418"/>
      <c r="C17" s="425" t="s">
        <v>145</v>
      </c>
      <c r="D17" s="426"/>
      <c r="E17" s="426"/>
      <c r="F17" s="426"/>
      <c r="G17" s="426"/>
      <c r="H17" s="426"/>
      <c r="I17" s="426"/>
      <c r="J17" s="426"/>
      <c r="K17" s="426"/>
      <c r="L17" s="426"/>
      <c r="M17" s="426"/>
      <c r="N17" s="426"/>
      <c r="O17" s="426"/>
      <c r="P17" s="426"/>
      <c r="Q17" s="427"/>
      <c r="R17" s="408" t="s">
        <v>25</v>
      </c>
      <c r="S17" s="409"/>
      <c r="T17" s="409"/>
      <c r="U17" s="409"/>
      <c r="V17" s="410"/>
      <c r="W17" s="599">
        <v>1</v>
      </c>
      <c r="X17" s="600"/>
      <c r="Y17" s="409" t="s">
        <v>26</v>
      </c>
      <c r="Z17" s="409"/>
      <c r="AA17" s="409"/>
      <c r="AB17" s="410"/>
      <c r="AC17" s="457">
        <v>0.2</v>
      </c>
      <c r="AD17" s="458"/>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408" t="s">
        <v>27</v>
      </c>
      <c r="B19" s="409"/>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10"/>
      <c r="AE19" s="83"/>
      <c r="AF19" s="83"/>
    </row>
    <row r="20" spans="1:41" ht="32.1" customHeight="1" thickBot="1" x14ac:dyDescent="0.3">
      <c r="A20" s="82"/>
      <c r="B20" s="60"/>
      <c r="C20" s="411" t="s">
        <v>28</v>
      </c>
      <c r="D20" s="412"/>
      <c r="E20" s="412"/>
      <c r="F20" s="412"/>
      <c r="G20" s="412"/>
      <c r="H20" s="412"/>
      <c r="I20" s="412"/>
      <c r="J20" s="412"/>
      <c r="K20" s="412"/>
      <c r="L20" s="412"/>
      <c r="M20" s="412"/>
      <c r="N20" s="412"/>
      <c r="O20" s="412"/>
      <c r="P20" s="413"/>
      <c r="Q20" s="414" t="s">
        <v>29</v>
      </c>
      <c r="R20" s="415"/>
      <c r="S20" s="415"/>
      <c r="T20" s="415"/>
      <c r="U20" s="415"/>
      <c r="V20" s="415"/>
      <c r="W20" s="415"/>
      <c r="X20" s="415"/>
      <c r="Y20" s="415"/>
      <c r="Z20" s="415"/>
      <c r="AA20" s="415"/>
      <c r="AB20" s="415"/>
      <c r="AC20" s="415"/>
      <c r="AD20" s="416"/>
      <c r="AE20" s="83"/>
      <c r="AF20" s="83"/>
    </row>
    <row r="21" spans="1:41" ht="32.1" customHeight="1" thickBot="1" x14ac:dyDescent="0.3">
      <c r="A21" s="59"/>
      <c r="B21" s="54"/>
      <c r="C21" s="160" t="s">
        <v>30</v>
      </c>
      <c r="D21" s="161" t="s">
        <v>31</v>
      </c>
      <c r="E21" s="161" t="s">
        <v>32</v>
      </c>
      <c r="F21" s="161" t="s">
        <v>33</v>
      </c>
      <c r="G21" s="161" t="s">
        <v>34</v>
      </c>
      <c r="H21" s="161" t="s">
        <v>35</v>
      </c>
      <c r="I21" s="161" t="s">
        <v>8</v>
      </c>
      <c r="J21" s="161" t="s">
        <v>36</v>
      </c>
      <c r="K21" s="161" t="s">
        <v>37</v>
      </c>
      <c r="L21" s="161" t="s">
        <v>38</v>
      </c>
      <c r="M21" s="161" t="s">
        <v>39</v>
      </c>
      <c r="N21" s="161" t="s">
        <v>40</v>
      </c>
      <c r="O21" s="161" t="s">
        <v>41</v>
      </c>
      <c r="P21" s="162" t="s">
        <v>42</v>
      </c>
      <c r="Q21" s="160" t="s">
        <v>30</v>
      </c>
      <c r="R21" s="161" t="s">
        <v>31</v>
      </c>
      <c r="S21" s="161" t="s">
        <v>32</v>
      </c>
      <c r="T21" s="161" t="s">
        <v>33</v>
      </c>
      <c r="U21" s="161" t="s">
        <v>34</v>
      </c>
      <c r="V21" s="161" t="s">
        <v>35</v>
      </c>
      <c r="W21" s="161" t="s">
        <v>8</v>
      </c>
      <c r="X21" s="161" t="s">
        <v>36</v>
      </c>
      <c r="Y21" s="161" t="s">
        <v>37</v>
      </c>
      <c r="Z21" s="161" t="s">
        <v>38</v>
      </c>
      <c r="AA21" s="161" t="s">
        <v>39</v>
      </c>
      <c r="AB21" s="161" t="s">
        <v>40</v>
      </c>
      <c r="AC21" s="161" t="s">
        <v>41</v>
      </c>
      <c r="AD21" s="162" t="s">
        <v>42</v>
      </c>
      <c r="AE21" s="3"/>
      <c r="AF21" s="3"/>
    </row>
    <row r="22" spans="1:41" ht="32.1" customHeight="1" x14ac:dyDescent="0.25">
      <c r="A22" s="364" t="s">
        <v>43</v>
      </c>
      <c r="B22" s="369"/>
      <c r="C22" s="182">
        <f>5704518-1287344</f>
        <v>4417174</v>
      </c>
      <c r="D22" s="180"/>
      <c r="E22" s="180"/>
      <c r="F22" s="180"/>
      <c r="G22" s="180"/>
      <c r="H22" s="180"/>
      <c r="I22" s="180"/>
      <c r="J22" s="180"/>
      <c r="K22" s="180"/>
      <c r="L22" s="180"/>
      <c r="M22" s="180"/>
      <c r="N22" s="180"/>
      <c r="O22" s="180">
        <f>SUM(C22:N22)</f>
        <v>4417174</v>
      </c>
      <c r="P22" s="183"/>
      <c r="Q22" s="182">
        <v>447476700</v>
      </c>
      <c r="R22" s="180">
        <v>81510000</v>
      </c>
      <c r="S22" s="180"/>
      <c r="T22" s="180"/>
      <c r="U22" s="180">
        <v>2672532</v>
      </c>
      <c r="V22" s="180"/>
      <c r="W22" s="180">
        <v>-439793</v>
      </c>
      <c r="X22" s="180"/>
      <c r="Y22" s="180"/>
      <c r="Z22" s="180"/>
      <c r="AA22" s="180"/>
      <c r="AB22" s="180"/>
      <c r="AC22" s="180">
        <f>SUM(Q22:AB22)</f>
        <v>531219439</v>
      </c>
      <c r="AD22" s="187"/>
      <c r="AE22" s="3"/>
      <c r="AF22" s="3"/>
    </row>
    <row r="23" spans="1:41" ht="32.1" customHeight="1" x14ac:dyDescent="0.25">
      <c r="A23" s="365" t="s">
        <v>44</v>
      </c>
      <c r="B23" s="397"/>
      <c r="C23" s="177"/>
      <c r="D23" s="176"/>
      <c r="E23" s="176"/>
      <c r="F23" s="176"/>
      <c r="G23" s="176"/>
      <c r="H23" s="176"/>
      <c r="I23" s="176"/>
      <c r="J23" s="176"/>
      <c r="K23" s="176"/>
      <c r="L23" s="176"/>
      <c r="M23" s="176"/>
      <c r="N23" s="176"/>
      <c r="O23" s="176">
        <f>SUM(C23:N23)</f>
        <v>0</v>
      </c>
      <c r="P23" s="195" t="str">
        <f>IFERROR(O23/(SUMIF(C23:N23,"&gt;0",C22:N22))," ")</f>
        <v xml:space="preserve"> </v>
      </c>
      <c r="Q23" s="177">
        <v>369956700</v>
      </c>
      <c r="R23" s="176">
        <v>159030000</v>
      </c>
      <c r="S23" s="176">
        <v>-5203670</v>
      </c>
      <c r="T23" s="176">
        <v>-9158000</v>
      </c>
      <c r="U23" s="176">
        <v>7210200</v>
      </c>
      <c r="V23" s="176"/>
      <c r="W23" s="176">
        <v>6000000</v>
      </c>
      <c r="X23" s="176"/>
      <c r="Y23" s="176"/>
      <c r="Z23" s="176"/>
      <c r="AA23" s="176"/>
      <c r="AB23" s="176"/>
      <c r="AC23" s="258">
        <f>SUM(Q23:AB23)</f>
        <v>527835230</v>
      </c>
      <c r="AD23" s="185">
        <f>IFERROR(AC23/(SUMIF(Q23:AB23,"&gt;0",Q22:AB22))," ")</f>
        <v>0.99362935775398087</v>
      </c>
      <c r="AE23" s="3"/>
      <c r="AF23" s="3"/>
    </row>
    <row r="24" spans="1:41" ht="32.1" customHeight="1" x14ac:dyDescent="0.25">
      <c r="A24" s="365" t="s">
        <v>45</v>
      </c>
      <c r="B24" s="397"/>
      <c r="C24" s="177">
        <v>812468</v>
      </c>
      <c r="D24" s="176">
        <f>1000000+104706</f>
        <v>1104706</v>
      </c>
      <c r="E24" s="176"/>
      <c r="F24" s="176">
        <v>2500000</v>
      </c>
      <c r="G24" s="176"/>
      <c r="H24" s="176"/>
      <c r="I24" s="176"/>
      <c r="J24" s="176"/>
      <c r="K24" s="176"/>
      <c r="L24" s="176"/>
      <c r="M24" s="176"/>
      <c r="N24" s="176"/>
      <c r="O24" s="258">
        <f>SUM(C24:N24)</f>
        <v>4417174</v>
      </c>
      <c r="P24" s="181"/>
      <c r="Q24" s="177"/>
      <c r="R24" s="176">
        <v>22394800</v>
      </c>
      <c r="S24" s="176">
        <f>38733300+7410000</f>
        <v>46143300</v>
      </c>
      <c r="T24" s="176">
        <f t="shared" ref="T24:AA24" si="0">38733300+7410000</f>
        <v>46143300</v>
      </c>
      <c r="U24" s="176">
        <f t="shared" si="0"/>
        <v>46143300</v>
      </c>
      <c r="V24" s="176">
        <f>38733300+7410000+2672532</f>
        <v>48815832</v>
      </c>
      <c r="W24" s="176">
        <f>38733300+7410000-439793</f>
        <v>45703507</v>
      </c>
      <c r="X24" s="176">
        <f t="shared" si="0"/>
        <v>46143300</v>
      </c>
      <c r="Y24" s="176">
        <f t="shared" si="0"/>
        <v>46143300</v>
      </c>
      <c r="Z24" s="176">
        <f t="shared" si="0"/>
        <v>46143300</v>
      </c>
      <c r="AA24" s="176">
        <f t="shared" si="0"/>
        <v>46143300</v>
      </c>
      <c r="AB24" s="176">
        <f>76482200+14820000</f>
        <v>91302200</v>
      </c>
      <c r="AC24" s="176">
        <f>SUM(Q24:AB24)</f>
        <v>531219439</v>
      </c>
      <c r="AD24" s="185"/>
      <c r="AE24" s="3"/>
      <c r="AF24" s="3"/>
    </row>
    <row r="25" spans="1:41" ht="32.1" customHeight="1" thickBot="1" x14ac:dyDescent="0.3">
      <c r="A25" s="402" t="s">
        <v>46</v>
      </c>
      <c r="B25" s="403"/>
      <c r="C25" s="178">
        <v>866628</v>
      </c>
      <c r="D25" s="179">
        <v>1000000</v>
      </c>
      <c r="E25" s="179">
        <v>50546</v>
      </c>
      <c r="F25" s="179">
        <v>2500000</v>
      </c>
      <c r="G25" s="179"/>
      <c r="H25" s="179"/>
      <c r="I25" s="179"/>
      <c r="J25" s="179"/>
      <c r="K25" s="179"/>
      <c r="L25" s="179"/>
      <c r="M25" s="179"/>
      <c r="N25" s="179"/>
      <c r="O25" s="179">
        <f>SUM(C25:N25)</f>
        <v>4417174</v>
      </c>
      <c r="P25" s="184">
        <f>IFERROR(O25/(SUMIF(C25:N25,"&gt;0",C24:N24))," ")</f>
        <v>1</v>
      </c>
      <c r="Q25" s="178"/>
      <c r="R25" s="179">
        <v>14911130</v>
      </c>
      <c r="S25" s="179">
        <v>39265300</v>
      </c>
      <c r="T25" s="179">
        <v>46143300</v>
      </c>
      <c r="U25" s="179">
        <v>46143300</v>
      </c>
      <c r="V25" s="179">
        <v>46143300</v>
      </c>
      <c r="W25" s="179">
        <v>53353500</v>
      </c>
      <c r="X25" s="179"/>
      <c r="Y25" s="179"/>
      <c r="Z25" s="179"/>
      <c r="AA25" s="179"/>
      <c r="AB25" s="179"/>
      <c r="AC25" s="179">
        <f>SUM(Q25:AB25)</f>
        <v>245959830</v>
      </c>
      <c r="AD25" s="186">
        <f>IFERROR(AC25/(SUMIF(Q25:AB25,"&gt;0",Q24:AB24))," ")</f>
        <v>0.96324876415070726</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3.950000000000003" customHeight="1" x14ac:dyDescent="0.25">
      <c r="A27" s="404" t="s">
        <v>47</v>
      </c>
      <c r="B27" s="405"/>
      <c r="C27" s="406"/>
      <c r="D27" s="406"/>
      <c r="E27" s="406"/>
      <c r="F27" s="406"/>
      <c r="G27" s="406"/>
      <c r="H27" s="406"/>
      <c r="I27" s="406"/>
      <c r="J27" s="406"/>
      <c r="K27" s="406"/>
      <c r="L27" s="406"/>
      <c r="M27" s="406"/>
      <c r="N27" s="406"/>
      <c r="O27" s="406"/>
      <c r="P27" s="406"/>
      <c r="Q27" s="406"/>
      <c r="R27" s="406"/>
      <c r="S27" s="406"/>
      <c r="T27" s="406"/>
      <c r="U27" s="406"/>
      <c r="V27" s="406"/>
      <c r="W27" s="406"/>
      <c r="X27" s="406"/>
      <c r="Y27" s="406"/>
      <c r="Z27" s="406"/>
      <c r="AA27" s="406"/>
      <c r="AB27" s="406"/>
      <c r="AC27" s="406"/>
      <c r="AD27" s="407"/>
    </row>
    <row r="28" spans="1:41" ht="15" customHeight="1" x14ac:dyDescent="0.25">
      <c r="A28" s="392" t="s">
        <v>48</v>
      </c>
      <c r="B28" s="372" t="s">
        <v>49</v>
      </c>
      <c r="C28" s="394"/>
      <c r="D28" s="397" t="s">
        <v>50</v>
      </c>
      <c r="E28" s="398"/>
      <c r="F28" s="398"/>
      <c r="G28" s="398"/>
      <c r="H28" s="398"/>
      <c r="I28" s="398"/>
      <c r="J28" s="398"/>
      <c r="K28" s="398"/>
      <c r="L28" s="398"/>
      <c r="M28" s="398"/>
      <c r="N28" s="398"/>
      <c r="O28" s="399"/>
      <c r="P28" s="400" t="s">
        <v>41</v>
      </c>
      <c r="Q28" s="400" t="s">
        <v>51</v>
      </c>
      <c r="R28" s="400"/>
      <c r="S28" s="400"/>
      <c r="T28" s="400"/>
      <c r="U28" s="400"/>
      <c r="V28" s="400"/>
      <c r="W28" s="400"/>
      <c r="X28" s="400"/>
      <c r="Y28" s="400"/>
      <c r="Z28" s="400"/>
      <c r="AA28" s="400"/>
      <c r="AB28" s="400"/>
      <c r="AC28" s="400"/>
      <c r="AD28" s="401"/>
    </row>
    <row r="29" spans="1:41" ht="27" customHeight="1" x14ac:dyDescent="0.25">
      <c r="A29" s="393"/>
      <c r="B29" s="395"/>
      <c r="C29" s="396"/>
      <c r="D29" s="88" t="s">
        <v>30</v>
      </c>
      <c r="E29" s="88" t="s">
        <v>31</v>
      </c>
      <c r="F29" s="88" t="s">
        <v>32</v>
      </c>
      <c r="G29" s="88" t="s">
        <v>33</v>
      </c>
      <c r="H29" s="88" t="s">
        <v>34</v>
      </c>
      <c r="I29" s="88" t="s">
        <v>35</v>
      </c>
      <c r="J29" s="88" t="s">
        <v>8</v>
      </c>
      <c r="K29" s="88" t="s">
        <v>36</v>
      </c>
      <c r="L29" s="88" t="s">
        <v>37</v>
      </c>
      <c r="M29" s="88" t="s">
        <v>38</v>
      </c>
      <c r="N29" s="88" t="s">
        <v>39</v>
      </c>
      <c r="O29" s="88" t="s">
        <v>40</v>
      </c>
      <c r="P29" s="399"/>
      <c r="Q29" s="400"/>
      <c r="R29" s="400"/>
      <c r="S29" s="400"/>
      <c r="T29" s="400"/>
      <c r="U29" s="400"/>
      <c r="V29" s="400"/>
      <c r="W29" s="400"/>
      <c r="X29" s="400"/>
      <c r="Y29" s="400"/>
      <c r="Z29" s="400"/>
      <c r="AA29" s="400"/>
      <c r="AB29" s="400"/>
      <c r="AC29" s="400"/>
      <c r="AD29" s="401"/>
    </row>
    <row r="30" spans="1:41" ht="82.5" customHeight="1" thickBot="1" x14ac:dyDescent="0.3">
      <c r="A30" s="254" t="str">
        <f>C17</f>
        <v>6 - Acompañar el 100 por ciento  la implementación de las  Políticas Públicas de PPMYEG y PPASP y de los productos que la SDMujer es responsable</v>
      </c>
      <c r="B30" s="578"/>
      <c r="C30" s="579"/>
      <c r="D30" s="235"/>
      <c r="E30" s="235"/>
      <c r="F30" s="235"/>
      <c r="G30" s="235"/>
      <c r="H30" s="235"/>
      <c r="I30" s="235"/>
      <c r="J30" s="235"/>
      <c r="K30" s="235"/>
      <c r="L30" s="235"/>
      <c r="M30" s="235"/>
      <c r="N30" s="235"/>
      <c r="O30" s="235"/>
      <c r="P30" s="255">
        <f>SUM(D30:O30)</f>
        <v>0</v>
      </c>
      <c r="Q30" s="580"/>
      <c r="R30" s="580"/>
      <c r="S30" s="580"/>
      <c r="T30" s="580"/>
      <c r="U30" s="580"/>
      <c r="V30" s="580"/>
      <c r="W30" s="580"/>
      <c r="X30" s="580"/>
      <c r="Y30" s="580"/>
      <c r="Z30" s="580"/>
      <c r="AA30" s="580"/>
      <c r="AB30" s="580"/>
      <c r="AC30" s="580"/>
      <c r="AD30" s="581"/>
    </row>
    <row r="31" spans="1:41" ht="45" customHeight="1" x14ac:dyDescent="0.25">
      <c r="A31" s="582" t="s">
        <v>53</v>
      </c>
      <c r="B31" s="583"/>
      <c r="C31" s="583"/>
      <c r="D31" s="583"/>
      <c r="E31" s="583"/>
      <c r="F31" s="583"/>
      <c r="G31" s="583"/>
      <c r="H31" s="583"/>
      <c r="I31" s="583"/>
      <c r="J31" s="583"/>
      <c r="K31" s="583"/>
      <c r="L31" s="583"/>
      <c r="M31" s="583"/>
      <c r="N31" s="583"/>
      <c r="O31" s="583"/>
      <c r="P31" s="583"/>
      <c r="Q31" s="583"/>
      <c r="R31" s="583"/>
      <c r="S31" s="583"/>
      <c r="T31" s="583"/>
      <c r="U31" s="583"/>
      <c r="V31" s="583"/>
      <c r="W31" s="583"/>
      <c r="X31" s="583"/>
      <c r="Y31" s="583"/>
      <c r="Z31" s="583"/>
      <c r="AA31" s="583"/>
      <c r="AB31" s="583"/>
      <c r="AC31" s="583"/>
      <c r="AD31" s="584"/>
    </row>
    <row r="32" spans="1:41" ht="23.1" customHeight="1" x14ac:dyDescent="0.25">
      <c r="A32" s="536" t="s">
        <v>54</v>
      </c>
      <c r="B32" s="585" t="s">
        <v>55</v>
      </c>
      <c r="C32" s="585" t="s">
        <v>49</v>
      </c>
      <c r="D32" s="585" t="s">
        <v>56</v>
      </c>
      <c r="E32" s="585"/>
      <c r="F32" s="585"/>
      <c r="G32" s="585"/>
      <c r="H32" s="585"/>
      <c r="I32" s="585"/>
      <c r="J32" s="585"/>
      <c r="K32" s="585"/>
      <c r="L32" s="585"/>
      <c r="M32" s="585"/>
      <c r="N32" s="585"/>
      <c r="O32" s="585"/>
      <c r="P32" s="585"/>
      <c r="Q32" s="585" t="s">
        <v>57</v>
      </c>
      <c r="R32" s="585"/>
      <c r="S32" s="585"/>
      <c r="T32" s="585"/>
      <c r="U32" s="585"/>
      <c r="V32" s="585"/>
      <c r="W32" s="585"/>
      <c r="X32" s="585"/>
      <c r="Y32" s="585"/>
      <c r="Z32" s="585"/>
      <c r="AA32" s="585"/>
      <c r="AB32" s="585"/>
      <c r="AC32" s="585"/>
      <c r="AD32" s="683"/>
      <c r="AG32" s="87"/>
      <c r="AH32" s="87"/>
      <c r="AI32" s="87"/>
      <c r="AJ32" s="87"/>
      <c r="AK32" s="87"/>
      <c r="AL32" s="87"/>
      <c r="AM32" s="87"/>
      <c r="AN32" s="87"/>
      <c r="AO32" s="87"/>
    </row>
    <row r="33" spans="1:41" ht="27" customHeight="1" x14ac:dyDescent="0.25">
      <c r="A33" s="536"/>
      <c r="B33" s="585"/>
      <c r="C33" s="586"/>
      <c r="D33" s="239" t="s">
        <v>30</v>
      </c>
      <c r="E33" s="239" t="s">
        <v>31</v>
      </c>
      <c r="F33" s="239" t="s">
        <v>32</v>
      </c>
      <c r="G33" s="239" t="s">
        <v>33</v>
      </c>
      <c r="H33" s="239" t="s">
        <v>34</v>
      </c>
      <c r="I33" s="239" t="s">
        <v>35</v>
      </c>
      <c r="J33" s="239" t="s">
        <v>8</v>
      </c>
      <c r="K33" s="239" t="s">
        <v>36</v>
      </c>
      <c r="L33" s="239" t="s">
        <v>37</v>
      </c>
      <c r="M33" s="239" t="s">
        <v>38</v>
      </c>
      <c r="N33" s="239" t="s">
        <v>39</v>
      </c>
      <c r="O33" s="239" t="s">
        <v>40</v>
      </c>
      <c r="P33" s="239" t="s">
        <v>41</v>
      </c>
      <c r="Q33" s="585" t="s">
        <v>58</v>
      </c>
      <c r="R33" s="585"/>
      <c r="S33" s="585"/>
      <c r="T33" s="585" t="s">
        <v>59</v>
      </c>
      <c r="U33" s="585"/>
      <c r="V33" s="585"/>
      <c r="W33" s="589" t="s">
        <v>60</v>
      </c>
      <c r="X33" s="590"/>
      <c r="Y33" s="590"/>
      <c r="Z33" s="591"/>
      <c r="AA33" s="589" t="s">
        <v>61</v>
      </c>
      <c r="AB33" s="590"/>
      <c r="AC33" s="590"/>
      <c r="AD33" s="592"/>
      <c r="AG33" s="87"/>
      <c r="AH33" s="87"/>
      <c r="AI33" s="87"/>
      <c r="AJ33" s="87"/>
      <c r="AK33" s="87"/>
      <c r="AL33" s="87"/>
      <c r="AM33" s="87"/>
      <c r="AN33" s="87"/>
      <c r="AO33" s="87"/>
    </row>
    <row r="34" spans="1:41" ht="45" customHeight="1" x14ac:dyDescent="0.25">
      <c r="A34" s="507" t="str">
        <f>A30</f>
        <v>6 - Acompañar el 100 por ciento  la implementación de las  Políticas Públicas de PPMYEG y PPASP y de los productos que la SDMujer es responsable</v>
      </c>
      <c r="B34" s="497">
        <v>0.2</v>
      </c>
      <c r="C34" s="234" t="s">
        <v>62</v>
      </c>
      <c r="D34" s="257">
        <v>1</v>
      </c>
      <c r="E34" s="257">
        <v>1</v>
      </c>
      <c r="F34" s="257">
        <v>1</v>
      </c>
      <c r="G34" s="257">
        <v>1</v>
      </c>
      <c r="H34" s="257">
        <v>1</v>
      </c>
      <c r="I34" s="257">
        <v>1</v>
      </c>
      <c r="J34" s="257">
        <v>1</v>
      </c>
      <c r="K34" s="257">
        <v>1</v>
      </c>
      <c r="L34" s="257">
        <v>1</v>
      </c>
      <c r="M34" s="257">
        <v>1</v>
      </c>
      <c r="N34" s="257">
        <v>1</v>
      </c>
      <c r="O34" s="257">
        <v>1</v>
      </c>
      <c r="P34" s="257">
        <v>1</v>
      </c>
      <c r="Q34" s="503" t="s">
        <v>594</v>
      </c>
      <c r="R34" s="386"/>
      <c r="S34" s="387"/>
      <c r="T34" s="503" t="s">
        <v>146</v>
      </c>
      <c r="U34" s="386"/>
      <c r="V34" s="387"/>
      <c r="W34" s="503" t="s">
        <v>63</v>
      </c>
      <c r="X34" s="386"/>
      <c r="Y34" s="386"/>
      <c r="Z34" s="387"/>
      <c r="AA34" s="503" t="s">
        <v>147</v>
      </c>
      <c r="AB34" s="386"/>
      <c r="AC34" s="386"/>
      <c r="AD34" s="505"/>
      <c r="AG34" s="87"/>
      <c r="AH34" s="87"/>
      <c r="AI34" s="87"/>
      <c r="AJ34" s="87"/>
      <c r="AK34" s="87"/>
      <c r="AL34" s="87"/>
      <c r="AM34" s="87"/>
      <c r="AN34" s="87"/>
      <c r="AO34" s="87"/>
    </row>
    <row r="35" spans="1:41" ht="141" customHeight="1" thickBot="1" x14ac:dyDescent="0.3">
      <c r="A35" s="508"/>
      <c r="B35" s="498"/>
      <c r="C35" s="237" t="s">
        <v>65</v>
      </c>
      <c r="D35" s="793">
        <v>1</v>
      </c>
      <c r="E35" s="793">
        <v>1</v>
      </c>
      <c r="F35" s="793">
        <v>1</v>
      </c>
      <c r="G35" s="794">
        <v>1</v>
      </c>
      <c r="H35" s="794">
        <v>1</v>
      </c>
      <c r="I35" s="795">
        <v>1</v>
      </c>
      <c r="J35" s="795">
        <v>1</v>
      </c>
      <c r="K35" s="302"/>
      <c r="L35" s="302"/>
      <c r="M35" s="302"/>
      <c r="N35" s="302"/>
      <c r="O35" s="238"/>
      <c r="P35" s="302">
        <v>1</v>
      </c>
      <c r="Q35" s="504"/>
      <c r="R35" s="388"/>
      <c r="S35" s="389"/>
      <c r="T35" s="504"/>
      <c r="U35" s="388"/>
      <c r="V35" s="389"/>
      <c r="W35" s="504"/>
      <c r="X35" s="388"/>
      <c r="Y35" s="388"/>
      <c r="Z35" s="389"/>
      <c r="AA35" s="504"/>
      <c r="AB35" s="388"/>
      <c r="AC35" s="388"/>
      <c r="AD35" s="506"/>
      <c r="AE35" s="49"/>
      <c r="AG35" s="87"/>
      <c r="AH35" s="87"/>
      <c r="AI35" s="87"/>
      <c r="AJ35" s="87"/>
      <c r="AK35" s="87"/>
      <c r="AL35" s="87"/>
      <c r="AM35" s="87"/>
      <c r="AN35" s="87"/>
      <c r="AO35" s="87"/>
    </row>
    <row r="36" spans="1:41" ht="26.1" customHeight="1" x14ac:dyDescent="0.25">
      <c r="A36" s="535" t="s">
        <v>66</v>
      </c>
      <c r="B36" s="537" t="s">
        <v>67</v>
      </c>
      <c r="C36" s="539" t="s">
        <v>68</v>
      </c>
      <c r="D36" s="539"/>
      <c r="E36" s="539"/>
      <c r="F36" s="539"/>
      <c r="G36" s="539"/>
      <c r="H36" s="539"/>
      <c r="I36" s="539"/>
      <c r="J36" s="539"/>
      <c r="K36" s="539"/>
      <c r="L36" s="539"/>
      <c r="M36" s="539"/>
      <c r="N36" s="539"/>
      <c r="O36" s="539"/>
      <c r="P36" s="539"/>
      <c r="Q36" s="521" t="s">
        <v>69</v>
      </c>
      <c r="R36" s="522"/>
      <c r="S36" s="522"/>
      <c r="T36" s="522"/>
      <c r="U36" s="522"/>
      <c r="V36" s="522"/>
      <c r="W36" s="522"/>
      <c r="X36" s="522"/>
      <c r="Y36" s="522"/>
      <c r="Z36" s="522"/>
      <c r="AA36" s="522"/>
      <c r="AB36" s="522"/>
      <c r="AC36" s="522"/>
      <c r="AD36" s="523"/>
      <c r="AG36" s="87"/>
      <c r="AH36" s="87"/>
      <c r="AI36" s="87"/>
      <c r="AJ36" s="87"/>
      <c r="AK36" s="87"/>
      <c r="AL36" s="87"/>
      <c r="AM36" s="87"/>
      <c r="AN36" s="87"/>
      <c r="AO36" s="87"/>
    </row>
    <row r="37" spans="1:41" ht="26.1" customHeight="1" x14ac:dyDescent="0.25">
      <c r="A37" s="536"/>
      <c r="B37" s="538"/>
      <c r="C37" s="239" t="s">
        <v>70</v>
      </c>
      <c r="D37" s="239" t="s">
        <v>71</v>
      </c>
      <c r="E37" s="239" t="s">
        <v>72</v>
      </c>
      <c r="F37" s="239" t="s">
        <v>73</v>
      </c>
      <c r="G37" s="239" t="s">
        <v>74</v>
      </c>
      <c r="H37" s="239" t="s">
        <v>75</v>
      </c>
      <c r="I37" s="239" t="s">
        <v>76</v>
      </c>
      <c r="J37" s="239" t="s">
        <v>77</v>
      </c>
      <c r="K37" s="239" t="s">
        <v>78</v>
      </c>
      <c r="L37" s="239" t="s">
        <v>79</v>
      </c>
      <c r="M37" s="239" t="s">
        <v>80</v>
      </c>
      <c r="N37" s="239" t="s">
        <v>81</v>
      </c>
      <c r="O37" s="239" t="s">
        <v>82</v>
      </c>
      <c r="P37" s="239" t="s">
        <v>83</v>
      </c>
      <c r="Q37" s="684" t="s">
        <v>84</v>
      </c>
      <c r="R37" s="685"/>
      <c r="S37" s="685"/>
      <c r="T37" s="685"/>
      <c r="U37" s="685"/>
      <c r="V37" s="685"/>
      <c r="W37" s="685"/>
      <c r="X37" s="685"/>
      <c r="Y37" s="685"/>
      <c r="Z37" s="685"/>
      <c r="AA37" s="685"/>
      <c r="AB37" s="685"/>
      <c r="AC37" s="685"/>
      <c r="AD37" s="686"/>
      <c r="AG37" s="94"/>
      <c r="AH37" s="94"/>
      <c r="AI37" s="94"/>
      <c r="AJ37" s="94"/>
      <c r="AK37" s="94"/>
      <c r="AL37" s="94"/>
      <c r="AM37" s="94"/>
      <c r="AN37" s="94"/>
      <c r="AO37" s="94"/>
    </row>
    <row r="38" spans="1:41" ht="79.5" customHeight="1" x14ac:dyDescent="0.25">
      <c r="A38" s="499" t="s">
        <v>148</v>
      </c>
      <c r="B38" s="501">
        <v>7</v>
      </c>
      <c r="C38" s="234" t="s">
        <v>62</v>
      </c>
      <c r="D38" s="208">
        <v>0.03</v>
      </c>
      <c r="E38" s="208">
        <v>0.09</v>
      </c>
      <c r="F38" s="208">
        <v>0.08</v>
      </c>
      <c r="G38" s="208">
        <v>0.09</v>
      </c>
      <c r="H38" s="208">
        <v>0.08</v>
      </c>
      <c r="I38" s="208">
        <v>0.08</v>
      </c>
      <c r="J38" s="208">
        <v>0.09</v>
      </c>
      <c r="K38" s="208">
        <v>0.08</v>
      </c>
      <c r="L38" s="208">
        <v>0.1</v>
      </c>
      <c r="M38" s="208">
        <v>0.09</v>
      </c>
      <c r="N38" s="208">
        <v>0.08</v>
      </c>
      <c r="O38" s="208">
        <v>0.11</v>
      </c>
      <c r="P38" s="241">
        <f t="shared" ref="P38:P43" si="1">SUM(D38:O38)</f>
        <v>0.99999999999999989</v>
      </c>
      <c r="Q38" s="694" t="s">
        <v>149</v>
      </c>
      <c r="R38" s="695"/>
      <c r="S38" s="695"/>
      <c r="T38" s="695"/>
      <c r="U38" s="695"/>
      <c r="V38" s="695"/>
      <c r="W38" s="695"/>
      <c r="X38" s="695"/>
      <c r="Y38" s="695"/>
      <c r="Z38" s="695"/>
      <c r="AA38" s="695"/>
      <c r="AB38" s="695"/>
      <c r="AC38" s="695"/>
      <c r="AD38" s="696"/>
      <c r="AE38" s="97"/>
      <c r="AG38" s="98"/>
      <c r="AH38" s="98"/>
      <c r="AI38" s="98"/>
      <c r="AJ38" s="98"/>
      <c r="AK38" s="98"/>
      <c r="AL38" s="98"/>
      <c r="AM38" s="98"/>
      <c r="AN38" s="98"/>
      <c r="AO38" s="98"/>
    </row>
    <row r="39" spans="1:41" ht="79.5" customHeight="1" x14ac:dyDescent="0.25">
      <c r="A39" s="500"/>
      <c r="B39" s="502"/>
      <c r="C39" s="242" t="s">
        <v>65</v>
      </c>
      <c r="D39" s="243">
        <v>0.03</v>
      </c>
      <c r="E39" s="243">
        <v>0.09</v>
      </c>
      <c r="F39" s="243">
        <v>0.08</v>
      </c>
      <c r="G39" s="243">
        <v>0.09</v>
      </c>
      <c r="H39" s="243">
        <v>0.08</v>
      </c>
      <c r="I39" s="243">
        <v>0.08</v>
      </c>
      <c r="J39" s="243">
        <v>0.09</v>
      </c>
      <c r="K39" s="243"/>
      <c r="L39" s="243"/>
      <c r="M39" s="243"/>
      <c r="N39" s="243"/>
      <c r="O39" s="243"/>
      <c r="P39" s="244">
        <f t="shared" si="1"/>
        <v>0.54</v>
      </c>
      <c r="Q39" s="796" t="s">
        <v>606</v>
      </c>
      <c r="R39" s="687"/>
      <c r="S39" s="687"/>
      <c r="T39" s="687"/>
      <c r="U39" s="687"/>
      <c r="V39" s="687"/>
      <c r="W39" s="687"/>
      <c r="X39" s="687"/>
      <c r="Y39" s="687"/>
      <c r="Z39" s="687"/>
      <c r="AA39" s="687"/>
      <c r="AB39" s="687"/>
      <c r="AC39" s="687"/>
      <c r="AD39" s="688"/>
      <c r="AE39" s="97"/>
    </row>
    <row r="40" spans="1:41" ht="79.5" customHeight="1" x14ac:dyDescent="0.25">
      <c r="A40" s="500" t="s">
        <v>150</v>
      </c>
      <c r="B40" s="533">
        <v>7</v>
      </c>
      <c r="C40" s="245" t="s">
        <v>62</v>
      </c>
      <c r="D40" s="208">
        <v>0.03</v>
      </c>
      <c r="E40" s="208">
        <v>0.09</v>
      </c>
      <c r="F40" s="208">
        <v>0.08</v>
      </c>
      <c r="G40" s="208">
        <v>0.09</v>
      </c>
      <c r="H40" s="208">
        <v>0.08</v>
      </c>
      <c r="I40" s="208">
        <v>0.08</v>
      </c>
      <c r="J40" s="208">
        <v>0.09</v>
      </c>
      <c r="K40" s="208">
        <v>0.08</v>
      </c>
      <c r="L40" s="208">
        <v>0.1</v>
      </c>
      <c r="M40" s="208">
        <v>0.09</v>
      </c>
      <c r="N40" s="208">
        <v>0.08</v>
      </c>
      <c r="O40" s="304">
        <v>0.11</v>
      </c>
      <c r="P40" s="305">
        <f t="shared" si="1"/>
        <v>0.99999999999999989</v>
      </c>
      <c r="Q40" s="689" t="s">
        <v>151</v>
      </c>
      <c r="R40" s="690"/>
      <c r="S40" s="690"/>
      <c r="T40" s="690"/>
      <c r="U40" s="690"/>
      <c r="V40" s="690"/>
      <c r="W40" s="690"/>
      <c r="X40" s="690"/>
      <c r="Y40" s="690"/>
      <c r="Z40" s="690"/>
      <c r="AA40" s="690"/>
      <c r="AB40" s="690"/>
      <c r="AC40" s="690"/>
      <c r="AD40" s="690"/>
      <c r="AE40" s="97"/>
    </row>
    <row r="41" spans="1:41" ht="79.5" customHeight="1" x14ac:dyDescent="0.25">
      <c r="A41" s="500"/>
      <c r="B41" s="502"/>
      <c r="C41" s="242" t="s">
        <v>65</v>
      </c>
      <c r="D41" s="243">
        <v>0.03</v>
      </c>
      <c r="E41" s="243">
        <v>0.09</v>
      </c>
      <c r="F41" s="243">
        <v>0.08</v>
      </c>
      <c r="G41" s="243">
        <v>0.09</v>
      </c>
      <c r="H41" s="243">
        <v>0.08</v>
      </c>
      <c r="I41" s="243">
        <v>0.08</v>
      </c>
      <c r="J41" s="243">
        <v>0.09</v>
      </c>
      <c r="K41" s="243"/>
      <c r="L41" s="246"/>
      <c r="M41" s="246"/>
      <c r="N41" s="246"/>
      <c r="O41" s="246"/>
      <c r="P41" s="305">
        <f t="shared" si="1"/>
        <v>0.54</v>
      </c>
      <c r="Q41" s="693" t="s">
        <v>607</v>
      </c>
      <c r="R41" s="693"/>
      <c r="S41" s="693"/>
      <c r="T41" s="693"/>
      <c r="U41" s="693"/>
      <c r="V41" s="693"/>
      <c r="W41" s="693"/>
      <c r="X41" s="693"/>
      <c r="Y41" s="693"/>
      <c r="Z41" s="693"/>
      <c r="AA41" s="693"/>
      <c r="AB41" s="693"/>
      <c r="AC41" s="693"/>
      <c r="AD41" s="693"/>
      <c r="AE41" s="97"/>
    </row>
    <row r="42" spans="1:41" ht="79.5" customHeight="1" x14ac:dyDescent="0.25">
      <c r="A42" s="531" t="s">
        <v>152</v>
      </c>
      <c r="B42" s="533">
        <v>6</v>
      </c>
      <c r="C42" s="245" t="s">
        <v>62</v>
      </c>
      <c r="D42" s="247">
        <v>0.03</v>
      </c>
      <c r="E42" s="247">
        <v>0.12</v>
      </c>
      <c r="F42" s="247">
        <v>7.0000000000000007E-2</v>
      </c>
      <c r="G42" s="247">
        <v>0.12</v>
      </c>
      <c r="H42" s="247">
        <v>7.0000000000000007E-2</v>
      </c>
      <c r="I42" s="247">
        <v>7.0000000000000007E-2</v>
      </c>
      <c r="J42" s="247">
        <v>0.12</v>
      </c>
      <c r="K42" s="247">
        <v>7.0000000000000007E-2</v>
      </c>
      <c r="L42" s="247">
        <v>7.0000000000000007E-2</v>
      </c>
      <c r="M42" s="247">
        <v>0.12</v>
      </c>
      <c r="N42" s="247">
        <v>7.0000000000000007E-2</v>
      </c>
      <c r="O42" s="247">
        <v>7.0000000000000007E-2</v>
      </c>
      <c r="P42" s="244">
        <f t="shared" si="1"/>
        <v>1</v>
      </c>
      <c r="Q42" s="691" t="s">
        <v>153</v>
      </c>
      <c r="R42" s="692"/>
      <c r="S42" s="692"/>
      <c r="T42" s="692"/>
      <c r="U42" s="692"/>
      <c r="V42" s="692"/>
      <c r="W42" s="692"/>
      <c r="X42" s="692"/>
      <c r="Y42" s="692"/>
      <c r="Z42" s="692"/>
      <c r="AA42" s="692"/>
      <c r="AB42" s="692"/>
      <c r="AC42" s="692"/>
      <c r="AD42" s="692"/>
      <c r="AE42" s="97"/>
    </row>
    <row r="43" spans="1:41" ht="79.5" customHeight="1" x14ac:dyDescent="0.25">
      <c r="A43" s="532"/>
      <c r="B43" s="534"/>
      <c r="C43" s="237" t="s">
        <v>65</v>
      </c>
      <c r="D43" s="249">
        <v>0.03</v>
      </c>
      <c r="E43" s="249">
        <v>0.12</v>
      </c>
      <c r="F43" s="249">
        <v>7.0000000000000007E-2</v>
      </c>
      <c r="G43" s="249">
        <v>0.12</v>
      </c>
      <c r="H43" s="249">
        <v>7.0000000000000007E-2</v>
      </c>
      <c r="I43" s="249">
        <v>7.0000000000000007E-2</v>
      </c>
      <c r="J43" s="249">
        <v>0.12</v>
      </c>
      <c r="K43" s="249"/>
      <c r="L43" s="250"/>
      <c r="M43" s="250"/>
      <c r="N43" s="250"/>
      <c r="O43" s="250"/>
      <c r="P43" s="251">
        <f t="shared" si="1"/>
        <v>0.6</v>
      </c>
      <c r="Q43" s="692" t="s">
        <v>608</v>
      </c>
      <c r="R43" s="692"/>
      <c r="S43" s="692"/>
      <c r="T43" s="692"/>
      <c r="U43" s="692"/>
      <c r="V43" s="692"/>
      <c r="W43" s="692"/>
      <c r="X43" s="692"/>
      <c r="Y43" s="692"/>
      <c r="Z43" s="692"/>
      <c r="AA43" s="692"/>
      <c r="AB43" s="692"/>
      <c r="AC43" s="692"/>
      <c r="AD43" s="692"/>
      <c r="AE43" s="97"/>
    </row>
    <row r="44" spans="1:41" ht="60" customHeight="1" x14ac:dyDescent="0.25">
      <c r="A44" s="252" t="s">
        <v>109</v>
      </c>
      <c r="B44" s="252"/>
      <c r="C44" s="252"/>
      <c r="D44" s="252"/>
      <c r="E44" s="252"/>
      <c r="F44" s="252"/>
      <c r="G44" s="252"/>
      <c r="H44" s="252"/>
      <c r="I44" s="252"/>
      <c r="J44" s="252"/>
      <c r="K44" s="252"/>
      <c r="L44" s="252"/>
      <c r="M44" s="252"/>
      <c r="N44" s="252"/>
      <c r="O44" s="252"/>
      <c r="P44" s="252"/>
    </row>
    <row r="45" spans="1:41" x14ac:dyDescent="0.25">
      <c r="A45" s="252"/>
      <c r="B45" s="252"/>
      <c r="C45" s="252"/>
      <c r="D45" s="252"/>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row>
    <row r="46" spans="1:41" x14ac:dyDescent="0.25">
      <c r="A46" s="252"/>
      <c r="B46" s="252"/>
      <c r="C46" s="252"/>
      <c r="D46" s="252"/>
      <c r="E46" s="252"/>
      <c r="F46" s="252"/>
      <c r="G46" s="252"/>
      <c r="H46" s="252"/>
      <c r="I46" s="252"/>
      <c r="J46" s="252"/>
      <c r="K46" s="252"/>
      <c r="L46" s="252"/>
      <c r="M46" s="252"/>
      <c r="N46" s="252"/>
      <c r="O46" s="252"/>
      <c r="P46" s="252"/>
      <c r="Q46" s="252"/>
      <c r="R46" s="252"/>
      <c r="S46" s="252"/>
      <c r="T46" s="252"/>
      <c r="U46" s="252"/>
      <c r="V46" s="252"/>
      <c r="W46" s="252"/>
      <c r="X46" s="252"/>
      <c r="Y46" s="252"/>
      <c r="Z46" s="252"/>
      <c r="AA46" s="252"/>
      <c r="AB46" s="252"/>
      <c r="AC46" s="252"/>
      <c r="AD46" s="252"/>
    </row>
  </sheetData>
  <mergeCells count="82">
    <mergeCell ref="Q43:AD43"/>
    <mergeCell ref="A42:A43"/>
    <mergeCell ref="B42:B43"/>
    <mergeCell ref="A40:A41"/>
    <mergeCell ref="B40:B41"/>
    <mergeCell ref="Q39:AD39"/>
    <mergeCell ref="Q40:AD40"/>
    <mergeCell ref="Q42:AD42"/>
    <mergeCell ref="Q41:AD41"/>
    <mergeCell ref="A38:A39"/>
    <mergeCell ref="B38:B39"/>
    <mergeCell ref="Q38:AD38"/>
    <mergeCell ref="A34:A35"/>
    <mergeCell ref="B34:B35"/>
    <mergeCell ref="W34:Z35"/>
    <mergeCell ref="AA34:AD35"/>
    <mergeCell ref="A36:A37"/>
    <mergeCell ref="B36:B37"/>
    <mergeCell ref="C36:P36"/>
    <mergeCell ref="Q36:AD36"/>
    <mergeCell ref="Q37:AD37"/>
    <mergeCell ref="Q34:S35"/>
    <mergeCell ref="T34:V35"/>
    <mergeCell ref="B30:C30"/>
    <mergeCell ref="Q30:AD30"/>
    <mergeCell ref="A31:AD31"/>
    <mergeCell ref="A32:A33"/>
    <mergeCell ref="B32:B33"/>
    <mergeCell ref="C32:C33"/>
    <mergeCell ref="D32:P32"/>
    <mergeCell ref="Q32:AD32"/>
    <mergeCell ref="W33:Z33"/>
    <mergeCell ref="AA33:AD33"/>
    <mergeCell ref="A23:B23"/>
    <mergeCell ref="A25:B25"/>
    <mergeCell ref="AA15:AD15"/>
    <mergeCell ref="Q28:AD29"/>
    <mergeCell ref="Q33:S33"/>
    <mergeCell ref="T33:V33"/>
    <mergeCell ref="A24:B24"/>
    <mergeCell ref="A28:A29"/>
    <mergeCell ref="B28:C29"/>
    <mergeCell ref="D28:O28"/>
    <mergeCell ref="P28:P29"/>
    <mergeCell ref="A27:AD27"/>
    <mergeCell ref="Y15:Z15"/>
    <mergeCell ref="W17:X17"/>
    <mergeCell ref="Y17:AB17"/>
    <mergeCell ref="A15:B15"/>
    <mergeCell ref="C16:AB16"/>
    <mergeCell ref="A17:B17"/>
    <mergeCell ref="C17:Q17"/>
    <mergeCell ref="R17:V17"/>
    <mergeCell ref="L15:Q15"/>
    <mergeCell ref="R15:X15"/>
    <mergeCell ref="C15:K15"/>
    <mergeCell ref="A19:AD19"/>
    <mergeCell ref="Q20:AD20"/>
    <mergeCell ref="C20:P20"/>
    <mergeCell ref="A22:B22"/>
    <mergeCell ref="AC17:AD17"/>
    <mergeCell ref="A11:B13"/>
    <mergeCell ref="D7:H9"/>
    <mergeCell ref="I7:J9"/>
    <mergeCell ref="K7:L9"/>
    <mergeCell ref="C11:AD13"/>
    <mergeCell ref="C7:C9"/>
    <mergeCell ref="A1:A4"/>
    <mergeCell ref="B1:AA1"/>
    <mergeCell ref="AB1:AD1"/>
    <mergeCell ref="M9:N9"/>
    <mergeCell ref="O9:P9"/>
    <mergeCell ref="M7:N7"/>
    <mergeCell ref="O7:P7"/>
    <mergeCell ref="M8:N8"/>
    <mergeCell ref="O8:P8"/>
    <mergeCell ref="A7:B9"/>
    <mergeCell ref="B2:AA2"/>
    <mergeCell ref="AB2:AD2"/>
    <mergeCell ref="B3:AA4"/>
    <mergeCell ref="AB3:AD3"/>
    <mergeCell ref="AB4:AD4"/>
  </mergeCells>
  <dataValidations count="3">
    <dataValidation type="textLength" operator="lessThanOrEqual" allowBlank="1" showInputMessage="1" showErrorMessage="1" errorTitle="Máximo 2.000 caracteres" error="Máximo 2.000 caracteres" sqref="AA34 Q34 W34 T34" xr:uid="{00000000-0002-0000-0400-000000000000}">
      <formula1>2000</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list" allowBlank="1" showInputMessage="1" showErrorMessage="1" sqref="C7:C9" xr:uid="{00000000-0002-0000-0400-000002000000}">
      <formula1>$C$21:$N$21</formula1>
    </dataValidation>
  </dataValidations>
  <pageMargins left="0.25" right="0.25" top="0.75" bottom="0.75" header="0.3" footer="0.3"/>
  <pageSetup scale="22"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7"/>
  <sheetViews>
    <sheetView workbookViewId="0">
      <selection activeCell="B1" sqref="B1"/>
    </sheetView>
  </sheetViews>
  <sheetFormatPr baseColWidth="10" defaultColWidth="9.140625" defaultRowHeight="15" x14ac:dyDescent="0.25"/>
  <cols>
    <col min="2" max="2" width="56.7109375" customWidth="1"/>
  </cols>
  <sheetData>
    <row r="1" spans="1:2" x14ac:dyDescent="0.25">
      <c r="A1" s="289" t="s">
        <v>154</v>
      </c>
      <c r="B1" s="289" t="s">
        <v>155</v>
      </c>
    </row>
    <row r="2" spans="1:2" x14ac:dyDescent="0.25">
      <c r="A2" s="290" t="s">
        <v>156</v>
      </c>
      <c r="B2" s="290" t="s">
        <v>157</v>
      </c>
    </row>
    <row r="3" spans="1:2" x14ac:dyDescent="0.25">
      <c r="A3" s="292" t="s">
        <v>158</v>
      </c>
      <c r="B3" s="292" t="s">
        <v>159</v>
      </c>
    </row>
    <row r="4" spans="1:2" x14ac:dyDescent="0.25">
      <c r="A4" s="290" t="s">
        <v>160</v>
      </c>
      <c r="B4" s="290" t="s">
        <v>161</v>
      </c>
    </row>
    <row r="5" spans="1:2" x14ac:dyDescent="0.25">
      <c r="A5" s="290" t="s">
        <v>162</v>
      </c>
      <c r="B5" s="290" t="s">
        <v>163</v>
      </c>
    </row>
    <row r="6" spans="1:2" x14ac:dyDescent="0.25">
      <c r="A6" s="290" t="s">
        <v>164</v>
      </c>
      <c r="B6" s="290" t="s">
        <v>165</v>
      </c>
    </row>
    <row r="7" spans="1:2" x14ac:dyDescent="0.25">
      <c r="A7" s="290" t="s">
        <v>166</v>
      </c>
      <c r="B7" s="290" t="s">
        <v>167</v>
      </c>
    </row>
    <row r="8" spans="1:2" x14ac:dyDescent="0.25">
      <c r="A8" s="290" t="s">
        <v>168</v>
      </c>
      <c r="B8" s="290" t="s">
        <v>169</v>
      </c>
    </row>
    <row r="9" spans="1:2" x14ac:dyDescent="0.25">
      <c r="A9" s="290" t="s">
        <v>170</v>
      </c>
      <c r="B9" s="290" t="s">
        <v>171</v>
      </c>
    </row>
    <row r="10" spans="1:2" x14ac:dyDescent="0.25">
      <c r="A10" s="290" t="s">
        <v>172</v>
      </c>
      <c r="B10" s="290" t="s">
        <v>173</v>
      </c>
    </row>
    <row r="11" spans="1:2" x14ac:dyDescent="0.25">
      <c r="A11" s="290" t="s">
        <v>174</v>
      </c>
      <c r="B11" s="290" t="s">
        <v>175</v>
      </c>
    </row>
    <row r="12" spans="1:2" x14ac:dyDescent="0.25">
      <c r="A12" s="290" t="s">
        <v>176</v>
      </c>
      <c r="B12" s="290" t="s">
        <v>177</v>
      </c>
    </row>
    <row r="13" spans="1:2" x14ac:dyDescent="0.25">
      <c r="A13" s="290" t="s">
        <v>178</v>
      </c>
      <c r="B13" s="290" t="s">
        <v>179</v>
      </c>
    </row>
    <row r="14" spans="1:2" x14ac:dyDescent="0.25">
      <c r="A14" s="290" t="s">
        <v>180</v>
      </c>
      <c r="B14" s="290" t="s">
        <v>181</v>
      </c>
    </row>
    <row r="15" spans="1:2" x14ac:dyDescent="0.25">
      <c r="A15" s="290" t="s">
        <v>182</v>
      </c>
      <c r="B15" s="290" t="s">
        <v>183</v>
      </c>
    </row>
    <row r="16" spans="1:2" x14ac:dyDescent="0.25">
      <c r="A16" s="290" t="s">
        <v>184</v>
      </c>
      <c r="B16" s="290" t="s">
        <v>185</v>
      </c>
    </row>
    <row r="17" spans="1:2" x14ac:dyDescent="0.25">
      <c r="A17" s="290" t="s">
        <v>186</v>
      </c>
      <c r="B17" s="290" t="s">
        <v>187</v>
      </c>
    </row>
    <row r="18" spans="1:2" x14ac:dyDescent="0.25">
      <c r="A18" s="290" t="s">
        <v>188</v>
      </c>
      <c r="B18" s="290" t="s">
        <v>189</v>
      </c>
    </row>
    <row r="19" spans="1:2" x14ac:dyDescent="0.25">
      <c r="A19" s="290" t="s">
        <v>190</v>
      </c>
      <c r="B19" s="290" t="s">
        <v>191</v>
      </c>
    </row>
    <row r="20" spans="1:2" x14ac:dyDescent="0.25">
      <c r="A20" s="290" t="s">
        <v>192</v>
      </c>
      <c r="B20" s="290" t="s">
        <v>193</v>
      </c>
    </row>
    <row r="21" spans="1:2" x14ac:dyDescent="0.25">
      <c r="A21" s="290" t="s">
        <v>194</v>
      </c>
      <c r="B21" s="290" t="s">
        <v>195</v>
      </c>
    </row>
    <row r="22" spans="1:2" x14ac:dyDescent="0.25">
      <c r="A22" s="290" t="s">
        <v>196</v>
      </c>
      <c r="B22" s="290" t="s">
        <v>197</v>
      </c>
    </row>
    <row r="23" spans="1:2" x14ac:dyDescent="0.25">
      <c r="A23" s="290" t="s">
        <v>198</v>
      </c>
      <c r="B23" s="290" t="s">
        <v>199</v>
      </c>
    </row>
    <row r="24" spans="1:2" x14ac:dyDescent="0.25">
      <c r="A24" s="290" t="s">
        <v>200</v>
      </c>
      <c r="B24" s="290" t="s">
        <v>201</v>
      </c>
    </row>
    <row r="25" spans="1:2" x14ac:dyDescent="0.25">
      <c r="A25" s="290" t="s">
        <v>202</v>
      </c>
      <c r="B25" s="290" t="s">
        <v>203</v>
      </c>
    </row>
    <row r="26" spans="1:2" x14ac:dyDescent="0.25">
      <c r="A26" s="290" t="s">
        <v>204</v>
      </c>
      <c r="B26" s="290" t="s">
        <v>205</v>
      </c>
    </row>
    <row r="27" spans="1:2" x14ac:dyDescent="0.25">
      <c r="A27" s="290" t="s">
        <v>206</v>
      </c>
      <c r="B27" s="290"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1:BB35"/>
  <sheetViews>
    <sheetView tabSelected="1" topLeftCell="AG10" zoomScale="60" zoomScaleNormal="60" workbookViewId="0">
      <selection activeCell="AU21" sqref="AU21:AZ21"/>
    </sheetView>
  </sheetViews>
  <sheetFormatPr baseColWidth="10" defaultColWidth="10.85546875" defaultRowHeight="15" x14ac:dyDescent="0.25"/>
  <cols>
    <col min="1" max="1" width="7.85546875" style="108" customWidth="1"/>
    <col min="2" max="2" width="10.140625" style="108" customWidth="1"/>
    <col min="3" max="3" width="10" style="108" customWidth="1"/>
    <col min="4" max="4" width="17.28515625" style="108" customWidth="1"/>
    <col min="5" max="5" width="8.28515625" style="108" customWidth="1"/>
    <col min="6" max="6" width="9.85546875" style="108" customWidth="1"/>
    <col min="7" max="7" width="8.28515625" style="108" customWidth="1"/>
    <col min="8" max="9" width="14.7109375" style="108" customWidth="1"/>
    <col min="10" max="10" width="44.85546875" style="108" customWidth="1"/>
    <col min="11" max="11" width="29.28515625" style="108" customWidth="1"/>
    <col min="12" max="12" width="16.85546875" style="108" customWidth="1"/>
    <col min="13" max="14" width="15.28515625" style="108" customWidth="1"/>
    <col min="15" max="15" width="21.140625" style="108" customWidth="1"/>
    <col min="16" max="20" width="8.7109375" style="123" customWidth="1"/>
    <col min="21" max="21" width="22.28515625" style="108" customWidth="1"/>
    <col min="22" max="22" width="17" style="108" customWidth="1"/>
    <col min="23" max="46" width="5.85546875" style="108" customWidth="1"/>
    <col min="47" max="47" width="17.140625" style="108" customWidth="1"/>
    <col min="48" max="48" width="15.85546875" style="198" customWidth="1"/>
    <col min="49" max="49" width="77.7109375" style="232" customWidth="1"/>
    <col min="50" max="50" width="71.140625" style="108" customWidth="1"/>
    <col min="51" max="52" width="24.42578125" style="108" customWidth="1"/>
    <col min="53" max="16384" width="10.85546875" style="108"/>
  </cols>
  <sheetData>
    <row r="1" spans="1:54" ht="15.95" customHeight="1" x14ac:dyDescent="0.25">
      <c r="B1" s="733" t="s">
        <v>0</v>
      </c>
      <c r="C1" s="734"/>
      <c r="D1" s="734"/>
      <c r="E1" s="734"/>
      <c r="F1" s="734"/>
      <c r="G1" s="734"/>
      <c r="H1" s="734"/>
      <c r="I1" s="734"/>
      <c r="J1" s="734"/>
      <c r="K1" s="734"/>
      <c r="L1" s="734"/>
      <c r="M1" s="734"/>
      <c r="N1" s="734"/>
      <c r="O1" s="734"/>
      <c r="P1" s="734"/>
      <c r="Q1" s="734"/>
      <c r="R1" s="734"/>
      <c r="S1" s="734"/>
      <c r="T1" s="734"/>
      <c r="U1" s="734"/>
      <c r="V1" s="734"/>
      <c r="W1" s="734"/>
      <c r="X1" s="734"/>
      <c r="Y1" s="734"/>
      <c r="Z1" s="734"/>
      <c r="AA1" s="734"/>
      <c r="AB1" s="734"/>
      <c r="AC1" s="734"/>
      <c r="AD1" s="734"/>
      <c r="AE1" s="734"/>
      <c r="AF1" s="734"/>
      <c r="AG1" s="734"/>
      <c r="AH1" s="734"/>
      <c r="AI1" s="734"/>
      <c r="AJ1" s="734"/>
      <c r="AK1" s="734"/>
      <c r="AL1" s="734"/>
      <c r="AM1" s="734"/>
      <c r="AN1" s="734"/>
      <c r="AO1" s="734"/>
      <c r="AP1" s="734"/>
      <c r="AQ1" s="734"/>
      <c r="AR1" s="734"/>
      <c r="AS1" s="734"/>
      <c r="AT1" s="734"/>
      <c r="AU1" s="734"/>
      <c r="AV1" s="734"/>
      <c r="AW1" s="734"/>
      <c r="AX1" s="735"/>
      <c r="AY1" s="673" t="s">
        <v>1</v>
      </c>
      <c r="AZ1" s="674"/>
    </row>
    <row r="2" spans="1:54" ht="15.95" customHeight="1" x14ac:dyDescent="0.25">
      <c r="B2" s="736" t="s">
        <v>2</v>
      </c>
      <c r="C2" s="737"/>
      <c r="D2" s="737"/>
      <c r="E2" s="737"/>
      <c r="F2" s="737"/>
      <c r="G2" s="737"/>
      <c r="H2" s="737"/>
      <c r="I2" s="737"/>
      <c r="J2" s="737"/>
      <c r="K2" s="737"/>
      <c r="L2" s="737"/>
      <c r="M2" s="737"/>
      <c r="N2" s="737"/>
      <c r="O2" s="737"/>
      <c r="P2" s="737"/>
      <c r="Q2" s="737"/>
      <c r="R2" s="737"/>
      <c r="S2" s="737"/>
      <c r="T2" s="737"/>
      <c r="U2" s="737"/>
      <c r="V2" s="737"/>
      <c r="W2" s="737"/>
      <c r="X2" s="737"/>
      <c r="Y2" s="737"/>
      <c r="Z2" s="737"/>
      <c r="AA2" s="737"/>
      <c r="AB2" s="737"/>
      <c r="AC2" s="737"/>
      <c r="AD2" s="737"/>
      <c r="AE2" s="737"/>
      <c r="AF2" s="737"/>
      <c r="AG2" s="737"/>
      <c r="AH2" s="737"/>
      <c r="AI2" s="737"/>
      <c r="AJ2" s="737"/>
      <c r="AK2" s="737"/>
      <c r="AL2" s="737"/>
      <c r="AM2" s="737"/>
      <c r="AN2" s="737"/>
      <c r="AO2" s="737"/>
      <c r="AP2" s="737"/>
      <c r="AQ2" s="737"/>
      <c r="AR2" s="737"/>
      <c r="AS2" s="737"/>
      <c r="AT2" s="737"/>
      <c r="AU2" s="737"/>
      <c r="AV2" s="737"/>
      <c r="AW2" s="737"/>
      <c r="AX2" s="738"/>
      <c r="AY2" s="730" t="s">
        <v>3</v>
      </c>
      <c r="AZ2" s="731"/>
    </row>
    <row r="3" spans="1:54" ht="15" customHeight="1" x14ac:dyDescent="0.25">
      <c r="B3" s="739" t="s">
        <v>208</v>
      </c>
      <c r="C3" s="740"/>
      <c r="D3" s="740"/>
      <c r="E3" s="740"/>
      <c r="F3" s="740"/>
      <c r="G3" s="740"/>
      <c r="H3" s="740"/>
      <c r="I3" s="740"/>
      <c r="J3" s="740"/>
      <c r="K3" s="740"/>
      <c r="L3" s="740"/>
      <c r="M3" s="740"/>
      <c r="N3" s="740"/>
      <c r="O3" s="740"/>
      <c r="P3" s="740"/>
      <c r="Q3" s="740"/>
      <c r="R3" s="740"/>
      <c r="S3" s="740"/>
      <c r="T3" s="740"/>
      <c r="U3" s="740"/>
      <c r="V3" s="740"/>
      <c r="W3" s="740"/>
      <c r="X3" s="740"/>
      <c r="Y3" s="740"/>
      <c r="Z3" s="740"/>
      <c r="AA3" s="740"/>
      <c r="AB3" s="740"/>
      <c r="AC3" s="740"/>
      <c r="AD3" s="740"/>
      <c r="AE3" s="740"/>
      <c r="AF3" s="740"/>
      <c r="AG3" s="740"/>
      <c r="AH3" s="740"/>
      <c r="AI3" s="740"/>
      <c r="AJ3" s="740"/>
      <c r="AK3" s="740"/>
      <c r="AL3" s="740"/>
      <c r="AM3" s="740"/>
      <c r="AN3" s="740"/>
      <c r="AO3" s="740"/>
      <c r="AP3" s="740"/>
      <c r="AQ3" s="740"/>
      <c r="AR3" s="740"/>
      <c r="AS3" s="740"/>
      <c r="AT3" s="740"/>
      <c r="AU3" s="740"/>
      <c r="AV3" s="740"/>
      <c r="AW3" s="740"/>
      <c r="AX3" s="741"/>
      <c r="AY3" s="730" t="s">
        <v>5</v>
      </c>
      <c r="AZ3" s="731"/>
    </row>
    <row r="4" spans="1:54" ht="15.95" customHeight="1" x14ac:dyDescent="0.25">
      <c r="B4" s="733"/>
      <c r="C4" s="734"/>
      <c r="D4" s="734"/>
      <c r="E4" s="734"/>
      <c r="F4" s="734"/>
      <c r="G4" s="734"/>
      <c r="H4" s="734"/>
      <c r="I4" s="734"/>
      <c r="J4" s="734"/>
      <c r="K4" s="734"/>
      <c r="L4" s="734"/>
      <c r="M4" s="734"/>
      <c r="N4" s="734"/>
      <c r="O4" s="734"/>
      <c r="P4" s="734"/>
      <c r="Q4" s="734"/>
      <c r="R4" s="734"/>
      <c r="S4" s="734"/>
      <c r="T4" s="734"/>
      <c r="U4" s="734"/>
      <c r="V4" s="734"/>
      <c r="W4" s="734"/>
      <c r="X4" s="734"/>
      <c r="Y4" s="734"/>
      <c r="Z4" s="734"/>
      <c r="AA4" s="734"/>
      <c r="AB4" s="734"/>
      <c r="AC4" s="734"/>
      <c r="AD4" s="734"/>
      <c r="AE4" s="734"/>
      <c r="AF4" s="734"/>
      <c r="AG4" s="734"/>
      <c r="AH4" s="734"/>
      <c r="AI4" s="734"/>
      <c r="AJ4" s="734"/>
      <c r="AK4" s="734"/>
      <c r="AL4" s="734"/>
      <c r="AM4" s="734"/>
      <c r="AN4" s="734"/>
      <c r="AO4" s="734"/>
      <c r="AP4" s="734"/>
      <c r="AQ4" s="734"/>
      <c r="AR4" s="734"/>
      <c r="AS4" s="734"/>
      <c r="AT4" s="734"/>
      <c r="AU4" s="734"/>
      <c r="AV4" s="734"/>
      <c r="AW4" s="734"/>
      <c r="AX4" s="735"/>
      <c r="AY4" s="732" t="s">
        <v>209</v>
      </c>
      <c r="AZ4" s="732"/>
    </row>
    <row r="5" spans="1:54" ht="15" customHeight="1" x14ac:dyDescent="0.25">
      <c r="B5" s="704" t="s">
        <v>210</v>
      </c>
      <c r="C5" s="705"/>
      <c r="D5" s="705"/>
      <c r="E5" s="705"/>
      <c r="F5" s="705"/>
      <c r="G5" s="705"/>
      <c r="H5" s="705"/>
      <c r="I5" s="705"/>
      <c r="J5" s="705"/>
      <c r="K5" s="705"/>
      <c r="L5" s="705"/>
      <c r="M5" s="705"/>
      <c r="N5" s="705"/>
      <c r="O5" s="705"/>
      <c r="P5" s="705"/>
      <c r="Q5" s="705"/>
      <c r="R5" s="705"/>
      <c r="S5" s="705"/>
      <c r="T5" s="705"/>
      <c r="U5" s="705"/>
      <c r="V5" s="705"/>
      <c r="W5" s="705"/>
      <c r="X5" s="705"/>
      <c r="Y5" s="705"/>
      <c r="Z5" s="705"/>
      <c r="AA5" s="705"/>
      <c r="AB5" s="705"/>
      <c r="AC5" s="705"/>
      <c r="AD5" s="705"/>
      <c r="AE5" s="705"/>
      <c r="AF5" s="705"/>
      <c r="AG5" s="705"/>
      <c r="AH5" s="706"/>
      <c r="AI5" s="719" t="s">
        <v>13</v>
      </c>
      <c r="AJ5" s="743"/>
      <c r="AK5" s="743"/>
      <c r="AL5" s="743"/>
      <c r="AM5" s="743"/>
      <c r="AN5" s="743"/>
      <c r="AO5" s="743"/>
      <c r="AP5" s="743"/>
      <c r="AQ5" s="743"/>
      <c r="AR5" s="743"/>
      <c r="AS5" s="743"/>
      <c r="AT5" s="743"/>
      <c r="AU5" s="743"/>
      <c r="AV5" s="720"/>
      <c r="AW5" s="697" t="s">
        <v>211</v>
      </c>
      <c r="AX5" s="697" t="s">
        <v>212</v>
      </c>
      <c r="AY5" s="697" t="s">
        <v>213</v>
      </c>
      <c r="AZ5" s="697" t="s">
        <v>214</v>
      </c>
    </row>
    <row r="6" spans="1:54" ht="15" customHeight="1" x14ac:dyDescent="0.25">
      <c r="B6" s="742" t="s">
        <v>9</v>
      </c>
      <c r="C6" s="742"/>
      <c r="D6" s="742"/>
      <c r="E6" s="746">
        <v>45139</v>
      </c>
      <c r="F6" s="747"/>
      <c r="G6" s="719" t="s">
        <v>10</v>
      </c>
      <c r="H6" s="720"/>
      <c r="I6" s="715" t="s">
        <v>11</v>
      </c>
      <c r="J6" s="715"/>
      <c r="K6" s="116"/>
      <c r="L6" s="719"/>
      <c r="M6" s="743"/>
      <c r="N6" s="743"/>
      <c r="O6" s="743"/>
      <c r="P6" s="743"/>
      <c r="Q6" s="743"/>
      <c r="R6" s="743"/>
      <c r="S6" s="743"/>
      <c r="T6" s="743"/>
      <c r="U6" s="743"/>
      <c r="V6" s="743"/>
      <c r="W6" s="109"/>
      <c r="X6" s="109"/>
      <c r="Y6" s="109"/>
      <c r="Z6" s="109"/>
      <c r="AA6" s="109"/>
      <c r="AB6" s="109"/>
      <c r="AC6" s="109"/>
      <c r="AD6" s="109"/>
      <c r="AE6" s="109"/>
      <c r="AF6" s="109"/>
      <c r="AG6" s="109"/>
      <c r="AH6" s="110"/>
      <c r="AI6" s="721"/>
      <c r="AJ6" s="744"/>
      <c r="AK6" s="744"/>
      <c r="AL6" s="744"/>
      <c r="AM6" s="744"/>
      <c r="AN6" s="744"/>
      <c r="AO6" s="744"/>
      <c r="AP6" s="744"/>
      <c r="AQ6" s="744"/>
      <c r="AR6" s="744"/>
      <c r="AS6" s="744"/>
      <c r="AT6" s="744"/>
      <c r="AU6" s="744"/>
      <c r="AV6" s="722"/>
      <c r="AW6" s="714"/>
      <c r="AX6" s="714"/>
      <c r="AY6" s="714"/>
      <c r="AZ6" s="714"/>
    </row>
    <row r="7" spans="1:54" ht="15" customHeight="1" x14ac:dyDescent="0.25">
      <c r="B7" s="742"/>
      <c r="C7" s="742"/>
      <c r="D7" s="742"/>
      <c r="E7" s="747"/>
      <c r="F7" s="747"/>
      <c r="G7" s="721"/>
      <c r="H7" s="722"/>
      <c r="I7" s="715" t="s">
        <v>12</v>
      </c>
      <c r="J7" s="715"/>
      <c r="K7" s="116"/>
      <c r="L7" s="721"/>
      <c r="M7" s="744"/>
      <c r="N7" s="744"/>
      <c r="O7" s="744"/>
      <c r="P7" s="744"/>
      <c r="Q7" s="744"/>
      <c r="R7" s="744"/>
      <c r="S7" s="744"/>
      <c r="T7" s="744"/>
      <c r="U7" s="744"/>
      <c r="V7" s="744"/>
      <c r="W7" s="111"/>
      <c r="X7" s="111"/>
      <c r="Y7" s="111"/>
      <c r="Z7" s="111"/>
      <c r="AA7" s="111"/>
      <c r="AB7" s="111"/>
      <c r="AC7" s="111"/>
      <c r="AD7" s="111"/>
      <c r="AE7" s="111"/>
      <c r="AF7" s="111"/>
      <c r="AG7" s="111"/>
      <c r="AH7" s="112"/>
      <c r="AI7" s="721"/>
      <c r="AJ7" s="744"/>
      <c r="AK7" s="744"/>
      <c r="AL7" s="744"/>
      <c r="AM7" s="744"/>
      <c r="AN7" s="744"/>
      <c r="AO7" s="744"/>
      <c r="AP7" s="744"/>
      <c r="AQ7" s="744"/>
      <c r="AR7" s="744"/>
      <c r="AS7" s="744"/>
      <c r="AT7" s="744"/>
      <c r="AU7" s="744"/>
      <c r="AV7" s="722"/>
      <c r="AW7" s="714"/>
      <c r="AX7" s="714"/>
      <c r="AY7" s="714"/>
      <c r="AZ7" s="714"/>
    </row>
    <row r="8" spans="1:54" ht="15" customHeight="1" x14ac:dyDescent="0.25">
      <c r="B8" s="742"/>
      <c r="C8" s="742"/>
      <c r="D8" s="742"/>
      <c r="E8" s="747"/>
      <c r="F8" s="747"/>
      <c r="G8" s="723"/>
      <c r="H8" s="724"/>
      <c r="I8" s="715" t="s">
        <v>13</v>
      </c>
      <c r="J8" s="715"/>
      <c r="K8" s="116" t="s">
        <v>14</v>
      </c>
      <c r="L8" s="723"/>
      <c r="M8" s="745"/>
      <c r="N8" s="745"/>
      <c r="O8" s="745"/>
      <c r="P8" s="745"/>
      <c r="Q8" s="745"/>
      <c r="R8" s="745"/>
      <c r="S8" s="745"/>
      <c r="T8" s="745"/>
      <c r="U8" s="745"/>
      <c r="V8" s="745"/>
      <c r="W8" s="113"/>
      <c r="X8" s="113"/>
      <c r="Y8" s="113"/>
      <c r="Z8" s="113"/>
      <c r="AA8" s="113"/>
      <c r="AB8" s="113"/>
      <c r="AC8" s="113"/>
      <c r="AD8" s="113"/>
      <c r="AE8" s="113"/>
      <c r="AF8" s="113"/>
      <c r="AG8" s="113"/>
      <c r="AH8" s="114"/>
      <c r="AI8" s="721"/>
      <c r="AJ8" s="744"/>
      <c r="AK8" s="744"/>
      <c r="AL8" s="744"/>
      <c r="AM8" s="744"/>
      <c r="AN8" s="744"/>
      <c r="AO8" s="744"/>
      <c r="AP8" s="744"/>
      <c r="AQ8" s="744"/>
      <c r="AR8" s="744"/>
      <c r="AS8" s="744"/>
      <c r="AT8" s="744"/>
      <c r="AU8" s="744"/>
      <c r="AV8" s="722"/>
      <c r="AW8" s="714"/>
      <c r="AX8" s="714"/>
      <c r="AY8" s="714"/>
      <c r="AZ8" s="714"/>
    </row>
    <row r="9" spans="1:54" ht="15" customHeight="1" x14ac:dyDescent="0.25">
      <c r="B9" s="716" t="s">
        <v>215</v>
      </c>
      <c r="C9" s="717"/>
      <c r="D9" s="718"/>
      <c r="E9" s="728"/>
      <c r="F9" s="729"/>
      <c r="G9" s="729"/>
      <c r="H9" s="729"/>
      <c r="I9" s="729"/>
      <c r="J9" s="729"/>
      <c r="K9" s="729"/>
      <c r="L9" s="712"/>
      <c r="M9" s="712"/>
      <c r="N9" s="712"/>
      <c r="O9" s="712"/>
      <c r="P9" s="712"/>
      <c r="Q9" s="712"/>
      <c r="R9" s="712"/>
      <c r="S9" s="712"/>
      <c r="T9" s="712"/>
      <c r="U9" s="712"/>
      <c r="V9" s="712"/>
      <c r="W9" s="712"/>
      <c r="X9" s="712"/>
      <c r="Y9" s="712"/>
      <c r="Z9" s="712"/>
      <c r="AA9" s="712"/>
      <c r="AB9" s="712"/>
      <c r="AC9" s="712"/>
      <c r="AD9" s="712"/>
      <c r="AE9" s="712"/>
      <c r="AF9" s="712"/>
      <c r="AG9" s="712"/>
      <c r="AH9" s="713"/>
      <c r="AI9" s="721"/>
      <c r="AJ9" s="744"/>
      <c r="AK9" s="744"/>
      <c r="AL9" s="744"/>
      <c r="AM9" s="744"/>
      <c r="AN9" s="744"/>
      <c r="AO9" s="744"/>
      <c r="AP9" s="744"/>
      <c r="AQ9" s="744"/>
      <c r="AR9" s="744"/>
      <c r="AS9" s="744"/>
      <c r="AT9" s="744"/>
      <c r="AU9" s="744"/>
      <c r="AV9" s="722"/>
      <c r="AW9" s="714"/>
      <c r="AX9" s="714"/>
      <c r="AY9" s="714"/>
      <c r="AZ9" s="714"/>
    </row>
    <row r="10" spans="1:54" ht="15" customHeight="1" x14ac:dyDescent="0.25">
      <c r="B10" s="725" t="s">
        <v>216</v>
      </c>
      <c r="C10" s="726"/>
      <c r="D10" s="727"/>
      <c r="E10" s="711" t="s">
        <v>217</v>
      </c>
      <c r="F10" s="712"/>
      <c r="G10" s="712"/>
      <c r="H10" s="712"/>
      <c r="I10" s="712"/>
      <c r="J10" s="712"/>
      <c r="K10" s="712"/>
      <c r="L10" s="712"/>
      <c r="M10" s="712"/>
      <c r="N10" s="712"/>
      <c r="O10" s="712"/>
      <c r="P10" s="712"/>
      <c r="Q10" s="712"/>
      <c r="R10" s="712"/>
      <c r="S10" s="712"/>
      <c r="T10" s="712"/>
      <c r="U10" s="712"/>
      <c r="V10" s="712"/>
      <c r="W10" s="712"/>
      <c r="X10" s="712"/>
      <c r="Y10" s="712"/>
      <c r="Z10" s="712"/>
      <c r="AA10" s="712"/>
      <c r="AB10" s="712"/>
      <c r="AC10" s="712"/>
      <c r="AD10" s="712"/>
      <c r="AE10" s="712"/>
      <c r="AF10" s="712"/>
      <c r="AG10" s="712"/>
      <c r="AH10" s="713"/>
      <c r="AI10" s="723"/>
      <c r="AJ10" s="745"/>
      <c r="AK10" s="745"/>
      <c r="AL10" s="745"/>
      <c r="AM10" s="745"/>
      <c r="AN10" s="745"/>
      <c r="AO10" s="745"/>
      <c r="AP10" s="745"/>
      <c r="AQ10" s="745"/>
      <c r="AR10" s="745"/>
      <c r="AS10" s="745"/>
      <c r="AT10" s="745"/>
      <c r="AU10" s="745"/>
      <c r="AV10" s="724"/>
      <c r="AW10" s="714"/>
      <c r="AX10" s="714"/>
      <c r="AY10" s="714"/>
      <c r="AZ10" s="714"/>
    </row>
    <row r="11" spans="1:54" ht="39.950000000000003" customHeight="1" x14ac:dyDescent="0.25">
      <c r="B11" s="699" t="s">
        <v>218</v>
      </c>
      <c r="C11" s="707"/>
      <c r="D11" s="707"/>
      <c r="E11" s="707"/>
      <c r="F11" s="707"/>
      <c r="G11" s="700"/>
      <c r="H11" s="699" t="s">
        <v>219</v>
      </c>
      <c r="I11" s="700"/>
      <c r="J11" s="697" t="s">
        <v>220</v>
      </c>
      <c r="K11" s="697" t="s">
        <v>221</v>
      </c>
      <c r="L11" s="697" t="s">
        <v>222</v>
      </c>
      <c r="M11" s="697" t="s">
        <v>223</v>
      </c>
      <c r="N11" s="697" t="s">
        <v>224</v>
      </c>
      <c r="O11" s="697" t="s">
        <v>225</v>
      </c>
      <c r="P11" s="699" t="s">
        <v>226</v>
      </c>
      <c r="Q11" s="707"/>
      <c r="R11" s="707"/>
      <c r="S11" s="707"/>
      <c r="T11" s="700"/>
      <c r="U11" s="697" t="s">
        <v>227</v>
      </c>
      <c r="V11" s="697" t="s">
        <v>228</v>
      </c>
      <c r="W11" s="704" t="s">
        <v>229</v>
      </c>
      <c r="X11" s="705"/>
      <c r="Y11" s="705"/>
      <c r="Z11" s="705"/>
      <c r="AA11" s="705"/>
      <c r="AB11" s="705"/>
      <c r="AC11" s="705"/>
      <c r="AD11" s="705"/>
      <c r="AE11" s="705"/>
      <c r="AF11" s="705"/>
      <c r="AG11" s="705"/>
      <c r="AH11" s="706"/>
      <c r="AI11" s="704" t="s">
        <v>230</v>
      </c>
      <c r="AJ11" s="705"/>
      <c r="AK11" s="705"/>
      <c r="AL11" s="705"/>
      <c r="AM11" s="705"/>
      <c r="AN11" s="705"/>
      <c r="AO11" s="705"/>
      <c r="AP11" s="705"/>
      <c r="AQ11" s="705"/>
      <c r="AR11" s="705"/>
      <c r="AS11" s="705"/>
      <c r="AT11" s="706"/>
      <c r="AU11" s="699" t="s">
        <v>41</v>
      </c>
      <c r="AV11" s="700"/>
      <c r="AW11" s="714"/>
      <c r="AX11" s="714"/>
      <c r="AY11" s="714"/>
      <c r="AZ11" s="714"/>
    </row>
    <row r="12" spans="1:54" ht="28.5" x14ac:dyDescent="0.25">
      <c r="B12" s="115" t="s">
        <v>231</v>
      </c>
      <c r="C12" s="115" t="s">
        <v>232</v>
      </c>
      <c r="D12" s="115" t="s">
        <v>233</v>
      </c>
      <c r="E12" s="115" t="s">
        <v>234</v>
      </c>
      <c r="F12" s="115" t="s">
        <v>235</v>
      </c>
      <c r="G12" s="115" t="s">
        <v>236</v>
      </c>
      <c r="H12" s="115" t="s">
        <v>237</v>
      </c>
      <c r="I12" s="115" t="s">
        <v>238</v>
      </c>
      <c r="J12" s="698"/>
      <c r="K12" s="698"/>
      <c r="L12" s="698"/>
      <c r="M12" s="698"/>
      <c r="N12" s="698"/>
      <c r="O12" s="698"/>
      <c r="P12" s="115">
        <v>2020</v>
      </c>
      <c r="Q12" s="115">
        <v>2021</v>
      </c>
      <c r="R12" s="115">
        <v>2022</v>
      </c>
      <c r="S12" s="115">
        <v>2023</v>
      </c>
      <c r="T12" s="115">
        <v>2024</v>
      </c>
      <c r="U12" s="698"/>
      <c r="V12" s="698"/>
      <c r="W12" s="121" t="s">
        <v>30</v>
      </c>
      <c r="X12" s="121" t="s">
        <v>31</v>
      </c>
      <c r="Y12" s="121" t="s">
        <v>32</v>
      </c>
      <c r="Z12" s="121" t="s">
        <v>33</v>
      </c>
      <c r="AA12" s="121" t="s">
        <v>34</v>
      </c>
      <c r="AB12" s="121" t="s">
        <v>35</v>
      </c>
      <c r="AC12" s="121" t="s">
        <v>8</v>
      </c>
      <c r="AD12" s="121" t="s">
        <v>36</v>
      </c>
      <c r="AE12" s="121" t="s">
        <v>37</v>
      </c>
      <c r="AF12" s="121" t="s">
        <v>38</v>
      </c>
      <c r="AG12" s="121" t="s">
        <v>39</v>
      </c>
      <c r="AH12" s="121" t="s">
        <v>40</v>
      </c>
      <c r="AI12" s="286" t="s">
        <v>30</v>
      </c>
      <c r="AJ12" s="286" t="s">
        <v>31</v>
      </c>
      <c r="AK12" s="286" t="s">
        <v>32</v>
      </c>
      <c r="AL12" s="286" t="s">
        <v>33</v>
      </c>
      <c r="AM12" s="286" t="s">
        <v>34</v>
      </c>
      <c r="AN12" s="286" t="s">
        <v>35</v>
      </c>
      <c r="AO12" s="286" t="s">
        <v>8</v>
      </c>
      <c r="AP12" s="286" t="s">
        <v>36</v>
      </c>
      <c r="AQ12" s="286" t="s">
        <v>37</v>
      </c>
      <c r="AR12" s="286" t="s">
        <v>38</v>
      </c>
      <c r="AS12" s="286" t="s">
        <v>39</v>
      </c>
      <c r="AT12" s="286" t="s">
        <v>40</v>
      </c>
      <c r="AU12" s="115" t="s">
        <v>239</v>
      </c>
      <c r="AV12" s="197" t="s">
        <v>240</v>
      </c>
      <c r="AW12" s="698"/>
      <c r="AX12" s="698"/>
      <c r="AY12" s="698"/>
      <c r="AZ12" s="698"/>
    </row>
    <row r="13" spans="1:54" ht="60" customHeight="1" x14ac:dyDescent="0.25">
      <c r="A13" s="225">
        <v>1</v>
      </c>
      <c r="B13" s="226">
        <v>38</v>
      </c>
      <c r="C13" s="117"/>
      <c r="D13" s="117"/>
      <c r="E13" s="117"/>
      <c r="F13" s="117"/>
      <c r="G13" s="117"/>
      <c r="H13" s="117"/>
      <c r="I13" s="117" t="s">
        <v>52</v>
      </c>
      <c r="J13" s="138" t="s">
        <v>241</v>
      </c>
      <c r="K13" s="138" t="s">
        <v>242</v>
      </c>
      <c r="L13" s="117" t="s">
        <v>243</v>
      </c>
      <c r="M13" s="117">
        <v>1</v>
      </c>
      <c r="N13" s="117" t="s">
        <v>184</v>
      </c>
      <c r="O13" s="117" t="s">
        <v>244</v>
      </c>
      <c r="P13" s="209">
        <v>1</v>
      </c>
      <c r="Q13" s="209">
        <v>1</v>
      </c>
      <c r="R13" s="209">
        <v>1</v>
      </c>
      <c r="S13" s="209">
        <v>1</v>
      </c>
      <c r="T13" s="209">
        <v>1</v>
      </c>
      <c r="U13" s="209" t="s">
        <v>245</v>
      </c>
      <c r="V13" s="210" t="s">
        <v>246</v>
      </c>
      <c r="W13" s="212">
        <v>0.05</v>
      </c>
      <c r="X13" s="212">
        <v>0.05</v>
      </c>
      <c r="Y13" s="212">
        <v>0.1</v>
      </c>
      <c r="Z13" s="212">
        <v>0.1</v>
      </c>
      <c r="AA13" s="212">
        <v>0.05</v>
      </c>
      <c r="AB13" s="212">
        <v>0.05</v>
      </c>
      <c r="AC13" s="212">
        <v>0.1</v>
      </c>
      <c r="AD13" s="212">
        <v>0.1</v>
      </c>
      <c r="AE13" s="117">
        <v>0.1</v>
      </c>
      <c r="AF13" s="117">
        <v>0.1</v>
      </c>
      <c r="AG13" s="117">
        <v>0.1</v>
      </c>
      <c r="AH13" s="117">
        <v>0.1</v>
      </c>
      <c r="AI13" s="118">
        <v>0.05</v>
      </c>
      <c r="AJ13" s="275">
        <v>0.05</v>
      </c>
      <c r="AK13" s="118">
        <v>0.1</v>
      </c>
      <c r="AL13" s="118">
        <v>0.1</v>
      </c>
      <c r="AM13" s="118">
        <v>0.05</v>
      </c>
      <c r="AN13" s="118">
        <v>0.05</v>
      </c>
      <c r="AO13" s="118">
        <v>0.1</v>
      </c>
      <c r="AP13" s="118"/>
      <c r="AQ13" s="118"/>
      <c r="AR13" s="118"/>
      <c r="AS13" s="118"/>
      <c r="AT13" s="118"/>
      <c r="AU13" s="275">
        <f>SUM(AI13:AT13)</f>
        <v>0.5</v>
      </c>
      <c r="AV13" s="276">
        <f>+AU13/S13</f>
        <v>0.5</v>
      </c>
      <c r="AW13" s="298" t="s">
        <v>595</v>
      </c>
      <c r="AX13" s="298" t="s">
        <v>596</v>
      </c>
      <c r="AY13" s="119" t="s">
        <v>52</v>
      </c>
      <c r="AZ13" s="229" t="s">
        <v>52</v>
      </c>
    </row>
    <row r="14" spans="1:54" ht="60" customHeight="1" x14ac:dyDescent="0.25">
      <c r="A14" s="267">
        <v>2</v>
      </c>
      <c r="B14" s="268">
        <v>39</v>
      </c>
      <c r="C14" s="216"/>
      <c r="D14" s="216"/>
      <c r="E14" s="216"/>
      <c r="F14" s="216"/>
      <c r="G14" s="216"/>
      <c r="H14" s="216"/>
      <c r="I14" s="216" t="s">
        <v>52</v>
      </c>
      <c r="J14" s="269" t="s">
        <v>247</v>
      </c>
      <c r="K14" s="269" t="s">
        <v>248</v>
      </c>
      <c r="L14" s="216" t="s">
        <v>243</v>
      </c>
      <c r="M14" s="216">
        <v>1</v>
      </c>
      <c r="N14" s="216" t="s">
        <v>249</v>
      </c>
      <c r="O14" s="216" t="s">
        <v>250</v>
      </c>
      <c r="P14" s="270">
        <v>1</v>
      </c>
      <c r="Q14" s="270">
        <v>1</v>
      </c>
      <c r="R14" s="270">
        <v>1</v>
      </c>
      <c r="S14" s="270">
        <v>1</v>
      </c>
      <c r="T14" s="270">
        <v>1</v>
      </c>
      <c r="U14" s="216" t="s">
        <v>245</v>
      </c>
      <c r="V14" s="216" t="s">
        <v>251</v>
      </c>
      <c r="W14" s="269">
        <v>0.05</v>
      </c>
      <c r="X14" s="274">
        <v>0.05</v>
      </c>
      <c r="Y14" s="269">
        <v>0.05</v>
      </c>
      <c r="Z14" s="269">
        <v>0.1</v>
      </c>
      <c r="AA14" s="269">
        <v>0.1</v>
      </c>
      <c r="AB14" s="269">
        <v>0.1</v>
      </c>
      <c r="AC14" s="269">
        <v>0.1</v>
      </c>
      <c r="AD14" s="269">
        <v>0.1</v>
      </c>
      <c r="AE14" s="269">
        <v>0.1</v>
      </c>
      <c r="AF14" s="269">
        <v>0.1</v>
      </c>
      <c r="AG14" s="269">
        <v>0.1</v>
      </c>
      <c r="AH14" s="269">
        <v>0.05</v>
      </c>
      <c r="AI14" s="214">
        <v>0.05</v>
      </c>
      <c r="AJ14" s="214">
        <v>0.05</v>
      </c>
      <c r="AK14" s="214">
        <v>0.05</v>
      </c>
      <c r="AL14" s="214">
        <v>0.1</v>
      </c>
      <c r="AM14" s="214">
        <v>0.1</v>
      </c>
      <c r="AN14" s="214">
        <v>0.1</v>
      </c>
      <c r="AO14" s="214">
        <v>0.1</v>
      </c>
      <c r="AP14" s="214"/>
      <c r="AQ14" s="214"/>
      <c r="AR14" s="214"/>
      <c r="AS14" s="214"/>
      <c r="AT14" s="214"/>
      <c r="AU14" s="273">
        <f t="shared" ref="AU14:AU19" si="0">SUM(AI14:AT14)</f>
        <v>0.54999999999999993</v>
      </c>
      <c r="AV14" s="271">
        <f t="shared" ref="AV14:AV19" si="1">+AU14/S14</f>
        <v>0.54999999999999993</v>
      </c>
      <c r="AW14" s="307" t="s">
        <v>597</v>
      </c>
      <c r="AX14" s="308" t="s">
        <v>598</v>
      </c>
      <c r="AY14" s="271" t="s">
        <v>52</v>
      </c>
      <c r="AZ14" s="214" t="s">
        <v>52</v>
      </c>
      <c r="BA14" s="272"/>
      <c r="BB14" s="272"/>
    </row>
    <row r="15" spans="1:54" ht="60" customHeight="1" x14ac:dyDescent="0.25">
      <c r="A15" s="225">
        <v>3</v>
      </c>
      <c r="B15" s="227"/>
      <c r="C15" s="211"/>
      <c r="D15" s="211"/>
      <c r="E15" s="211"/>
      <c r="F15" s="211"/>
      <c r="G15" s="211"/>
      <c r="H15" s="212" t="s">
        <v>252</v>
      </c>
      <c r="I15" s="117" t="s">
        <v>52</v>
      </c>
      <c r="J15" s="213" t="s">
        <v>253</v>
      </c>
      <c r="K15" s="213" t="s">
        <v>254</v>
      </c>
      <c r="L15" s="212" t="s">
        <v>255</v>
      </c>
      <c r="M15" s="212">
        <v>1</v>
      </c>
      <c r="N15" s="212" t="s">
        <v>256</v>
      </c>
      <c r="O15" s="212" t="s">
        <v>257</v>
      </c>
      <c r="P15" s="211">
        <v>0</v>
      </c>
      <c r="Q15" s="211">
        <v>0</v>
      </c>
      <c r="R15" s="211">
        <v>0</v>
      </c>
      <c r="S15" s="211">
        <v>1</v>
      </c>
      <c r="T15" s="211">
        <v>0</v>
      </c>
      <c r="U15" s="211" t="s">
        <v>258</v>
      </c>
      <c r="V15" s="212" t="s">
        <v>259</v>
      </c>
      <c r="W15" s="211">
        <v>0</v>
      </c>
      <c r="X15" s="211">
        <v>0</v>
      </c>
      <c r="Y15" s="211">
        <v>0</v>
      </c>
      <c r="Z15" s="211">
        <v>0</v>
      </c>
      <c r="AA15" s="211">
        <v>0</v>
      </c>
      <c r="AB15" s="211">
        <v>0</v>
      </c>
      <c r="AC15" s="211">
        <v>0</v>
      </c>
      <c r="AD15" s="211">
        <v>1</v>
      </c>
      <c r="AE15" s="211">
        <v>0</v>
      </c>
      <c r="AF15" s="211">
        <v>0</v>
      </c>
      <c r="AG15" s="211">
        <v>0</v>
      </c>
      <c r="AH15" s="211">
        <v>0</v>
      </c>
      <c r="AI15" s="118">
        <v>0</v>
      </c>
      <c r="AJ15" s="118">
        <v>0</v>
      </c>
      <c r="AK15" s="118">
        <v>0</v>
      </c>
      <c r="AL15" s="118">
        <v>0</v>
      </c>
      <c r="AM15" s="118">
        <v>0</v>
      </c>
      <c r="AN15" s="118">
        <v>0</v>
      </c>
      <c r="AO15" s="118">
        <v>0</v>
      </c>
      <c r="AP15" s="118"/>
      <c r="AQ15" s="118"/>
      <c r="AR15" s="118"/>
      <c r="AS15" s="118"/>
      <c r="AT15" s="118"/>
      <c r="AU15" s="118">
        <f>SUM(AI15:AT15)</f>
        <v>0</v>
      </c>
      <c r="AV15" s="120">
        <f t="shared" si="1"/>
        <v>0</v>
      </c>
      <c r="AW15" s="120" t="s">
        <v>52</v>
      </c>
      <c r="AX15" s="120" t="s">
        <v>52</v>
      </c>
      <c r="AY15" s="120" t="s">
        <v>52</v>
      </c>
      <c r="AZ15" s="118" t="s">
        <v>52</v>
      </c>
    </row>
    <row r="16" spans="1:54" ht="60" customHeight="1" x14ac:dyDescent="0.25">
      <c r="A16" s="225">
        <v>4</v>
      </c>
      <c r="B16" s="223"/>
      <c r="C16" s="116"/>
      <c r="D16" s="116"/>
      <c r="E16" s="116"/>
      <c r="F16" s="116"/>
      <c r="G16" s="116"/>
      <c r="H16" s="212" t="s">
        <v>260</v>
      </c>
      <c r="I16" s="117" t="s">
        <v>52</v>
      </c>
      <c r="J16" s="213" t="s">
        <v>261</v>
      </c>
      <c r="K16" s="213" t="s">
        <v>262</v>
      </c>
      <c r="L16" s="212" t="s">
        <v>255</v>
      </c>
      <c r="M16" s="212" t="s">
        <v>52</v>
      </c>
      <c r="N16" s="212" t="s">
        <v>263</v>
      </c>
      <c r="O16" s="212" t="s">
        <v>264</v>
      </c>
      <c r="P16" s="207">
        <v>0</v>
      </c>
      <c r="Q16" s="207">
        <v>0</v>
      </c>
      <c r="R16" s="207">
        <v>0</v>
      </c>
      <c r="S16" s="207">
        <v>1</v>
      </c>
      <c r="T16" s="293">
        <v>0</v>
      </c>
      <c r="U16" s="212" t="s">
        <v>265</v>
      </c>
      <c r="V16" s="213" t="s">
        <v>266</v>
      </c>
      <c r="W16" s="207">
        <v>0</v>
      </c>
      <c r="X16" s="207">
        <v>0</v>
      </c>
      <c r="Y16" s="207">
        <v>0.25</v>
      </c>
      <c r="Z16" s="207">
        <v>0</v>
      </c>
      <c r="AA16" s="207">
        <v>0</v>
      </c>
      <c r="AB16" s="207">
        <v>0.25</v>
      </c>
      <c r="AC16" s="207">
        <v>0</v>
      </c>
      <c r="AD16" s="207">
        <v>0</v>
      </c>
      <c r="AE16" s="207">
        <v>0.25</v>
      </c>
      <c r="AF16" s="207">
        <v>0</v>
      </c>
      <c r="AG16" s="207">
        <v>0</v>
      </c>
      <c r="AH16" s="207">
        <v>0.25</v>
      </c>
      <c r="AI16" s="228">
        <v>0</v>
      </c>
      <c r="AJ16" s="228">
        <v>0</v>
      </c>
      <c r="AK16" s="248">
        <v>0.25</v>
      </c>
      <c r="AL16" s="228">
        <v>0</v>
      </c>
      <c r="AM16" s="228">
        <v>0</v>
      </c>
      <c r="AN16" s="207">
        <v>0.25</v>
      </c>
      <c r="AO16" s="228">
        <v>0</v>
      </c>
      <c r="AP16" s="118"/>
      <c r="AQ16" s="118"/>
      <c r="AR16" s="118"/>
      <c r="AS16" s="118"/>
      <c r="AT16" s="118"/>
      <c r="AU16" s="120">
        <f t="shared" si="0"/>
        <v>0.5</v>
      </c>
      <c r="AV16" s="120">
        <f t="shared" si="1"/>
        <v>0.5</v>
      </c>
      <c r="AW16" s="229" t="s">
        <v>267</v>
      </c>
      <c r="AX16" s="229" t="s">
        <v>268</v>
      </c>
      <c r="AY16" s="230" t="s">
        <v>52</v>
      </c>
      <c r="AZ16" s="230" t="s">
        <v>52</v>
      </c>
    </row>
    <row r="17" spans="1:52" ht="60" customHeight="1" x14ac:dyDescent="0.25">
      <c r="A17" s="225">
        <v>5</v>
      </c>
      <c r="B17" s="223"/>
      <c r="C17" s="116"/>
      <c r="D17" s="116"/>
      <c r="E17" s="116"/>
      <c r="F17" s="116"/>
      <c r="G17" s="116"/>
      <c r="H17" s="212" t="s">
        <v>260</v>
      </c>
      <c r="I17" s="117" t="s">
        <v>52</v>
      </c>
      <c r="J17" s="213" t="s">
        <v>269</v>
      </c>
      <c r="K17" s="213" t="s">
        <v>270</v>
      </c>
      <c r="L17" s="116" t="s">
        <v>271</v>
      </c>
      <c r="M17" s="212" t="s">
        <v>52</v>
      </c>
      <c r="N17" s="212" t="s">
        <v>263</v>
      </c>
      <c r="O17" s="212" t="s">
        <v>272</v>
      </c>
      <c r="P17" s="294">
        <v>0</v>
      </c>
      <c r="Q17" s="294">
        <v>0</v>
      </c>
      <c r="R17" s="215">
        <v>1</v>
      </c>
      <c r="S17" s="215">
        <v>1</v>
      </c>
      <c r="T17" s="215">
        <v>1</v>
      </c>
      <c r="U17" s="116" t="s">
        <v>265</v>
      </c>
      <c r="V17" s="213" t="s">
        <v>273</v>
      </c>
      <c r="W17" s="215">
        <v>0</v>
      </c>
      <c r="X17" s="215">
        <v>0</v>
      </c>
      <c r="Y17" s="215">
        <v>0.25</v>
      </c>
      <c r="Z17" s="215">
        <v>0</v>
      </c>
      <c r="AA17" s="215">
        <v>0</v>
      </c>
      <c r="AB17" s="215">
        <v>0.25</v>
      </c>
      <c r="AC17" s="215">
        <v>0</v>
      </c>
      <c r="AD17" s="215">
        <v>0</v>
      </c>
      <c r="AE17" s="215">
        <v>0.25</v>
      </c>
      <c r="AF17" s="215">
        <v>0</v>
      </c>
      <c r="AG17" s="215">
        <v>0</v>
      </c>
      <c r="AH17" s="215">
        <v>0.25</v>
      </c>
      <c r="AI17" s="215">
        <v>0</v>
      </c>
      <c r="AJ17" s="228">
        <v>0</v>
      </c>
      <c r="AK17" s="248">
        <v>0.25</v>
      </c>
      <c r="AL17" s="228">
        <v>0</v>
      </c>
      <c r="AM17" s="228">
        <v>0</v>
      </c>
      <c r="AN17" s="228">
        <v>0.25</v>
      </c>
      <c r="AO17" s="228">
        <v>0</v>
      </c>
      <c r="AP17" s="118"/>
      <c r="AQ17" s="118"/>
      <c r="AR17" s="118"/>
      <c r="AS17" s="118"/>
      <c r="AT17" s="118"/>
      <c r="AU17" s="797">
        <f t="shared" si="0"/>
        <v>0.5</v>
      </c>
      <c r="AV17" s="120">
        <f t="shared" si="1"/>
        <v>0.5</v>
      </c>
      <c r="AW17" s="296" t="s">
        <v>601</v>
      </c>
      <c r="AX17" s="288" t="s">
        <v>274</v>
      </c>
      <c r="AY17" s="230" t="s">
        <v>52</v>
      </c>
      <c r="AZ17" s="230" t="s">
        <v>52</v>
      </c>
    </row>
    <row r="18" spans="1:52" ht="60" customHeight="1" x14ac:dyDescent="0.25">
      <c r="A18" s="225">
        <v>6</v>
      </c>
      <c r="B18" s="223"/>
      <c r="C18" s="116"/>
      <c r="D18" s="116"/>
      <c r="E18" s="116"/>
      <c r="F18" s="116"/>
      <c r="G18" s="116"/>
      <c r="H18" s="212" t="s">
        <v>260</v>
      </c>
      <c r="I18" s="117" t="s">
        <v>52</v>
      </c>
      <c r="J18" s="291" t="s">
        <v>275</v>
      </c>
      <c r="K18" s="213" t="s">
        <v>276</v>
      </c>
      <c r="L18" s="116" t="s">
        <v>271</v>
      </c>
      <c r="M18" s="212" t="s">
        <v>52</v>
      </c>
      <c r="N18" s="116" t="s">
        <v>277</v>
      </c>
      <c r="O18" s="212" t="s">
        <v>278</v>
      </c>
      <c r="P18" s="116">
        <v>0</v>
      </c>
      <c r="Q18" s="116">
        <v>0</v>
      </c>
      <c r="R18" s="116">
        <v>3</v>
      </c>
      <c r="S18" s="116">
        <v>3</v>
      </c>
      <c r="T18" s="116">
        <v>3</v>
      </c>
      <c r="U18" s="212" t="s">
        <v>279</v>
      </c>
      <c r="V18" s="213" t="s">
        <v>280</v>
      </c>
      <c r="W18" s="116">
        <v>0</v>
      </c>
      <c r="X18" s="116">
        <v>0</v>
      </c>
      <c r="Y18" s="116">
        <v>0</v>
      </c>
      <c r="Z18" s="116">
        <v>1</v>
      </c>
      <c r="AA18" s="116">
        <v>0</v>
      </c>
      <c r="AB18" s="116">
        <v>0</v>
      </c>
      <c r="AC18" s="116">
        <v>1</v>
      </c>
      <c r="AD18" s="116">
        <v>0</v>
      </c>
      <c r="AE18" s="116">
        <v>0</v>
      </c>
      <c r="AF18" s="116">
        <v>0</v>
      </c>
      <c r="AG18" s="116">
        <v>0</v>
      </c>
      <c r="AH18" s="116">
        <v>1</v>
      </c>
      <c r="AI18" s="116">
        <v>0</v>
      </c>
      <c r="AJ18" s="118">
        <v>0</v>
      </c>
      <c r="AK18" s="118">
        <v>0</v>
      </c>
      <c r="AL18" s="118">
        <v>1</v>
      </c>
      <c r="AM18" s="118">
        <v>0</v>
      </c>
      <c r="AN18" s="118">
        <v>0</v>
      </c>
      <c r="AO18" s="118">
        <v>1</v>
      </c>
      <c r="AP18" s="118"/>
      <c r="AQ18" s="118"/>
      <c r="AR18" s="118"/>
      <c r="AS18" s="118"/>
      <c r="AT18" s="118"/>
      <c r="AU18" s="118">
        <f t="shared" si="0"/>
        <v>2</v>
      </c>
      <c r="AV18" s="120">
        <f t="shared" si="1"/>
        <v>0.66666666666666663</v>
      </c>
      <c r="AW18" s="296" t="s">
        <v>281</v>
      </c>
      <c r="AX18" s="231" t="s">
        <v>282</v>
      </c>
      <c r="AY18" s="230" t="s">
        <v>52</v>
      </c>
      <c r="AZ18" s="118" t="s">
        <v>52</v>
      </c>
    </row>
    <row r="19" spans="1:52" ht="60" customHeight="1" x14ac:dyDescent="0.25">
      <c r="A19" s="225">
        <v>7</v>
      </c>
      <c r="B19" s="223"/>
      <c r="C19" s="116"/>
      <c r="D19" s="116"/>
      <c r="E19" s="116"/>
      <c r="F19" s="116"/>
      <c r="G19" s="116"/>
      <c r="H19" s="212" t="s">
        <v>260</v>
      </c>
      <c r="I19" s="117" t="s">
        <v>52</v>
      </c>
      <c r="J19" s="213" t="s">
        <v>283</v>
      </c>
      <c r="K19" s="213" t="s">
        <v>284</v>
      </c>
      <c r="L19" s="116" t="s">
        <v>255</v>
      </c>
      <c r="M19" s="212" t="s">
        <v>52</v>
      </c>
      <c r="N19" s="116" t="s">
        <v>277</v>
      </c>
      <c r="O19" s="212" t="s">
        <v>285</v>
      </c>
      <c r="P19" s="116">
        <v>0</v>
      </c>
      <c r="Q19" s="116">
        <v>0</v>
      </c>
      <c r="R19" s="116">
        <v>12</v>
      </c>
      <c r="S19" s="116">
        <v>12</v>
      </c>
      <c r="T19" s="116">
        <v>12</v>
      </c>
      <c r="U19" s="116" t="s">
        <v>245</v>
      </c>
      <c r="V19" s="213" t="s">
        <v>286</v>
      </c>
      <c r="W19" s="116">
        <v>1</v>
      </c>
      <c r="X19" s="116">
        <v>1</v>
      </c>
      <c r="Y19" s="116">
        <v>1</v>
      </c>
      <c r="Z19" s="116">
        <v>1</v>
      </c>
      <c r="AA19" s="116">
        <v>1</v>
      </c>
      <c r="AB19" s="116">
        <v>1</v>
      </c>
      <c r="AC19" s="116">
        <v>1</v>
      </c>
      <c r="AD19" s="116">
        <v>1</v>
      </c>
      <c r="AE19" s="116">
        <v>1</v>
      </c>
      <c r="AF19" s="116">
        <v>1</v>
      </c>
      <c r="AG19" s="116">
        <v>1</v>
      </c>
      <c r="AH19" s="116">
        <v>1</v>
      </c>
      <c r="AI19" s="116">
        <v>1</v>
      </c>
      <c r="AJ19" s="118">
        <v>1</v>
      </c>
      <c r="AK19" s="118">
        <v>1</v>
      </c>
      <c r="AL19" s="118">
        <v>1</v>
      </c>
      <c r="AM19" s="118">
        <v>1</v>
      </c>
      <c r="AN19" s="118">
        <v>1</v>
      </c>
      <c r="AO19" s="118">
        <v>1</v>
      </c>
      <c r="AP19" s="118"/>
      <c r="AQ19" s="118"/>
      <c r="AR19" s="118"/>
      <c r="AS19" s="118"/>
      <c r="AT19" s="118"/>
      <c r="AU19" s="275">
        <f t="shared" si="0"/>
        <v>7</v>
      </c>
      <c r="AV19" s="276">
        <f t="shared" si="1"/>
        <v>0.58333333333333337</v>
      </c>
      <c r="AW19" s="231" t="s">
        <v>287</v>
      </c>
      <c r="AX19" s="297" t="s">
        <v>288</v>
      </c>
      <c r="AY19" s="230" t="s">
        <v>52</v>
      </c>
      <c r="AZ19" s="118" t="s">
        <v>52</v>
      </c>
    </row>
    <row r="20" spans="1:52" x14ac:dyDescent="0.25">
      <c r="B20" s="708" t="s">
        <v>109</v>
      </c>
      <c r="C20" s="709"/>
      <c r="D20" s="709"/>
      <c r="E20" s="709"/>
      <c r="F20" s="709"/>
      <c r="G20" s="709"/>
      <c r="H20" s="709"/>
      <c r="I20" s="709"/>
      <c r="J20" s="709"/>
      <c r="K20" s="709"/>
      <c r="L20" s="709"/>
      <c r="M20" s="709"/>
      <c r="N20" s="709"/>
      <c r="O20" s="709"/>
      <c r="P20" s="709"/>
      <c r="Q20" s="709"/>
      <c r="R20" s="709"/>
      <c r="S20" s="709"/>
      <c r="T20" s="709"/>
      <c r="U20" s="709"/>
      <c r="V20" s="709"/>
      <c r="W20" s="709"/>
      <c r="X20" s="709"/>
      <c r="Y20" s="709"/>
      <c r="Z20" s="709"/>
      <c r="AA20" s="709"/>
      <c r="AB20" s="709"/>
      <c r="AC20" s="709"/>
      <c r="AD20" s="709"/>
      <c r="AE20" s="709"/>
      <c r="AF20" s="709"/>
      <c r="AG20" s="709"/>
      <c r="AH20" s="709"/>
      <c r="AI20" s="709"/>
      <c r="AJ20" s="709"/>
      <c r="AK20" s="709"/>
      <c r="AL20" s="709"/>
      <c r="AM20" s="709"/>
      <c r="AN20" s="709"/>
      <c r="AO20" s="709"/>
      <c r="AP20" s="709"/>
      <c r="AQ20" s="709"/>
      <c r="AR20" s="709"/>
      <c r="AS20" s="709"/>
      <c r="AT20" s="709"/>
      <c r="AU20" s="709"/>
      <c r="AV20" s="709"/>
      <c r="AW20" s="709"/>
      <c r="AX20" s="709"/>
      <c r="AY20" s="709"/>
      <c r="AZ20" s="710"/>
    </row>
    <row r="21" spans="1:52" x14ac:dyDescent="0.25">
      <c r="B21" s="701" t="s">
        <v>289</v>
      </c>
      <c r="C21" s="701"/>
      <c r="D21" s="701"/>
      <c r="E21" s="703" t="s">
        <v>290</v>
      </c>
      <c r="F21" s="703"/>
      <c r="G21" s="703"/>
      <c r="H21" s="703"/>
      <c r="I21" s="703"/>
      <c r="J21" s="703"/>
      <c r="K21" s="702" t="s">
        <v>291</v>
      </c>
      <c r="L21" s="702"/>
      <c r="M21" s="702"/>
      <c r="N21" s="702"/>
      <c r="O21" s="702"/>
      <c r="P21" s="702"/>
      <c r="Q21" s="703" t="s">
        <v>292</v>
      </c>
      <c r="R21" s="703"/>
      <c r="S21" s="703"/>
      <c r="T21" s="703"/>
      <c r="U21" s="703"/>
      <c r="V21" s="703"/>
      <c r="W21" s="703" t="s">
        <v>292</v>
      </c>
      <c r="X21" s="703"/>
      <c r="Y21" s="703"/>
      <c r="Z21" s="703"/>
      <c r="AA21" s="703"/>
      <c r="AB21" s="703"/>
      <c r="AC21" s="703"/>
      <c r="AD21" s="703"/>
      <c r="AE21" s="703" t="s">
        <v>292</v>
      </c>
      <c r="AF21" s="703"/>
      <c r="AG21" s="703"/>
      <c r="AH21" s="703"/>
      <c r="AI21" s="703"/>
      <c r="AJ21" s="703"/>
      <c r="AK21" s="703"/>
      <c r="AL21" s="703"/>
      <c r="AM21" s="703"/>
      <c r="AN21" s="703"/>
      <c r="AO21" s="703"/>
      <c r="AP21" s="703"/>
      <c r="AQ21" s="702" t="s">
        <v>293</v>
      </c>
      <c r="AR21" s="702"/>
      <c r="AS21" s="702"/>
      <c r="AT21" s="702"/>
      <c r="AU21" s="703" t="s">
        <v>294</v>
      </c>
      <c r="AV21" s="703"/>
      <c r="AW21" s="703"/>
      <c r="AX21" s="703"/>
      <c r="AY21" s="703"/>
      <c r="AZ21" s="703"/>
    </row>
    <row r="22" spans="1:52" ht="18.75" customHeight="1" x14ac:dyDescent="0.25">
      <c r="B22" s="701"/>
      <c r="C22" s="701"/>
      <c r="D22" s="701"/>
      <c r="E22" s="703" t="s">
        <v>599</v>
      </c>
      <c r="F22" s="703"/>
      <c r="G22" s="703"/>
      <c r="H22" s="703"/>
      <c r="I22" s="703"/>
      <c r="J22" s="703"/>
      <c r="K22" s="702"/>
      <c r="L22" s="702"/>
      <c r="M22" s="702"/>
      <c r="N22" s="702"/>
      <c r="O22" s="702"/>
      <c r="P22" s="702"/>
      <c r="Q22" s="703" t="s">
        <v>295</v>
      </c>
      <c r="R22" s="703"/>
      <c r="S22" s="703"/>
      <c r="T22" s="703"/>
      <c r="U22" s="703"/>
      <c r="V22" s="703"/>
      <c r="W22" s="703" t="s">
        <v>296</v>
      </c>
      <c r="X22" s="703"/>
      <c r="Y22" s="703"/>
      <c r="Z22" s="703"/>
      <c r="AA22" s="703"/>
      <c r="AB22" s="703"/>
      <c r="AC22" s="703"/>
      <c r="AD22" s="703"/>
      <c r="AE22" s="703" t="s">
        <v>297</v>
      </c>
      <c r="AF22" s="703"/>
      <c r="AG22" s="703"/>
      <c r="AH22" s="703"/>
      <c r="AI22" s="703"/>
      <c r="AJ22" s="703"/>
      <c r="AK22" s="703"/>
      <c r="AL22" s="703"/>
      <c r="AM22" s="703"/>
      <c r="AN22" s="703"/>
      <c r="AO22" s="703"/>
      <c r="AP22" s="703"/>
      <c r="AQ22" s="702"/>
      <c r="AR22" s="702"/>
      <c r="AS22" s="702"/>
      <c r="AT22" s="702"/>
      <c r="AU22" s="703" t="s">
        <v>298</v>
      </c>
      <c r="AV22" s="703"/>
      <c r="AW22" s="703"/>
      <c r="AX22" s="703"/>
      <c r="AY22" s="703"/>
      <c r="AZ22" s="703"/>
    </row>
    <row r="23" spans="1:52" ht="41.25" customHeight="1" x14ac:dyDescent="0.25">
      <c r="B23" s="701"/>
      <c r="C23" s="701"/>
      <c r="D23" s="701"/>
      <c r="E23" s="703" t="s">
        <v>600</v>
      </c>
      <c r="F23" s="703"/>
      <c r="G23" s="703"/>
      <c r="H23" s="703"/>
      <c r="I23" s="703"/>
      <c r="J23" s="703"/>
      <c r="K23" s="702"/>
      <c r="L23" s="702"/>
      <c r="M23" s="702"/>
      <c r="N23" s="702"/>
      <c r="O23" s="702"/>
      <c r="P23" s="702"/>
      <c r="Q23" s="703" t="s">
        <v>299</v>
      </c>
      <c r="R23" s="703"/>
      <c r="S23" s="703"/>
      <c r="T23" s="703"/>
      <c r="U23" s="703"/>
      <c r="V23" s="703"/>
      <c r="W23" s="703" t="s">
        <v>300</v>
      </c>
      <c r="X23" s="703"/>
      <c r="Y23" s="703"/>
      <c r="Z23" s="703"/>
      <c r="AA23" s="703"/>
      <c r="AB23" s="703"/>
      <c r="AC23" s="703"/>
      <c r="AD23" s="703"/>
      <c r="AE23" s="703" t="s">
        <v>301</v>
      </c>
      <c r="AF23" s="703"/>
      <c r="AG23" s="703"/>
      <c r="AH23" s="703"/>
      <c r="AI23" s="703"/>
      <c r="AJ23" s="703"/>
      <c r="AK23" s="703"/>
      <c r="AL23" s="703"/>
      <c r="AM23" s="703"/>
      <c r="AN23" s="703"/>
      <c r="AO23" s="703"/>
      <c r="AP23" s="703"/>
      <c r="AQ23" s="702"/>
      <c r="AR23" s="702"/>
      <c r="AS23" s="702"/>
      <c r="AT23" s="702"/>
      <c r="AU23" s="703" t="s">
        <v>302</v>
      </c>
      <c r="AV23" s="703"/>
      <c r="AW23" s="703"/>
      <c r="AX23" s="703"/>
      <c r="AY23" s="703"/>
      <c r="AZ23" s="703"/>
    </row>
    <row r="34" spans="17:19" x14ac:dyDescent="0.25">
      <c r="Q34" s="295"/>
      <c r="R34" s="295"/>
      <c r="S34" s="295"/>
    </row>
    <row r="35" spans="17:19" x14ac:dyDescent="0.25">
      <c r="Q35" s="295"/>
      <c r="R35" s="295"/>
      <c r="S35" s="295"/>
    </row>
  </sheetData>
  <mergeCells count="57">
    <mergeCell ref="B10:D10"/>
    <mergeCell ref="E9:AH9"/>
    <mergeCell ref="AY1:AZ1"/>
    <mergeCell ref="AY2:AZ2"/>
    <mergeCell ref="AY3:AZ3"/>
    <mergeCell ref="AY4:AZ4"/>
    <mergeCell ref="B1:AX1"/>
    <mergeCell ref="B2:AX2"/>
    <mergeCell ref="B3:AX4"/>
    <mergeCell ref="B6:D8"/>
    <mergeCell ref="I6:J6"/>
    <mergeCell ref="AI5:AV10"/>
    <mergeCell ref="L6:V8"/>
    <mergeCell ref="AW5:AW12"/>
    <mergeCell ref="E6:F8"/>
    <mergeCell ref="B5:AH5"/>
    <mergeCell ref="B20:AZ20"/>
    <mergeCell ref="W11:AH11"/>
    <mergeCell ref="E10:AH10"/>
    <mergeCell ref="M11:M12"/>
    <mergeCell ref="AY5:AY12"/>
    <mergeCell ref="AZ5:AZ12"/>
    <mergeCell ref="I7:J7"/>
    <mergeCell ref="I8:J8"/>
    <mergeCell ref="B11:G11"/>
    <mergeCell ref="B9:D9"/>
    <mergeCell ref="U11:U12"/>
    <mergeCell ref="O11:O12"/>
    <mergeCell ref="N11:N12"/>
    <mergeCell ref="AX5:AX12"/>
    <mergeCell ref="G6:H8"/>
    <mergeCell ref="H11:I11"/>
    <mergeCell ref="AU21:AZ21"/>
    <mergeCell ref="AE23:AP23"/>
    <mergeCell ref="Q21:V21"/>
    <mergeCell ref="AE22:AP22"/>
    <mergeCell ref="W22:AD22"/>
    <mergeCell ref="AU23:AZ23"/>
    <mergeCell ref="AQ21:AT23"/>
    <mergeCell ref="W23:AD23"/>
    <mergeCell ref="AE21:AP21"/>
    <mergeCell ref="J11:J12"/>
    <mergeCell ref="K11:K12"/>
    <mergeCell ref="L11:L12"/>
    <mergeCell ref="AU11:AV11"/>
    <mergeCell ref="B21:D23"/>
    <mergeCell ref="K21:P23"/>
    <mergeCell ref="Q22:V22"/>
    <mergeCell ref="Q23:V23"/>
    <mergeCell ref="AI11:AT11"/>
    <mergeCell ref="P11:T11"/>
    <mergeCell ref="W21:AD21"/>
    <mergeCell ref="E22:J22"/>
    <mergeCell ref="E23:J23"/>
    <mergeCell ref="E21:J21"/>
    <mergeCell ref="V11:V12"/>
    <mergeCell ref="AU22:AZ22"/>
  </mergeCells>
  <pageMargins left="0.7" right="0.7" top="0.75" bottom="0.75" header="0.3" footer="0.3"/>
  <pageSetup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5811" r:id="rId4" name=" 35">
              <controlPr defaultSize="0" print="0" uiObject="1" autoLine="0" autoPict="0">
                <anchor moveWithCells="1" sizeWithCells="1">
                  <from>
                    <xdr:col>50</xdr:col>
                    <xdr:colOff>0</xdr:colOff>
                    <xdr:row>12</xdr:row>
                    <xdr:rowOff>0</xdr:rowOff>
                  </from>
                  <to>
                    <xdr:col>51</xdr:col>
                    <xdr:colOff>0</xdr:colOff>
                    <xdr:row>13</xdr:row>
                    <xdr:rowOff>0</xdr:rowOff>
                  </to>
                </anchor>
              </controlPr>
            </control>
          </mc:Choice>
        </mc:AlternateContent>
        <mc:AlternateContent xmlns:mc="http://schemas.openxmlformats.org/markup-compatibility/2006">
          <mc:Choice Requires="x14">
            <control shapeId="75812" r:id="rId5" name=" 36">
              <controlPr defaultSize="0" print="0" uiObject="1" autoLine="0" autoPict="0">
                <anchor moveWithCells="1" sizeWithCells="1">
                  <from>
                    <xdr:col>45</xdr:col>
                    <xdr:colOff>0</xdr:colOff>
                    <xdr:row>2</xdr:row>
                    <xdr:rowOff>0</xdr:rowOff>
                  </from>
                  <to>
                    <xdr:col>51</xdr:col>
                    <xdr:colOff>0</xdr:colOff>
                    <xdr:row>3</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K58"/>
  <sheetViews>
    <sheetView topLeftCell="U1" zoomScale="60" zoomScaleNormal="60" workbookViewId="0">
      <selection activeCell="AN31" sqref="AN31"/>
    </sheetView>
  </sheetViews>
  <sheetFormatPr baseColWidth="10" defaultColWidth="19.42578125" defaultRowHeight="15" x14ac:dyDescent="0.25"/>
  <cols>
    <col min="1" max="1" width="29.5703125" style="108" bestFit="1" customWidth="1"/>
    <col min="2" max="17" width="11" style="108" customWidth="1"/>
    <col min="18" max="19" width="12.140625" style="108" customWidth="1"/>
    <col min="20" max="23" width="8.140625" style="108" customWidth="1"/>
    <col min="24" max="24" width="9.42578125" style="108" customWidth="1"/>
    <col min="25" max="25" width="8.140625" style="108" customWidth="1"/>
    <col min="26" max="30" width="7.85546875" style="108" customWidth="1"/>
    <col min="31" max="31" width="11.28515625" style="108" customWidth="1"/>
    <col min="32" max="32" width="2.28515625" style="108" customWidth="1"/>
    <col min="33" max="33" width="19.42578125" style="108" customWidth="1"/>
    <col min="34" max="51" width="11.28515625" style="108" customWidth="1"/>
    <col min="52" max="63" width="8.85546875" style="108" customWidth="1"/>
    <col min="64" max="16384" width="19.42578125" style="108"/>
  </cols>
  <sheetData>
    <row r="1" spans="1:63" ht="15.95" customHeight="1" x14ac:dyDescent="0.25">
      <c r="A1" s="756" t="s">
        <v>0</v>
      </c>
      <c r="B1" s="756"/>
      <c r="C1" s="756"/>
      <c r="D1" s="756"/>
      <c r="E1" s="756"/>
      <c r="F1" s="756"/>
      <c r="G1" s="756"/>
      <c r="H1" s="756"/>
      <c r="I1" s="756"/>
      <c r="J1" s="756"/>
      <c r="K1" s="756"/>
      <c r="L1" s="756"/>
      <c r="M1" s="756"/>
      <c r="N1" s="756"/>
      <c r="O1" s="756"/>
      <c r="P1" s="756"/>
      <c r="Q1" s="756"/>
      <c r="R1" s="756"/>
      <c r="S1" s="756"/>
      <c r="T1" s="756"/>
      <c r="U1" s="756"/>
      <c r="V1" s="756"/>
      <c r="W1" s="756"/>
      <c r="X1" s="756"/>
      <c r="Y1" s="756"/>
      <c r="Z1" s="756"/>
      <c r="AA1" s="756"/>
      <c r="AB1" s="756"/>
      <c r="AC1" s="756"/>
      <c r="AD1" s="756"/>
      <c r="AE1" s="756"/>
      <c r="AF1" s="756"/>
      <c r="AG1" s="756"/>
      <c r="AH1" s="756"/>
      <c r="AI1" s="756"/>
      <c r="AJ1" s="756"/>
      <c r="AK1" s="756"/>
      <c r="AL1" s="756"/>
      <c r="AM1" s="756"/>
      <c r="AN1" s="756"/>
      <c r="AO1" s="756"/>
      <c r="AP1" s="756"/>
      <c r="AQ1" s="756"/>
      <c r="AR1" s="756"/>
      <c r="AS1" s="756"/>
      <c r="AT1" s="756"/>
      <c r="AU1" s="756"/>
      <c r="AV1" s="756"/>
      <c r="AW1" s="756"/>
      <c r="AX1" s="756"/>
      <c r="AY1" s="756"/>
      <c r="AZ1" s="756"/>
      <c r="BA1" s="756"/>
      <c r="BB1" s="756"/>
      <c r="BC1" s="756"/>
      <c r="BD1" s="756"/>
      <c r="BE1" s="756"/>
      <c r="BF1" s="756"/>
      <c r="BG1" s="756"/>
      <c r="BH1" s="756"/>
      <c r="BI1" s="760" t="s">
        <v>126</v>
      </c>
      <c r="BJ1" s="760"/>
      <c r="BK1" s="760"/>
    </row>
    <row r="2" spans="1:63" ht="15.95" customHeight="1" x14ac:dyDescent="0.25">
      <c r="A2" s="756" t="s">
        <v>2</v>
      </c>
      <c r="B2" s="756"/>
      <c r="C2" s="756"/>
      <c r="D2" s="756"/>
      <c r="E2" s="756"/>
      <c r="F2" s="756"/>
      <c r="G2" s="756"/>
      <c r="H2" s="756"/>
      <c r="I2" s="756"/>
      <c r="J2" s="756"/>
      <c r="K2" s="756"/>
      <c r="L2" s="756"/>
      <c r="M2" s="756"/>
      <c r="N2" s="756"/>
      <c r="O2" s="756"/>
      <c r="P2" s="756"/>
      <c r="Q2" s="756"/>
      <c r="R2" s="756"/>
      <c r="S2" s="756"/>
      <c r="T2" s="756"/>
      <c r="U2" s="756"/>
      <c r="V2" s="756"/>
      <c r="W2" s="756"/>
      <c r="X2" s="756"/>
      <c r="Y2" s="756"/>
      <c r="Z2" s="756"/>
      <c r="AA2" s="756"/>
      <c r="AB2" s="756"/>
      <c r="AC2" s="756"/>
      <c r="AD2" s="756"/>
      <c r="AE2" s="756"/>
      <c r="AF2" s="756"/>
      <c r="AG2" s="756"/>
      <c r="AH2" s="756"/>
      <c r="AI2" s="756"/>
      <c r="AJ2" s="756"/>
      <c r="AK2" s="756"/>
      <c r="AL2" s="756"/>
      <c r="AM2" s="756"/>
      <c r="AN2" s="756"/>
      <c r="AO2" s="756"/>
      <c r="AP2" s="756"/>
      <c r="AQ2" s="756"/>
      <c r="AR2" s="756"/>
      <c r="AS2" s="756"/>
      <c r="AT2" s="756"/>
      <c r="AU2" s="756"/>
      <c r="AV2" s="756"/>
      <c r="AW2" s="756"/>
      <c r="AX2" s="756"/>
      <c r="AY2" s="756"/>
      <c r="AZ2" s="756"/>
      <c r="BA2" s="756"/>
      <c r="BB2" s="756"/>
      <c r="BC2" s="756"/>
      <c r="BD2" s="756"/>
      <c r="BE2" s="756"/>
      <c r="BF2" s="756"/>
      <c r="BG2" s="756"/>
      <c r="BH2" s="756"/>
      <c r="BI2" s="760" t="s">
        <v>3</v>
      </c>
      <c r="BJ2" s="760"/>
      <c r="BK2" s="760"/>
    </row>
    <row r="3" spans="1:63" ht="26.1" customHeight="1" x14ac:dyDescent="0.25">
      <c r="A3" s="756" t="s">
        <v>303</v>
      </c>
      <c r="B3" s="756"/>
      <c r="C3" s="756"/>
      <c r="D3" s="756"/>
      <c r="E3" s="756"/>
      <c r="F3" s="756"/>
      <c r="G3" s="756"/>
      <c r="H3" s="756"/>
      <c r="I3" s="756"/>
      <c r="J3" s="756"/>
      <c r="K3" s="756"/>
      <c r="L3" s="756"/>
      <c r="M3" s="756"/>
      <c r="N3" s="756"/>
      <c r="O3" s="756"/>
      <c r="P3" s="756"/>
      <c r="Q3" s="756"/>
      <c r="R3" s="756"/>
      <c r="S3" s="756"/>
      <c r="T3" s="756"/>
      <c r="U3" s="756"/>
      <c r="V3" s="756"/>
      <c r="W3" s="756"/>
      <c r="X3" s="756"/>
      <c r="Y3" s="756"/>
      <c r="Z3" s="756"/>
      <c r="AA3" s="756"/>
      <c r="AB3" s="756"/>
      <c r="AC3" s="756"/>
      <c r="AD3" s="756"/>
      <c r="AE3" s="756"/>
      <c r="AF3" s="756"/>
      <c r="AG3" s="756"/>
      <c r="AH3" s="756"/>
      <c r="AI3" s="756"/>
      <c r="AJ3" s="756"/>
      <c r="AK3" s="756"/>
      <c r="AL3" s="756"/>
      <c r="AM3" s="756"/>
      <c r="AN3" s="756"/>
      <c r="AO3" s="756"/>
      <c r="AP3" s="756"/>
      <c r="AQ3" s="756"/>
      <c r="AR3" s="756"/>
      <c r="AS3" s="756"/>
      <c r="AT3" s="756"/>
      <c r="AU3" s="756"/>
      <c r="AV3" s="756"/>
      <c r="AW3" s="756"/>
      <c r="AX3" s="756"/>
      <c r="AY3" s="756"/>
      <c r="AZ3" s="756"/>
      <c r="BA3" s="756"/>
      <c r="BB3" s="756"/>
      <c r="BC3" s="756"/>
      <c r="BD3" s="756"/>
      <c r="BE3" s="756"/>
      <c r="BF3" s="756"/>
      <c r="BG3" s="756"/>
      <c r="BH3" s="756"/>
      <c r="BI3" s="760" t="s">
        <v>5</v>
      </c>
      <c r="BJ3" s="760"/>
      <c r="BK3" s="760"/>
    </row>
    <row r="4" spans="1:63" ht="15.95" customHeight="1" x14ac:dyDescent="0.25">
      <c r="A4" s="756" t="s">
        <v>304</v>
      </c>
      <c r="B4" s="756"/>
      <c r="C4" s="756"/>
      <c r="D4" s="756"/>
      <c r="E4" s="756"/>
      <c r="F4" s="756"/>
      <c r="G4" s="756"/>
      <c r="H4" s="756"/>
      <c r="I4" s="756"/>
      <c r="J4" s="756"/>
      <c r="K4" s="756"/>
      <c r="L4" s="756"/>
      <c r="M4" s="756"/>
      <c r="N4" s="756"/>
      <c r="O4" s="756"/>
      <c r="P4" s="756"/>
      <c r="Q4" s="756"/>
      <c r="R4" s="756"/>
      <c r="S4" s="756"/>
      <c r="T4" s="756"/>
      <c r="U4" s="756"/>
      <c r="V4" s="756"/>
      <c r="W4" s="756"/>
      <c r="X4" s="756"/>
      <c r="Y4" s="756"/>
      <c r="Z4" s="756"/>
      <c r="AA4" s="756"/>
      <c r="AB4" s="756"/>
      <c r="AC4" s="756"/>
      <c r="AD4" s="756"/>
      <c r="AE4" s="756"/>
      <c r="AF4" s="756"/>
      <c r="AG4" s="756"/>
      <c r="AH4" s="756"/>
      <c r="AI4" s="756"/>
      <c r="AJ4" s="756"/>
      <c r="AK4" s="756"/>
      <c r="AL4" s="756"/>
      <c r="AM4" s="756"/>
      <c r="AN4" s="756"/>
      <c r="AO4" s="756"/>
      <c r="AP4" s="756"/>
      <c r="AQ4" s="756"/>
      <c r="AR4" s="756"/>
      <c r="AS4" s="756"/>
      <c r="AT4" s="756"/>
      <c r="AU4" s="756"/>
      <c r="AV4" s="756"/>
      <c r="AW4" s="756"/>
      <c r="AX4" s="756"/>
      <c r="AY4" s="756"/>
      <c r="AZ4" s="756"/>
      <c r="BA4" s="756"/>
      <c r="BB4" s="756"/>
      <c r="BC4" s="756"/>
      <c r="BD4" s="756"/>
      <c r="BE4" s="756"/>
      <c r="BF4" s="756"/>
      <c r="BG4" s="756"/>
      <c r="BH4" s="756"/>
      <c r="BI4" s="753" t="s">
        <v>305</v>
      </c>
      <c r="BJ4" s="754"/>
      <c r="BK4" s="755"/>
    </row>
    <row r="5" spans="1:63" ht="26.1" customHeight="1" x14ac:dyDescent="0.25">
      <c r="A5" s="757" t="s">
        <v>306</v>
      </c>
      <c r="B5" s="757"/>
      <c r="C5" s="757"/>
      <c r="D5" s="757"/>
      <c r="E5" s="757"/>
      <c r="F5" s="757"/>
      <c r="G5" s="757"/>
      <c r="H5" s="757"/>
      <c r="I5" s="757"/>
      <c r="J5" s="757"/>
      <c r="K5" s="757"/>
      <c r="L5" s="757"/>
      <c r="M5" s="757"/>
      <c r="N5" s="757"/>
      <c r="O5" s="757"/>
      <c r="P5" s="757"/>
      <c r="Q5" s="757"/>
      <c r="R5" s="757"/>
      <c r="S5" s="757"/>
      <c r="T5" s="757"/>
      <c r="U5" s="757"/>
      <c r="V5" s="757"/>
      <c r="W5" s="757"/>
      <c r="X5" s="757"/>
      <c r="Y5" s="757"/>
      <c r="Z5" s="757"/>
      <c r="AA5" s="757"/>
      <c r="AB5" s="757"/>
      <c r="AC5" s="757"/>
      <c r="AD5" s="757"/>
      <c r="AE5" s="757"/>
      <c r="AG5" s="757" t="s">
        <v>307</v>
      </c>
      <c r="AH5" s="757"/>
      <c r="AI5" s="757"/>
      <c r="AJ5" s="757"/>
      <c r="AK5" s="757"/>
      <c r="AL5" s="757"/>
      <c r="AM5" s="757"/>
      <c r="AN5" s="757"/>
      <c r="AO5" s="757"/>
      <c r="AP5" s="757"/>
      <c r="AQ5" s="757"/>
      <c r="AR5" s="757"/>
      <c r="AS5" s="757"/>
      <c r="AT5" s="757"/>
      <c r="AU5" s="757"/>
      <c r="AV5" s="757"/>
      <c r="AW5" s="757"/>
      <c r="AX5" s="757"/>
      <c r="AY5" s="757"/>
      <c r="AZ5" s="757"/>
      <c r="BA5" s="757"/>
      <c r="BB5" s="757"/>
      <c r="BC5" s="757"/>
      <c r="BD5" s="757"/>
      <c r="BE5" s="757"/>
      <c r="BF5" s="757"/>
      <c r="BG5" s="757"/>
      <c r="BH5" s="757"/>
      <c r="BI5" s="758"/>
      <c r="BJ5" s="758"/>
      <c r="BK5" s="758"/>
    </row>
    <row r="6" spans="1:63" ht="31.5" customHeight="1" x14ac:dyDescent="0.25">
      <c r="A6" s="156" t="s">
        <v>308</v>
      </c>
      <c r="B6" s="759"/>
      <c r="C6" s="759"/>
      <c r="D6" s="759"/>
      <c r="E6" s="759"/>
      <c r="F6" s="759"/>
      <c r="G6" s="759"/>
      <c r="H6" s="759"/>
      <c r="I6" s="759"/>
      <c r="J6" s="759"/>
      <c r="K6" s="759"/>
      <c r="L6" s="759"/>
      <c r="M6" s="759"/>
      <c r="N6" s="759"/>
      <c r="O6" s="759"/>
      <c r="P6" s="759"/>
      <c r="Q6" s="759"/>
      <c r="R6" s="759"/>
      <c r="S6" s="759"/>
      <c r="T6" s="759"/>
      <c r="U6" s="759"/>
      <c r="V6" s="759"/>
      <c r="W6" s="759"/>
      <c r="X6" s="759"/>
      <c r="Y6" s="759"/>
      <c r="Z6" s="759"/>
      <c r="AA6" s="759"/>
      <c r="AB6" s="759"/>
      <c r="AC6" s="759"/>
      <c r="AD6" s="759"/>
      <c r="AE6" s="759"/>
      <c r="AF6" s="759"/>
      <c r="AG6" s="759"/>
      <c r="AH6" s="759"/>
      <c r="AI6" s="759"/>
      <c r="AJ6" s="759"/>
      <c r="AK6" s="759"/>
      <c r="AL6" s="759"/>
      <c r="AM6" s="759"/>
      <c r="AN6" s="759"/>
      <c r="AO6" s="759"/>
      <c r="AP6" s="759"/>
      <c r="AQ6" s="759"/>
      <c r="AR6" s="759"/>
      <c r="AS6" s="759"/>
      <c r="AT6" s="759"/>
      <c r="AU6" s="759"/>
      <c r="AV6" s="759"/>
      <c r="AW6" s="759"/>
      <c r="AX6" s="759"/>
      <c r="AY6" s="759"/>
      <c r="AZ6" s="759"/>
      <c r="BA6" s="759"/>
      <c r="BB6" s="759"/>
      <c r="BC6" s="759"/>
      <c r="BD6" s="759"/>
      <c r="BE6" s="759"/>
      <c r="BF6" s="759"/>
      <c r="BG6" s="759"/>
      <c r="BH6" s="759"/>
      <c r="BI6" s="759"/>
      <c r="BJ6" s="759"/>
      <c r="BK6" s="759"/>
    </row>
    <row r="7" spans="1:63" ht="31.5" customHeight="1" x14ac:dyDescent="0.25">
      <c r="A7" s="157" t="s">
        <v>309</v>
      </c>
      <c r="B7" s="748"/>
      <c r="C7" s="750"/>
      <c r="D7" s="750"/>
      <c r="E7" s="750"/>
      <c r="F7" s="750"/>
      <c r="G7" s="750"/>
      <c r="H7" s="750"/>
      <c r="I7" s="750"/>
      <c r="J7" s="750"/>
      <c r="K7" s="750"/>
      <c r="L7" s="750"/>
      <c r="M7" s="750"/>
      <c r="N7" s="750"/>
      <c r="O7" s="750"/>
      <c r="P7" s="750"/>
      <c r="Q7" s="750"/>
      <c r="R7" s="750"/>
      <c r="S7" s="750"/>
      <c r="T7" s="750"/>
      <c r="U7" s="750"/>
      <c r="V7" s="750"/>
      <c r="W7" s="750"/>
      <c r="X7" s="750"/>
      <c r="Y7" s="750"/>
      <c r="Z7" s="750"/>
      <c r="AA7" s="750"/>
      <c r="AB7" s="750"/>
      <c r="AC7" s="750"/>
      <c r="AD7" s="750"/>
      <c r="AE7" s="750"/>
      <c r="AF7" s="750"/>
      <c r="AG7" s="750"/>
      <c r="AH7" s="750"/>
      <c r="AI7" s="750"/>
      <c r="AJ7" s="750"/>
      <c r="AK7" s="750"/>
      <c r="AL7" s="750"/>
      <c r="AM7" s="750"/>
      <c r="AN7" s="750"/>
      <c r="AO7" s="750"/>
      <c r="AP7" s="750"/>
      <c r="AQ7" s="750"/>
      <c r="AR7" s="750"/>
      <c r="AS7" s="750"/>
      <c r="AT7" s="750"/>
      <c r="AU7" s="750"/>
      <c r="AV7" s="750"/>
      <c r="AW7" s="750"/>
      <c r="AX7" s="750"/>
      <c r="AY7" s="750"/>
      <c r="AZ7" s="750"/>
      <c r="BA7" s="750"/>
      <c r="BB7" s="750"/>
      <c r="BC7" s="750"/>
      <c r="BD7" s="750"/>
      <c r="BE7" s="750"/>
      <c r="BF7" s="750"/>
      <c r="BG7" s="750"/>
      <c r="BH7" s="750"/>
      <c r="BI7" s="750"/>
      <c r="BJ7" s="750"/>
      <c r="BK7" s="749"/>
    </row>
    <row r="8" spans="1:63" ht="18.75" customHeight="1" x14ac:dyDescent="0.25">
      <c r="A8" s="148"/>
      <c r="B8" s="148"/>
      <c r="C8" s="148"/>
      <c r="D8" s="148"/>
      <c r="E8" s="148"/>
      <c r="F8" s="148"/>
      <c r="G8" s="148"/>
      <c r="H8" s="148"/>
      <c r="I8" s="148"/>
      <c r="J8" s="148"/>
      <c r="K8" s="149"/>
      <c r="L8" s="149"/>
      <c r="M8" s="149"/>
      <c r="N8" s="149"/>
      <c r="O8" s="149"/>
      <c r="P8" s="149"/>
      <c r="Q8" s="149"/>
      <c r="R8" s="149"/>
      <c r="S8" s="149"/>
      <c r="T8" s="149"/>
      <c r="U8" s="149"/>
      <c r="V8" s="149"/>
      <c r="W8" s="149"/>
      <c r="X8" s="149"/>
      <c r="Y8" s="149"/>
      <c r="Z8" s="149"/>
      <c r="AA8" s="149"/>
      <c r="AB8" s="149"/>
      <c r="AC8" s="149"/>
      <c r="AD8" s="149"/>
      <c r="AE8" s="149"/>
      <c r="AG8" s="148"/>
      <c r="AH8" s="149"/>
      <c r="AI8" s="149"/>
      <c r="AJ8" s="149"/>
      <c r="AK8" s="149"/>
      <c r="AL8" s="149"/>
      <c r="AM8" s="149"/>
      <c r="AN8" s="149"/>
      <c r="AO8" s="149"/>
    </row>
    <row r="9" spans="1:63" ht="30" customHeight="1" x14ac:dyDescent="0.25">
      <c r="A9" s="751" t="s">
        <v>310</v>
      </c>
      <c r="B9" s="196" t="s">
        <v>30</v>
      </c>
      <c r="C9" s="196" t="s">
        <v>31</v>
      </c>
      <c r="D9" s="748" t="s">
        <v>32</v>
      </c>
      <c r="E9" s="749"/>
      <c r="F9" s="196" t="s">
        <v>33</v>
      </c>
      <c r="G9" s="196" t="s">
        <v>34</v>
      </c>
      <c r="H9" s="748" t="s">
        <v>35</v>
      </c>
      <c r="I9" s="749"/>
      <c r="J9" s="196" t="s">
        <v>8</v>
      </c>
      <c r="K9" s="196" t="s">
        <v>36</v>
      </c>
      <c r="L9" s="748" t="s">
        <v>37</v>
      </c>
      <c r="M9" s="749"/>
      <c r="N9" s="196" t="s">
        <v>38</v>
      </c>
      <c r="O9" s="196" t="s">
        <v>39</v>
      </c>
      <c r="P9" s="748" t="s">
        <v>40</v>
      </c>
      <c r="Q9" s="749"/>
      <c r="R9" s="748" t="s">
        <v>311</v>
      </c>
      <c r="S9" s="749"/>
      <c r="T9" s="748" t="s">
        <v>312</v>
      </c>
      <c r="U9" s="750"/>
      <c r="V9" s="750"/>
      <c r="W9" s="750"/>
      <c r="X9" s="750"/>
      <c r="Y9" s="749"/>
      <c r="Z9" s="748" t="s">
        <v>313</v>
      </c>
      <c r="AA9" s="750"/>
      <c r="AB9" s="750"/>
      <c r="AC9" s="750"/>
      <c r="AD9" s="750"/>
      <c r="AE9" s="749"/>
      <c r="AG9" s="751" t="s">
        <v>310</v>
      </c>
      <c r="AH9" s="196" t="s">
        <v>30</v>
      </c>
      <c r="AI9" s="196" t="s">
        <v>31</v>
      </c>
      <c r="AJ9" s="748" t="s">
        <v>32</v>
      </c>
      <c r="AK9" s="749"/>
      <c r="AL9" s="196" t="s">
        <v>33</v>
      </c>
      <c r="AM9" s="196" t="s">
        <v>34</v>
      </c>
      <c r="AN9" s="748" t="s">
        <v>35</v>
      </c>
      <c r="AO9" s="749"/>
      <c r="AP9" s="196" t="s">
        <v>8</v>
      </c>
      <c r="AQ9" s="196" t="s">
        <v>36</v>
      </c>
      <c r="AR9" s="748" t="s">
        <v>37</v>
      </c>
      <c r="AS9" s="749"/>
      <c r="AT9" s="196" t="s">
        <v>38</v>
      </c>
      <c r="AU9" s="196" t="s">
        <v>39</v>
      </c>
      <c r="AV9" s="748" t="s">
        <v>40</v>
      </c>
      <c r="AW9" s="749"/>
      <c r="AX9" s="748" t="s">
        <v>311</v>
      </c>
      <c r="AY9" s="749"/>
      <c r="AZ9" s="748" t="s">
        <v>312</v>
      </c>
      <c r="BA9" s="750"/>
      <c r="BB9" s="750"/>
      <c r="BC9" s="750"/>
      <c r="BD9" s="750"/>
      <c r="BE9" s="749"/>
      <c r="BF9" s="748" t="s">
        <v>313</v>
      </c>
      <c r="BG9" s="750"/>
      <c r="BH9" s="750"/>
      <c r="BI9" s="750"/>
      <c r="BJ9" s="750"/>
      <c r="BK9" s="749"/>
    </row>
    <row r="10" spans="1:63" ht="36" customHeight="1" x14ac:dyDescent="0.25">
      <c r="A10" s="752"/>
      <c r="B10" s="121" t="s">
        <v>314</v>
      </c>
      <c r="C10" s="121" t="s">
        <v>314</v>
      </c>
      <c r="D10" s="121" t="s">
        <v>314</v>
      </c>
      <c r="E10" s="121" t="s">
        <v>315</v>
      </c>
      <c r="F10" s="121" t="s">
        <v>314</v>
      </c>
      <c r="G10" s="121" t="s">
        <v>314</v>
      </c>
      <c r="H10" s="121" t="s">
        <v>314</v>
      </c>
      <c r="I10" s="121" t="s">
        <v>315</v>
      </c>
      <c r="J10" s="121" t="s">
        <v>314</v>
      </c>
      <c r="K10" s="121" t="s">
        <v>314</v>
      </c>
      <c r="L10" s="121" t="s">
        <v>314</v>
      </c>
      <c r="M10" s="121" t="s">
        <v>315</v>
      </c>
      <c r="N10" s="121" t="s">
        <v>314</v>
      </c>
      <c r="O10" s="121" t="s">
        <v>314</v>
      </c>
      <c r="P10" s="121" t="s">
        <v>314</v>
      </c>
      <c r="Q10" s="121" t="s">
        <v>315</v>
      </c>
      <c r="R10" s="121" t="s">
        <v>314</v>
      </c>
      <c r="S10" s="121" t="s">
        <v>315</v>
      </c>
      <c r="T10" s="190" t="s">
        <v>316</v>
      </c>
      <c r="U10" s="190" t="s">
        <v>317</v>
      </c>
      <c r="V10" s="190" t="s">
        <v>318</v>
      </c>
      <c r="W10" s="190" t="s">
        <v>319</v>
      </c>
      <c r="X10" s="191" t="s">
        <v>320</v>
      </c>
      <c r="Y10" s="190" t="s">
        <v>321</v>
      </c>
      <c r="Z10" s="121" t="s">
        <v>322</v>
      </c>
      <c r="AA10" s="150" t="s">
        <v>323</v>
      </c>
      <c r="AB10" s="121" t="s">
        <v>324</v>
      </c>
      <c r="AC10" s="121" t="s">
        <v>325</v>
      </c>
      <c r="AD10" s="121" t="s">
        <v>326</v>
      </c>
      <c r="AE10" s="121" t="s">
        <v>327</v>
      </c>
      <c r="AG10" s="752"/>
      <c r="AH10" s="121" t="s">
        <v>314</v>
      </c>
      <c r="AI10" s="121" t="s">
        <v>314</v>
      </c>
      <c r="AJ10" s="121" t="s">
        <v>314</v>
      </c>
      <c r="AK10" s="121" t="s">
        <v>315</v>
      </c>
      <c r="AL10" s="121" t="s">
        <v>314</v>
      </c>
      <c r="AM10" s="121" t="s">
        <v>314</v>
      </c>
      <c r="AN10" s="121" t="s">
        <v>314</v>
      </c>
      <c r="AO10" s="121" t="s">
        <v>315</v>
      </c>
      <c r="AP10" s="121" t="s">
        <v>314</v>
      </c>
      <c r="AQ10" s="121" t="s">
        <v>314</v>
      </c>
      <c r="AR10" s="121" t="s">
        <v>314</v>
      </c>
      <c r="AS10" s="121" t="s">
        <v>315</v>
      </c>
      <c r="AT10" s="121" t="s">
        <v>314</v>
      </c>
      <c r="AU10" s="121" t="s">
        <v>314</v>
      </c>
      <c r="AV10" s="121" t="s">
        <v>314</v>
      </c>
      <c r="AW10" s="121" t="s">
        <v>315</v>
      </c>
      <c r="AX10" s="121" t="s">
        <v>314</v>
      </c>
      <c r="AY10" s="121" t="s">
        <v>315</v>
      </c>
      <c r="AZ10" s="190" t="s">
        <v>316</v>
      </c>
      <c r="BA10" s="190" t="s">
        <v>317</v>
      </c>
      <c r="BB10" s="190" t="s">
        <v>318</v>
      </c>
      <c r="BC10" s="190" t="s">
        <v>319</v>
      </c>
      <c r="BD10" s="191" t="s">
        <v>320</v>
      </c>
      <c r="BE10" s="190" t="s">
        <v>321</v>
      </c>
      <c r="BF10" s="188" t="s">
        <v>322</v>
      </c>
      <c r="BG10" s="189" t="s">
        <v>323</v>
      </c>
      <c r="BH10" s="188" t="s">
        <v>324</v>
      </c>
      <c r="BI10" s="188" t="s">
        <v>325</v>
      </c>
      <c r="BJ10" s="188" t="s">
        <v>326</v>
      </c>
      <c r="BK10" s="188" t="s">
        <v>327</v>
      </c>
    </row>
    <row r="11" spans="1:63" x14ac:dyDescent="0.25">
      <c r="A11" s="151" t="s">
        <v>328</v>
      </c>
      <c r="B11" s="151"/>
      <c r="C11" s="151"/>
      <c r="D11" s="151"/>
      <c r="E11" s="202"/>
      <c r="F11" s="151"/>
      <c r="G11" s="151"/>
      <c r="H11" s="151"/>
      <c r="I11" s="202"/>
      <c r="J11" s="151"/>
      <c r="K11" s="151"/>
      <c r="L11" s="151"/>
      <c r="M11" s="202"/>
      <c r="N11" s="151"/>
      <c r="O11" s="151"/>
      <c r="P11" s="151"/>
      <c r="Q11" s="202"/>
      <c r="R11" s="193">
        <f t="shared" ref="R11:R31" si="0">B11+C11+D11+F11+G11+H11+J11+K11+L11+N11+O11+P11</f>
        <v>0</v>
      </c>
      <c r="S11" s="158">
        <f>+E11+I11+M11+Q11</f>
        <v>0</v>
      </c>
      <c r="T11" s="192"/>
      <c r="U11" s="192"/>
      <c r="V11" s="192"/>
      <c r="W11" s="192"/>
      <c r="X11" s="192"/>
      <c r="Y11" s="153"/>
      <c r="Z11" s="153"/>
      <c r="AA11" s="153"/>
      <c r="AB11" s="153"/>
      <c r="AC11" s="153"/>
      <c r="AD11" s="153"/>
      <c r="AE11" s="154"/>
      <c r="AG11" s="151" t="s">
        <v>328</v>
      </c>
      <c r="AH11" s="151"/>
      <c r="AI11" s="151"/>
      <c r="AJ11" s="151"/>
      <c r="AK11" s="202"/>
      <c r="AL11" s="151"/>
      <c r="AM11" s="151"/>
      <c r="AN11" s="151"/>
      <c r="AO11" s="202"/>
      <c r="AP11" s="151"/>
      <c r="AQ11" s="151"/>
      <c r="AR11" s="151"/>
      <c r="AS11" s="202"/>
      <c r="AT11" s="151"/>
      <c r="AU11" s="151"/>
      <c r="AV11" s="151"/>
      <c r="AW11" s="202"/>
      <c r="AX11" s="193">
        <f t="shared" ref="AX11:AX31" si="1">AH11+AI11+AJ11+AL11+AM11+AN11+AP11+AQ11+AR11+AT11+AU11+AV11</f>
        <v>0</v>
      </c>
      <c r="AY11" s="158">
        <f>+AK11+AO11+AS11+AW11</f>
        <v>0</v>
      </c>
      <c r="AZ11" s="153"/>
      <c r="BA11" s="153"/>
      <c r="BB11" s="153"/>
      <c r="BC11" s="153"/>
      <c r="BD11" s="153"/>
      <c r="BE11" s="153"/>
      <c r="BF11" s="153"/>
      <c r="BG11" s="153"/>
      <c r="BH11" s="153"/>
      <c r="BI11" s="153"/>
      <c r="BJ11" s="153"/>
      <c r="BK11" s="154"/>
    </row>
    <row r="12" spans="1:63" x14ac:dyDescent="0.25">
      <c r="A12" s="151" t="s">
        <v>329</v>
      </c>
      <c r="B12" s="151"/>
      <c r="C12" s="151"/>
      <c r="D12" s="151"/>
      <c r="E12" s="202"/>
      <c r="F12" s="151"/>
      <c r="G12" s="151"/>
      <c r="H12" s="151"/>
      <c r="I12" s="202"/>
      <c r="J12" s="151"/>
      <c r="K12" s="151"/>
      <c r="L12" s="151"/>
      <c r="M12" s="202"/>
      <c r="N12" s="151"/>
      <c r="O12" s="151"/>
      <c r="P12" s="151"/>
      <c r="Q12" s="202"/>
      <c r="R12" s="193">
        <f t="shared" si="0"/>
        <v>0</v>
      </c>
      <c r="S12" s="158">
        <f t="shared" ref="S12:S31" si="2">+E12+I12+M12+Q12</f>
        <v>0</v>
      </c>
      <c r="T12" s="192"/>
      <c r="U12" s="192"/>
      <c r="V12" s="192"/>
      <c r="W12" s="192"/>
      <c r="X12" s="192"/>
      <c r="Y12" s="153"/>
      <c r="Z12" s="153"/>
      <c r="AA12" s="153"/>
      <c r="AB12" s="153"/>
      <c r="AC12" s="153"/>
      <c r="AD12" s="153"/>
      <c r="AE12" s="153"/>
      <c r="AG12" s="151" t="s">
        <v>329</v>
      </c>
      <c r="AH12" s="151"/>
      <c r="AI12" s="151"/>
      <c r="AJ12" s="151"/>
      <c r="AK12" s="202"/>
      <c r="AL12" s="151"/>
      <c r="AM12" s="151"/>
      <c r="AN12" s="151"/>
      <c r="AO12" s="202"/>
      <c r="AP12" s="151"/>
      <c r="AQ12" s="151"/>
      <c r="AR12" s="151"/>
      <c r="AS12" s="202"/>
      <c r="AT12" s="151"/>
      <c r="AU12" s="151"/>
      <c r="AV12" s="151"/>
      <c r="AW12" s="202"/>
      <c r="AX12" s="193">
        <f t="shared" si="1"/>
        <v>0</v>
      </c>
      <c r="AY12" s="158">
        <f t="shared" ref="AY12:AY31" si="3">+AK12+AO12+AS12+AW12</f>
        <v>0</v>
      </c>
      <c r="AZ12" s="153"/>
      <c r="BA12" s="153"/>
      <c r="BB12" s="153"/>
      <c r="BC12" s="153"/>
      <c r="BD12" s="153"/>
      <c r="BE12" s="153"/>
      <c r="BF12" s="153"/>
      <c r="BG12" s="153"/>
      <c r="BH12" s="153"/>
      <c r="BI12" s="153"/>
      <c r="BJ12" s="153"/>
      <c r="BK12" s="153"/>
    </row>
    <row r="13" spans="1:63" x14ac:dyDescent="0.25">
      <c r="A13" s="151" t="s">
        <v>330</v>
      </c>
      <c r="B13" s="151"/>
      <c r="C13" s="151"/>
      <c r="D13" s="151"/>
      <c r="E13" s="202"/>
      <c r="F13" s="151"/>
      <c r="G13" s="151"/>
      <c r="H13" s="151"/>
      <c r="I13" s="202"/>
      <c r="J13" s="151"/>
      <c r="K13" s="151"/>
      <c r="L13" s="151"/>
      <c r="M13" s="202"/>
      <c r="N13" s="151"/>
      <c r="O13" s="151"/>
      <c r="P13" s="151"/>
      <c r="Q13" s="202"/>
      <c r="R13" s="193">
        <f t="shared" si="0"/>
        <v>0</v>
      </c>
      <c r="S13" s="158">
        <f t="shared" si="2"/>
        <v>0</v>
      </c>
      <c r="T13" s="192"/>
      <c r="U13" s="192"/>
      <c r="V13" s="192"/>
      <c r="W13" s="192"/>
      <c r="X13" s="192"/>
      <c r="Y13" s="153"/>
      <c r="Z13" s="153"/>
      <c r="AA13" s="153"/>
      <c r="AB13" s="153"/>
      <c r="AC13" s="153"/>
      <c r="AD13" s="153"/>
      <c r="AE13" s="153"/>
      <c r="AG13" s="151" t="s">
        <v>330</v>
      </c>
      <c r="AH13" s="151"/>
      <c r="AI13" s="151"/>
      <c r="AJ13" s="151"/>
      <c r="AK13" s="202"/>
      <c r="AL13" s="151"/>
      <c r="AM13" s="151"/>
      <c r="AN13" s="151"/>
      <c r="AO13" s="202"/>
      <c r="AP13" s="151"/>
      <c r="AQ13" s="151"/>
      <c r="AR13" s="151"/>
      <c r="AS13" s="202"/>
      <c r="AT13" s="151"/>
      <c r="AU13" s="151"/>
      <c r="AV13" s="151"/>
      <c r="AW13" s="202"/>
      <c r="AX13" s="193">
        <f t="shared" si="1"/>
        <v>0</v>
      </c>
      <c r="AY13" s="158">
        <f t="shared" si="3"/>
        <v>0</v>
      </c>
      <c r="AZ13" s="153"/>
      <c r="BA13" s="153"/>
      <c r="BB13" s="153"/>
      <c r="BC13" s="153"/>
      <c r="BD13" s="153"/>
      <c r="BE13" s="153"/>
      <c r="BF13" s="153"/>
      <c r="BG13" s="153"/>
      <c r="BH13" s="153"/>
      <c r="BI13" s="153"/>
      <c r="BJ13" s="153"/>
      <c r="BK13" s="153"/>
    </row>
    <row r="14" spans="1:63" x14ac:dyDescent="0.25">
      <c r="A14" s="151" t="s">
        <v>331</v>
      </c>
      <c r="B14" s="151"/>
      <c r="C14" s="151"/>
      <c r="D14" s="151"/>
      <c r="E14" s="202"/>
      <c r="F14" s="151"/>
      <c r="G14" s="151"/>
      <c r="H14" s="151"/>
      <c r="I14" s="202"/>
      <c r="J14" s="151"/>
      <c r="K14" s="151"/>
      <c r="L14" s="151"/>
      <c r="M14" s="202"/>
      <c r="N14" s="151"/>
      <c r="O14" s="151"/>
      <c r="P14" s="151"/>
      <c r="Q14" s="202"/>
      <c r="R14" s="193">
        <f t="shared" si="0"/>
        <v>0</v>
      </c>
      <c r="S14" s="158">
        <f t="shared" si="2"/>
        <v>0</v>
      </c>
      <c r="T14" s="192"/>
      <c r="U14" s="192"/>
      <c r="V14" s="192"/>
      <c r="W14" s="192"/>
      <c r="X14" s="192"/>
      <c r="Y14" s="153"/>
      <c r="Z14" s="153"/>
      <c r="AA14" s="153"/>
      <c r="AB14" s="153"/>
      <c r="AC14" s="153"/>
      <c r="AD14" s="153"/>
      <c r="AE14" s="153"/>
      <c r="AG14" s="151" t="s">
        <v>331</v>
      </c>
      <c r="AH14" s="151"/>
      <c r="AI14" s="151"/>
      <c r="AJ14" s="151"/>
      <c r="AK14" s="202"/>
      <c r="AL14" s="151"/>
      <c r="AM14" s="151"/>
      <c r="AN14" s="151"/>
      <c r="AO14" s="202"/>
      <c r="AP14" s="151"/>
      <c r="AQ14" s="151"/>
      <c r="AR14" s="151"/>
      <c r="AS14" s="202"/>
      <c r="AT14" s="151"/>
      <c r="AU14" s="151"/>
      <c r="AV14" s="151"/>
      <c r="AW14" s="202"/>
      <c r="AX14" s="193">
        <f t="shared" si="1"/>
        <v>0</v>
      </c>
      <c r="AY14" s="158">
        <f t="shared" si="3"/>
        <v>0</v>
      </c>
      <c r="AZ14" s="153"/>
      <c r="BA14" s="153"/>
      <c r="BB14" s="153"/>
      <c r="BC14" s="153"/>
      <c r="BD14" s="153"/>
      <c r="BE14" s="153"/>
      <c r="BF14" s="153"/>
      <c r="BG14" s="153"/>
      <c r="BH14" s="153"/>
      <c r="BI14" s="153"/>
      <c r="BJ14" s="153"/>
      <c r="BK14" s="153"/>
    </row>
    <row r="15" spans="1:63" x14ac:dyDescent="0.25">
      <c r="A15" s="151" t="s">
        <v>332</v>
      </c>
      <c r="B15" s="151"/>
      <c r="C15" s="151"/>
      <c r="D15" s="151"/>
      <c r="E15" s="202"/>
      <c r="F15" s="151"/>
      <c r="G15" s="151"/>
      <c r="H15" s="151"/>
      <c r="I15" s="202"/>
      <c r="J15" s="151"/>
      <c r="K15" s="151"/>
      <c r="L15" s="151"/>
      <c r="M15" s="202"/>
      <c r="N15" s="151"/>
      <c r="O15" s="151"/>
      <c r="P15" s="151"/>
      <c r="Q15" s="202"/>
      <c r="R15" s="193">
        <f t="shared" si="0"/>
        <v>0</v>
      </c>
      <c r="S15" s="158">
        <f t="shared" si="2"/>
        <v>0</v>
      </c>
      <c r="T15" s="192"/>
      <c r="U15" s="192"/>
      <c r="V15" s="192"/>
      <c r="W15" s="192"/>
      <c r="X15" s="192"/>
      <c r="Y15" s="153"/>
      <c r="Z15" s="153"/>
      <c r="AA15" s="153"/>
      <c r="AB15" s="153"/>
      <c r="AC15" s="153"/>
      <c r="AD15" s="153"/>
      <c r="AE15" s="153"/>
      <c r="AG15" s="151" t="s">
        <v>332</v>
      </c>
      <c r="AH15" s="151"/>
      <c r="AI15" s="151"/>
      <c r="AJ15" s="151"/>
      <c r="AK15" s="202"/>
      <c r="AL15" s="151"/>
      <c r="AM15" s="151"/>
      <c r="AN15" s="151"/>
      <c r="AO15" s="202"/>
      <c r="AP15" s="151"/>
      <c r="AQ15" s="151"/>
      <c r="AR15" s="151"/>
      <c r="AS15" s="202"/>
      <c r="AT15" s="151"/>
      <c r="AU15" s="151"/>
      <c r="AV15" s="151"/>
      <c r="AW15" s="202"/>
      <c r="AX15" s="193">
        <f t="shared" si="1"/>
        <v>0</v>
      </c>
      <c r="AY15" s="158">
        <f t="shared" si="3"/>
        <v>0</v>
      </c>
      <c r="AZ15" s="153"/>
      <c r="BA15" s="153"/>
      <c r="BB15" s="153"/>
      <c r="BC15" s="153"/>
      <c r="BD15" s="153"/>
      <c r="BE15" s="153"/>
      <c r="BF15" s="153"/>
      <c r="BG15" s="153"/>
      <c r="BH15" s="153"/>
      <c r="BI15" s="153"/>
      <c r="BJ15" s="153"/>
      <c r="BK15" s="153"/>
    </row>
    <row r="16" spans="1:63" x14ac:dyDescent="0.25">
      <c r="A16" s="151" t="s">
        <v>333</v>
      </c>
      <c r="B16" s="151"/>
      <c r="C16" s="151"/>
      <c r="D16" s="151"/>
      <c r="E16" s="202"/>
      <c r="F16" s="151"/>
      <c r="G16" s="151"/>
      <c r="H16" s="151"/>
      <c r="I16" s="202"/>
      <c r="J16" s="151"/>
      <c r="K16" s="151"/>
      <c r="L16" s="151"/>
      <c r="M16" s="202"/>
      <c r="N16" s="151"/>
      <c r="O16" s="151"/>
      <c r="P16" s="151"/>
      <c r="Q16" s="202"/>
      <c r="R16" s="193">
        <f t="shared" si="0"/>
        <v>0</v>
      </c>
      <c r="S16" s="158">
        <f t="shared" si="2"/>
        <v>0</v>
      </c>
      <c r="T16" s="192"/>
      <c r="U16" s="192"/>
      <c r="V16" s="192"/>
      <c r="W16" s="192"/>
      <c r="X16" s="192"/>
      <c r="Y16" s="153"/>
      <c r="Z16" s="153"/>
      <c r="AA16" s="153"/>
      <c r="AB16" s="153"/>
      <c r="AC16" s="153"/>
      <c r="AD16" s="153"/>
      <c r="AE16" s="153"/>
      <c r="AG16" s="151" t="s">
        <v>333</v>
      </c>
      <c r="AH16" s="151"/>
      <c r="AI16" s="151"/>
      <c r="AJ16" s="151"/>
      <c r="AK16" s="202"/>
      <c r="AL16" s="151"/>
      <c r="AM16" s="151"/>
      <c r="AN16" s="151"/>
      <c r="AO16" s="202"/>
      <c r="AP16" s="151"/>
      <c r="AQ16" s="151"/>
      <c r="AR16" s="151"/>
      <c r="AS16" s="202"/>
      <c r="AT16" s="151"/>
      <c r="AU16" s="151"/>
      <c r="AV16" s="151"/>
      <c r="AW16" s="202"/>
      <c r="AX16" s="193">
        <f t="shared" si="1"/>
        <v>0</v>
      </c>
      <c r="AY16" s="158">
        <f t="shared" si="3"/>
        <v>0</v>
      </c>
      <c r="AZ16" s="153"/>
      <c r="BA16" s="153"/>
      <c r="BB16" s="153"/>
      <c r="BC16" s="153"/>
      <c r="BD16" s="153"/>
      <c r="BE16" s="153"/>
      <c r="BF16" s="153"/>
      <c r="BG16" s="153"/>
      <c r="BH16" s="153"/>
      <c r="BI16" s="153"/>
      <c r="BJ16" s="153"/>
      <c r="BK16" s="153"/>
    </row>
    <row r="17" spans="1:63" x14ac:dyDescent="0.25">
      <c r="A17" s="151" t="s">
        <v>334</v>
      </c>
      <c r="B17" s="151"/>
      <c r="C17" s="151"/>
      <c r="D17" s="151"/>
      <c r="E17" s="202"/>
      <c r="F17" s="151"/>
      <c r="G17" s="151"/>
      <c r="H17" s="151"/>
      <c r="I17" s="202"/>
      <c r="J17" s="151"/>
      <c r="K17" s="151"/>
      <c r="L17" s="151"/>
      <c r="M17" s="202"/>
      <c r="N17" s="151"/>
      <c r="O17" s="151"/>
      <c r="P17" s="151"/>
      <c r="Q17" s="202"/>
      <c r="R17" s="193">
        <f t="shared" si="0"/>
        <v>0</v>
      </c>
      <c r="S17" s="158">
        <f t="shared" si="2"/>
        <v>0</v>
      </c>
      <c r="T17" s="192"/>
      <c r="U17" s="192"/>
      <c r="V17" s="192"/>
      <c r="W17" s="192"/>
      <c r="X17" s="192"/>
      <c r="Y17" s="153"/>
      <c r="Z17" s="153"/>
      <c r="AA17" s="153"/>
      <c r="AB17" s="153"/>
      <c r="AC17" s="153"/>
      <c r="AD17" s="153"/>
      <c r="AE17" s="153"/>
      <c r="AG17" s="151" t="s">
        <v>334</v>
      </c>
      <c r="AH17" s="151"/>
      <c r="AI17" s="151"/>
      <c r="AJ17" s="151"/>
      <c r="AK17" s="202"/>
      <c r="AL17" s="151"/>
      <c r="AM17" s="151"/>
      <c r="AN17" s="151"/>
      <c r="AO17" s="202"/>
      <c r="AP17" s="151"/>
      <c r="AQ17" s="151"/>
      <c r="AR17" s="151"/>
      <c r="AS17" s="202"/>
      <c r="AT17" s="151"/>
      <c r="AU17" s="151"/>
      <c r="AV17" s="151"/>
      <c r="AW17" s="202"/>
      <c r="AX17" s="193">
        <f t="shared" si="1"/>
        <v>0</v>
      </c>
      <c r="AY17" s="158">
        <f t="shared" si="3"/>
        <v>0</v>
      </c>
      <c r="AZ17" s="153"/>
      <c r="BA17" s="153"/>
      <c r="BB17" s="153"/>
      <c r="BC17" s="153"/>
      <c r="BD17" s="153"/>
      <c r="BE17" s="153"/>
      <c r="BF17" s="153"/>
      <c r="BG17" s="153"/>
      <c r="BH17" s="153"/>
      <c r="BI17" s="153"/>
      <c r="BJ17" s="153"/>
      <c r="BK17" s="153"/>
    </row>
    <row r="18" spans="1:63" x14ac:dyDescent="0.25">
      <c r="A18" s="151" t="s">
        <v>335</v>
      </c>
      <c r="B18" s="151"/>
      <c r="C18" s="151"/>
      <c r="D18" s="151"/>
      <c r="E18" s="202"/>
      <c r="F18" s="151"/>
      <c r="G18" s="151"/>
      <c r="H18" s="151"/>
      <c r="I18" s="202"/>
      <c r="J18" s="151"/>
      <c r="K18" s="151"/>
      <c r="L18" s="151"/>
      <c r="M18" s="202"/>
      <c r="N18" s="151"/>
      <c r="O18" s="151"/>
      <c r="P18" s="151"/>
      <c r="Q18" s="202"/>
      <c r="R18" s="193">
        <f t="shared" si="0"/>
        <v>0</v>
      </c>
      <c r="S18" s="158">
        <f t="shared" si="2"/>
        <v>0</v>
      </c>
      <c r="T18" s="192"/>
      <c r="U18" s="192"/>
      <c r="V18" s="192"/>
      <c r="W18" s="192"/>
      <c r="X18" s="192"/>
      <c r="Y18" s="153"/>
      <c r="Z18" s="153"/>
      <c r="AA18" s="153"/>
      <c r="AB18" s="153"/>
      <c r="AC18" s="153"/>
      <c r="AD18" s="153"/>
      <c r="AE18" s="153"/>
      <c r="AG18" s="151" t="s">
        <v>335</v>
      </c>
      <c r="AH18" s="151"/>
      <c r="AI18" s="151"/>
      <c r="AJ18" s="151"/>
      <c r="AK18" s="202"/>
      <c r="AL18" s="151"/>
      <c r="AM18" s="151"/>
      <c r="AN18" s="151"/>
      <c r="AO18" s="202"/>
      <c r="AP18" s="151"/>
      <c r="AQ18" s="151"/>
      <c r="AR18" s="151"/>
      <c r="AS18" s="202"/>
      <c r="AT18" s="151"/>
      <c r="AU18" s="151"/>
      <c r="AV18" s="151"/>
      <c r="AW18" s="202"/>
      <c r="AX18" s="193">
        <f t="shared" si="1"/>
        <v>0</v>
      </c>
      <c r="AY18" s="158">
        <f t="shared" si="3"/>
        <v>0</v>
      </c>
      <c r="AZ18" s="153"/>
      <c r="BA18" s="153"/>
      <c r="BB18" s="153"/>
      <c r="BC18" s="153"/>
      <c r="BD18" s="153"/>
      <c r="BE18" s="153"/>
      <c r="BF18" s="153"/>
      <c r="BG18" s="153"/>
      <c r="BH18" s="153"/>
      <c r="BI18" s="153"/>
      <c r="BJ18" s="153"/>
      <c r="BK18" s="153"/>
    </row>
    <row r="19" spans="1:63" x14ac:dyDescent="0.25">
      <c r="A19" s="151" t="s">
        <v>336</v>
      </c>
      <c r="B19" s="151"/>
      <c r="C19" s="151"/>
      <c r="D19" s="151"/>
      <c r="E19" s="202"/>
      <c r="F19" s="151"/>
      <c r="G19" s="151"/>
      <c r="H19" s="151"/>
      <c r="I19" s="202"/>
      <c r="J19" s="151"/>
      <c r="K19" s="151"/>
      <c r="L19" s="151"/>
      <c r="M19" s="202"/>
      <c r="N19" s="151"/>
      <c r="O19" s="151"/>
      <c r="P19" s="151"/>
      <c r="Q19" s="202"/>
      <c r="R19" s="193">
        <f t="shared" si="0"/>
        <v>0</v>
      </c>
      <c r="S19" s="158">
        <f t="shared" si="2"/>
        <v>0</v>
      </c>
      <c r="T19" s="192"/>
      <c r="U19" s="192"/>
      <c r="V19" s="192"/>
      <c r="W19" s="192"/>
      <c r="X19" s="192"/>
      <c r="Y19" s="153"/>
      <c r="Z19" s="153"/>
      <c r="AA19" s="153"/>
      <c r="AB19" s="153"/>
      <c r="AC19" s="153"/>
      <c r="AD19" s="153"/>
      <c r="AE19" s="153"/>
      <c r="AG19" s="151" t="s">
        <v>336</v>
      </c>
      <c r="AH19" s="151"/>
      <c r="AI19" s="151"/>
      <c r="AJ19" s="151"/>
      <c r="AK19" s="202"/>
      <c r="AL19" s="151"/>
      <c r="AM19" s="151"/>
      <c r="AN19" s="151"/>
      <c r="AO19" s="202"/>
      <c r="AP19" s="151"/>
      <c r="AQ19" s="151"/>
      <c r="AR19" s="151"/>
      <c r="AS19" s="202"/>
      <c r="AT19" s="151"/>
      <c r="AU19" s="151"/>
      <c r="AV19" s="151"/>
      <c r="AW19" s="202"/>
      <c r="AX19" s="193">
        <f t="shared" si="1"/>
        <v>0</v>
      </c>
      <c r="AY19" s="158">
        <f t="shared" si="3"/>
        <v>0</v>
      </c>
      <c r="AZ19" s="153"/>
      <c r="BA19" s="153"/>
      <c r="BB19" s="153"/>
      <c r="BC19" s="153"/>
      <c r="BD19" s="153"/>
      <c r="BE19" s="153"/>
      <c r="BF19" s="153"/>
      <c r="BG19" s="153"/>
      <c r="BH19" s="153"/>
      <c r="BI19" s="151"/>
      <c r="BJ19" s="151"/>
      <c r="BK19" s="151"/>
    </row>
    <row r="20" spans="1:63" x14ac:dyDescent="0.25">
      <c r="A20" s="151" t="s">
        <v>337</v>
      </c>
      <c r="B20" s="151"/>
      <c r="C20" s="151"/>
      <c r="D20" s="151"/>
      <c r="E20" s="202"/>
      <c r="F20" s="151"/>
      <c r="G20" s="151"/>
      <c r="H20" s="151"/>
      <c r="I20" s="202"/>
      <c r="J20" s="151"/>
      <c r="K20" s="151"/>
      <c r="L20" s="151"/>
      <c r="M20" s="202"/>
      <c r="N20" s="151"/>
      <c r="O20" s="151"/>
      <c r="P20" s="151"/>
      <c r="Q20" s="202"/>
      <c r="R20" s="193">
        <f t="shared" si="0"/>
        <v>0</v>
      </c>
      <c r="S20" s="158">
        <f t="shared" si="2"/>
        <v>0</v>
      </c>
      <c r="T20" s="192"/>
      <c r="U20" s="192"/>
      <c r="V20" s="192"/>
      <c r="W20" s="192"/>
      <c r="X20" s="192"/>
      <c r="Y20" s="153"/>
      <c r="Z20" s="153"/>
      <c r="AA20" s="153"/>
      <c r="AB20" s="153"/>
      <c r="AC20" s="153"/>
      <c r="AD20" s="153"/>
      <c r="AE20" s="153"/>
      <c r="AG20" s="151" t="s">
        <v>337</v>
      </c>
      <c r="AH20" s="151"/>
      <c r="AI20" s="151"/>
      <c r="AJ20" s="151"/>
      <c r="AK20" s="202"/>
      <c r="AL20" s="151"/>
      <c r="AM20" s="151"/>
      <c r="AN20" s="151"/>
      <c r="AO20" s="202"/>
      <c r="AP20" s="151"/>
      <c r="AQ20" s="151"/>
      <c r="AR20" s="151"/>
      <c r="AS20" s="202"/>
      <c r="AT20" s="151"/>
      <c r="AU20" s="151"/>
      <c r="AV20" s="151"/>
      <c r="AW20" s="202"/>
      <c r="AX20" s="193">
        <f t="shared" si="1"/>
        <v>0</v>
      </c>
      <c r="AY20" s="158">
        <f t="shared" si="3"/>
        <v>0</v>
      </c>
      <c r="AZ20" s="153"/>
      <c r="BA20" s="153"/>
      <c r="BB20" s="153"/>
      <c r="BC20" s="153"/>
      <c r="BD20" s="153"/>
      <c r="BE20" s="153"/>
      <c r="BF20" s="153"/>
      <c r="BG20" s="153"/>
      <c r="BH20" s="153"/>
      <c r="BI20" s="151"/>
      <c r="BJ20" s="151"/>
      <c r="BK20" s="151"/>
    </row>
    <row r="21" spans="1:63" x14ac:dyDescent="0.25">
      <c r="A21" s="151" t="s">
        <v>338</v>
      </c>
      <c r="B21" s="151"/>
      <c r="C21" s="151"/>
      <c r="D21" s="151"/>
      <c r="E21" s="202"/>
      <c r="F21" s="151"/>
      <c r="G21" s="151"/>
      <c r="H21" s="151"/>
      <c r="I21" s="202"/>
      <c r="J21" s="151"/>
      <c r="K21" s="151"/>
      <c r="L21" s="151"/>
      <c r="M21" s="202"/>
      <c r="N21" s="151"/>
      <c r="O21" s="151"/>
      <c r="P21" s="151"/>
      <c r="Q21" s="202"/>
      <c r="R21" s="193">
        <f t="shared" si="0"/>
        <v>0</v>
      </c>
      <c r="S21" s="158">
        <f t="shared" si="2"/>
        <v>0</v>
      </c>
      <c r="T21" s="192"/>
      <c r="U21" s="192"/>
      <c r="V21" s="192"/>
      <c r="W21" s="192"/>
      <c r="X21" s="192"/>
      <c r="Y21" s="153"/>
      <c r="Z21" s="153"/>
      <c r="AA21" s="153"/>
      <c r="AB21" s="153"/>
      <c r="AC21" s="153"/>
      <c r="AD21" s="153"/>
      <c r="AE21" s="153"/>
      <c r="AG21" s="151" t="s">
        <v>338</v>
      </c>
      <c r="AH21" s="151"/>
      <c r="AI21" s="151"/>
      <c r="AJ21" s="151"/>
      <c r="AK21" s="202"/>
      <c r="AL21" s="151"/>
      <c r="AM21" s="151"/>
      <c r="AN21" s="151"/>
      <c r="AO21" s="202"/>
      <c r="AP21" s="151"/>
      <c r="AQ21" s="151"/>
      <c r="AR21" s="151"/>
      <c r="AS21" s="202"/>
      <c r="AT21" s="151"/>
      <c r="AU21" s="151"/>
      <c r="AV21" s="151"/>
      <c r="AW21" s="202"/>
      <c r="AX21" s="193">
        <f t="shared" si="1"/>
        <v>0</v>
      </c>
      <c r="AY21" s="158">
        <f t="shared" si="3"/>
        <v>0</v>
      </c>
      <c r="AZ21" s="153"/>
      <c r="BA21" s="153"/>
      <c r="BB21" s="153"/>
      <c r="BC21" s="153"/>
      <c r="BD21" s="153"/>
      <c r="BE21" s="153"/>
      <c r="BF21" s="153"/>
      <c r="BG21" s="153"/>
      <c r="BH21" s="153"/>
      <c r="BI21" s="151"/>
      <c r="BJ21" s="151"/>
      <c r="BK21" s="151"/>
    </row>
    <row r="22" spans="1:63" x14ac:dyDescent="0.25">
      <c r="A22" s="151" t="s">
        <v>339</v>
      </c>
      <c r="B22" s="151"/>
      <c r="C22" s="151"/>
      <c r="D22" s="151"/>
      <c r="E22" s="202"/>
      <c r="F22" s="151"/>
      <c r="G22" s="151"/>
      <c r="H22" s="151"/>
      <c r="I22" s="202"/>
      <c r="J22" s="151"/>
      <c r="K22" s="151"/>
      <c r="L22" s="151"/>
      <c r="M22" s="202"/>
      <c r="N22" s="151"/>
      <c r="O22" s="151"/>
      <c r="P22" s="151"/>
      <c r="Q22" s="202"/>
      <c r="R22" s="193">
        <f t="shared" si="0"/>
        <v>0</v>
      </c>
      <c r="S22" s="158">
        <f t="shared" si="2"/>
        <v>0</v>
      </c>
      <c r="T22" s="192"/>
      <c r="U22" s="192"/>
      <c r="V22" s="192"/>
      <c r="W22" s="192"/>
      <c r="X22" s="192"/>
      <c r="Y22" s="153"/>
      <c r="Z22" s="153"/>
      <c r="AA22" s="153"/>
      <c r="AB22" s="153"/>
      <c r="AC22" s="153"/>
      <c r="AD22" s="153"/>
      <c r="AE22" s="153"/>
      <c r="AG22" s="151" t="s">
        <v>339</v>
      </c>
      <c r="AH22" s="151"/>
      <c r="AI22" s="151"/>
      <c r="AJ22" s="151"/>
      <c r="AK22" s="202"/>
      <c r="AL22" s="151"/>
      <c r="AM22" s="151"/>
      <c r="AN22" s="151"/>
      <c r="AO22" s="202"/>
      <c r="AP22" s="151"/>
      <c r="AQ22" s="151"/>
      <c r="AR22" s="151"/>
      <c r="AS22" s="202"/>
      <c r="AT22" s="151"/>
      <c r="AU22" s="151"/>
      <c r="AV22" s="151"/>
      <c r="AW22" s="202"/>
      <c r="AX22" s="193">
        <f t="shared" si="1"/>
        <v>0</v>
      </c>
      <c r="AY22" s="158">
        <f t="shared" si="3"/>
        <v>0</v>
      </c>
      <c r="AZ22" s="153"/>
      <c r="BA22" s="153"/>
      <c r="BB22" s="153"/>
      <c r="BC22" s="153"/>
      <c r="BD22" s="153"/>
      <c r="BE22" s="153"/>
      <c r="BF22" s="153"/>
      <c r="BG22" s="153"/>
      <c r="BH22" s="153"/>
      <c r="BI22" s="153"/>
      <c r="BJ22" s="153"/>
      <c r="BK22" s="153"/>
    </row>
    <row r="23" spans="1:63" x14ac:dyDescent="0.25">
      <c r="A23" s="151" t="s">
        <v>340</v>
      </c>
      <c r="B23" s="151"/>
      <c r="C23" s="151"/>
      <c r="D23" s="151"/>
      <c r="E23" s="202"/>
      <c r="F23" s="151"/>
      <c r="G23" s="151"/>
      <c r="H23" s="151"/>
      <c r="I23" s="202"/>
      <c r="J23" s="151"/>
      <c r="K23" s="151"/>
      <c r="L23" s="151"/>
      <c r="M23" s="202"/>
      <c r="N23" s="151"/>
      <c r="O23" s="151"/>
      <c r="P23" s="151"/>
      <c r="Q23" s="202"/>
      <c r="R23" s="193">
        <f t="shared" si="0"/>
        <v>0</v>
      </c>
      <c r="S23" s="158">
        <f t="shared" si="2"/>
        <v>0</v>
      </c>
      <c r="T23" s="192"/>
      <c r="U23" s="192"/>
      <c r="V23" s="192"/>
      <c r="W23" s="192"/>
      <c r="X23" s="192"/>
      <c r="Y23" s="153"/>
      <c r="Z23" s="153"/>
      <c r="AA23" s="153"/>
      <c r="AB23" s="153"/>
      <c r="AC23" s="153"/>
      <c r="AD23" s="153"/>
      <c r="AE23" s="153"/>
      <c r="AG23" s="151" t="s">
        <v>340</v>
      </c>
      <c r="AH23" s="151"/>
      <c r="AI23" s="151"/>
      <c r="AJ23" s="151"/>
      <c r="AK23" s="202"/>
      <c r="AL23" s="151"/>
      <c r="AM23" s="151"/>
      <c r="AN23" s="151"/>
      <c r="AO23" s="202"/>
      <c r="AP23" s="151"/>
      <c r="AQ23" s="151"/>
      <c r="AR23" s="151"/>
      <c r="AS23" s="202"/>
      <c r="AT23" s="151"/>
      <c r="AU23" s="151"/>
      <c r="AV23" s="151"/>
      <c r="AW23" s="202"/>
      <c r="AX23" s="193">
        <f t="shared" si="1"/>
        <v>0</v>
      </c>
      <c r="AY23" s="158">
        <f t="shared" si="3"/>
        <v>0</v>
      </c>
      <c r="AZ23" s="153"/>
      <c r="BA23" s="153"/>
      <c r="BB23" s="153"/>
      <c r="BC23" s="153"/>
      <c r="BD23" s="153"/>
      <c r="BE23" s="153"/>
      <c r="BF23" s="153"/>
      <c r="BG23" s="153"/>
      <c r="BH23" s="153"/>
      <c r="BI23" s="153"/>
      <c r="BJ23" s="153"/>
      <c r="BK23" s="153"/>
    </row>
    <row r="24" spans="1:63" x14ac:dyDescent="0.25">
      <c r="A24" s="151" t="s">
        <v>341</v>
      </c>
      <c r="B24" s="151"/>
      <c r="C24" s="151"/>
      <c r="D24" s="151"/>
      <c r="E24" s="202"/>
      <c r="F24" s="151"/>
      <c r="G24" s="151"/>
      <c r="H24" s="151"/>
      <c r="I24" s="202"/>
      <c r="J24" s="151"/>
      <c r="K24" s="151"/>
      <c r="L24" s="151"/>
      <c r="M24" s="202"/>
      <c r="N24" s="151"/>
      <c r="O24" s="151"/>
      <c r="P24" s="151"/>
      <c r="Q24" s="202"/>
      <c r="R24" s="193">
        <f t="shared" si="0"/>
        <v>0</v>
      </c>
      <c r="S24" s="158">
        <f t="shared" si="2"/>
        <v>0</v>
      </c>
      <c r="T24" s="192"/>
      <c r="U24" s="192"/>
      <c r="V24" s="192"/>
      <c r="W24" s="192"/>
      <c r="X24" s="192"/>
      <c r="Y24" s="153"/>
      <c r="Z24" s="153"/>
      <c r="AA24" s="153"/>
      <c r="AB24" s="153"/>
      <c r="AC24" s="153"/>
      <c r="AD24" s="153"/>
      <c r="AE24" s="153"/>
      <c r="AG24" s="151" t="s">
        <v>341</v>
      </c>
      <c r="AH24" s="151"/>
      <c r="AI24" s="151"/>
      <c r="AJ24" s="151"/>
      <c r="AK24" s="202"/>
      <c r="AL24" s="151"/>
      <c r="AM24" s="151"/>
      <c r="AN24" s="151"/>
      <c r="AO24" s="202"/>
      <c r="AP24" s="151"/>
      <c r="AQ24" s="151"/>
      <c r="AR24" s="151"/>
      <c r="AS24" s="202"/>
      <c r="AT24" s="151"/>
      <c r="AU24" s="151"/>
      <c r="AV24" s="151"/>
      <c r="AW24" s="202"/>
      <c r="AX24" s="193">
        <f t="shared" si="1"/>
        <v>0</v>
      </c>
      <c r="AY24" s="158">
        <f t="shared" si="3"/>
        <v>0</v>
      </c>
      <c r="AZ24" s="153"/>
      <c r="BA24" s="153"/>
      <c r="BB24" s="153"/>
      <c r="BC24" s="153"/>
      <c r="BD24" s="153"/>
      <c r="BE24" s="153"/>
      <c r="BF24" s="153"/>
      <c r="BG24" s="153"/>
      <c r="BH24" s="153"/>
      <c r="BI24" s="153"/>
      <c r="BJ24" s="153"/>
      <c r="BK24" s="153"/>
    </row>
    <row r="25" spans="1:63" x14ac:dyDescent="0.25">
      <c r="A25" s="151" t="s">
        <v>342</v>
      </c>
      <c r="B25" s="151"/>
      <c r="C25" s="151"/>
      <c r="D25" s="151"/>
      <c r="E25" s="202"/>
      <c r="F25" s="151"/>
      <c r="G25" s="151"/>
      <c r="H25" s="151"/>
      <c r="I25" s="202"/>
      <c r="J25" s="151"/>
      <c r="K25" s="151"/>
      <c r="L25" s="151"/>
      <c r="M25" s="202"/>
      <c r="N25" s="151"/>
      <c r="O25" s="151"/>
      <c r="P25" s="151"/>
      <c r="Q25" s="202"/>
      <c r="R25" s="193">
        <f t="shared" si="0"/>
        <v>0</v>
      </c>
      <c r="S25" s="158">
        <f t="shared" si="2"/>
        <v>0</v>
      </c>
      <c r="T25" s="192"/>
      <c r="U25" s="192"/>
      <c r="V25" s="192"/>
      <c r="W25" s="192"/>
      <c r="X25" s="192"/>
      <c r="Y25" s="153"/>
      <c r="Z25" s="153"/>
      <c r="AA25" s="153"/>
      <c r="AB25" s="153"/>
      <c r="AC25" s="153"/>
      <c r="AD25" s="153"/>
      <c r="AE25" s="153"/>
      <c r="AG25" s="151" t="s">
        <v>342</v>
      </c>
      <c r="AH25" s="151"/>
      <c r="AI25" s="151"/>
      <c r="AJ25" s="151"/>
      <c r="AK25" s="202"/>
      <c r="AL25" s="151"/>
      <c r="AM25" s="151"/>
      <c r="AN25" s="151"/>
      <c r="AO25" s="202"/>
      <c r="AP25" s="151"/>
      <c r="AQ25" s="151"/>
      <c r="AR25" s="151"/>
      <c r="AS25" s="202"/>
      <c r="AT25" s="151"/>
      <c r="AU25" s="151"/>
      <c r="AV25" s="151"/>
      <c r="AW25" s="202"/>
      <c r="AX25" s="193">
        <f t="shared" si="1"/>
        <v>0</v>
      </c>
      <c r="AY25" s="158">
        <f t="shared" si="3"/>
        <v>0</v>
      </c>
      <c r="AZ25" s="153"/>
      <c r="BA25" s="153"/>
      <c r="BB25" s="153"/>
      <c r="BC25" s="153"/>
      <c r="BD25" s="153"/>
      <c r="BE25" s="153"/>
      <c r="BF25" s="153"/>
      <c r="BG25" s="153"/>
      <c r="BH25" s="153"/>
      <c r="BI25" s="153"/>
      <c r="BJ25" s="153"/>
      <c r="BK25" s="153"/>
    </row>
    <row r="26" spans="1:63" x14ac:dyDescent="0.25">
      <c r="A26" s="151" t="s">
        <v>343</v>
      </c>
      <c r="B26" s="151"/>
      <c r="C26" s="151"/>
      <c r="D26" s="151"/>
      <c r="E26" s="202"/>
      <c r="F26" s="151"/>
      <c r="G26" s="151"/>
      <c r="H26" s="151"/>
      <c r="I26" s="202"/>
      <c r="J26" s="151"/>
      <c r="K26" s="151"/>
      <c r="L26" s="151"/>
      <c r="M26" s="202"/>
      <c r="N26" s="151"/>
      <c r="O26" s="151"/>
      <c r="P26" s="151"/>
      <c r="Q26" s="202"/>
      <c r="R26" s="193">
        <f t="shared" si="0"/>
        <v>0</v>
      </c>
      <c r="S26" s="158">
        <f t="shared" si="2"/>
        <v>0</v>
      </c>
      <c r="T26" s="192"/>
      <c r="U26" s="192"/>
      <c r="V26" s="192"/>
      <c r="W26" s="192"/>
      <c r="X26" s="192"/>
      <c r="Y26" s="153"/>
      <c r="Z26" s="153"/>
      <c r="AA26" s="153"/>
      <c r="AB26" s="153"/>
      <c r="AC26" s="153"/>
      <c r="AD26" s="153"/>
      <c r="AE26" s="153"/>
      <c r="AG26" s="151" t="s">
        <v>343</v>
      </c>
      <c r="AH26" s="151"/>
      <c r="AI26" s="151"/>
      <c r="AJ26" s="151"/>
      <c r="AK26" s="202"/>
      <c r="AL26" s="151"/>
      <c r="AM26" s="151"/>
      <c r="AN26" s="151"/>
      <c r="AO26" s="202"/>
      <c r="AP26" s="151"/>
      <c r="AQ26" s="151"/>
      <c r="AR26" s="151"/>
      <c r="AS26" s="202"/>
      <c r="AT26" s="151"/>
      <c r="AU26" s="151"/>
      <c r="AV26" s="151"/>
      <c r="AW26" s="202"/>
      <c r="AX26" s="193">
        <f t="shared" si="1"/>
        <v>0</v>
      </c>
      <c r="AY26" s="158">
        <f t="shared" si="3"/>
        <v>0</v>
      </c>
      <c r="AZ26" s="153"/>
      <c r="BA26" s="153"/>
      <c r="BB26" s="153"/>
      <c r="BC26" s="153"/>
      <c r="BD26" s="153"/>
      <c r="BE26" s="153"/>
      <c r="BF26" s="153"/>
      <c r="BG26" s="153"/>
      <c r="BH26" s="153"/>
      <c r="BI26" s="153"/>
      <c r="BJ26" s="153"/>
      <c r="BK26" s="153"/>
    </row>
    <row r="27" spans="1:63" x14ac:dyDescent="0.25">
      <c r="A27" s="151" t="s">
        <v>344</v>
      </c>
      <c r="B27" s="151"/>
      <c r="C27" s="151"/>
      <c r="D27" s="151"/>
      <c r="E27" s="202"/>
      <c r="F27" s="151"/>
      <c r="G27" s="151"/>
      <c r="H27" s="151"/>
      <c r="I27" s="202"/>
      <c r="J27" s="151"/>
      <c r="K27" s="151"/>
      <c r="L27" s="151"/>
      <c r="M27" s="202"/>
      <c r="N27" s="151"/>
      <c r="O27" s="151"/>
      <c r="P27" s="151"/>
      <c r="Q27" s="202"/>
      <c r="R27" s="193">
        <f t="shared" si="0"/>
        <v>0</v>
      </c>
      <c r="S27" s="158">
        <f t="shared" si="2"/>
        <v>0</v>
      </c>
      <c r="T27" s="192"/>
      <c r="U27" s="192"/>
      <c r="V27" s="192"/>
      <c r="W27" s="192"/>
      <c r="X27" s="192"/>
      <c r="Y27" s="153"/>
      <c r="Z27" s="153"/>
      <c r="AA27" s="153"/>
      <c r="AB27" s="153"/>
      <c r="AC27" s="153"/>
      <c r="AD27" s="153"/>
      <c r="AE27" s="153"/>
      <c r="AG27" s="151" t="s">
        <v>344</v>
      </c>
      <c r="AH27" s="151"/>
      <c r="AI27" s="151"/>
      <c r="AJ27" s="151"/>
      <c r="AK27" s="202"/>
      <c r="AL27" s="151"/>
      <c r="AM27" s="151"/>
      <c r="AN27" s="151"/>
      <c r="AO27" s="202"/>
      <c r="AP27" s="151"/>
      <c r="AQ27" s="151"/>
      <c r="AR27" s="151"/>
      <c r="AS27" s="202"/>
      <c r="AT27" s="151"/>
      <c r="AU27" s="151"/>
      <c r="AV27" s="151"/>
      <c r="AW27" s="202"/>
      <c r="AX27" s="193">
        <f t="shared" si="1"/>
        <v>0</v>
      </c>
      <c r="AY27" s="158">
        <f t="shared" si="3"/>
        <v>0</v>
      </c>
      <c r="AZ27" s="153"/>
      <c r="BA27" s="153"/>
      <c r="BB27" s="153"/>
      <c r="BC27" s="153"/>
      <c r="BD27" s="153"/>
      <c r="BE27" s="153"/>
      <c r="BF27" s="153"/>
      <c r="BG27" s="153"/>
      <c r="BH27" s="153"/>
      <c r="BI27" s="153"/>
      <c r="BJ27" s="153"/>
      <c r="BK27" s="153"/>
    </row>
    <row r="28" spans="1:63" x14ac:dyDescent="0.25">
      <c r="A28" s="151" t="s">
        <v>345</v>
      </c>
      <c r="B28" s="151"/>
      <c r="C28" s="151"/>
      <c r="D28" s="151"/>
      <c r="E28" s="202"/>
      <c r="F28" s="151"/>
      <c r="G28" s="151"/>
      <c r="H28" s="151"/>
      <c r="I28" s="202"/>
      <c r="J28" s="151"/>
      <c r="K28" s="151"/>
      <c r="L28" s="151"/>
      <c r="M28" s="202"/>
      <c r="N28" s="151"/>
      <c r="O28" s="151"/>
      <c r="P28" s="151"/>
      <c r="Q28" s="202"/>
      <c r="R28" s="193">
        <f t="shared" si="0"/>
        <v>0</v>
      </c>
      <c r="S28" s="158">
        <f t="shared" si="2"/>
        <v>0</v>
      </c>
      <c r="T28" s="192"/>
      <c r="U28" s="192"/>
      <c r="V28" s="192"/>
      <c r="W28" s="192"/>
      <c r="X28" s="192"/>
      <c r="Y28" s="153"/>
      <c r="Z28" s="153"/>
      <c r="AA28" s="153"/>
      <c r="AB28" s="153"/>
      <c r="AC28" s="153"/>
      <c r="AD28" s="153"/>
      <c r="AE28" s="153"/>
      <c r="AG28" s="151" t="s">
        <v>345</v>
      </c>
      <c r="AH28" s="151"/>
      <c r="AI28" s="151"/>
      <c r="AJ28" s="151"/>
      <c r="AK28" s="202"/>
      <c r="AL28" s="151"/>
      <c r="AM28" s="151"/>
      <c r="AN28" s="151"/>
      <c r="AO28" s="202"/>
      <c r="AP28" s="151"/>
      <c r="AQ28" s="151"/>
      <c r="AR28" s="151"/>
      <c r="AS28" s="202"/>
      <c r="AT28" s="151"/>
      <c r="AU28" s="151"/>
      <c r="AV28" s="151"/>
      <c r="AW28" s="202"/>
      <c r="AX28" s="193">
        <f t="shared" si="1"/>
        <v>0</v>
      </c>
      <c r="AY28" s="158">
        <f t="shared" si="3"/>
        <v>0</v>
      </c>
      <c r="AZ28" s="153"/>
      <c r="BA28" s="153"/>
      <c r="BB28" s="153"/>
      <c r="BC28" s="153"/>
      <c r="BD28" s="153"/>
      <c r="BE28" s="153"/>
      <c r="BF28" s="153"/>
      <c r="BG28" s="153"/>
      <c r="BH28" s="153"/>
      <c r="BI28" s="153"/>
      <c r="BJ28" s="153"/>
      <c r="BK28" s="153"/>
    </row>
    <row r="29" spans="1:63" x14ac:dyDescent="0.25">
      <c r="A29" s="151" t="s">
        <v>346</v>
      </c>
      <c r="B29" s="151"/>
      <c r="C29" s="151"/>
      <c r="D29" s="151"/>
      <c r="E29" s="202"/>
      <c r="F29" s="151"/>
      <c r="G29" s="151"/>
      <c r="H29" s="151"/>
      <c r="I29" s="202"/>
      <c r="J29" s="151"/>
      <c r="K29" s="151"/>
      <c r="L29" s="151"/>
      <c r="M29" s="202"/>
      <c r="N29" s="151"/>
      <c r="O29" s="151"/>
      <c r="P29" s="151"/>
      <c r="Q29" s="202"/>
      <c r="R29" s="193">
        <f t="shared" si="0"/>
        <v>0</v>
      </c>
      <c r="S29" s="158">
        <f t="shared" si="2"/>
        <v>0</v>
      </c>
      <c r="T29" s="192"/>
      <c r="U29" s="192"/>
      <c r="V29" s="192"/>
      <c r="W29" s="192"/>
      <c r="X29" s="192"/>
      <c r="Y29" s="153"/>
      <c r="Z29" s="153"/>
      <c r="AA29" s="153"/>
      <c r="AB29" s="153"/>
      <c r="AC29" s="153"/>
      <c r="AD29" s="153"/>
      <c r="AE29" s="153"/>
      <c r="AG29" s="151" t="s">
        <v>346</v>
      </c>
      <c r="AH29" s="151"/>
      <c r="AI29" s="151"/>
      <c r="AJ29" s="151"/>
      <c r="AK29" s="202"/>
      <c r="AL29" s="151"/>
      <c r="AM29" s="151"/>
      <c r="AN29" s="151"/>
      <c r="AO29" s="202"/>
      <c r="AP29" s="151"/>
      <c r="AQ29" s="151"/>
      <c r="AR29" s="151"/>
      <c r="AS29" s="202"/>
      <c r="AT29" s="151"/>
      <c r="AU29" s="151"/>
      <c r="AV29" s="151"/>
      <c r="AW29" s="202"/>
      <c r="AX29" s="193">
        <f t="shared" si="1"/>
        <v>0</v>
      </c>
      <c r="AY29" s="158">
        <f t="shared" si="3"/>
        <v>0</v>
      </c>
      <c r="AZ29" s="153"/>
      <c r="BA29" s="153"/>
      <c r="BB29" s="153"/>
      <c r="BC29" s="153"/>
      <c r="BD29" s="153"/>
      <c r="BE29" s="153"/>
      <c r="BF29" s="153"/>
      <c r="BG29" s="153"/>
      <c r="BH29" s="153"/>
      <c r="BI29" s="153"/>
      <c r="BJ29" s="153"/>
      <c r="BK29" s="153"/>
    </row>
    <row r="30" spans="1:63" x14ac:dyDescent="0.25">
      <c r="A30" s="151" t="s">
        <v>347</v>
      </c>
      <c r="B30" s="151"/>
      <c r="C30" s="151"/>
      <c r="D30" s="151"/>
      <c r="E30" s="202"/>
      <c r="F30" s="151"/>
      <c r="G30" s="151"/>
      <c r="H30" s="151"/>
      <c r="I30" s="202"/>
      <c r="J30" s="151"/>
      <c r="K30" s="151"/>
      <c r="L30" s="151"/>
      <c r="M30" s="202"/>
      <c r="N30" s="151"/>
      <c r="O30" s="151"/>
      <c r="P30" s="151"/>
      <c r="Q30" s="202"/>
      <c r="R30" s="193">
        <f t="shared" si="0"/>
        <v>0</v>
      </c>
      <c r="S30" s="158">
        <f t="shared" si="2"/>
        <v>0</v>
      </c>
      <c r="T30" s="192"/>
      <c r="U30" s="192"/>
      <c r="V30" s="192"/>
      <c r="W30" s="192"/>
      <c r="X30" s="192"/>
      <c r="Y30" s="153"/>
      <c r="Z30" s="153"/>
      <c r="AA30" s="153"/>
      <c r="AB30" s="153"/>
      <c r="AC30" s="153"/>
      <c r="AD30" s="153"/>
      <c r="AE30" s="153"/>
      <c r="AG30" s="151" t="s">
        <v>347</v>
      </c>
      <c r="AH30" s="151"/>
      <c r="AI30" s="151"/>
      <c r="AJ30" s="151"/>
      <c r="AK30" s="202"/>
      <c r="AL30" s="151"/>
      <c r="AM30" s="151"/>
      <c r="AN30" s="151"/>
      <c r="AO30" s="202"/>
      <c r="AP30" s="151"/>
      <c r="AQ30" s="151"/>
      <c r="AR30" s="151"/>
      <c r="AS30" s="202"/>
      <c r="AT30" s="151"/>
      <c r="AU30" s="151"/>
      <c r="AV30" s="151"/>
      <c r="AW30" s="202"/>
      <c r="AX30" s="193">
        <f t="shared" si="1"/>
        <v>0</v>
      </c>
      <c r="AY30" s="158">
        <f t="shared" si="3"/>
        <v>0</v>
      </c>
      <c r="AZ30" s="153"/>
      <c r="BA30" s="153"/>
      <c r="BB30" s="153"/>
      <c r="BC30" s="153"/>
      <c r="BD30" s="153"/>
      <c r="BE30" s="153"/>
      <c r="BF30" s="153"/>
      <c r="BG30" s="153"/>
      <c r="BH30" s="153"/>
      <c r="BI30" s="153"/>
      <c r="BJ30" s="153"/>
      <c r="BK30" s="153"/>
    </row>
    <row r="31" spans="1:63" x14ac:dyDescent="0.25">
      <c r="A31" s="151" t="s">
        <v>348</v>
      </c>
      <c r="B31" s="151"/>
      <c r="C31" s="151"/>
      <c r="D31" s="151"/>
      <c r="E31" s="202"/>
      <c r="F31" s="151"/>
      <c r="G31" s="151"/>
      <c r="H31" s="151"/>
      <c r="I31" s="202"/>
      <c r="J31" s="151"/>
      <c r="K31" s="151"/>
      <c r="L31" s="151"/>
      <c r="M31" s="202"/>
      <c r="N31" s="151"/>
      <c r="O31" s="151"/>
      <c r="P31" s="151"/>
      <c r="Q31" s="202"/>
      <c r="R31" s="193">
        <f t="shared" si="0"/>
        <v>0</v>
      </c>
      <c r="S31" s="158">
        <f t="shared" si="2"/>
        <v>0</v>
      </c>
      <c r="T31" s="192"/>
      <c r="U31" s="192"/>
      <c r="V31" s="192"/>
      <c r="W31" s="192"/>
      <c r="X31" s="192"/>
      <c r="Y31" s="153"/>
      <c r="Z31" s="153"/>
      <c r="AA31" s="153"/>
      <c r="AB31" s="153"/>
      <c r="AC31" s="153"/>
      <c r="AD31" s="153"/>
      <c r="AE31" s="153"/>
      <c r="AG31" s="151" t="s">
        <v>348</v>
      </c>
      <c r="AH31" s="151"/>
      <c r="AI31" s="151"/>
      <c r="AJ31" s="151"/>
      <c r="AK31" s="202"/>
      <c r="AL31" s="151"/>
      <c r="AM31" s="151"/>
      <c r="AN31" s="151"/>
      <c r="AO31" s="202"/>
      <c r="AP31" s="151"/>
      <c r="AQ31" s="151"/>
      <c r="AR31" s="151"/>
      <c r="AS31" s="202"/>
      <c r="AT31" s="151"/>
      <c r="AU31" s="151"/>
      <c r="AV31" s="151"/>
      <c r="AW31" s="202"/>
      <c r="AX31" s="193">
        <f t="shared" si="1"/>
        <v>0</v>
      </c>
      <c r="AY31" s="158">
        <f t="shared" si="3"/>
        <v>0</v>
      </c>
      <c r="AZ31" s="153"/>
      <c r="BA31" s="153"/>
      <c r="BB31" s="153"/>
      <c r="BC31" s="153"/>
      <c r="BD31" s="153"/>
      <c r="BE31" s="153"/>
      <c r="BF31" s="153"/>
      <c r="BG31" s="153"/>
      <c r="BH31" s="153"/>
      <c r="BI31" s="153"/>
      <c r="BJ31" s="153"/>
      <c r="BK31" s="153"/>
    </row>
    <row r="32" spans="1:63" x14ac:dyDescent="0.25">
      <c r="A32" s="155" t="s">
        <v>349</v>
      </c>
      <c r="B32" s="152">
        <f>SUM(B11:B31)</f>
        <v>0</v>
      </c>
      <c r="C32" s="152">
        <f t="shared" ref="C32:AE32" si="4">SUM(C11:C31)</f>
        <v>0</v>
      </c>
      <c r="D32" s="152">
        <f t="shared" si="4"/>
        <v>0</v>
      </c>
      <c r="E32" s="203">
        <f>SUM(E11:E31)</f>
        <v>0</v>
      </c>
      <c r="F32" s="152">
        <f t="shared" si="4"/>
        <v>0</v>
      </c>
      <c r="G32" s="152">
        <f t="shared" si="4"/>
        <v>0</v>
      </c>
      <c r="H32" s="152">
        <f t="shared" si="4"/>
        <v>0</v>
      </c>
      <c r="I32" s="203">
        <f>SUM(I11:I31)</f>
        <v>0</v>
      </c>
      <c r="J32" s="152">
        <f t="shared" si="4"/>
        <v>0</v>
      </c>
      <c r="K32" s="152">
        <f t="shared" si="4"/>
        <v>0</v>
      </c>
      <c r="L32" s="152">
        <f t="shared" si="4"/>
        <v>0</v>
      </c>
      <c r="M32" s="203">
        <f>SUM(M11:M31)</f>
        <v>0</v>
      </c>
      <c r="N32" s="152">
        <f t="shared" si="4"/>
        <v>0</v>
      </c>
      <c r="O32" s="152">
        <f t="shared" si="4"/>
        <v>0</v>
      </c>
      <c r="P32" s="152">
        <f t="shared" si="4"/>
        <v>0</v>
      </c>
      <c r="Q32" s="203">
        <f>SUM(Q11:Q31)</f>
        <v>0</v>
      </c>
      <c r="R32" s="152">
        <f t="shared" si="4"/>
        <v>0</v>
      </c>
      <c r="S32" s="158">
        <f t="shared" si="4"/>
        <v>0</v>
      </c>
      <c r="T32" s="152">
        <f t="shared" si="4"/>
        <v>0</v>
      </c>
      <c r="U32" s="152">
        <f t="shared" si="4"/>
        <v>0</v>
      </c>
      <c r="V32" s="152">
        <f t="shared" si="4"/>
        <v>0</v>
      </c>
      <c r="W32" s="152">
        <f t="shared" si="4"/>
        <v>0</v>
      </c>
      <c r="X32" s="152">
        <f t="shared" si="4"/>
        <v>0</v>
      </c>
      <c r="Y32" s="152">
        <f t="shared" si="4"/>
        <v>0</v>
      </c>
      <c r="Z32" s="152">
        <f t="shared" si="4"/>
        <v>0</v>
      </c>
      <c r="AA32" s="152">
        <f t="shared" si="4"/>
        <v>0</v>
      </c>
      <c r="AB32" s="152">
        <f t="shared" si="4"/>
        <v>0</v>
      </c>
      <c r="AC32" s="152">
        <f t="shared" si="4"/>
        <v>0</v>
      </c>
      <c r="AD32" s="152">
        <f t="shared" si="4"/>
        <v>0</v>
      </c>
      <c r="AE32" s="152">
        <f t="shared" si="4"/>
        <v>0</v>
      </c>
      <c r="AG32" s="155" t="s">
        <v>349</v>
      </c>
      <c r="AH32" s="152">
        <f t="shared" ref="AH32:AW32" si="5">SUM(AH11:AH31)</f>
        <v>0</v>
      </c>
      <c r="AI32" s="152">
        <f t="shared" si="5"/>
        <v>0</v>
      </c>
      <c r="AJ32" s="152">
        <f t="shared" si="5"/>
        <v>0</v>
      </c>
      <c r="AK32" s="203">
        <f t="shared" si="5"/>
        <v>0</v>
      </c>
      <c r="AL32" s="152">
        <f t="shared" si="5"/>
        <v>0</v>
      </c>
      <c r="AM32" s="152">
        <f t="shared" si="5"/>
        <v>0</v>
      </c>
      <c r="AN32" s="152">
        <f t="shared" si="5"/>
        <v>0</v>
      </c>
      <c r="AO32" s="203">
        <f t="shared" si="5"/>
        <v>0</v>
      </c>
      <c r="AP32" s="152">
        <f t="shared" si="5"/>
        <v>0</v>
      </c>
      <c r="AQ32" s="152">
        <f t="shared" si="5"/>
        <v>0</v>
      </c>
      <c r="AR32" s="152">
        <f t="shared" si="5"/>
        <v>0</v>
      </c>
      <c r="AS32" s="203">
        <f t="shared" si="5"/>
        <v>0</v>
      </c>
      <c r="AT32" s="152">
        <f t="shared" si="5"/>
        <v>0</v>
      </c>
      <c r="AU32" s="152">
        <f t="shared" si="5"/>
        <v>0</v>
      </c>
      <c r="AV32" s="152">
        <f t="shared" si="5"/>
        <v>0</v>
      </c>
      <c r="AW32" s="203">
        <f t="shared" si="5"/>
        <v>0</v>
      </c>
      <c r="AX32" s="194">
        <f t="shared" ref="AX32:BK32" si="6">SUM(AX11:AX31)</f>
        <v>0</v>
      </c>
      <c r="AY32" s="159">
        <f t="shared" si="6"/>
        <v>0</v>
      </c>
      <c r="AZ32" s="152">
        <f t="shared" si="6"/>
        <v>0</v>
      </c>
      <c r="BA32" s="152">
        <f t="shared" si="6"/>
        <v>0</v>
      </c>
      <c r="BB32" s="152">
        <f t="shared" si="6"/>
        <v>0</v>
      </c>
      <c r="BC32" s="152">
        <f t="shared" si="6"/>
        <v>0</v>
      </c>
      <c r="BD32" s="152">
        <f t="shared" si="6"/>
        <v>0</v>
      </c>
      <c r="BE32" s="152">
        <f t="shared" si="6"/>
        <v>0</v>
      </c>
      <c r="BF32" s="152">
        <f t="shared" si="6"/>
        <v>0</v>
      </c>
      <c r="BG32" s="152">
        <f t="shared" si="6"/>
        <v>0</v>
      </c>
      <c r="BH32" s="152">
        <f t="shared" si="6"/>
        <v>0</v>
      </c>
      <c r="BI32" s="152">
        <f t="shared" si="6"/>
        <v>0</v>
      </c>
      <c r="BJ32" s="152">
        <f t="shared" si="6"/>
        <v>0</v>
      </c>
      <c r="BK32" s="152">
        <f t="shared" si="6"/>
        <v>0</v>
      </c>
    </row>
    <row r="35" spans="1:63" ht="30" customHeight="1" x14ac:dyDescent="0.25">
      <c r="A35" s="751" t="s">
        <v>310</v>
      </c>
      <c r="B35" s="196" t="s">
        <v>30</v>
      </c>
      <c r="C35" s="196" t="s">
        <v>31</v>
      </c>
      <c r="D35" s="748" t="s">
        <v>32</v>
      </c>
      <c r="E35" s="749"/>
      <c r="F35" s="196" t="s">
        <v>33</v>
      </c>
      <c r="G35" s="196" t="s">
        <v>34</v>
      </c>
      <c r="H35" s="748" t="s">
        <v>35</v>
      </c>
      <c r="I35" s="749"/>
      <c r="J35" s="196" t="s">
        <v>8</v>
      </c>
      <c r="K35" s="196" t="s">
        <v>36</v>
      </c>
      <c r="L35" s="748" t="s">
        <v>37</v>
      </c>
      <c r="M35" s="749"/>
      <c r="N35" s="196" t="s">
        <v>38</v>
      </c>
      <c r="O35" s="196" t="s">
        <v>39</v>
      </c>
      <c r="P35" s="748" t="s">
        <v>40</v>
      </c>
      <c r="Q35" s="749"/>
      <c r="R35" s="748" t="s">
        <v>311</v>
      </c>
      <c r="S35" s="749"/>
      <c r="T35" s="748" t="s">
        <v>312</v>
      </c>
      <c r="U35" s="750"/>
      <c r="V35" s="750"/>
      <c r="W35" s="750"/>
      <c r="X35" s="750"/>
      <c r="Y35" s="749"/>
      <c r="Z35" s="748" t="s">
        <v>313</v>
      </c>
      <c r="AA35" s="750"/>
      <c r="AB35" s="750"/>
      <c r="AC35" s="750"/>
      <c r="AD35" s="750"/>
      <c r="AE35" s="749"/>
      <c r="AG35" s="751" t="s">
        <v>310</v>
      </c>
      <c r="AH35" s="196" t="s">
        <v>30</v>
      </c>
      <c r="AI35" s="196" t="s">
        <v>31</v>
      </c>
      <c r="AJ35" s="748" t="s">
        <v>32</v>
      </c>
      <c r="AK35" s="749"/>
      <c r="AL35" s="196" t="s">
        <v>33</v>
      </c>
      <c r="AM35" s="196" t="s">
        <v>34</v>
      </c>
      <c r="AN35" s="748" t="s">
        <v>35</v>
      </c>
      <c r="AO35" s="749"/>
      <c r="AP35" s="196" t="s">
        <v>8</v>
      </c>
      <c r="AQ35" s="196" t="s">
        <v>36</v>
      </c>
      <c r="AR35" s="748" t="s">
        <v>37</v>
      </c>
      <c r="AS35" s="749"/>
      <c r="AT35" s="196" t="s">
        <v>38</v>
      </c>
      <c r="AU35" s="196" t="s">
        <v>39</v>
      </c>
      <c r="AV35" s="748" t="s">
        <v>40</v>
      </c>
      <c r="AW35" s="749"/>
      <c r="AX35" s="748" t="s">
        <v>311</v>
      </c>
      <c r="AY35" s="749"/>
      <c r="AZ35" s="748" t="s">
        <v>312</v>
      </c>
      <c r="BA35" s="750"/>
      <c r="BB35" s="750"/>
      <c r="BC35" s="750"/>
      <c r="BD35" s="750"/>
      <c r="BE35" s="749"/>
      <c r="BF35" s="748" t="s">
        <v>313</v>
      </c>
      <c r="BG35" s="750"/>
      <c r="BH35" s="750"/>
      <c r="BI35" s="750"/>
      <c r="BJ35" s="750"/>
      <c r="BK35" s="749"/>
    </row>
    <row r="36" spans="1:63" ht="36" customHeight="1" x14ac:dyDescent="0.25">
      <c r="A36" s="752"/>
      <c r="B36" s="121" t="s">
        <v>314</v>
      </c>
      <c r="C36" s="121" t="s">
        <v>314</v>
      </c>
      <c r="D36" s="121" t="s">
        <v>314</v>
      </c>
      <c r="E36" s="121" t="s">
        <v>315</v>
      </c>
      <c r="F36" s="121" t="s">
        <v>314</v>
      </c>
      <c r="G36" s="121" t="s">
        <v>314</v>
      </c>
      <c r="H36" s="121" t="s">
        <v>314</v>
      </c>
      <c r="I36" s="121" t="s">
        <v>315</v>
      </c>
      <c r="J36" s="121" t="s">
        <v>314</v>
      </c>
      <c r="K36" s="121" t="s">
        <v>314</v>
      </c>
      <c r="L36" s="121" t="s">
        <v>314</v>
      </c>
      <c r="M36" s="121" t="s">
        <v>315</v>
      </c>
      <c r="N36" s="121" t="s">
        <v>314</v>
      </c>
      <c r="O36" s="121" t="s">
        <v>314</v>
      </c>
      <c r="P36" s="121" t="s">
        <v>314</v>
      </c>
      <c r="Q36" s="121" t="s">
        <v>315</v>
      </c>
      <c r="R36" s="121" t="s">
        <v>314</v>
      </c>
      <c r="S36" s="121" t="s">
        <v>315</v>
      </c>
      <c r="T36" s="190" t="s">
        <v>316</v>
      </c>
      <c r="U36" s="190" t="s">
        <v>317</v>
      </c>
      <c r="V36" s="190" t="s">
        <v>318</v>
      </c>
      <c r="W36" s="190" t="s">
        <v>319</v>
      </c>
      <c r="X36" s="191" t="s">
        <v>320</v>
      </c>
      <c r="Y36" s="190" t="s">
        <v>321</v>
      </c>
      <c r="Z36" s="121" t="s">
        <v>322</v>
      </c>
      <c r="AA36" s="150" t="s">
        <v>323</v>
      </c>
      <c r="AB36" s="121" t="s">
        <v>324</v>
      </c>
      <c r="AC36" s="121" t="s">
        <v>325</v>
      </c>
      <c r="AD36" s="121" t="s">
        <v>326</v>
      </c>
      <c r="AE36" s="121" t="s">
        <v>327</v>
      </c>
      <c r="AG36" s="752"/>
      <c r="AH36" s="121" t="s">
        <v>314</v>
      </c>
      <c r="AI36" s="121" t="s">
        <v>314</v>
      </c>
      <c r="AJ36" s="121" t="s">
        <v>314</v>
      </c>
      <c r="AK36" s="121" t="s">
        <v>315</v>
      </c>
      <c r="AL36" s="121" t="s">
        <v>314</v>
      </c>
      <c r="AM36" s="121" t="s">
        <v>314</v>
      </c>
      <c r="AN36" s="121" t="s">
        <v>314</v>
      </c>
      <c r="AO36" s="121" t="s">
        <v>315</v>
      </c>
      <c r="AP36" s="121" t="s">
        <v>314</v>
      </c>
      <c r="AQ36" s="121" t="s">
        <v>314</v>
      </c>
      <c r="AR36" s="121" t="s">
        <v>314</v>
      </c>
      <c r="AS36" s="121" t="s">
        <v>315</v>
      </c>
      <c r="AT36" s="121" t="s">
        <v>314</v>
      </c>
      <c r="AU36" s="121" t="s">
        <v>314</v>
      </c>
      <c r="AV36" s="121" t="s">
        <v>314</v>
      </c>
      <c r="AW36" s="121" t="s">
        <v>315</v>
      </c>
      <c r="AX36" s="121" t="s">
        <v>314</v>
      </c>
      <c r="AY36" s="121" t="s">
        <v>315</v>
      </c>
      <c r="AZ36" s="190" t="s">
        <v>316</v>
      </c>
      <c r="BA36" s="190" t="s">
        <v>317</v>
      </c>
      <c r="BB36" s="190" t="s">
        <v>318</v>
      </c>
      <c r="BC36" s="190" t="s">
        <v>319</v>
      </c>
      <c r="BD36" s="191" t="s">
        <v>320</v>
      </c>
      <c r="BE36" s="190" t="s">
        <v>321</v>
      </c>
      <c r="BF36" s="188" t="s">
        <v>322</v>
      </c>
      <c r="BG36" s="189" t="s">
        <v>323</v>
      </c>
      <c r="BH36" s="188" t="s">
        <v>324</v>
      </c>
      <c r="BI36" s="188" t="s">
        <v>325</v>
      </c>
      <c r="BJ36" s="188" t="s">
        <v>326</v>
      </c>
      <c r="BK36" s="188" t="s">
        <v>327</v>
      </c>
    </row>
    <row r="37" spans="1:63" x14ac:dyDescent="0.25">
      <c r="A37" s="151" t="s">
        <v>328</v>
      </c>
      <c r="B37" s="151"/>
      <c r="C37" s="151"/>
      <c r="D37" s="151"/>
      <c r="E37" s="202"/>
      <c r="F37" s="151"/>
      <c r="G37" s="151"/>
      <c r="H37" s="151"/>
      <c r="I37" s="202"/>
      <c r="J37" s="151"/>
      <c r="K37" s="151"/>
      <c r="L37" s="151"/>
      <c r="M37" s="202"/>
      <c r="N37" s="151"/>
      <c r="O37" s="151"/>
      <c r="P37" s="151"/>
      <c r="Q37" s="202"/>
      <c r="R37" s="193">
        <f t="shared" ref="R37:R57" si="7">B37+C37+D37+F37+G37+H37+J37+K37+L37+N37+O37+P37</f>
        <v>0</v>
      </c>
      <c r="S37" s="158">
        <f>+E37+I37+M37+Q37</f>
        <v>0</v>
      </c>
      <c r="T37" s="192"/>
      <c r="U37" s="192"/>
      <c r="V37" s="192"/>
      <c r="W37" s="192"/>
      <c r="X37" s="192"/>
      <c r="Y37" s="153"/>
      <c r="Z37" s="153"/>
      <c r="AA37" s="153"/>
      <c r="AB37" s="153"/>
      <c r="AC37" s="153"/>
      <c r="AD37" s="153"/>
      <c r="AE37" s="154"/>
      <c r="AG37" s="151" t="s">
        <v>328</v>
      </c>
      <c r="AH37" s="151"/>
      <c r="AI37" s="151"/>
      <c r="AJ37" s="151"/>
      <c r="AK37" s="202"/>
      <c r="AL37" s="151"/>
      <c r="AM37" s="151"/>
      <c r="AN37" s="151"/>
      <c r="AO37" s="202"/>
      <c r="AP37" s="151"/>
      <c r="AQ37" s="151"/>
      <c r="AR37" s="151"/>
      <c r="AS37" s="202"/>
      <c r="AT37" s="151"/>
      <c r="AU37" s="151"/>
      <c r="AV37" s="151"/>
      <c r="AW37" s="202"/>
      <c r="AX37" s="193">
        <f t="shared" ref="AX37:AX57" si="8">AH37+AI37+AJ37+AL37+AM37+AN37+AP37+AQ37+AR37+AT37+AU37+AV37</f>
        <v>0</v>
      </c>
      <c r="AY37" s="158">
        <f>+AK37+AO37+AS37+AW37</f>
        <v>0</v>
      </c>
      <c r="AZ37" s="153"/>
      <c r="BA37" s="153"/>
      <c r="BB37" s="153"/>
      <c r="BC37" s="153"/>
      <c r="BD37" s="153"/>
      <c r="BE37" s="153"/>
      <c r="BF37" s="153"/>
      <c r="BG37" s="153"/>
      <c r="BH37" s="153"/>
      <c r="BI37" s="153"/>
      <c r="BJ37" s="153"/>
      <c r="BK37" s="154"/>
    </row>
    <row r="38" spans="1:63" x14ac:dyDescent="0.25">
      <c r="A38" s="151" t="s">
        <v>329</v>
      </c>
      <c r="B38" s="151"/>
      <c r="C38" s="151"/>
      <c r="D38" s="151"/>
      <c r="E38" s="202"/>
      <c r="F38" s="151"/>
      <c r="G38" s="151"/>
      <c r="H38" s="151"/>
      <c r="I38" s="202"/>
      <c r="J38" s="151"/>
      <c r="K38" s="151"/>
      <c r="L38" s="151"/>
      <c r="M38" s="202"/>
      <c r="N38" s="151"/>
      <c r="O38" s="151"/>
      <c r="P38" s="151"/>
      <c r="Q38" s="202"/>
      <c r="R38" s="193">
        <f t="shared" si="7"/>
        <v>0</v>
      </c>
      <c r="S38" s="158">
        <f t="shared" ref="S38:S57" si="9">+E38+I38+M38+Q38</f>
        <v>0</v>
      </c>
      <c r="T38" s="192"/>
      <c r="U38" s="192"/>
      <c r="V38" s="192"/>
      <c r="W38" s="192"/>
      <c r="X38" s="192"/>
      <c r="Y38" s="153"/>
      <c r="Z38" s="153"/>
      <c r="AA38" s="153"/>
      <c r="AB38" s="153"/>
      <c r="AC38" s="153"/>
      <c r="AD38" s="153"/>
      <c r="AE38" s="153"/>
      <c r="AG38" s="151" t="s">
        <v>329</v>
      </c>
      <c r="AH38" s="151"/>
      <c r="AI38" s="151"/>
      <c r="AJ38" s="151"/>
      <c r="AK38" s="202"/>
      <c r="AL38" s="151"/>
      <c r="AM38" s="151"/>
      <c r="AN38" s="151"/>
      <c r="AO38" s="202"/>
      <c r="AP38" s="151"/>
      <c r="AQ38" s="151"/>
      <c r="AR38" s="151"/>
      <c r="AS38" s="202"/>
      <c r="AT38" s="151"/>
      <c r="AU38" s="151"/>
      <c r="AV38" s="151"/>
      <c r="AW38" s="202"/>
      <c r="AX38" s="193">
        <f t="shared" si="8"/>
        <v>0</v>
      </c>
      <c r="AY38" s="158">
        <f t="shared" ref="AY38:AY57" si="10">+AK38+AO38+AS38+AW38</f>
        <v>0</v>
      </c>
      <c r="AZ38" s="153"/>
      <c r="BA38" s="153"/>
      <c r="BB38" s="153"/>
      <c r="BC38" s="153"/>
      <c r="BD38" s="153"/>
      <c r="BE38" s="153"/>
      <c r="BF38" s="153"/>
      <c r="BG38" s="153"/>
      <c r="BH38" s="153"/>
      <c r="BI38" s="153"/>
      <c r="BJ38" s="153"/>
      <c r="BK38" s="153"/>
    </row>
    <row r="39" spans="1:63" x14ac:dyDescent="0.25">
      <c r="A39" s="151" t="s">
        <v>330</v>
      </c>
      <c r="B39" s="151"/>
      <c r="C39" s="151"/>
      <c r="D39" s="151"/>
      <c r="E39" s="202"/>
      <c r="F39" s="151"/>
      <c r="G39" s="151"/>
      <c r="H39" s="151"/>
      <c r="I39" s="202"/>
      <c r="J39" s="151"/>
      <c r="K39" s="151"/>
      <c r="L39" s="151"/>
      <c r="M39" s="202"/>
      <c r="N39" s="151"/>
      <c r="O39" s="151"/>
      <c r="P39" s="151"/>
      <c r="Q39" s="202"/>
      <c r="R39" s="193">
        <f t="shared" si="7"/>
        <v>0</v>
      </c>
      <c r="S39" s="158">
        <f t="shared" si="9"/>
        <v>0</v>
      </c>
      <c r="T39" s="192"/>
      <c r="U39" s="192"/>
      <c r="V39" s="192"/>
      <c r="W39" s="192"/>
      <c r="X39" s="192"/>
      <c r="Y39" s="153"/>
      <c r="Z39" s="153"/>
      <c r="AA39" s="153"/>
      <c r="AB39" s="153"/>
      <c r="AC39" s="153"/>
      <c r="AD39" s="153"/>
      <c r="AE39" s="153"/>
      <c r="AG39" s="151" t="s">
        <v>330</v>
      </c>
      <c r="AH39" s="151"/>
      <c r="AI39" s="151"/>
      <c r="AJ39" s="151"/>
      <c r="AK39" s="202"/>
      <c r="AL39" s="151"/>
      <c r="AM39" s="151"/>
      <c r="AN39" s="151"/>
      <c r="AO39" s="202"/>
      <c r="AP39" s="151"/>
      <c r="AQ39" s="151"/>
      <c r="AR39" s="151"/>
      <c r="AS39" s="202"/>
      <c r="AT39" s="151"/>
      <c r="AU39" s="151"/>
      <c r="AV39" s="151"/>
      <c r="AW39" s="202"/>
      <c r="AX39" s="193">
        <f t="shared" si="8"/>
        <v>0</v>
      </c>
      <c r="AY39" s="158">
        <f t="shared" si="10"/>
        <v>0</v>
      </c>
      <c r="AZ39" s="153"/>
      <c r="BA39" s="153"/>
      <c r="BB39" s="153"/>
      <c r="BC39" s="153"/>
      <c r="BD39" s="153"/>
      <c r="BE39" s="153"/>
      <c r="BF39" s="153"/>
      <c r="BG39" s="153"/>
      <c r="BH39" s="153"/>
      <c r="BI39" s="153"/>
      <c r="BJ39" s="153"/>
      <c r="BK39" s="153"/>
    </row>
    <row r="40" spans="1:63" x14ac:dyDescent="0.25">
      <c r="A40" s="151" t="s">
        <v>331</v>
      </c>
      <c r="B40" s="151"/>
      <c r="C40" s="151"/>
      <c r="D40" s="151"/>
      <c r="E40" s="202"/>
      <c r="F40" s="151"/>
      <c r="G40" s="151"/>
      <c r="H40" s="151"/>
      <c r="I40" s="202"/>
      <c r="J40" s="151"/>
      <c r="K40" s="151"/>
      <c r="L40" s="151"/>
      <c r="M40" s="202"/>
      <c r="N40" s="151"/>
      <c r="O40" s="151"/>
      <c r="P40" s="151"/>
      <c r="Q40" s="202"/>
      <c r="R40" s="193">
        <f t="shared" si="7"/>
        <v>0</v>
      </c>
      <c r="S40" s="158">
        <f t="shared" si="9"/>
        <v>0</v>
      </c>
      <c r="T40" s="192"/>
      <c r="U40" s="192"/>
      <c r="V40" s="192"/>
      <c r="W40" s="192"/>
      <c r="X40" s="192"/>
      <c r="Y40" s="153"/>
      <c r="Z40" s="153"/>
      <c r="AA40" s="153"/>
      <c r="AB40" s="153"/>
      <c r="AC40" s="153"/>
      <c r="AD40" s="153"/>
      <c r="AE40" s="153"/>
      <c r="AG40" s="151" t="s">
        <v>331</v>
      </c>
      <c r="AH40" s="151"/>
      <c r="AI40" s="151"/>
      <c r="AJ40" s="151"/>
      <c r="AK40" s="202"/>
      <c r="AL40" s="151"/>
      <c r="AM40" s="151"/>
      <c r="AN40" s="151"/>
      <c r="AO40" s="202"/>
      <c r="AP40" s="151"/>
      <c r="AQ40" s="151"/>
      <c r="AR40" s="151"/>
      <c r="AS40" s="202"/>
      <c r="AT40" s="151"/>
      <c r="AU40" s="151"/>
      <c r="AV40" s="151"/>
      <c r="AW40" s="202"/>
      <c r="AX40" s="193">
        <f t="shared" si="8"/>
        <v>0</v>
      </c>
      <c r="AY40" s="158">
        <f t="shared" si="10"/>
        <v>0</v>
      </c>
      <c r="AZ40" s="153"/>
      <c r="BA40" s="153"/>
      <c r="BB40" s="153"/>
      <c r="BC40" s="153"/>
      <c r="BD40" s="153"/>
      <c r="BE40" s="153"/>
      <c r="BF40" s="153"/>
      <c r="BG40" s="153"/>
      <c r="BH40" s="153"/>
      <c r="BI40" s="153"/>
      <c r="BJ40" s="153"/>
      <c r="BK40" s="153"/>
    </row>
    <row r="41" spans="1:63" x14ac:dyDescent="0.25">
      <c r="A41" s="151" t="s">
        <v>332</v>
      </c>
      <c r="B41" s="151"/>
      <c r="C41" s="151"/>
      <c r="D41" s="151"/>
      <c r="E41" s="202"/>
      <c r="F41" s="151"/>
      <c r="G41" s="151"/>
      <c r="H41" s="151"/>
      <c r="I41" s="202"/>
      <c r="J41" s="151"/>
      <c r="K41" s="151"/>
      <c r="L41" s="151"/>
      <c r="M41" s="202"/>
      <c r="N41" s="151"/>
      <c r="O41" s="151"/>
      <c r="P41" s="151"/>
      <c r="Q41" s="202"/>
      <c r="R41" s="193">
        <f t="shared" si="7"/>
        <v>0</v>
      </c>
      <c r="S41" s="158">
        <f t="shared" si="9"/>
        <v>0</v>
      </c>
      <c r="T41" s="192"/>
      <c r="U41" s="192"/>
      <c r="V41" s="192"/>
      <c r="W41" s="192"/>
      <c r="X41" s="192"/>
      <c r="Y41" s="153"/>
      <c r="Z41" s="153"/>
      <c r="AA41" s="153"/>
      <c r="AB41" s="153"/>
      <c r="AC41" s="153"/>
      <c r="AD41" s="153"/>
      <c r="AE41" s="153"/>
      <c r="AG41" s="151" t="s">
        <v>332</v>
      </c>
      <c r="AH41" s="151"/>
      <c r="AI41" s="151"/>
      <c r="AJ41" s="151"/>
      <c r="AK41" s="202"/>
      <c r="AL41" s="151"/>
      <c r="AM41" s="151"/>
      <c r="AN41" s="151"/>
      <c r="AO41" s="202"/>
      <c r="AP41" s="151"/>
      <c r="AQ41" s="151"/>
      <c r="AR41" s="151"/>
      <c r="AS41" s="202"/>
      <c r="AT41" s="151"/>
      <c r="AU41" s="151"/>
      <c r="AV41" s="151"/>
      <c r="AW41" s="202"/>
      <c r="AX41" s="193">
        <f t="shared" si="8"/>
        <v>0</v>
      </c>
      <c r="AY41" s="158">
        <f t="shared" si="10"/>
        <v>0</v>
      </c>
      <c r="AZ41" s="153"/>
      <c r="BA41" s="153"/>
      <c r="BB41" s="153"/>
      <c r="BC41" s="153"/>
      <c r="BD41" s="153"/>
      <c r="BE41" s="153"/>
      <c r="BF41" s="153"/>
      <c r="BG41" s="153"/>
      <c r="BH41" s="153"/>
      <c r="BI41" s="153"/>
      <c r="BJ41" s="153"/>
      <c r="BK41" s="153"/>
    </row>
    <row r="42" spans="1:63" x14ac:dyDescent="0.25">
      <c r="A42" s="151" t="s">
        <v>333</v>
      </c>
      <c r="B42" s="151"/>
      <c r="C42" s="151"/>
      <c r="D42" s="151"/>
      <c r="E42" s="202"/>
      <c r="F42" s="151"/>
      <c r="G42" s="151"/>
      <c r="H42" s="151"/>
      <c r="I42" s="202"/>
      <c r="J42" s="151"/>
      <c r="K42" s="151"/>
      <c r="L42" s="151"/>
      <c r="M42" s="202"/>
      <c r="N42" s="151"/>
      <c r="O42" s="151"/>
      <c r="P42" s="151"/>
      <c r="Q42" s="202"/>
      <c r="R42" s="193">
        <f t="shared" si="7"/>
        <v>0</v>
      </c>
      <c r="S42" s="158">
        <f t="shared" si="9"/>
        <v>0</v>
      </c>
      <c r="T42" s="192"/>
      <c r="U42" s="192"/>
      <c r="V42" s="192"/>
      <c r="W42" s="192"/>
      <c r="X42" s="192"/>
      <c r="Y42" s="153"/>
      <c r="Z42" s="153"/>
      <c r="AA42" s="153"/>
      <c r="AB42" s="153"/>
      <c r="AC42" s="153"/>
      <c r="AD42" s="153"/>
      <c r="AE42" s="153"/>
      <c r="AG42" s="151" t="s">
        <v>333</v>
      </c>
      <c r="AH42" s="151"/>
      <c r="AI42" s="151"/>
      <c r="AJ42" s="151"/>
      <c r="AK42" s="202"/>
      <c r="AL42" s="151"/>
      <c r="AM42" s="151"/>
      <c r="AN42" s="151"/>
      <c r="AO42" s="202"/>
      <c r="AP42" s="151"/>
      <c r="AQ42" s="151"/>
      <c r="AR42" s="151"/>
      <c r="AS42" s="202"/>
      <c r="AT42" s="151"/>
      <c r="AU42" s="151"/>
      <c r="AV42" s="151"/>
      <c r="AW42" s="202"/>
      <c r="AX42" s="193">
        <f t="shared" si="8"/>
        <v>0</v>
      </c>
      <c r="AY42" s="158">
        <f t="shared" si="10"/>
        <v>0</v>
      </c>
      <c r="AZ42" s="153"/>
      <c r="BA42" s="153"/>
      <c r="BB42" s="153"/>
      <c r="BC42" s="153"/>
      <c r="BD42" s="153"/>
      <c r="BE42" s="153"/>
      <c r="BF42" s="153"/>
      <c r="BG42" s="153"/>
      <c r="BH42" s="153"/>
      <c r="BI42" s="153"/>
      <c r="BJ42" s="153"/>
      <c r="BK42" s="153"/>
    </row>
    <row r="43" spans="1:63" x14ac:dyDescent="0.25">
      <c r="A43" s="151" t="s">
        <v>334</v>
      </c>
      <c r="B43" s="151"/>
      <c r="C43" s="151"/>
      <c r="D43" s="151"/>
      <c r="E43" s="202"/>
      <c r="F43" s="151"/>
      <c r="G43" s="151"/>
      <c r="H43" s="151"/>
      <c r="I43" s="202"/>
      <c r="J43" s="151"/>
      <c r="K43" s="151"/>
      <c r="L43" s="151"/>
      <c r="M43" s="202"/>
      <c r="N43" s="151"/>
      <c r="O43" s="151"/>
      <c r="P43" s="151"/>
      <c r="Q43" s="202"/>
      <c r="R43" s="193">
        <f t="shared" si="7"/>
        <v>0</v>
      </c>
      <c r="S43" s="158">
        <f t="shared" si="9"/>
        <v>0</v>
      </c>
      <c r="T43" s="192"/>
      <c r="U43" s="192"/>
      <c r="V43" s="192"/>
      <c r="W43" s="192"/>
      <c r="X43" s="192"/>
      <c r="Y43" s="153"/>
      <c r="Z43" s="153"/>
      <c r="AA43" s="153"/>
      <c r="AB43" s="153"/>
      <c r="AC43" s="153"/>
      <c r="AD43" s="153"/>
      <c r="AE43" s="153"/>
      <c r="AG43" s="151" t="s">
        <v>334</v>
      </c>
      <c r="AH43" s="151"/>
      <c r="AI43" s="151"/>
      <c r="AJ43" s="151"/>
      <c r="AK43" s="202"/>
      <c r="AL43" s="151"/>
      <c r="AM43" s="151"/>
      <c r="AN43" s="151"/>
      <c r="AO43" s="202"/>
      <c r="AP43" s="151"/>
      <c r="AQ43" s="151"/>
      <c r="AR43" s="151"/>
      <c r="AS43" s="202"/>
      <c r="AT43" s="151"/>
      <c r="AU43" s="151"/>
      <c r="AV43" s="151"/>
      <c r="AW43" s="202"/>
      <c r="AX43" s="193">
        <f t="shared" si="8"/>
        <v>0</v>
      </c>
      <c r="AY43" s="158">
        <f t="shared" si="10"/>
        <v>0</v>
      </c>
      <c r="AZ43" s="153"/>
      <c r="BA43" s="153"/>
      <c r="BB43" s="153"/>
      <c r="BC43" s="153"/>
      <c r="BD43" s="153"/>
      <c r="BE43" s="153"/>
      <c r="BF43" s="153"/>
      <c r="BG43" s="153"/>
      <c r="BH43" s="153"/>
      <c r="BI43" s="153"/>
      <c r="BJ43" s="153"/>
      <c r="BK43" s="153"/>
    </row>
    <row r="44" spans="1:63" x14ac:dyDescent="0.25">
      <c r="A44" s="151" t="s">
        <v>335</v>
      </c>
      <c r="B44" s="151"/>
      <c r="C44" s="151"/>
      <c r="D44" s="151"/>
      <c r="E44" s="202"/>
      <c r="F44" s="151"/>
      <c r="G44" s="151"/>
      <c r="H44" s="151"/>
      <c r="I44" s="202"/>
      <c r="J44" s="151"/>
      <c r="K44" s="151"/>
      <c r="L44" s="151"/>
      <c r="M44" s="202"/>
      <c r="N44" s="151"/>
      <c r="O44" s="151"/>
      <c r="P44" s="151"/>
      <c r="Q44" s="202"/>
      <c r="R44" s="193">
        <f t="shared" si="7"/>
        <v>0</v>
      </c>
      <c r="S44" s="158">
        <f t="shared" si="9"/>
        <v>0</v>
      </c>
      <c r="T44" s="192"/>
      <c r="U44" s="192"/>
      <c r="V44" s="192"/>
      <c r="W44" s="192"/>
      <c r="X44" s="192"/>
      <c r="Y44" s="153"/>
      <c r="Z44" s="153"/>
      <c r="AA44" s="153"/>
      <c r="AB44" s="153"/>
      <c r="AC44" s="153"/>
      <c r="AD44" s="153"/>
      <c r="AE44" s="153"/>
      <c r="AG44" s="151" t="s">
        <v>335</v>
      </c>
      <c r="AH44" s="151"/>
      <c r="AI44" s="151"/>
      <c r="AJ44" s="151"/>
      <c r="AK44" s="202"/>
      <c r="AL44" s="151"/>
      <c r="AM44" s="151"/>
      <c r="AN44" s="151"/>
      <c r="AO44" s="202"/>
      <c r="AP44" s="151"/>
      <c r="AQ44" s="151"/>
      <c r="AR44" s="151"/>
      <c r="AS44" s="202"/>
      <c r="AT44" s="151"/>
      <c r="AU44" s="151"/>
      <c r="AV44" s="151"/>
      <c r="AW44" s="202"/>
      <c r="AX44" s="193">
        <f t="shared" si="8"/>
        <v>0</v>
      </c>
      <c r="AY44" s="158">
        <f t="shared" si="10"/>
        <v>0</v>
      </c>
      <c r="AZ44" s="153"/>
      <c r="BA44" s="153"/>
      <c r="BB44" s="153"/>
      <c r="BC44" s="153"/>
      <c r="BD44" s="153"/>
      <c r="BE44" s="153"/>
      <c r="BF44" s="153"/>
      <c r="BG44" s="153"/>
      <c r="BH44" s="153"/>
      <c r="BI44" s="153"/>
      <c r="BJ44" s="153"/>
      <c r="BK44" s="153"/>
    </row>
    <row r="45" spans="1:63" x14ac:dyDescent="0.25">
      <c r="A45" s="151" t="s">
        <v>336</v>
      </c>
      <c r="B45" s="151"/>
      <c r="C45" s="151"/>
      <c r="D45" s="151"/>
      <c r="E45" s="202"/>
      <c r="F45" s="151"/>
      <c r="G45" s="151"/>
      <c r="H45" s="151"/>
      <c r="I45" s="202"/>
      <c r="J45" s="151"/>
      <c r="K45" s="151"/>
      <c r="L45" s="151"/>
      <c r="M45" s="202"/>
      <c r="N45" s="151"/>
      <c r="O45" s="151"/>
      <c r="P45" s="151"/>
      <c r="Q45" s="202"/>
      <c r="R45" s="193">
        <f t="shared" si="7"/>
        <v>0</v>
      </c>
      <c r="S45" s="158">
        <f t="shared" si="9"/>
        <v>0</v>
      </c>
      <c r="T45" s="192"/>
      <c r="U45" s="192"/>
      <c r="V45" s="192"/>
      <c r="W45" s="192"/>
      <c r="X45" s="192"/>
      <c r="Y45" s="153"/>
      <c r="Z45" s="153"/>
      <c r="AA45" s="153"/>
      <c r="AB45" s="153"/>
      <c r="AC45" s="153"/>
      <c r="AD45" s="153"/>
      <c r="AE45" s="153"/>
      <c r="AG45" s="151" t="s">
        <v>336</v>
      </c>
      <c r="AH45" s="151"/>
      <c r="AI45" s="151"/>
      <c r="AJ45" s="151"/>
      <c r="AK45" s="202"/>
      <c r="AL45" s="151"/>
      <c r="AM45" s="151"/>
      <c r="AN45" s="151"/>
      <c r="AO45" s="202"/>
      <c r="AP45" s="151"/>
      <c r="AQ45" s="151"/>
      <c r="AR45" s="151"/>
      <c r="AS45" s="202"/>
      <c r="AT45" s="151"/>
      <c r="AU45" s="151"/>
      <c r="AV45" s="151"/>
      <c r="AW45" s="202"/>
      <c r="AX45" s="193">
        <f t="shared" si="8"/>
        <v>0</v>
      </c>
      <c r="AY45" s="158">
        <f t="shared" si="10"/>
        <v>0</v>
      </c>
      <c r="AZ45" s="153"/>
      <c r="BA45" s="153"/>
      <c r="BB45" s="153"/>
      <c r="BC45" s="153"/>
      <c r="BD45" s="153"/>
      <c r="BE45" s="153"/>
      <c r="BF45" s="153"/>
      <c r="BG45" s="153"/>
      <c r="BH45" s="153"/>
      <c r="BI45" s="151"/>
      <c r="BJ45" s="151"/>
      <c r="BK45" s="151"/>
    </row>
    <row r="46" spans="1:63" x14ac:dyDescent="0.25">
      <c r="A46" s="151" t="s">
        <v>337</v>
      </c>
      <c r="B46" s="151"/>
      <c r="C46" s="151"/>
      <c r="D46" s="151"/>
      <c r="E46" s="202"/>
      <c r="F46" s="151"/>
      <c r="G46" s="151"/>
      <c r="H46" s="151"/>
      <c r="I46" s="202"/>
      <c r="J46" s="151"/>
      <c r="K46" s="151"/>
      <c r="L46" s="151"/>
      <c r="M46" s="202"/>
      <c r="N46" s="151"/>
      <c r="O46" s="151"/>
      <c r="P46" s="151"/>
      <c r="Q46" s="202"/>
      <c r="R46" s="193">
        <f t="shared" si="7"/>
        <v>0</v>
      </c>
      <c r="S46" s="158">
        <f t="shared" si="9"/>
        <v>0</v>
      </c>
      <c r="T46" s="192"/>
      <c r="U46" s="192"/>
      <c r="V46" s="192"/>
      <c r="W46" s="192"/>
      <c r="X46" s="192"/>
      <c r="Y46" s="153"/>
      <c r="Z46" s="153"/>
      <c r="AA46" s="153"/>
      <c r="AB46" s="153"/>
      <c r="AC46" s="153"/>
      <c r="AD46" s="153"/>
      <c r="AE46" s="153"/>
      <c r="AG46" s="151" t="s">
        <v>337</v>
      </c>
      <c r="AH46" s="151"/>
      <c r="AI46" s="151"/>
      <c r="AJ46" s="151"/>
      <c r="AK46" s="202"/>
      <c r="AL46" s="151"/>
      <c r="AM46" s="151"/>
      <c r="AN46" s="151"/>
      <c r="AO46" s="202"/>
      <c r="AP46" s="151"/>
      <c r="AQ46" s="151"/>
      <c r="AR46" s="151"/>
      <c r="AS46" s="202"/>
      <c r="AT46" s="151"/>
      <c r="AU46" s="151"/>
      <c r="AV46" s="151"/>
      <c r="AW46" s="202"/>
      <c r="AX46" s="193">
        <f t="shared" si="8"/>
        <v>0</v>
      </c>
      <c r="AY46" s="158">
        <f t="shared" si="10"/>
        <v>0</v>
      </c>
      <c r="AZ46" s="153"/>
      <c r="BA46" s="153"/>
      <c r="BB46" s="153"/>
      <c r="BC46" s="153"/>
      <c r="BD46" s="153"/>
      <c r="BE46" s="153"/>
      <c r="BF46" s="153"/>
      <c r="BG46" s="153"/>
      <c r="BH46" s="153"/>
      <c r="BI46" s="151"/>
      <c r="BJ46" s="151"/>
      <c r="BK46" s="151"/>
    </row>
    <row r="47" spans="1:63" x14ac:dyDescent="0.25">
      <c r="A47" s="151" t="s">
        <v>338</v>
      </c>
      <c r="B47" s="151"/>
      <c r="C47" s="151"/>
      <c r="D47" s="151"/>
      <c r="E47" s="202"/>
      <c r="F47" s="151"/>
      <c r="G47" s="151"/>
      <c r="H47" s="151"/>
      <c r="I47" s="202"/>
      <c r="J47" s="151"/>
      <c r="K47" s="151"/>
      <c r="L47" s="151"/>
      <c r="M47" s="202"/>
      <c r="N47" s="151"/>
      <c r="O47" s="151"/>
      <c r="P47" s="151"/>
      <c r="Q47" s="202"/>
      <c r="R47" s="193">
        <f t="shared" si="7"/>
        <v>0</v>
      </c>
      <c r="S47" s="158">
        <f t="shared" si="9"/>
        <v>0</v>
      </c>
      <c r="T47" s="192"/>
      <c r="U47" s="192"/>
      <c r="V47" s="192"/>
      <c r="W47" s="192"/>
      <c r="X47" s="192"/>
      <c r="Y47" s="153"/>
      <c r="Z47" s="153"/>
      <c r="AA47" s="153"/>
      <c r="AB47" s="153"/>
      <c r="AC47" s="153"/>
      <c r="AD47" s="153"/>
      <c r="AE47" s="153"/>
      <c r="AG47" s="151" t="s">
        <v>338</v>
      </c>
      <c r="AH47" s="151"/>
      <c r="AI47" s="151"/>
      <c r="AJ47" s="151"/>
      <c r="AK47" s="202"/>
      <c r="AL47" s="151"/>
      <c r="AM47" s="151"/>
      <c r="AN47" s="151"/>
      <c r="AO47" s="202"/>
      <c r="AP47" s="151"/>
      <c r="AQ47" s="151"/>
      <c r="AR47" s="151"/>
      <c r="AS47" s="202"/>
      <c r="AT47" s="151"/>
      <c r="AU47" s="151"/>
      <c r="AV47" s="151"/>
      <c r="AW47" s="202"/>
      <c r="AX47" s="193">
        <f t="shared" si="8"/>
        <v>0</v>
      </c>
      <c r="AY47" s="158">
        <f t="shared" si="10"/>
        <v>0</v>
      </c>
      <c r="AZ47" s="153"/>
      <c r="BA47" s="153"/>
      <c r="BB47" s="153"/>
      <c r="BC47" s="153"/>
      <c r="BD47" s="153"/>
      <c r="BE47" s="153"/>
      <c r="BF47" s="153"/>
      <c r="BG47" s="153"/>
      <c r="BH47" s="153"/>
      <c r="BI47" s="151"/>
      <c r="BJ47" s="151"/>
      <c r="BK47" s="151"/>
    </row>
    <row r="48" spans="1:63" x14ac:dyDescent="0.25">
      <c r="A48" s="151" t="s">
        <v>339</v>
      </c>
      <c r="B48" s="151"/>
      <c r="C48" s="151"/>
      <c r="D48" s="151"/>
      <c r="E48" s="202"/>
      <c r="F48" s="151"/>
      <c r="G48" s="151"/>
      <c r="H48" s="151"/>
      <c r="I48" s="202"/>
      <c r="J48" s="151"/>
      <c r="K48" s="151"/>
      <c r="L48" s="151"/>
      <c r="M48" s="202"/>
      <c r="N48" s="151"/>
      <c r="O48" s="151"/>
      <c r="P48" s="151"/>
      <c r="Q48" s="202"/>
      <c r="R48" s="193">
        <f t="shared" si="7"/>
        <v>0</v>
      </c>
      <c r="S48" s="158">
        <f t="shared" si="9"/>
        <v>0</v>
      </c>
      <c r="T48" s="192"/>
      <c r="U48" s="192"/>
      <c r="V48" s="192"/>
      <c r="W48" s="192"/>
      <c r="X48" s="192"/>
      <c r="Y48" s="153"/>
      <c r="Z48" s="153"/>
      <c r="AA48" s="153"/>
      <c r="AB48" s="153"/>
      <c r="AC48" s="153"/>
      <c r="AD48" s="153"/>
      <c r="AE48" s="153"/>
      <c r="AG48" s="151" t="s">
        <v>339</v>
      </c>
      <c r="AH48" s="151"/>
      <c r="AI48" s="151"/>
      <c r="AJ48" s="151"/>
      <c r="AK48" s="202"/>
      <c r="AL48" s="151"/>
      <c r="AM48" s="151"/>
      <c r="AN48" s="151"/>
      <c r="AO48" s="202"/>
      <c r="AP48" s="151"/>
      <c r="AQ48" s="151"/>
      <c r="AR48" s="151"/>
      <c r="AS48" s="202"/>
      <c r="AT48" s="151"/>
      <c r="AU48" s="151"/>
      <c r="AV48" s="151"/>
      <c r="AW48" s="202"/>
      <c r="AX48" s="193">
        <f t="shared" si="8"/>
        <v>0</v>
      </c>
      <c r="AY48" s="158">
        <f t="shared" si="10"/>
        <v>0</v>
      </c>
      <c r="AZ48" s="153"/>
      <c r="BA48" s="153"/>
      <c r="BB48" s="153"/>
      <c r="BC48" s="153"/>
      <c r="BD48" s="153"/>
      <c r="BE48" s="153"/>
      <c r="BF48" s="153"/>
      <c r="BG48" s="153"/>
      <c r="BH48" s="153"/>
      <c r="BI48" s="153"/>
      <c r="BJ48" s="153"/>
      <c r="BK48" s="153"/>
    </row>
    <row r="49" spans="1:63" x14ac:dyDescent="0.25">
      <c r="A49" s="151" t="s">
        <v>340</v>
      </c>
      <c r="B49" s="151"/>
      <c r="C49" s="151"/>
      <c r="D49" s="151"/>
      <c r="E49" s="202"/>
      <c r="F49" s="151"/>
      <c r="G49" s="151"/>
      <c r="H49" s="151"/>
      <c r="I49" s="202"/>
      <c r="J49" s="151"/>
      <c r="K49" s="151"/>
      <c r="L49" s="151"/>
      <c r="M49" s="202"/>
      <c r="N49" s="151"/>
      <c r="O49" s="151"/>
      <c r="P49" s="151"/>
      <c r="Q49" s="202"/>
      <c r="R49" s="193">
        <f t="shared" si="7"/>
        <v>0</v>
      </c>
      <c r="S49" s="158">
        <f t="shared" si="9"/>
        <v>0</v>
      </c>
      <c r="T49" s="192"/>
      <c r="U49" s="192"/>
      <c r="V49" s="192"/>
      <c r="W49" s="192"/>
      <c r="X49" s="192"/>
      <c r="Y49" s="153"/>
      <c r="Z49" s="153"/>
      <c r="AA49" s="153"/>
      <c r="AB49" s="153"/>
      <c r="AC49" s="153"/>
      <c r="AD49" s="153"/>
      <c r="AE49" s="153"/>
      <c r="AG49" s="151" t="s">
        <v>340</v>
      </c>
      <c r="AH49" s="151"/>
      <c r="AI49" s="151"/>
      <c r="AJ49" s="151"/>
      <c r="AK49" s="202"/>
      <c r="AL49" s="151"/>
      <c r="AM49" s="151"/>
      <c r="AN49" s="151"/>
      <c r="AO49" s="202"/>
      <c r="AP49" s="151"/>
      <c r="AQ49" s="151"/>
      <c r="AR49" s="151"/>
      <c r="AS49" s="202"/>
      <c r="AT49" s="151"/>
      <c r="AU49" s="151"/>
      <c r="AV49" s="151"/>
      <c r="AW49" s="202"/>
      <c r="AX49" s="193">
        <f t="shared" si="8"/>
        <v>0</v>
      </c>
      <c r="AY49" s="158">
        <f t="shared" si="10"/>
        <v>0</v>
      </c>
      <c r="AZ49" s="153"/>
      <c r="BA49" s="153"/>
      <c r="BB49" s="153"/>
      <c r="BC49" s="153"/>
      <c r="BD49" s="153"/>
      <c r="BE49" s="153"/>
      <c r="BF49" s="153"/>
      <c r="BG49" s="153"/>
      <c r="BH49" s="153"/>
      <c r="BI49" s="153"/>
      <c r="BJ49" s="153"/>
      <c r="BK49" s="153"/>
    </row>
    <row r="50" spans="1:63" x14ac:dyDescent="0.25">
      <c r="A50" s="151" t="s">
        <v>341</v>
      </c>
      <c r="B50" s="151"/>
      <c r="C50" s="151"/>
      <c r="D50" s="151"/>
      <c r="E50" s="202"/>
      <c r="F50" s="151"/>
      <c r="G50" s="151"/>
      <c r="H50" s="151"/>
      <c r="I50" s="202"/>
      <c r="J50" s="151"/>
      <c r="K50" s="151"/>
      <c r="L50" s="151"/>
      <c r="M50" s="202"/>
      <c r="N50" s="151"/>
      <c r="O50" s="151"/>
      <c r="P50" s="151"/>
      <c r="Q50" s="202"/>
      <c r="R50" s="193">
        <f t="shared" si="7"/>
        <v>0</v>
      </c>
      <c r="S50" s="158">
        <f t="shared" si="9"/>
        <v>0</v>
      </c>
      <c r="T50" s="192"/>
      <c r="U50" s="192"/>
      <c r="V50" s="192"/>
      <c r="W50" s="192"/>
      <c r="X50" s="192"/>
      <c r="Y50" s="153"/>
      <c r="Z50" s="153"/>
      <c r="AA50" s="153"/>
      <c r="AB50" s="153"/>
      <c r="AC50" s="153"/>
      <c r="AD50" s="153"/>
      <c r="AE50" s="153"/>
      <c r="AG50" s="151" t="s">
        <v>341</v>
      </c>
      <c r="AH50" s="151"/>
      <c r="AI50" s="151"/>
      <c r="AJ50" s="151"/>
      <c r="AK50" s="202"/>
      <c r="AL50" s="151"/>
      <c r="AM50" s="151"/>
      <c r="AN50" s="151"/>
      <c r="AO50" s="202"/>
      <c r="AP50" s="151"/>
      <c r="AQ50" s="151"/>
      <c r="AR50" s="151"/>
      <c r="AS50" s="202"/>
      <c r="AT50" s="151"/>
      <c r="AU50" s="151"/>
      <c r="AV50" s="151"/>
      <c r="AW50" s="202"/>
      <c r="AX50" s="193">
        <f t="shared" si="8"/>
        <v>0</v>
      </c>
      <c r="AY50" s="158">
        <f t="shared" si="10"/>
        <v>0</v>
      </c>
      <c r="AZ50" s="153"/>
      <c r="BA50" s="153"/>
      <c r="BB50" s="153"/>
      <c r="BC50" s="153"/>
      <c r="BD50" s="153"/>
      <c r="BE50" s="153"/>
      <c r="BF50" s="153"/>
      <c r="BG50" s="153"/>
      <c r="BH50" s="153"/>
      <c r="BI50" s="153"/>
      <c r="BJ50" s="153"/>
      <c r="BK50" s="153"/>
    </row>
    <row r="51" spans="1:63" x14ac:dyDescent="0.25">
      <c r="A51" s="151" t="s">
        <v>342</v>
      </c>
      <c r="B51" s="151"/>
      <c r="C51" s="151"/>
      <c r="D51" s="151"/>
      <c r="E51" s="202"/>
      <c r="F51" s="151"/>
      <c r="G51" s="151"/>
      <c r="H51" s="151"/>
      <c r="I51" s="202"/>
      <c r="J51" s="151"/>
      <c r="K51" s="151"/>
      <c r="L51" s="151"/>
      <c r="M51" s="202"/>
      <c r="N51" s="151"/>
      <c r="O51" s="151"/>
      <c r="P51" s="151"/>
      <c r="Q51" s="202"/>
      <c r="R51" s="193">
        <f t="shared" si="7"/>
        <v>0</v>
      </c>
      <c r="S51" s="158">
        <f t="shared" si="9"/>
        <v>0</v>
      </c>
      <c r="T51" s="192"/>
      <c r="U51" s="192"/>
      <c r="V51" s="192"/>
      <c r="W51" s="192"/>
      <c r="X51" s="192"/>
      <c r="Y51" s="153"/>
      <c r="Z51" s="153"/>
      <c r="AA51" s="153"/>
      <c r="AB51" s="153"/>
      <c r="AC51" s="153"/>
      <c r="AD51" s="153"/>
      <c r="AE51" s="153"/>
      <c r="AG51" s="151" t="s">
        <v>342</v>
      </c>
      <c r="AH51" s="151"/>
      <c r="AI51" s="151"/>
      <c r="AJ51" s="151"/>
      <c r="AK51" s="202"/>
      <c r="AL51" s="151"/>
      <c r="AM51" s="151"/>
      <c r="AN51" s="151"/>
      <c r="AO51" s="202"/>
      <c r="AP51" s="151"/>
      <c r="AQ51" s="151"/>
      <c r="AR51" s="151"/>
      <c r="AS51" s="202"/>
      <c r="AT51" s="151"/>
      <c r="AU51" s="151"/>
      <c r="AV51" s="151"/>
      <c r="AW51" s="202"/>
      <c r="AX51" s="193">
        <f t="shared" si="8"/>
        <v>0</v>
      </c>
      <c r="AY51" s="158">
        <f t="shared" si="10"/>
        <v>0</v>
      </c>
      <c r="AZ51" s="153"/>
      <c r="BA51" s="153"/>
      <c r="BB51" s="153"/>
      <c r="BC51" s="153"/>
      <c r="BD51" s="153"/>
      <c r="BE51" s="153"/>
      <c r="BF51" s="153"/>
      <c r="BG51" s="153"/>
      <c r="BH51" s="153"/>
      <c r="BI51" s="153"/>
      <c r="BJ51" s="153"/>
      <c r="BK51" s="153"/>
    </row>
    <row r="52" spans="1:63" x14ac:dyDescent="0.25">
      <c r="A52" s="151" t="s">
        <v>343</v>
      </c>
      <c r="B52" s="151"/>
      <c r="C52" s="151"/>
      <c r="D52" s="151"/>
      <c r="E52" s="202"/>
      <c r="F52" s="151"/>
      <c r="G52" s="151"/>
      <c r="H52" s="151"/>
      <c r="I52" s="202"/>
      <c r="J52" s="151"/>
      <c r="K52" s="151"/>
      <c r="L52" s="151"/>
      <c r="M52" s="202"/>
      <c r="N52" s="151"/>
      <c r="O52" s="151"/>
      <c r="P52" s="151"/>
      <c r="Q52" s="202"/>
      <c r="R52" s="193">
        <f t="shared" si="7"/>
        <v>0</v>
      </c>
      <c r="S52" s="158">
        <f t="shared" si="9"/>
        <v>0</v>
      </c>
      <c r="T52" s="192"/>
      <c r="U52" s="192"/>
      <c r="V52" s="192"/>
      <c r="W52" s="192"/>
      <c r="X52" s="192"/>
      <c r="Y52" s="153"/>
      <c r="Z52" s="153"/>
      <c r="AA52" s="153"/>
      <c r="AB52" s="153"/>
      <c r="AC52" s="153"/>
      <c r="AD52" s="153"/>
      <c r="AE52" s="153"/>
      <c r="AG52" s="151" t="s">
        <v>343</v>
      </c>
      <c r="AH52" s="151"/>
      <c r="AI52" s="151"/>
      <c r="AJ52" s="151"/>
      <c r="AK52" s="202"/>
      <c r="AL52" s="151"/>
      <c r="AM52" s="151"/>
      <c r="AN52" s="151"/>
      <c r="AO52" s="202"/>
      <c r="AP52" s="151"/>
      <c r="AQ52" s="151"/>
      <c r="AR52" s="151"/>
      <c r="AS52" s="202"/>
      <c r="AT52" s="151"/>
      <c r="AU52" s="151"/>
      <c r="AV52" s="151"/>
      <c r="AW52" s="202"/>
      <c r="AX52" s="193">
        <f t="shared" si="8"/>
        <v>0</v>
      </c>
      <c r="AY52" s="158">
        <f t="shared" si="10"/>
        <v>0</v>
      </c>
      <c r="AZ52" s="153"/>
      <c r="BA52" s="153"/>
      <c r="BB52" s="153"/>
      <c r="BC52" s="153"/>
      <c r="BD52" s="153"/>
      <c r="BE52" s="153"/>
      <c r="BF52" s="153"/>
      <c r="BG52" s="153"/>
      <c r="BH52" s="153"/>
      <c r="BI52" s="153"/>
      <c r="BJ52" s="153"/>
      <c r="BK52" s="153"/>
    </row>
    <row r="53" spans="1:63" x14ac:dyDescent="0.25">
      <c r="A53" s="151" t="s">
        <v>344</v>
      </c>
      <c r="B53" s="151"/>
      <c r="C53" s="151"/>
      <c r="D53" s="151"/>
      <c r="E53" s="202"/>
      <c r="F53" s="151"/>
      <c r="G53" s="151"/>
      <c r="H53" s="151"/>
      <c r="I53" s="202"/>
      <c r="J53" s="151"/>
      <c r="K53" s="151"/>
      <c r="L53" s="151"/>
      <c r="M53" s="202"/>
      <c r="N53" s="151"/>
      <c r="O53" s="151"/>
      <c r="P53" s="151"/>
      <c r="Q53" s="202"/>
      <c r="R53" s="193">
        <f t="shared" si="7"/>
        <v>0</v>
      </c>
      <c r="S53" s="158">
        <f t="shared" si="9"/>
        <v>0</v>
      </c>
      <c r="T53" s="192"/>
      <c r="U53" s="192"/>
      <c r="V53" s="192"/>
      <c r="W53" s="192"/>
      <c r="X53" s="192"/>
      <c r="Y53" s="153"/>
      <c r="Z53" s="153"/>
      <c r="AA53" s="153"/>
      <c r="AB53" s="153"/>
      <c r="AC53" s="153"/>
      <c r="AD53" s="153"/>
      <c r="AE53" s="153"/>
      <c r="AG53" s="151" t="s">
        <v>344</v>
      </c>
      <c r="AH53" s="151"/>
      <c r="AI53" s="151"/>
      <c r="AJ53" s="151"/>
      <c r="AK53" s="202"/>
      <c r="AL53" s="151"/>
      <c r="AM53" s="151"/>
      <c r="AN53" s="151"/>
      <c r="AO53" s="202"/>
      <c r="AP53" s="151"/>
      <c r="AQ53" s="151"/>
      <c r="AR53" s="151"/>
      <c r="AS53" s="202"/>
      <c r="AT53" s="151"/>
      <c r="AU53" s="151"/>
      <c r="AV53" s="151"/>
      <c r="AW53" s="202"/>
      <c r="AX53" s="193">
        <f t="shared" si="8"/>
        <v>0</v>
      </c>
      <c r="AY53" s="158">
        <f t="shared" si="10"/>
        <v>0</v>
      </c>
      <c r="AZ53" s="153"/>
      <c r="BA53" s="153"/>
      <c r="BB53" s="153"/>
      <c r="BC53" s="153"/>
      <c r="BD53" s="153"/>
      <c r="BE53" s="153"/>
      <c r="BF53" s="153"/>
      <c r="BG53" s="153"/>
      <c r="BH53" s="153"/>
      <c r="BI53" s="153"/>
      <c r="BJ53" s="153"/>
      <c r="BK53" s="153"/>
    </row>
    <row r="54" spans="1:63" x14ac:dyDescent="0.25">
      <c r="A54" s="151" t="s">
        <v>345</v>
      </c>
      <c r="B54" s="151"/>
      <c r="C54" s="151"/>
      <c r="D54" s="151"/>
      <c r="E54" s="202"/>
      <c r="F54" s="151"/>
      <c r="G54" s="151"/>
      <c r="H54" s="151"/>
      <c r="I54" s="202"/>
      <c r="J54" s="151"/>
      <c r="K54" s="151"/>
      <c r="L54" s="151"/>
      <c r="M54" s="202"/>
      <c r="N54" s="151"/>
      <c r="O54" s="151"/>
      <c r="P54" s="151"/>
      <c r="Q54" s="202"/>
      <c r="R54" s="193">
        <f t="shared" si="7"/>
        <v>0</v>
      </c>
      <c r="S54" s="158">
        <f t="shared" si="9"/>
        <v>0</v>
      </c>
      <c r="T54" s="192"/>
      <c r="U54" s="192"/>
      <c r="V54" s="192"/>
      <c r="W54" s="192"/>
      <c r="X54" s="192"/>
      <c r="Y54" s="153"/>
      <c r="Z54" s="153"/>
      <c r="AA54" s="153"/>
      <c r="AB54" s="153"/>
      <c r="AC54" s="153"/>
      <c r="AD54" s="153"/>
      <c r="AE54" s="153"/>
      <c r="AG54" s="151" t="s">
        <v>345</v>
      </c>
      <c r="AH54" s="151"/>
      <c r="AI54" s="151"/>
      <c r="AJ54" s="151"/>
      <c r="AK54" s="202"/>
      <c r="AL54" s="151"/>
      <c r="AM54" s="151"/>
      <c r="AN54" s="151"/>
      <c r="AO54" s="202"/>
      <c r="AP54" s="151"/>
      <c r="AQ54" s="151"/>
      <c r="AR54" s="151"/>
      <c r="AS54" s="202"/>
      <c r="AT54" s="151"/>
      <c r="AU54" s="151"/>
      <c r="AV54" s="151"/>
      <c r="AW54" s="202"/>
      <c r="AX54" s="193">
        <f t="shared" si="8"/>
        <v>0</v>
      </c>
      <c r="AY54" s="158">
        <f t="shared" si="10"/>
        <v>0</v>
      </c>
      <c r="AZ54" s="153"/>
      <c r="BA54" s="153"/>
      <c r="BB54" s="153"/>
      <c r="BC54" s="153"/>
      <c r="BD54" s="153"/>
      <c r="BE54" s="153"/>
      <c r="BF54" s="153"/>
      <c r="BG54" s="153"/>
      <c r="BH54" s="153"/>
      <c r="BI54" s="153"/>
      <c r="BJ54" s="153"/>
      <c r="BK54" s="153"/>
    </row>
    <row r="55" spans="1:63" x14ac:dyDescent="0.25">
      <c r="A55" s="151" t="s">
        <v>346</v>
      </c>
      <c r="B55" s="151"/>
      <c r="C55" s="151"/>
      <c r="D55" s="151"/>
      <c r="E55" s="202"/>
      <c r="F55" s="151"/>
      <c r="G55" s="151"/>
      <c r="H55" s="151"/>
      <c r="I55" s="202"/>
      <c r="J55" s="151"/>
      <c r="K55" s="151"/>
      <c r="L55" s="151"/>
      <c r="M55" s="202"/>
      <c r="N55" s="151"/>
      <c r="O55" s="151"/>
      <c r="P55" s="151"/>
      <c r="Q55" s="202"/>
      <c r="R55" s="193">
        <f t="shared" si="7"/>
        <v>0</v>
      </c>
      <c r="S55" s="158">
        <f t="shared" si="9"/>
        <v>0</v>
      </c>
      <c r="T55" s="192"/>
      <c r="U55" s="192"/>
      <c r="V55" s="192"/>
      <c r="W55" s="192"/>
      <c r="X55" s="192"/>
      <c r="Y55" s="153"/>
      <c r="Z55" s="153"/>
      <c r="AA55" s="153"/>
      <c r="AB55" s="153"/>
      <c r="AC55" s="153"/>
      <c r="AD55" s="153"/>
      <c r="AE55" s="153"/>
      <c r="AG55" s="151" t="s">
        <v>346</v>
      </c>
      <c r="AH55" s="151"/>
      <c r="AI55" s="151"/>
      <c r="AJ55" s="151"/>
      <c r="AK55" s="202"/>
      <c r="AL55" s="151"/>
      <c r="AM55" s="151"/>
      <c r="AN55" s="151"/>
      <c r="AO55" s="202"/>
      <c r="AP55" s="151"/>
      <c r="AQ55" s="151"/>
      <c r="AR55" s="151"/>
      <c r="AS55" s="202"/>
      <c r="AT55" s="151"/>
      <c r="AU55" s="151"/>
      <c r="AV55" s="151"/>
      <c r="AW55" s="202"/>
      <c r="AX55" s="193">
        <f t="shared" si="8"/>
        <v>0</v>
      </c>
      <c r="AY55" s="158">
        <f t="shared" si="10"/>
        <v>0</v>
      </c>
      <c r="AZ55" s="153"/>
      <c r="BA55" s="153"/>
      <c r="BB55" s="153"/>
      <c r="BC55" s="153"/>
      <c r="BD55" s="153"/>
      <c r="BE55" s="153"/>
      <c r="BF55" s="153"/>
      <c r="BG55" s="153"/>
      <c r="BH55" s="153"/>
      <c r="BI55" s="153"/>
      <c r="BJ55" s="153"/>
      <c r="BK55" s="153"/>
    </row>
    <row r="56" spans="1:63" x14ac:dyDescent="0.25">
      <c r="A56" s="151" t="s">
        <v>347</v>
      </c>
      <c r="B56" s="151"/>
      <c r="C56" s="151"/>
      <c r="D56" s="151"/>
      <c r="E56" s="202"/>
      <c r="F56" s="151"/>
      <c r="G56" s="151"/>
      <c r="H56" s="151"/>
      <c r="I56" s="202"/>
      <c r="J56" s="151"/>
      <c r="K56" s="151"/>
      <c r="L56" s="151"/>
      <c r="M56" s="202"/>
      <c r="N56" s="151"/>
      <c r="O56" s="151"/>
      <c r="P56" s="151"/>
      <c r="Q56" s="202"/>
      <c r="R56" s="193">
        <f t="shared" si="7"/>
        <v>0</v>
      </c>
      <c r="S56" s="158">
        <f t="shared" si="9"/>
        <v>0</v>
      </c>
      <c r="T56" s="192"/>
      <c r="U56" s="192"/>
      <c r="V56" s="192"/>
      <c r="W56" s="192"/>
      <c r="X56" s="192"/>
      <c r="Y56" s="153"/>
      <c r="Z56" s="153"/>
      <c r="AA56" s="153"/>
      <c r="AB56" s="153"/>
      <c r="AC56" s="153"/>
      <c r="AD56" s="153"/>
      <c r="AE56" s="153"/>
      <c r="AG56" s="151" t="s">
        <v>347</v>
      </c>
      <c r="AH56" s="151"/>
      <c r="AI56" s="151"/>
      <c r="AJ56" s="151"/>
      <c r="AK56" s="202"/>
      <c r="AL56" s="151"/>
      <c r="AM56" s="151"/>
      <c r="AN56" s="151"/>
      <c r="AO56" s="202"/>
      <c r="AP56" s="151"/>
      <c r="AQ56" s="151"/>
      <c r="AR56" s="151"/>
      <c r="AS56" s="202"/>
      <c r="AT56" s="151"/>
      <c r="AU56" s="151"/>
      <c r="AV56" s="151"/>
      <c r="AW56" s="202"/>
      <c r="AX56" s="193">
        <f t="shared" si="8"/>
        <v>0</v>
      </c>
      <c r="AY56" s="158">
        <f t="shared" si="10"/>
        <v>0</v>
      </c>
      <c r="AZ56" s="153"/>
      <c r="BA56" s="153"/>
      <c r="BB56" s="153"/>
      <c r="BC56" s="153"/>
      <c r="BD56" s="153"/>
      <c r="BE56" s="153"/>
      <c r="BF56" s="153"/>
      <c r="BG56" s="153"/>
      <c r="BH56" s="153"/>
      <c r="BI56" s="153"/>
      <c r="BJ56" s="153"/>
      <c r="BK56" s="153"/>
    </row>
    <row r="57" spans="1:63" x14ac:dyDescent="0.25">
      <c r="A57" s="151" t="s">
        <v>348</v>
      </c>
      <c r="B57" s="151"/>
      <c r="C57" s="151"/>
      <c r="D57" s="151"/>
      <c r="E57" s="202"/>
      <c r="F57" s="151"/>
      <c r="G57" s="151"/>
      <c r="H57" s="151"/>
      <c r="I57" s="202"/>
      <c r="J57" s="151"/>
      <c r="K57" s="151"/>
      <c r="L57" s="151"/>
      <c r="M57" s="202"/>
      <c r="N57" s="151"/>
      <c r="O57" s="151"/>
      <c r="P57" s="151"/>
      <c r="Q57" s="202"/>
      <c r="R57" s="193">
        <f t="shared" si="7"/>
        <v>0</v>
      </c>
      <c r="S57" s="158">
        <f t="shared" si="9"/>
        <v>0</v>
      </c>
      <c r="T57" s="192"/>
      <c r="U57" s="192"/>
      <c r="V57" s="192"/>
      <c r="W57" s="192"/>
      <c r="X57" s="192"/>
      <c r="Y57" s="153"/>
      <c r="Z57" s="153"/>
      <c r="AA57" s="153"/>
      <c r="AB57" s="153"/>
      <c r="AC57" s="153"/>
      <c r="AD57" s="153"/>
      <c r="AE57" s="153"/>
      <c r="AG57" s="151" t="s">
        <v>348</v>
      </c>
      <c r="AH57" s="151"/>
      <c r="AI57" s="151"/>
      <c r="AJ57" s="151"/>
      <c r="AK57" s="202"/>
      <c r="AL57" s="151"/>
      <c r="AM57" s="151"/>
      <c r="AN57" s="151"/>
      <c r="AO57" s="202"/>
      <c r="AP57" s="151"/>
      <c r="AQ57" s="151"/>
      <c r="AR57" s="151"/>
      <c r="AS57" s="202"/>
      <c r="AT57" s="151"/>
      <c r="AU57" s="151"/>
      <c r="AV57" s="151"/>
      <c r="AW57" s="202"/>
      <c r="AX57" s="193">
        <f t="shared" si="8"/>
        <v>0</v>
      </c>
      <c r="AY57" s="158">
        <f t="shared" si="10"/>
        <v>0</v>
      </c>
      <c r="AZ57" s="153"/>
      <c r="BA57" s="153"/>
      <c r="BB57" s="153"/>
      <c r="BC57" s="153"/>
      <c r="BD57" s="153"/>
      <c r="BE57" s="153"/>
      <c r="BF57" s="153"/>
      <c r="BG57" s="153"/>
      <c r="BH57" s="153"/>
      <c r="BI57" s="153"/>
      <c r="BJ57" s="153"/>
      <c r="BK57" s="153"/>
    </row>
    <row r="58" spans="1:63" x14ac:dyDescent="0.25">
      <c r="A58" s="155" t="s">
        <v>349</v>
      </c>
      <c r="B58" s="152">
        <f t="shared" ref="B58:Q58" si="11">SUM(B37:B57)</f>
        <v>0</v>
      </c>
      <c r="C58" s="152">
        <f t="shared" si="11"/>
        <v>0</v>
      </c>
      <c r="D58" s="152">
        <f t="shared" si="11"/>
        <v>0</v>
      </c>
      <c r="E58" s="203">
        <f t="shared" si="11"/>
        <v>0</v>
      </c>
      <c r="F58" s="152">
        <f t="shared" si="11"/>
        <v>0</v>
      </c>
      <c r="G58" s="152">
        <f t="shared" si="11"/>
        <v>0</v>
      </c>
      <c r="H58" s="152">
        <f t="shared" si="11"/>
        <v>0</v>
      </c>
      <c r="I58" s="203">
        <f t="shared" si="11"/>
        <v>0</v>
      </c>
      <c r="J58" s="152">
        <f t="shared" si="11"/>
        <v>0</v>
      </c>
      <c r="K58" s="152">
        <f t="shared" si="11"/>
        <v>0</v>
      </c>
      <c r="L58" s="152">
        <f t="shared" si="11"/>
        <v>0</v>
      </c>
      <c r="M58" s="203">
        <f t="shared" si="11"/>
        <v>0</v>
      </c>
      <c r="N58" s="152">
        <f t="shared" si="11"/>
        <v>0</v>
      </c>
      <c r="O58" s="152">
        <f t="shared" si="11"/>
        <v>0</v>
      </c>
      <c r="P58" s="152">
        <f t="shared" si="11"/>
        <v>0</v>
      </c>
      <c r="Q58" s="203">
        <f t="shared" si="11"/>
        <v>0</v>
      </c>
      <c r="R58" s="152">
        <f t="shared" ref="R58:AE58" si="12">SUM(R37:R57)</f>
        <v>0</v>
      </c>
      <c r="S58" s="158">
        <f t="shared" si="12"/>
        <v>0</v>
      </c>
      <c r="T58" s="152">
        <f t="shared" si="12"/>
        <v>0</v>
      </c>
      <c r="U58" s="152">
        <f t="shared" si="12"/>
        <v>0</v>
      </c>
      <c r="V58" s="152">
        <f t="shared" si="12"/>
        <v>0</v>
      </c>
      <c r="W58" s="152">
        <f t="shared" si="12"/>
        <v>0</v>
      </c>
      <c r="X58" s="152">
        <f t="shared" si="12"/>
        <v>0</v>
      </c>
      <c r="Y58" s="152">
        <f t="shared" si="12"/>
        <v>0</v>
      </c>
      <c r="Z58" s="152">
        <f t="shared" si="12"/>
        <v>0</v>
      </c>
      <c r="AA58" s="152">
        <f t="shared" si="12"/>
        <v>0</v>
      </c>
      <c r="AB58" s="152">
        <f t="shared" si="12"/>
        <v>0</v>
      </c>
      <c r="AC58" s="152">
        <f t="shared" si="12"/>
        <v>0</v>
      </c>
      <c r="AD58" s="152">
        <f t="shared" si="12"/>
        <v>0</v>
      </c>
      <c r="AE58" s="152">
        <f t="shared" si="12"/>
        <v>0</v>
      </c>
      <c r="AG58" s="155" t="s">
        <v>349</v>
      </c>
      <c r="AH58" s="152">
        <f t="shared" ref="AH58:AW58" si="13">SUM(AH37:AH57)</f>
        <v>0</v>
      </c>
      <c r="AI58" s="152">
        <f t="shared" si="13"/>
        <v>0</v>
      </c>
      <c r="AJ58" s="152">
        <f t="shared" si="13"/>
        <v>0</v>
      </c>
      <c r="AK58" s="203">
        <f t="shared" si="13"/>
        <v>0</v>
      </c>
      <c r="AL58" s="152">
        <f t="shared" si="13"/>
        <v>0</v>
      </c>
      <c r="AM58" s="152">
        <f t="shared" si="13"/>
        <v>0</v>
      </c>
      <c r="AN58" s="152">
        <f t="shared" si="13"/>
        <v>0</v>
      </c>
      <c r="AO58" s="203">
        <f t="shared" si="13"/>
        <v>0</v>
      </c>
      <c r="AP58" s="152">
        <f t="shared" si="13"/>
        <v>0</v>
      </c>
      <c r="AQ58" s="152">
        <f t="shared" si="13"/>
        <v>0</v>
      </c>
      <c r="AR58" s="152">
        <f t="shared" si="13"/>
        <v>0</v>
      </c>
      <c r="AS58" s="203">
        <f t="shared" si="13"/>
        <v>0</v>
      </c>
      <c r="AT58" s="152">
        <f t="shared" si="13"/>
        <v>0</v>
      </c>
      <c r="AU58" s="152">
        <f t="shared" si="13"/>
        <v>0</v>
      </c>
      <c r="AV58" s="152">
        <f t="shared" si="13"/>
        <v>0</v>
      </c>
      <c r="AW58" s="203">
        <f t="shared" si="13"/>
        <v>0</v>
      </c>
      <c r="AX58" s="194">
        <f t="shared" ref="AX58:BK58" si="14">SUM(AX37:AX57)</f>
        <v>0</v>
      </c>
      <c r="AY58" s="159">
        <f t="shared" si="14"/>
        <v>0</v>
      </c>
      <c r="AZ58" s="152">
        <f t="shared" si="14"/>
        <v>0</v>
      </c>
      <c r="BA58" s="152">
        <f t="shared" si="14"/>
        <v>0</v>
      </c>
      <c r="BB58" s="152">
        <f t="shared" si="14"/>
        <v>0</v>
      </c>
      <c r="BC58" s="152">
        <f t="shared" si="14"/>
        <v>0</v>
      </c>
      <c r="BD58" s="152">
        <f t="shared" si="14"/>
        <v>0</v>
      </c>
      <c r="BE58" s="152">
        <f t="shared" si="14"/>
        <v>0</v>
      </c>
      <c r="BF58" s="152">
        <f t="shared" si="14"/>
        <v>0</v>
      </c>
      <c r="BG58" s="152">
        <f t="shared" si="14"/>
        <v>0</v>
      </c>
      <c r="BH58" s="152">
        <f t="shared" si="14"/>
        <v>0</v>
      </c>
      <c r="BI58" s="152">
        <f t="shared" si="14"/>
        <v>0</v>
      </c>
      <c r="BJ58" s="152">
        <f t="shared" si="14"/>
        <v>0</v>
      </c>
      <c r="BK58" s="152">
        <f t="shared" si="14"/>
        <v>0</v>
      </c>
    </row>
  </sheetData>
  <mergeCells count="44">
    <mergeCell ref="BI1:BK1"/>
    <mergeCell ref="BI2:BK2"/>
    <mergeCell ref="BI3:BK3"/>
    <mergeCell ref="A1:BH1"/>
    <mergeCell ref="A2:BH2"/>
    <mergeCell ref="A3:BH3"/>
    <mergeCell ref="BI4:BK4"/>
    <mergeCell ref="A4:BH4"/>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AX35:AY35"/>
    <mergeCell ref="AZ35:BE35"/>
    <mergeCell ref="BF35:BK35"/>
    <mergeCell ref="AR9:AS9"/>
    <mergeCell ref="AV9:AW9"/>
    <mergeCell ref="BF9:BK9"/>
    <mergeCell ref="AZ9:BE9"/>
    <mergeCell ref="AV35:AW35"/>
    <mergeCell ref="AX9:AY9"/>
    <mergeCell ref="Z35:AE35"/>
    <mergeCell ref="AG35:AG36"/>
    <mergeCell ref="AJ35:AK35"/>
    <mergeCell ref="AN35:AO35"/>
    <mergeCell ref="AR35:AS35"/>
    <mergeCell ref="R35:S35"/>
    <mergeCell ref="T35:Y35"/>
    <mergeCell ref="A35:A36"/>
    <mergeCell ref="D35:E35"/>
    <mergeCell ref="H35:I35"/>
    <mergeCell ref="L35:M35"/>
    <mergeCell ref="P35:Q35"/>
  </mergeCells>
  <pageMargins left="0.7" right="0.7" top="0.75" bottom="0.75" header="0.3" footer="0.3"/>
  <pageSetup scale="1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45"/>
  <sheetViews>
    <sheetView topLeftCell="A32" zoomScale="90" zoomScaleNormal="90" workbookViewId="0">
      <selection activeCell="A38" sqref="A38"/>
    </sheetView>
  </sheetViews>
  <sheetFormatPr baseColWidth="10" defaultColWidth="10.85546875" defaultRowHeight="15" x14ac:dyDescent="0.25"/>
  <cols>
    <col min="1" max="1" width="72" style="135" bestFit="1" customWidth="1"/>
    <col min="2" max="2" width="73.42578125" style="135" customWidth="1"/>
    <col min="3" max="3" width="10.85546875" style="135"/>
    <col min="4" max="4" width="31.140625" style="135" customWidth="1"/>
    <col min="5" max="5" width="70.140625" style="135" customWidth="1"/>
    <col min="6" max="6" width="17.28515625" style="135" customWidth="1"/>
    <col min="7" max="8" width="21.85546875" style="135" customWidth="1"/>
    <col min="9" max="9" width="19.28515625" style="135" customWidth="1"/>
    <col min="10" max="10" width="42" style="135" customWidth="1"/>
    <col min="11" max="16384" width="10.85546875" style="135"/>
  </cols>
  <sheetData>
    <row r="1" spans="1:2" ht="25.5" customHeight="1" x14ac:dyDescent="0.25">
      <c r="A1" s="763" t="s">
        <v>208</v>
      </c>
      <c r="B1" s="764"/>
    </row>
    <row r="2" spans="1:2" ht="25.5" customHeight="1" x14ac:dyDescent="0.25">
      <c r="A2" s="765" t="s">
        <v>350</v>
      </c>
      <c r="B2" s="766"/>
    </row>
    <row r="3" spans="1:2" x14ac:dyDescent="0.25">
      <c r="A3" s="199" t="s">
        <v>351</v>
      </c>
      <c r="B3" s="136" t="s">
        <v>352</v>
      </c>
    </row>
    <row r="4" spans="1:2" x14ac:dyDescent="0.25">
      <c r="A4" s="200" t="s">
        <v>9</v>
      </c>
      <c r="B4" s="143" t="s">
        <v>353</v>
      </c>
    </row>
    <row r="5" spans="1:2" ht="105" x14ac:dyDescent="0.25">
      <c r="A5" s="200" t="s">
        <v>10</v>
      </c>
      <c r="B5" s="204" t="s">
        <v>354</v>
      </c>
    </row>
    <row r="6" spans="1:2" x14ac:dyDescent="0.25">
      <c r="A6" s="200" t="s">
        <v>15</v>
      </c>
      <c r="B6" s="767" t="s">
        <v>355</v>
      </c>
    </row>
    <row r="7" spans="1:2" x14ac:dyDescent="0.25">
      <c r="A7" s="200" t="s">
        <v>17</v>
      </c>
      <c r="B7" s="768"/>
    </row>
    <row r="8" spans="1:2" x14ac:dyDescent="0.25">
      <c r="A8" s="200" t="s">
        <v>19</v>
      </c>
      <c r="B8" s="768"/>
    </row>
    <row r="9" spans="1:2" x14ac:dyDescent="0.25">
      <c r="A9" s="200" t="s">
        <v>356</v>
      </c>
      <c r="B9" s="769"/>
    </row>
    <row r="10" spans="1:2" ht="30" x14ac:dyDescent="0.25">
      <c r="A10" s="200" t="s">
        <v>7</v>
      </c>
      <c r="B10" s="137" t="s">
        <v>357</v>
      </c>
    </row>
    <row r="11" spans="1:2" ht="45" x14ac:dyDescent="0.25">
      <c r="A11" s="200" t="s">
        <v>27</v>
      </c>
      <c r="B11" s="137" t="s">
        <v>358</v>
      </c>
    </row>
    <row r="12" spans="1:2" ht="60" x14ac:dyDescent="0.25">
      <c r="A12" s="200" t="s">
        <v>26</v>
      </c>
      <c r="B12" s="138" t="s">
        <v>359</v>
      </c>
    </row>
    <row r="13" spans="1:2" ht="30" x14ac:dyDescent="0.25">
      <c r="A13" s="200" t="s">
        <v>360</v>
      </c>
      <c r="B13" s="138" t="s">
        <v>361</v>
      </c>
    </row>
    <row r="14" spans="1:2" ht="45" x14ac:dyDescent="0.25">
      <c r="A14" s="200" t="s">
        <v>362</v>
      </c>
      <c r="B14" s="138" t="s">
        <v>363</v>
      </c>
    </row>
    <row r="15" spans="1:2" ht="72" customHeight="1" x14ac:dyDescent="0.25">
      <c r="A15" s="201" t="s">
        <v>364</v>
      </c>
      <c r="B15" s="139" t="s">
        <v>365</v>
      </c>
    </row>
    <row r="16" spans="1:2" ht="194.25" x14ac:dyDescent="0.25">
      <c r="A16" s="201" t="s">
        <v>366</v>
      </c>
      <c r="B16" s="140" t="s">
        <v>367</v>
      </c>
    </row>
    <row r="17" spans="1:2" ht="25.5" customHeight="1" x14ac:dyDescent="0.25">
      <c r="A17" s="765" t="s">
        <v>368</v>
      </c>
      <c r="B17" s="766"/>
    </row>
    <row r="18" spans="1:2" x14ac:dyDescent="0.25">
      <c r="A18" s="199" t="s">
        <v>351</v>
      </c>
      <c r="B18" s="136" t="s">
        <v>352</v>
      </c>
    </row>
    <row r="19" spans="1:2" x14ac:dyDescent="0.25">
      <c r="A19" s="200" t="s">
        <v>9</v>
      </c>
      <c r="B19" s="143" t="s">
        <v>353</v>
      </c>
    </row>
    <row r="20" spans="1:2" ht="105" x14ac:dyDescent="0.25">
      <c r="A20" s="200" t="s">
        <v>10</v>
      </c>
      <c r="B20" s="142" t="s">
        <v>369</v>
      </c>
    </row>
    <row r="21" spans="1:2" ht="30" x14ac:dyDescent="0.25">
      <c r="A21" s="200" t="s">
        <v>370</v>
      </c>
      <c r="B21" s="138" t="s">
        <v>371</v>
      </c>
    </row>
    <row r="22" spans="1:2" ht="45" x14ac:dyDescent="0.25">
      <c r="A22" s="200" t="s">
        <v>372</v>
      </c>
      <c r="B22" s="138" t="s">
        <v>373</v>
      </c>
    </row>
    <row r="23" spans="1:2" ht="75" x14ac:dyDescent="0.25">
      <c r="A23" s="200" t="s">
        <v>374</v>
      </c>
      <c r="B23" s="138" t="s">
        <v>375</v>
      </c>
    </row>
    <row r="24" spans="1:2" ht="30" x14ac:dyDescent="0.25">
      <c r="A24" s="200" t="s">
        <v>376</v>
      </c>
      <c r="B24" s="138" t="s">
        <v>377</v>
      </c>
    </row>
    <row r="25" spans="1:2" x14ac:dyDescent="0.25">
      <c r="A25" s="200" t="s">
        <v>378</v>
      </c>
      <c r="B25" s="138" t="s">
        <v>379</v>
      </c>
    </row>
    <row r="26" spans="1:2" ht="45.95" customHeight="1" x14ac:dyDescent="0.25">
      <c r="A26" s="200" t="s">
        <v>380</v>
      </c>
      <c r="B26" s="141" t="s">
        <v>381</v>
      </c>
    </row>
    <row r="27" spans="1:2" ht="75" x14ac:dyDescent="0.25">
      <c r="A27" s="200" t="s">
        <v>221</v>
      </c>
      <c r="B27" s="141" t="s">
        <v>382</v>
      </c>
    </row>
    <row r="28" spans="1:2" ht="45" x14ac:dyDescent="0.25">
      <c r="A28" s="200" t="s">
        <v>383</v>
      </c>
      <c r="B28" s="141" t="s">
        <v>384</v>
      </c>
    </row>
    <row r="29" spans="1:2" ht="45" x14ac:dyDescent="0.25">
      <c r="A29" s="200" t="s">
        <v>385</v>
      </c>
      <c r="B29" s="141" t="s">
        <v>386</v>
      </c>
    </row>
    <row r="30" spans="1:2" ht="45" x14ac:dyDescent="0.25">
      <c r="A30" s="200" t="s">
        <v>387</v>
      </c>
      <c r="B30" s="141" t="s">
        <v>388</v>
      </c>
    </row>
    <row r="31" spans="1:2" ht="144" customHeight="1" x14ac:dyDescent="0.25">
      <c r="A31" s="200" t="s">
        <v>389</v>
      </c>
      <c r="B31" s="141" t="s">
        <v>390</v>
      </c>
    </row>
    <row r="32" spans="1:2" ht="30" x14ac:dyDescent="0.25">
      <c r="A32" s="200" t="s">
        <v>391</v>
      </c>
      <c r="B32" s="141" t="s">
        <v>392</v>
      </c>
    </row>
    <row r="33" spans="1:2" ht="30" x14ac:dyDescent="0.25">
      <c r="A33" s="200" t="s">
        <v>393</v>
      </c>
      <c r="B33" s="141" t="s">
        <v>394</v>
      </c>
    </row>
    <row r="34" spans="1:2" ht="30" x14ac:dyDescent="0.25">
      <c r="A34" s="200" t="s">
        <v>395</v>
      </c>
      <c r="B34" s="141" t="s">
        <v>396</v>
      </c>
    </row>
    <row r="35" spans="1:2" ht="30" x14ac:dyDescent="0.25">
      <c r="A35" s="200" t="s">
        <v>397</v>
      </c>
      <c r="B35" s="141" t="s">
        <v>398</v>
      </c>
    </row>
    <row r="36" spans="1:2" ht="75" x14ac:dyDescent="0.25">
      <c r="A36" s="200" t="s">
        <v>399</v>
      </c>
      <c r="B36" s="141" t="s">
        <v>400</v>
      </c>
    </row>
    <row r="37" spans="1:2" x14ac:dyDescent="0.25">
      <c r="A37" s="200" t="s">
        <v>211</v>
      </c>
      <c r="B37" s="141" t="s">
        <v>401</v>
      </c>
    </row>
    <row r="38" spans="1:2" ht="30" x14ac:dyDescent="0.25">
      <c r="A38" s="200" t="s">
        <v>402</v>
      </c>
      <c r="B38" s="141" t="s">
        <v>403</v>
      </c>
    </row>
    <row r="39" spans="1:2" ht="45" x14ac:dyDescent="0.25">
      <c r="A39" s="200" t="s">
        <v>404</v>
      </c>
      <c r="B39" s="141" t="s">
        <v>405</v>
      </c>
    </row>
    <row r="40" spans="1:2" ht="28.5" x14ac:dyDescent="0.25">
      <c r="A40" s="201" t="s">
        <v>214</v>
      </c>
      <c r="B40" s="141" t="s">
        <v>406</v>
      </c>
    </row>
    <row r="41" spans="1:2" ht="25.5" customHeight="1" x14ac:dyDescent="0.25">
      <c r="A41" s="765" t="s">
        <v>407</v>
      </c>
      <c r="B41" s="766"/>
    </row>
    <row r="42" spans="1:2" x14ac:dyDescent="0.25">
      <c r="A42" s="763" t="s">
        <v>408</v>
      </c>
      <c r="B42" s="764"/>
    </row>
    <row r="43" spans="1:2" ht="72" customHeight="1" x14ac:dyDescent="0.25">
      <c r="A43" s="761" t="s">
        <v>409</v>
      </c>
      <c r="B43" s="762"/>
    </row>
    <row r="44" spans="1:2" ht="30" x14ac:dyDescent="0.25">
      <c r="A44" s="200" t="s">
        <v>385</v>
      </c>
      <c r="B44" s="141" t="s">
        <v>410</v>
      </c>
    </row>
    <row r="45" spans="1:2" ht="45" x14ac:dyDescent="0.25">
      <c r="A45" s="201" t="s">
        <v>411</v>
      </c>
      <c r="B45" s="141" t="s">
        <v>412</v>
      </c>
    </row>
  </sheetData>
  <mergeCells count="7">
    <mergeCell ref="A43:B43"/>
    <mergeCell ref="A1:B1"/>
    <mergeCell ref="A2:B2"/>
    <mergeCell ref="B6:B9"/>
    <mergeCell ref="A17:B17"/>
    <mergeCell ref="A41:B41"/>
    <mergeCell ref="A42:B42"/>
  </mergeCells>
  <pageMargins left="0.25" right="0.25" top="0.75" bottom="0.75" header="0.3" footer="0.3"/>
  <pageSetup scale="3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erificada xmlns="7e380ddb-9297-4d2e-bf28-676d793894d1" xsi:nil="true"/>
    <OK xmlns="7e380ddb-9297-4d2e-bf28-676d793894d1"/>
    <ESTADOOK xmlns="7e380ddb-9297-4d2e-bf28-676d793894d1">true</ESTADOOK>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AB19D431F401743BFE4321ED84A1B1E" ma:contentTypeVersion="9" ma:contentTypeDescription="Crear nuevo documento." ma:contentTypeScope="" ma:versionID="5dfd1ed69e0e32ea769ba0021e80eb18">
  <xsd:schema xmlns:xsd="http://www.w3.org/2001/XMLSchema" xmlns:xs="http://www.w3.org/2001/XMLSchema" xmlns:p="http://schemas.microsoft.com/office/2006/metadata/properties" xmlns:ns2="7e380ddb-9297-4d2e-bf28-676d793894d1" xmlns:ns3="578a6d3d-8be8-4b83-8196-1711dda9f75b" targetNamespace="http://schemas.microsoft.com/office/2006/metadata/properties" ma:root="true" ma:fieldsID="fd1ed008b0e3c34dad0a83c60fc3cd0b" ns2:_="" ns3:_="">
    <xsd:import namespace="7e380ddb-9297-4d2e-bf28-676d793894d1"/>
    <xsd:import namespace="578a6d3d-8be8-4b83-8196-1711dda9f75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element ref="ns2:Verificada" minOccurs="0"/>
                <xsd:element ref="ns2:OK"/>
                <xsd:element ref="ns2:ESTADOOK"/>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380ddb-9297-4d2e-bf28-676d79389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Verificada" ma:index="14" nillable="true" ma:displayName="Verificada" ma:description="Verificación de soportes" ma:format="Dropdown" ma:internalName="Verificada">
      <xsd:simpleType>
        <xsd:restriction base="dms:Choice">
          <xsd:enumeration value="Si"/>
          <xsd:enumeration value="No"/>
        </xsd:restriction>
      </xsd:simpleType>
    </xsd:element>
    <xsd:element name="OK" ma:index="15" ma:displayName="Soporte verificado" ma:description="Soportes verificados" ma:format="RadioButtons" ma:indexed="true" ma:internalName="OK">
      <xsd:simpleType>
        <xsd:union memberTypes="dms:Text">
          <xsd:simpleType>
            <xsd:restriction base="dms:Choice">
              <xsd:enumeration value="SI"/>
              <xsd:enumeration value="NO"/>
            </xsd:restriction>
          </xsd:simpleType>
        </xsd:union>
      </xsd:simpleType>
    </xsd:element>
    <xsd:element name="ESTADOOK" ma:index="16" ma:displayName="ESTADO OK" ma:default="1" ma:description="Soportes verificados" ma:format="Dropdown" ma:internalName="ESTADOOK">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78a6d3d-8be8-4b83-8196-1711dda9f75b"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B8AC65-F63C-4332-B806-6612035D03ED}">
  <ds:schemaRefs>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http://purl.org/dc/dcmitype/"/>
    <ds:schemaRef ds:uri="7e380ddb-9297-4d2e-bf28-676d793894d1"/>
    <ds:schemaRef ds:uri="http://schemas.microsoft.com/office/2006/metadata/properties"/>
    <ds:schemaRef ds:uri="http://purl.org/dc/terms/"/>
    <ds:schemaRef ds:uri="578a6d3d-8be8-4b83-8196-1711dda9f75b"/>
    <ds:schemaRef ds:uri="http://www.w3.org/XML/1998/namespace"/>
  </ds:schemaRefs>
</ds:datastoreItem>
</file>

<file path=customXml/itemProps2.xml><?xml version="1.0" encoding="utf-8"?>
<ds:datastoreItem xmlns:ds="http://schemas.openxmlformats.org/officeDocument/2006/customXml" ds:itemID="{4F2A981A-19BF-4937-B8D4-64C7D4BCC2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380ddb-9297-4d2e-bf28-676d793894d1"/>
    <ds:schemaRef ds:uri="578a6d3d-8be8-4b83-8196-1711dda9f7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E8CCE0-549D-4A84-8A40-EBE56D3A2E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4</vt:i4>
      </vt:variant>
    </vt:vector>
  </HeadingPairs>
  <TitlesOfParts>
    <vt:vector size="17" baseType="lpstr">
      <vt:lpstr>Meta 1 PA proyecto</vt:lpstr>
      <vt:lpstr>Meta 4 PA proyecto</vt:lpstr>
      <vt:lpstr>Meta 5 PA proyecto</vt:lpstr>
      <vt:lpstr>Meta 1..n</vt:lpstr>
      <vt:lpstr>Meta 6 PA proyecto</vt:lpstr>
      <vt:lpstr>SIGLAS</vt:lpstr>
      <vt:lpstr>Indicadores PA</vt:lpstr>
      <vt:lpstr>Territorialización PA</vt:lpstr>
      <vt:lpstr>Instructivo</vt:lpstr>
      <vt:lpstr>Generalidades</vt:lpstr>
      <vt:lpstr>Hoja2</vt:lpstr>
      <vt:lpstr>Hoja13</vt:lpstr>
      <vt:lpstr>Hoja1</vt:lpstr>
      <vt:lpstr>'Meta 1 PA proyecto'!Área_de_impresión</vt:lpstr>
      <vt:lpstr>'Meta 4 PA proyecto'!Área_de_impresión</vt:lpstr>
      <vt:lpstr>'Meta 5 PA proyecto'!Área_de_impresión</vt:lpstr>
      <vt:lpstr>'Meta 6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ANGELA MARCELA FORERO RUIZ</cp:lastModifiedBy>
  <cp:revision/>
  <dcterms:created xsi:type="dcterms:W3CDTF">2011-04-26T22:16:52Z</dcterms:created>
  <dcterms:modified xsi:type="dcterms:W3CDTF">2023-08-08T18:32:50Z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0x0101003AB19D431F401743BFE4321ED84A1B1E</vt:lpwstr>
  </property>
</Properties>
</file>