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comments1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https://secretariadistritald-my.sharepoint.com/personal/crlopez_sdmujer_gov_co/Documents/7734 SOFIA/Seguimiento PA/"/>
    </mc:Choice>
  </mc:AlternateContent>
  <xr:revisionPtr revIDLastSave="4" documentId="8_{1BADA4CE-A9E1-46DB-8170-B1247312E48F}" xr6:coauthVersionLast="47" xr6:coauthVersionMax="47" xr10:uidLastSave="{1F8EBD77-4F83-4059-97AC-9CB120208626}"/>
  <bookViews>
    <workbookView xWindow="-120" yWindow="-120" windowWidth="29040" windowHeight="15720" tabRatio="939" firstSheet="4" activeTab="11" xr2:uid="{00000000-000D-0000-FFFF-FFFF00000000}"/>
  </bookViews>
  <sheets>
    <sheet name="Meta 1 ATENCIONES LPD" sheetId="40" r:id="rId1"/>
    <sheet name="Meta 1..n" sheetId="1" state="hidden" r:id="rId2"/>
    <sheet name="Meta 2 SEGUIMIENTO LPD" sheetId="41" r:id="rId3"/>
    <sheet name="Meta 3 OPERAR CR" sheetId="42" r:id="rId4"/>
    <sheet name="Meta 4 ATENCION CR" sheetId="43" r:id="rId5"/>
    <sheet name="Meta 5 FORTALECER SOFIA " sheetId="44" r:id="rId6"/>
    <sheet name="Meta 6 ESTRATEGIA PREVENCION" sheetId="45" r:id="rId7"/>
    <sheet name="Meta 7 CLS" sheetId="46" r:id="rId8"/>
    <sheet name="Meta 8 PROTOCOLO TP" sheetId="47" r:id="rId9"/>
    <sheet name="Meta 9 ATENCIONES DUPLAS" sheetId="48" r:id="rId10"/>
    <sheet name="Indicadores PA" sheetId="36" r:id="rId11"/>
    <sheet name="Territorialización PA" sheetId="37" r:id="rId12"/>
    <sheet name="Instructivo" sheetId="39" state="hidden" r:id="rId13"/>
    <sheet name="Generalidades" sheetId="38" state="hidden" r:id="rId14"/>
    <sheet name="Hoja13" sheetId="32" state="hidden" r:id="rId15"/>
    <sheet name="Hoja1" sheetId="20" state="hidden" r:id="rId16"/>
  </sheets>
  <definedNames>
    <definedName name="_xlnm._FilterDatabase" localSheetId="10" hidden="1">'Indicadores PA'!$A$12:$AY$63</definedName>
    <definedName name="_xlnm.Print_Area" localSheetId="0">'Meta 1 ATENCIONES LPD'!$A$1:$AD$43</definedName>
    <definedName name="_xlnm.Print_Area" localSheetId="2">'Meta 2 SEGUIMIENTO LPD'!$A$1:$AD$39</definedName>
    <definedName name="_xlnm.Print_Area" localSheetId="3">'Meta 3 OPERAR CR'!$A$1:$AD$41</definedName>
    <definedName name="_xlnm.Print_Area" localSheetId="4">'Meta 4 ATENCION CR'!$A$1:$AD$41</definedName>
    <definedName name="_xlnm.Print_Area" localSheetId="5">'Meta 5 FORTALECER SOFIA '!$A$1:$AD$45</definedName>
    <definedName name="_xlnm.Print_Area" localSheetId="6">'Meta 6 ESTRATEGIA PREVENCION'!$A$1:$AD$45</definedName>
    <definedName name="_xlnm.Print_Area" localSheetId="7">'Meta 7 CLS'!$A$1:$AD$43</definedName>
    <definedName name="_xlnm.Print_Area" localSheetId="8">'Meta 8 PROTOCOLO TP'!$A$1:$AD$41</definedName>
    <definedName name="_xlnm.Print_Area" localSheetId="9">'Meta 9 ATENCIONES DUPLAS'!$A$1:$AD$43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25" i="41" l="1"/>
  <c r="AT60" i="36" l="1"/>
  <c r="AU60" i="36" s="1"/>
  <c r="AT14" i="36"/>
  <c r="AU14" i="36" s="1"/>
  <c r="AT13" i="36"/>
  <c r="P35" i="42"/>
  <c r="AL33" i="37"/>
  <c r="AT57" i="36" l="1"/>
  <c r="AT56" i="36"/>
  <c r="AT55" i="36"/>
  <c r="AT58" i="36"/>
  <c r="L21" i="36" l="1"/>
  <c r="L20" i="36"/>
  <c r="L16" i="36"/>
  <c r="AC22" i="43"/>
  <c r="AD23" i="43" s="1"/>
  <c r="F3" i="20"/>
  <c r="J3" i="20"/>
  <c r="N3" i="20"/>
  <c r="F4" i="20"/>
  <c r="J4" i="20"/>
  <c r="N4" i="20"/>
  <c r="F5" i="20"/>
  <c r="J5" i="20"/>
  <c r="F6" i="20"/>
  <c r="J6" i="20"/>
  <c r="F7" i="20"/>
  <c r="J7" i="20"/>
  <c r="F8" i="20"/>
  <c r="S11" i="37"/>
  <c r="AX32" i="37"/>
  <c r="AY11" i="37"/>
  <c r="S12" i="37"/>
  <c r="AY12" i="37"/>
  <c r="S13" i="37"/>
  <c r="AY13" i="37"/>
  <c r="S14" i="37"/>
  <c r="S32" i="37" s="1"/>
  <c r="AY14" i="37"/>
  <c r="S15" i="37"/>
  <c r="AY15" i="37"/>
  <c r="S16" i="37"/>
  <c r="AY16" i="37"/>
  <c r="S17" i="37"/>
  <c r="AY17" i="37"/>
  <c r="S18" i="37"/>
  <c r="AY18" i="37"/>
  <c r="S19" i="37"/>
  <c r="AY19" i="37"/>
  <c r="S20" i="37"/>
  <c r="AY20" i="37"/>
  <c r="S21" i="37"/>
  <c r="AY21" i="37"/>
  <c r="S22" i="37"/>
  <c r="AY22" i="37"/>
  <c r="S23" i="37"/>
  <c r="AY23" i="37"/>
  <c r="S24" i="37"/>
  <c r="AY24" i="37"/>
  <c r="S25" i="37"/>
  <c r="AY25" i="37"/>
  <c r="S26" i="37"/>
  <c r="AY26" i="37"/>
  <c r="S27" i="37"/>
  <c r="AY27" i="37"/>
  <c r="S28" i="37"/>
  <c r="AY28" i="37"/>
  <c r="S29" i="37"/>
  <c r="AY29" i="37"/>
  <c r="S30" i="37"/>
  <c r="AY30" i="37"/>
  <c r="S31" i="37"/>
  <c r="AY31" i="37"/>
  <c r="B32" i="37"/>
  <c r="C32" i="37"/>
  <c r="D32" i="37"/>
  <c r="E32" i="37"/>
  <c r="F32" i="37"/>
  <c r="G32" i="37"/>
  <c r="H32" i="37"/>
  <c r="I32" i="37"/>
  <c r="J32" i="37"/>
  <c r="K32" i="37"/>
  <c r="L32" i="37"/>
  <c r="M32" i="37"/>
  <c r="N32" i="37"/>
  <c r="O32" i="37"/>
  <c r="P32" i="37"/>
  <c r="Q32" i="37"/>
  <c r="R32" i="37"/>
  <c r="T32" i="37"/>
  <c r="U32" i="37"/>
  <c r="V32" i="37"/>
  <c r="W32" i="37"/>
  <c r="X32" i="37"/>
  <c r="Y32" i="37"/>
  <c r="Z32" i="37"/>
  <c r="AA32" i="37"/>
  <c r="AB32" i="37"/>
  <c r="AC32" i="37"/>
  <c r="AD32" i="37"/>
  <c r="AE32" i="37"/>
  <c r="AH32" i="37"/>
  <c r="AI32" i="37"/>
  <c r="AJ32" i="37"/>
  <c r="AK32" i="37"/>
  <c r="AL32" i="37"/>
  <c r="AM32" i="37"/>
  <c r="AN32" i="37"/>
  <c r="AO32" i="37"/>
  <c r="AP32" i="37"/>
  <c r="AQ32" i="37"/>
  <c r="AR32" i="37"/>
  <c r="AS32" i="37"/>
  <c r="AT32" i="37"/>
  <c r="AU32" i="37"/>
  <c r="AV32" i="37"/>
  <c r="AW32" i="37"/>
  <c r="AZ32" i="37"/>
  <c r="BA32" i="37"/>
  <c r="BB32" i="37"/>
  <c r="BC32" i="37"/>
  <c r="BD32" i="37"/>
  <c r="BE32" i="37"/>
  <c r="BF32" i="37"/>
  <c r="BG32" i="37"/>
  <c r="BH32" i="37"/>
  <c r="BI32" i="37"/>
  <c r="BJ32" i="37"/>
  <c r="BK32" i="37"/>
  <c r="R37" i="37"/>
  <c r="S37" i="37"/>
  <c r="AX37" i="37"/>
  <c r="AX58" i="37" s="1"/>
  <c r="AY37" i="37"/>
  <c r="R38" i="37"/>
  <c r="S38" i="37"/>
  <c r="AX38" i="37"/>
  <c r="AY38" i="37"/>
  <c r="R39" i="37"/>
  <c r="R58" i="37" s="1"/>
  <c r="S39" i="37"/>
  <c r="AX39" i="37"/>
  <c r="AY39" i="37"/>
  <c r="R40" i="37"/>
  <c r="S40" i="37"/>
  <c r="S58" i="37" s="1"/>
  <c r="AX40" i="37"/>
  <c r="AY40" i="37"/>
  <c r="R41" i="37"/>
  <c r="S41" i="37"/>
  <c r="AX41" i="37"/>
  <c r="AY41" i="37"/>
  <c r="R42" i="37"/>
  <c r="S42" i="37"/>
  <c r="AX42" i="37"/>
  <c r="AY42" i="37"/>
  <c r="R43" i="37"/>
  <c r="S43" i="37"/>
  <c r="AX43" i="37"/>
  <c r="AY43" i="37"/>
  <c r="R44" i="37"/>
  <c r="S44" i="37"/>
  <c r="AX44" i="37"/>
  <c r="AY44" i="37"/>
  <c r="R45" i="37"/>
  <c r="S45" i="37"/>
  <c r="AX45" i="37"/>
  <c r="AY45" i="37"/>
  <c r="R46" i="37"/>
  <c r="S46" i="37"/>
  <c r="AX46" i="37"/>
  <c r="AY46" i="37"/>
  <c r="R47" i="37"/>
  <c r="S47" i="37"/>
  <c r="AX47" i="37"/>
  <c r="AY47" i="37"/>
  <c r="AY58" i="37" s="1"/>
  <c r="R48" i="37"/>
  <c r="S48" i="37"/>
  <c r="AX48" i="37"/>
  <c r="AY48" i="37"/>
  <c r="R49" i="37"/>
  <c r="S49" i="37"/>
  <c r="AX49" i="37"/>
  <c r="AY49" i="37"/>
  <c r="R50" i="37"/>
  <c r="S50" i="37"/>
  <c r="AX50" i="37"/>
  <c r="AY50" i="37"/>
  <c r="R51" i="37"/>
  <c r="S51" i="37"/>
  <c r="AX51" i="37"/>
  <c r="AY51" i="37"/>
  <c r="R52" i="37"/>
  <c r="S52" i="37"/>
  <c r="AX52" i="37"/>
  <c r="AY52" i="37"/>
  <c r="R53" i="37"/>
  <c r="S53" i="37"/>
  <c r="AX53" i="37"/>
  <c r="AY53" i="37"/>
  <c r="R54" i="37"/>
  <c r="S54" i="37"/>
  <c r="AX54" i="37"/>
  <c r="AY54" i="37"/>
  <c r="R55" i="37"/>
  <c r="S55" i="37"/>
  <c r="AX55" i="37"/>
  <c r="AY55" i="37"/>
  <c r="R56" i="37"/>
  <c r="S56" i="37"/>
  <c r="AX56" i="37"/>
  <c r="AY56" i="37"/>
  <c r="R57" i="37"/>
  <c r="S57" i="37"/>
  <c r="AX57" i="37"/>
  <c r="AY57" i="37"/>
  <c r="B58" i="37"/>
  <c r="C58" i="37"/>
  <c r="D58" i="37"/>
  <c r="E58" i="37"/>
  <c r="F58" i="37"/>
  <c r="G58" i="37"/>
  <c r="H58" i="37"/>
  <c r="I58" i="37"/>
  <c r="J58" i="37"/>
  <c r="K58" i="37"/>
  <c r="L58" i="37"/>
  <c r="M58" i="37"/>
  <c r="N58" i="37"/>
  <c r="O58" i="37"/>
  <c r="P58" i="37"/>
  <c r="Q58" i="37"/>
  <c r="T58" i="37"/>
  <c r="U58" i="37"/>
  <c r="V58" i="37"/>
  <c r="W58" i="37"/>
  <c r="X58" i="37"/>
  <c r="Y58" i="37"/>
  <c r="Z58" i="37"/>
  <c r="AA58" i="37"/>
  <c r="AB58" i="37"/>
  <c r="AC58" i="37"/>
  <c r="AD58" i="37"/>
  <c r="AE58" i="37"/>
  <c r="AH58" i="37"/>
  <c r="AI58" i="37"/>
  <c r="AJ58" i="37"/>
  <c r="AK58" i="37"/>
  <c r="AL58" i="37"/>
  <c r="AM58" i="37"/>
  <c r="AN58" i="37"/>
  <c r="AO58" i="37"/>
  <c r="AP58" i="37"/>
  <c r="AQ58" i="37"/>
  <c r="AR58" i="37"/>
  <c r="AS58" i="37"/>
  <c r="AT58" i="37"/>
  <c r="AU58" i="37"/>
  <c r="AV58" i="37"/>
  <c r="AW58" i="37"/>
  <c r="AZ58" i="37"/>
  <c r="BA58" i="37"/>
  <c r="BB58" i="37"/>
  <c r="BC58" i="37"/>
  <c r="BD58" i="37"/>
  <c r="BE58" i="37"/>
  <c r="BF58" i="37"/>
  <c r="BG58" i="37"/>
  <c r="BH58" i="37"/>
  <c r="BI58" i="37"/>
  <c r="BJ58" i="37"/>
  <c r="BK58" i="37"/>
  <c r="AU13" i="36"/>
  <c r="AT15" i="36"/>
  <c r="AU15" i="36" s="1"/>
  <c r="AT16" i="36"/>
  <c r="AU16" i="36" s="1"/>
  <c r="AT17" i="36"/>
  <c r="AU17" i="36" s="1"/>
  <c r="AT18" i="36"/>
  <c r="AU18" i="36" s="1"/>
  <c r="AT19" i="36"/>
  <c r="AU19" i="36" s="1"/>
  <c r="AT20" i="36"/>
  <c r="AU20" i="36" s="1"/>
  <c r="AT21" i="36"/>
  <c r="AU21" i="36" s="1"/>
  <c r="AT22" i="36"/>
  <c r="AT23" i="36"/>
  <c r="AT24" i="36"/>
  <c r="AT25" i="36"/>
  <c r="AT26" i="36"/>
  <c r="AT27" i="36"/>
  <c r="AH28" i="36"/>
  <c r="AT28" i="36" s="1"/>
  <c r="AT29" i="36"/>
  <c r="AT30" i="36"/>
  <c r="AT31" i="36"/>
  <c r="AT32" i="36"/>
  <c r="AT33" i="36"/>
  <c r="AT34" i="36"/>
  <c r="AT35" i="36"/>
  <c r="AT36" i="36"/>
  <c r="AT37" i="36"/>
  <c r="AT38" i="36"/>
  <c r="AT39" i="36"/>
  <c r="AT40" i="36"/>
  <c r="AT41" i="36"/>
  <c r="AT42" i="36"/>
  <c r="AT43" i="36"/>
  <c r="AT44" i="36"/>
  <c r="AT45" i="36"/>
  <c r="AT46" i="36"/>
  <c r="AT47" i="36"/>
  <c r="AT48" i="36"/>
  <c r="AT49" i="36"/>
  <c r="AT50" i="36"/>
  <c r="AT51" i="36"/>
  <c r="AT52" i="36"/>
  <c r="AT53" i="36"/>
  <c r="AT54" i="36"/>
  <c r="AU55" i="36"/>
  <c r="AU56" i="36"/>
  <c r="AU57" i="36"/>
  <c r="AU58" i="36"/>
  <c r="AT59" i="36"/>
  <c r="AU59" i="36" s="1"/>
  <c r="O22" i="48"/>
  <c r="AC22" i="48"/>
  <c r="C23" i="48"/>
  <c r="O23" i="48" s="1"/>
  <c r="P23" i="48" s="1"/>
  <c r="AC23" i="48"/>
  <c r="AD23" i="48" s="1"/>
  <c r="O24" i="48"/>
  <c r="AC24" i="48"/>
  <c r="O25" i="48"/>
  <c r="P25" i="48" s="1"/>
  <c r="AC25" i="48"/>
  <c r="P30" i="48"/>
  <c r="P34" i="48"/>
  <c r="P35" i="48"/>
  <c r="P38" i="48"/>
  <c r="P39" i="48"/>
  <c r="P40" i="48"/>
  <c r="P41" i="48"/>
  <c r="P42" i="48"/>
  <c r="P43" i="48"/>
  <c r="C22" i="47"/>
  <c r="O22" i="47"/>
  <c r="AC22" i="47"/>
  <c r="C23" i="47"/>
  <c r="O23" i="47"/>
  <c r="AC23" i="47"/>
  <c r="AD23" i="47" s="1"/>
  <c r="O24" i="47"/>
  <c r="AC24" i="47"/>
  <c r="C25" i="47"/>
  <c r="O25" i="47"/>
  <c r="AC25" i="47"/>
  <c r="P30" i="47"/>
  <c r="P35" i="47"/>
  <c r="P38" i="47"/>
  <c r="P39" i="47"/>
  <c r="P40" i="47"/>
  <c r="P41" i="47"/>
  <c r="O22" i="46"/>
  <c r="AC22" i="46"/>
  <c r="C23" i="46"/>
  <c r="O23" i="46"/>
  <c r="P23" i="46" s="1"/>
  <c r="AC23" i="46"/>
  <c r="AD23" i="46" s="1"/>
  <c r="O24" i="46"/>
  <c r="AC24" i="46"/>
  <c r="O25" i="46"/>
  <c r="P25" i="46"/>
  <c r="AC25" i="46"/>
  <c r="P30" i="46"/>
  <c r="P38" i="46"/>
  <c r="P39" i="46"/>
  <c r="P40" i="46"/>
  <c r="P41" i="46"/>
  <c r="P42" i="46"/>
  <c r="P43" i="46"/>
  <c r="O22" i="45"/>
  <c r="AC22" i="45"/>
  <c r="C23" i="45"/>
  <c r="O23" i="45" s="1"/>
  <c r="P23" i="45" s="1"/>
  <c r="AC23" i="45"/>
  <c r="O24" i="45"/>
  <c r="AC24" i="45"/>
  <c r="O25" i="45"/>
  <c r="P25" i="45" s="1"/>
  <c r="AC25" i="45"/>
  <c r="P30" i="45"/>
  <c r="P35" i="45"/>
  <c r="P38" i="45"/>
  <c r="P39" i="45"/>
  <c r="P40" i="45"/>
  <c r="P41" i="45"/>
  <c r="P42" i="45"/>
  <c r="P43" i="45"/>
  <c r="P44" i="45"/>
  <c r="P45" i="45"/>
  <c r="O22" i="44"/>
  <c r="AC22" i="44"/>
  <c r="C23" i="44"/>
  <c r="O23" i="44" s="1"/>
  <c r="P23" i="44" s="1"/>
  <c r="AC23" i="44"/>
  <c r="AD23" i="44" s="1"/>
  <c r="O24" i="44"/>
  <c r="AC24" i="44"/>
  <c r="O25" i="44"/>
  <c r="P25" i="44" s="1"/>
  <c r="AC25" i="44"/>
  <c r="P30" i="44"/>
  <c r="P35" i="44"/>
  <c r="P38" i="44"/>
  <c r="P39" i="44"/>
  <c r="P40" i="44"/>
  <c r="P41" i="44"/>
  <c r="P42" i="44"/>
  <c r="P43" i="44"/>
  <c r="P44" i="44"/>
  <c r="P45" i="44"/>
  <c r="O22" i="43"/>
  <c r="C23" i="43"/>
  <c r="O23" i="43" s="1"/>
  <c r="AC23" i="43"/>
  <c r="O24" i="43"/>
  <c r="AC24" i="43"/>
  <c r="O25" i="43"/>
  <c r="AC25" i="43"/>
  <c r="P30" i="43"/>
  <c r="P34" i="43"/>
  <c r="P35" i="43"/>
  <c r="P38" i="43"/>
  <c r="P39" i="43"/>
  <c r="P40" i="43"/>
  <c r="P41" i="43"/>
  <c r="O22" i="42"/>
  <c r="AC22" i="42"/>
  <c r="C23" i="42"/>
  <c r="O23" i="42" s="1"/>
  <c r="P23" i="42" s="1"/>
  <c r="AC23" i="42"/>
  <c r="O24" i="42"/>
  <c r="AC24" i="42"/>
  <c r="O25" i="42"/>
  <c r="P25" i="42" s="1"/>
  <c r="AC25" i="42"/>
  <c r="P30" i="42"/>
  <c r="P38" i="42"/>
  <c r="P39" i="42"/>
  <c r="P40" i="42"/>
  <c r="P41" i="42"/>
  <c r="O22" i="41"/>
  <c r="AC22" i="41"/>
  <c r="C23" i="41"/>
  <c r="O23" i="41" s="1"/>
  <c r="P23" i="41" s="1"/>
  <c r="AC23" i="41"/>
  <c r="AD23" i="41" s="1"/>
  <c r="O24" i="41"/>
  <c r="AC24" i="41"/>
  <c r="O25" i="41"/>
  <c r="P30" i="41"/>
  <c r="P34" i="41"/>
  <c r="P35" i="41"/>
  <c r="P38" i="41"/>
  <c r="P39" i="41"/>
  <c r="P24" i="1"/>
  <c r="P28" i="1"/>
  <c r="P29" i="1"/>
  <c r="P32" i="1"/>
  <c r="P33" i="1"/>
  <c r="P34" i="1"/>
  <c r="P35" i="1"/>
  <c r="P36" i="1"/>
  <c r="P37" i="1"/>
  <c r="P38" i="1"/>
  <c r="P39" i="1"/>
  <c r="O22" i="40"/>
  <c r="AG22" i="40" s="1"/>
  <c r="AC22" i="40"/>
  <c r="AD23" i="40" s="1"/>
  <c r="C23" i="40"/>
  <c r="O23" i="40"/>
  <c r="P23" i="40" s="1"/>
  <c r="AC23" i="40"/>
  <c r="O24" i="40"/>
  <c r="AG24" i="40" s="1"/>
  <c r="AC24" i="40"/>
  <c r="O25" i="40"/>
  <c r="AG25" i="40" s="1"/>
  <c r="AC25" i="40"/>
  <c r="P30" i="40"/>
  <c r="P34" i="40"/>
  <c r="P35" i="40"/>
  <c r="P38" i="40"/>
  <c r="P39" i="40"/>
  <c r="P40" i="40"/>
  <c r="P41" i="40"/>
  <c r="P42" i="40"/>
  <c r="P43" i="40"/>
  <c r="P25" i="41"/>
  <c r="AD25" i="40" l="1"/>
  <c r="AD23" i="45"/>
  <c r="AD25" i="44"/>
  <c r="AH22" i="40"/>
  <c r="AY32" i="37"/>
  <c r="AD25" i="48"/>
  <c r="AD25" i="47"/>
  <c r="AD25" i="46"/>
  <c r="AD25" i="45"/>
  <c r="AD25" i="43"/>
  <c r="AD23" i="42"/>
  <c r="AD25" i="42"/>
  <c r="AH24" i="40"/>
  <c r="AD25" i="41"/>
  <c r="AH25" i="40"/>
  <c r="P25" i="40"/>
  <c r="AH23" i="40"/>
  <c r="AG23"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0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0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Y33" authorId="0" shapeId="0" xr:uid="{00000000-0006-0000-00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9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9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Y33" authorId="0" shapeId="0" xr:uid="{00000000-0006-0000-09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V5" authorId="0" shapeId="0" xr:uid="{00000000-0006-0000-0A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W5" authorId="0" shapeId="0" xr:uid="{00000000-0006-0000-0A00-000002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A00-000003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A00-000004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A00-000005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A00-000006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A00-000007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11" authorId="0" shapeId="0" xr:uid="{00000000-0006-0000-0A00-000008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11" authorId="0" shapeId="0" xr:uid="{00000000-0006-0000-0A00-000009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T11" authorId="0" shapeId="0" xr:uid="{00000000-0006-0000-0A00-00000A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1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1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1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2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2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Y33" authorId="0" shapeId="0" xr:uid="{00000000-0006-0000-02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3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3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Y33" authorId="0" shapeId="0" xr:uid="{00000000-0006-0000-03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4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4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Y33" authorId="0" shapeId="0" xr:uid="{00000000-0006-0000-04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5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5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Y33" authorId="0" shapeId="0" xr:uid="{00000000-0006-0000-05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6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6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Y33" authorId="0" shapeId="0" xr:uid="{00000000-0006-0000-06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7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7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Y33" authorId="0" shapeId="0" xr:uid="{00000000-0006-0000-07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8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8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Y33" authorId="0" shapeId="0" xr:uid="{00000000-0006-0000-08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sharedStrings.xml><?xml version="1.0" encoding="utf-8"?>
<sst xmlns="http://schemas.openxmlformats.org/spreadsheetml/2006/main" count="2595" uniqueCount="771">
  <si>
    <t>SECRETARÍA DISTRITAL DE LA MUJER</t>
  </si>
  <si>
    <t>Código: DE-FO-5</t>
  </si>
  <si>
    <t xml:space="preserve">DIRECCIONAMIENTO ESTRATEGICO </t>
  </si>
  <si>
    <t>Versión: 09</t>
  </si>
  <si>
    <t xml:space="preserve">FORMULACIÓN Y SEGUIMIENTO  PLAN DE ACCIÓN </t>
  </si>
  <si>
    <t>Fecha de Emisión: 10/01/2023</t>
  </si>
  <si>
    <t>Página 1 de 3</t>
  </si>
  <si>
    <t>PERIODO REPORTADO</t>
  </si>
  <si>
    <t>MAY</t>
  </si>
  <si>
    <t>FECHA DE REPORTE</t>
  </si>
  <si>
    <t>TIPO DE REPORTE</t>
  </si>
  <si>
    <t>FORMULACION</t>
  </si>
  <si>
    <t>ACTUALIZACION</t>
  </si>
  <si>
    <t>SEGUIMIENTO</t>
  </si>
  <si>
    <t>X</t>
  </si>
  <si>
    <t>NOMBRE DEL PROYECTO</t>
  </si>
  <si>
    <t xml:space="preserve">Fortalecimiento a la implementación del Sistema Distrital de Protección integral a las mujeres víctimas de violencias –SOFIA en Bogotá.  </t>
  </si>
  <si>
    <t>PROPÓSITO</t>
  </si>
  <si>
    <t>Número 3. Inspirar confianza y legitimidad para vivir sin miedo y ser epicentro de cultura ciudadana, paz y reconciliación.</t>
  </si>
  <si>
    <t>LOGRO</t>
  </si>
  <si>
    <t>Reducir la aceptación cultural e institucional del machismo y las violencias contra las mujeres, y garantizar el acceso efectivo a la justicia</t>
  </si>
  <si>
    <t>PROGRAMA</t>
  </si>
  <si>
    <t>40 Más mujeres viven una vida libre de violencias, se sienten seguras y acceden con confianza al sistema de justicia.</t>
  </si>
  <si>
    <t>DESCRIPCIÓN DE LA META (ACTIVIDAD MGA)</t>
  </si>
  <si>
    <t>Realizar 115.103 atenciones efectivas a través de la Línea Púrpura Distrital</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</si>
  <si>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</si>
  <si>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</si>
  <si>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</si>
  <si>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</si>
  <si>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</si>
  <si>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</si>
  <si>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</si>
  <si>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MAR</t>
  </si>
  <si>
    <t>ABR</t>
  </si>
  <si>
    <t>JUN</t>
  </si>
  <si>
    <t>JUL</t>
  </si>
  <si>
    <t>AGO</t>
  </si>
  <si>
    <t>SEP</t>
  </si>
  <si>
    <t>OCT</t>
  </si>
  <si>
    <t>NOV</t>
  </si>
  <si>
    <t>DIC</t>
  </si>
  <si>
    <t>TOTAL</t>
  </si>
  <si>
    <t>AVANCE</t>
  </si>
  <si>
    <t>PROGRAMACION DE COMPROMISOS</t>
  </si>
  <si>
    <t>COMPROMISOS</t>
  </si>
  <si>
    <t>PROGRAMACION DE GIROS</t>
  </si>
  <si>
    <t>GIROS</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</si>
  <si>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</si>
  <si>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</si>
  <si>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</si>
  <si>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</si>
  <si>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</si>
  <si>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REPORTE METAS VIGENCIA (Ejecución vigencia)</t>
  </si>
  <si>
    <t xml:space="preserve">DESCRIPCIÓN DE LA META (ACTIVIDAD) </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</si>
  <si>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</si>
  <si>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</si>
  <si>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</si>
  <si>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</si>
  <si>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</si>
  <si>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</si>
  <si>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</si>
  <si>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</si>
  <si>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No se presentaron retrasos</t>
  </si>
  <si>
    <t xml:space="preserve">La atención realizada por parte de la Línea Púrpura Distrital, contribuyó en gran medida en el conocimiento y reconocimiento de las ciudadanas sobre la exigibilidad de sus derechos, a identificar los trámites que se deben adelantar ante las entidades competentes, conocer e identificar factores de riesgo y prácticas de auto protección, así como los servicios disponibles para la garantía de sus derechos y la contribuición en la prevención de nuevos hechos de violencias contra las mujeres.
La implementación y consolidación de la Agencia MUJ, ha posibilitado avanzar en garantizar una atención de urgencias y emergencias para casos de mujeres víctimas de violencia, acorde con los protocolos y procedimientos establecidos, con enfoque de género y de manera articulada con las demás agencias de la Línea 123 evitando así re-victimización. Bajo este marco, a través de la móvil mujer, las mujeres cuentan con un recurso de respuesta oportuna en situaciones de riesgo de feminicidio permitiendo generar acciones rápidas de atención y protección. Asimismo, el abordaje psico-jurídico de la móvil mujer promueve en las mujeres la capacidad de toma de decisiones, así como la identificación de la situación de riesgo, y mecanismos de activación de rutas para salvaguardar su vida. </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</si>
  <si>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</si>
  <si>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</si>
  <si>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</si>
  <si>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</si>
  <si>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</si>
  <si>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</si>
  <si>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</si>
  <si>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</si>
  <si>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</si>
  <si>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</si>
  <si>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</si>
  <si>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</si>
  <si>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</si>
  <si>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</si>
  <si>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</si>
  <si>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</si>
  <si>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</si>
  <si>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</si>
  <si>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</si>
  <si>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</si>
  <si>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 xml:space="preserve">1. Brindar orientación psicosocial y con elementos socio jurídicos, así como información en la ruta de atención a mujeres víctimas de violencias a tráves de la Línea Púrpura Distrital "Mujeres que escuchan mujeres". </t>
  </si>
  <si>
    <t>2. Fortalecer la respuesta de atención en emergencia a través de la implementación de la Agencia Muj en el marco de la integración de la Secretaría Distrital de la Mujer con el Número Único de Seguridad y Emergencias - NUSE.</t>
  </si>
  <si>
    <t>3. Brindar atención psico jurídica en emergencia a través de la Agencia Muj en el marco de la integración de la Secretaría Distrital de la Mujer con el Número Único de Seguridad y Emergencias - NUSE</t>
  </si>
  <si>
    <t>Código: DE-FO-05</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</si>
  <si>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</si>
  <si>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</si>
  <si>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</si>
  <si>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</si>
  <si>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</si>
  <si>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</si>
  <si>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</si>
  <si>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</si>
  <si>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</si>
  <si>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</si>
  <si>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</si>
  <si>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</si>
  <si>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</si>
  <si>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Avances y Logros (2.000 caracteres)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</si>
  <si>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</si>
  <si>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</si>
  <si>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</si>
  <si>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</si>
  <si>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*Incluir tantas filas sean necesarias</t>
  </si>
  <si>
    <t>Realizar seguimiento al 100% de los casos reportados en la Línea Purpura Distrital</t>
  </si>
  <si>
    <t>Los seguimientos realizados a través de la Línea Púrpura Distrital "Mujeres que Escuchan Mujeres" permitieron identificar los avances y dificultades que enfrentan las mujeres en la dinamización de las rutas de atención, así como minimizar los impactos psicosociales generados por los procesos administrativos o penales de exigibilidad de sus derechos.</t>
  </si>
  <si>
    <t>4. Realizar seguimientos efectivos a mujeres víctimas de violencias con posible riesgo de feminicidio a través de la Línea Púrpura Distrital "Mujeres que Escuchan Mujeres"</t>
  </si>
  <si>
    <t xml:space="preserve">Operar 6 casas refugio para mujeres víctimas de violencia y personas a cargo </t>
  </si>
  <si>
    <t xml:space="preserve"> Operar 6 casas refugio para mujeres víctimas de violencia y personas a cargo </t>
  </si>
  <si>
    <t xml:space="preserve">Todas las mujeres y sistemas familiares que ingresaron a Casas Refugio durante el período recibieron acogida y atención integral e ininterrumpida a través de acompañamiento psicosocial y la orientación, asesoría y/o representación jurídica, así como el apoyo de las áreas de pedagogía, trabajo social, primeros auxilios y nutrición a través de atención individual, familiar y acciones colectivas, de acuerdo con la modalidad de acogida y acorde con sus necesidades y condiciones. </t>
  </si>
  <si>
    <t>5. Realizar la supervisión administrativa, financiera y contable de las Casas Refugio en operación.</t>
  </si>
  <si>
    <t>6. Brindar lineamientos técnicos a los operadores de las Casas Refugio para la adecuada implementación del modelo en sus diferentes modalidades.</t>
  </si>
  <si>
    <t>Realizar atención al 100% de personas (Mujeres víctimas de violencia y personas a cargo) acogidas en Casa Refugio</t>
  </si>
  <si>
    <t>Realizar atención al 100% de personas (mujeres víctimas de violencia y personas a cargo) acogidas en las Casas Refugio.</t>
  </si>
  <si>
    <t>Las mujeres y sistemas familiares que ingresaron a Casas Refugio, recibieron acogida y atención integral a través de acompañamiento psicosocial y la orientación, asesoría y/o representación jurídica, así como apoyo de las áreas de pedagogía, trabajo social, primeros auxilios y nutrición a través de la atención individual, familiar y acciones colectivas.</t>
  </si>
  <si>
    <t>7. Tramitar las solicitudes de cupo recibidas en el correo institucional de la estrategia de Casas Refugio.</t>
  </si>
  <si>
    <t>8. Brindar acogida a mujeres víctimas de violencia y sus personas a cargo en las Casa Refugio.</t>
  </si>
  <si>
    <t>Fortalecer los 4 componentes del Sistema SOFIA</t>
  </si>
  <si>
    <t xml:space="preserve">Fortalecer los 4 componentes del Sistema SOFIA </t>
  </si>
  <si>
    <t>Con el fortalecimiento de los componentes del Sistema SOFIA se aporta al goce efectivo del derecho a una vida libre de violencias para las mujeres habitantes del territorio urbano y rural de Bogotá, contribuyendo con la desnaturalización de las violencias, la prevención del delito de feminicidio, así como con la eliminación de barreras de acceso a la oferta de medidas de prevención, protección, atención y sanción de las violencias contra las mujeres, tanto en el espacio público como en el privado, mitigando que cualquier acción u omisión por parte del Estado cause daño o sufrimiento a las mujeres por el hecho de ser mujeres.
Desde el componente de prevención, se ha contribuido a la reducción de la exposición de las mujeres a ser víctimas de múltiples expresiones de las violencias en los ámbitos público y privado, garantizando acciones de coordinación interinstitucional dirigidas a la sensibilización y capacitación; el cambio cultural; la identificación, caracterización, prevención y seguimiento de factores de riesgo para las mujeres y el reconocimiento y exigibilidad del derecho de las mujeres a una vida libre de violencias.</t>
  </si>
  <si>
    <t xml:space="preserve">9. Realizar procesos de sensibilización y formación para el fortalecimiento de capacidades a servidoras y servidores de entidades con presencia en el Distrito Capital, frente a la garantía del derecho de las mujeres a una vida libre de violencias y la atención integral a las víctimas de diferentes modalidades de violencias contra las mujeres. </t>
  </si>
  <si>
    <t xml:space="preserve">10. Participar o convocar espacios de articulación y coordinación de acciones estratégicas para la prevención, atención y sanción de las violencias contra las mujeres en el Distrito Capital, según los lineamientos técnicos y operativos para el funcionamiento y la implementación del Sistema SOFIA. </t>
  </si>
  <si>
    <t>11. Desarrollar acciones de divulgación y visibilización orientadas a la prevención de las violencias contra las mujeres, así como a la sensibilización de la sociedad en general para el reconocimiento del derecho de las mujeres a una vida libre de violencias.</t>
  </si>
  <si>
    <t>12. Brindar asistencia técnica para el desarrollo de acciones de fortalecimiento de los componentes del Sistema SOFIA</t>
  </si>
  <si>
    <t>Implementar una estrategia de Prevención de Riesgo de feminicidio</t>
  </si>
  <si>
    <t>Hacer seguimiento socio jurídico y psicosocial a las mujeres en riesgo de feminicidio e impulsar acciones interinstitucionales para la atención oportuna de las víctimas, la afirmación de sus derechos y la superación de barreras que limiten su derecho a una vida libre de violencias, permite prevenir la materialización del feminicidio y contribuir a la garantía del derecho de las mujeres a vivir libres de violencias.
Adicionalmente, la atención a mujeres que llegaron a los servicios de salud -principalmente de urgencias- de las 4 IPS Priorizadas y de las 4 IPS que prestaron atención remota, buscando atención médica por hechos derivados de violencias en su contra, permitió facilitar su derecho al acceso de la administración de justicia, así como gestionar medidas que garantizaran su protección y la asistencia técnica legal brindada al personal de salud contribuyó en la cualificación de la atención brindada a las ciudadanas víctimas de VBG que acuden a los servicios de urgencias de las IPS Priorizadas.</t>
  </si>
  <si>
    <t>13. Hacer seguimiento jurídico y psicosocial periódico a mujeres en riesgo de feminicidio en Bogotá, según los casos remitidos por entidades competentes del orden nacional, distrital o local, y equipos de atención de la Secretaría Distrital de la Mujer.</t>
  </si>
  <si>
    <t>14. Articular acciones interinstitucionales para aportar a la garantía del derecho de las mujeres en riesgo de feminicidio a una vida libre de violencias, a través del Sistema Articulado de Alertas Tempranas - SAAT.</t>
  </si>
  <si>
    <t>15. Brindar atención socio-jurídica en casos que sean reportados a través de la Estrategia Intersectorial para la Prevención y Atención de Víctimas de Violencia de Género con Énfasis en Violencia Sexual y Feminicidio.</t>
  </si>
  <si>
    <t>16. Articular acciones con el sector salud para eliminar barreras de protección, atención y acceso a la justicia de las mujeres ​víctimas de violencias o en riesgo de feminicidio, con el fin de prevenir la materialización del delito.</t>
  </si>
  <si>
    <t>Dinamizar 20 consejos Locales de seguridad para las mujeres y sus respectivos planes locales de seguridad</t>
  </si>
  <si>
    <t xml:space="preserve">Se avanzó en la consolidación de un escenario (CLSM) y una herramienta (PLSM) para el abordaje de la seguridad y violencias contra las mujeres desde un enfoque de género, de derechos y diferencial, incorporando a la categoría de delitos de alto impacto a los delitos sexuales y la violencia intrafamiliar. </t>
  </si>
  <si>
    <t>17. Articular y coordinar con las Alcaldías Locales la agenda, fechas y desarrollo de las sesiones de los Consejos Locales de Seguridad para las Mujeres.</t>
  </si>
  <si>
    <t>18. Dinamizar el diseño, implementación y seguimiento de las acciones incluidas en los Planes Locales de Seguridad para las Mujeres.</t>
  </si>
  <si>
    <t xml:space="preserve">19. Liderar, articular y dinamizar acciones de prevención de violencias contra las mujeres en el espacio público y privado, en cada una de las localidades de Bogotá.  </t>
  </si>
  <si>
    <t>Implementar un protocolo de prevención, atención y seguimiento a casos de violencia en el transporte público</t>
  </si>
  <si>
    <t>La dinamización de la articulación interinstitucional busca fortalecer la identificación y prevención de violencias contra las mujeres en el transporte público</t>
  </si>
  <si>
    <t>20. Brindar atención en dupla a mujeres víctimas de violencias en el espacio y el transporte público.</t>
  </si>
  <si>
    <t xml:space="preserve">21. Acompañar técnicamente los procesos de articulación intra e interinstitucional para el impulso de acciones de prevención, atención y sanción de las violencias contra las mujeres en el espacio y el transporte público. </t>
  </si>
  <si>
    <t>Realizar 11.983 atenciones a mujeres víctimas de violencias, a través de las duplas de atención psicosocial</t>
  </si>
  <si>
    <t>El proceso de atención psicosocial facilitado por las Duplas permitió:                                      
- Promover espacios de conversación empática y reflexiva con las mujeres víctimas de violencias. 
- Promover prácticas de autocuidado en las mujeres y sus redes de apoyo. 
- Identificar sus recursos de afrontamiento. 
- Acercar la institucionalidad a las mujeres a través de la orientación de procesos, y aclaración de competencias de las entidades que hacen parte de la ruta de atención a mujeres víctimas de violencias. 
- Brindar atención integral a familiares de mujeres víctimas de feminicidio.</t>
  </si>
  <si>
    <t>22. Realizar el primer contacto efectivo con las mujeres nuevas remitidas por los diferentes equipos para atención psicosocial.</t>
  </si>
  <si>
    <t>23. Aportar a la garantía del derecho de las mujeres a una vida libre de violencias a través de las sesiones de seguimiento.</t>
  </si>
  <si>
    <t xml:space="preserve">24. Dinamizar la activación de rutas y sesiones de atención psicosocial a mujeres víctimas de violencias. </t>
  </si>
  <si>
    <t>FORMULACIÓN Y SEGUIMIENTO PLAN DE ACCIÓN</t>
  </si>
  <si>
    <t>Página 2 de 3</t>
  </si>
  <si>
    <t xml:space="preserve">PROGRAMACIÓN </t>
  </si>
  <si>
    <t>DESCRIPCIÓN CUALITATIVA DEL AVANCE MES</t>
  </si>
  <si>
    <t>DESCRIPCIÓN CUALITATIVA DEL AVANCE ACUMULADO</t>
  </si>
  <si>
    <t>RETRASOS Y FACTORES LIMITANTES PARA EL CUMPLIMIENTO</t>
  </si>
  <si>
    <t>SOLUCIONES PROPUESTAS PARA RESOLVER LOS RETRASOS Y FACTORES LIMITANTES PARA EL CUMPLIMIENTO</t>
  </si>
  <si>
    <t>PRODUCTO INSTITUCIONAL (PMR):</t>
  </si>
  <si>
    <t>1. Vida libre de Violencias y justicia con enfoque de género para las mujeres</t>
  </si>
  <si>
    <t>OBJETIVO ESTRATEGICO:</t>
  </si>
  <si>
    <t>5. Fortalecer y coordinar la respuesta institucional para la implementación del Sistema Distrital de Protección integral a las mujeres víctimas de violencias -SOFIA-, aportando a la garantía del derecho de las mujeres a una vida libre de violencias en el Distrito Capital</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</si>
  <si>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</si>
  <si>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</si>
  <si>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</si>
  <si>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</si>
  <si>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</si>
  <si>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</si>
  <si>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</si>
  <si>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</si>
  <si>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</si>
  <si>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</si>
  <si>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</si>
  <si>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</si>
  <si>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</si>
  <si>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</si>
  <si>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</si>
  <si>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</si>
  <si>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</si>
  <si>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</si>
  <si>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</si>
  <si>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</si>
  <si>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</si>
  <si>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EJECUTADA</t>
  </si>
  <si>
    <t>AVANCE %</t>
  </si>
  <si>
    <t>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</si>
  <si>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</si>
  <si>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CONSTANTE</t>
  </si>
  <si>
    <t>Porcentaje</t>
  </si>
  <si>
    <t>(Llamadas contestadas + llamadas buzón)/
Llamadas efectivas</t>
  </si>
  <si>
    <t>Trimestral</t>
  </si>
  <si>
    <t>Matriz de efectividad LPD</t>
  </si>
  <si>
    <t>No aplica</t>
  </si>
  <si>
    <t>Ampliar a 6 el modelo de operación de Casa refugio priorizando la ruralidad (Acuerdo 631/2015) y modalidad intermedia.</t>
  </si>
  <si>
    <t>325. Número de Casas Refugio en operación</t>
  </si>
  <si>
    <t>CRECIENTE</t>
  </si>
  <si>
    <t>Casas</t>
  </si>
  <si>
    <t>Sumatoria del número de casas refugio en operación, tomando como operación aquellas que cuentan con contrato suscrito</t>
  </si>
  <si>
    <t>Contratos de operación suscritos</t>
  </si>
  <si>
    <t>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</si>
  <si>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</si>
  <si>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Número</t>
  </si>
  <si>
    <t xml:space="preserve">Implementación constante de las siguientes acciones estratégicas en el marco de los componentes del Sistema SOFIA:
1. Acciones estratégicas de formación y sensibilización para el fortalecimiento de capacidades. 
2. Implementación del Sistema Articulado de Alertas Tempranas - SAAT - como estrategia para la prevención del riesgo de feminicidio.
3. Territorialización del Sistema SOFIA a través de la formulación e implementación de planes locales de seguridad para las mujeres y el desarrollo de la secretaría técnica de los Consejos Locales de Seguridad para las Mujeres.
4. Acciones estrategias para la prevención y atención de violencias en el espacio y el transporte público.
5. Atención a mujeres a través de las Duplas de atención psicosocial. </t>
  </si>
  <si>
    <t>Reportes mensuales de plan de acción del proyecto de inversión 7734</t>
  </si>
  <si>
    <t>36.Número de mujeres víctimas de violencias y su sistema familiar, acogidas y atendidas a través del modelo de Casas Refugio incluyendo modalidad intermedia de acogida y ruralidad</t>
  </si>
  <si>
    <t>SUMA</t>
  </si>
  <si>
    <t>Mujeres, hijos e hijas</t>
  </si>
  <si>
    <t xml:space="preserve">Sumatoria del número de mujeres víctimas de violencias y su sistema familiar, acogidas y atendidas a través del modelo de Casas Refugio incluyendo modalidad intermedia de acogida y ruralidad </t>
  </si>
  <si>
    <t>Mensual</t>
  </si>
  <si>
    <t>Simisional</t>
  </si>
  <si>
    <t>37.Número de atenciones a mujeres víctimas de violencias, a través de las Duplas de atención psicosocial</t>
  </si>
  <si>
    <t>Atenciones</t>
  </si>
  <si>
    <t>Sumatoria del número de atenciones a mujeres víctimas de violencias, a través de las Duplas de atención psicosocial</t>
  </si>
  <si>
    <t>De manera permanente las profesionales trabajan en  en el fortalecimiento de los mensajes y la comunicación a través de otros medios como mensajes de texto, WhatsApp y correo eléctronico; así como el ejercicio de corresponsabilidad con las mujeres y el reconocimiento de la importancia de permanecer en el proceso de atención psicosocial, acompañado de la flexibilización de los horarios que permita reducir las cancelaciones y/o atenciones fallidas</t>
  </si>
  <si>
    <t xml:space="preserve">18.Número de mujeres participantes en las actividades implementadas en el marco de los Planes Locales de Seguridad para las Mujeres </t>
  </si>
  <si>
    <t>Mujeres</t>
  </si>
  <si>
    <t xml:space="preserve">Sumatoria del número de mujeres participantes en las actividades implementadas en el marco de los Planes Locales de Seguridad para las Mujeres </t>
  </si>
  <si>
    <t>Reportes equipo Sofía Local</t>
  </si>
  <si>
    <t>32.Atenciones efectivas a través de la Línea Púrpura Distrital</t>
  </si>
  <si>
    <t>Sumatoria del número de atenciones efectivas a través de la Línea Púrpura Distrital</t>
  </si>
  <si>
    <t>47. Número de mujeres en posible riesgo de feminicidio en seguimiento jurídico y psicosocial en el marco del Sistema Articulado de Alertas Tempranas (SAAT)</t>
  </si>
  <si>
    <t>Sumatoria del número de mujeres en posible riesgo de feminicidio en seguimiento jurídico y psicosocial en el marco del Sistema Articulado de Alertas Tempranas (SAAT)</t>
  </si>
  <si>
    <t>N.A.</t>
  </si>
  <si>
    <t>Reportes equipo Sistema articulado de alertas tempranas -SAAT- para la prevención del riesgo de feminicidio en Bogotá</t>
  </si>
  <si>
    <t>48. Número de atenciones (asesorías y orientaciones) a través de la Estrategia intersectorial para la prevención y atención a víctimas de violencia de género con énfasis en violencia sexual y feminicidio.</t>
  </si>
  <si>
    <t>Sumatoria del número de atenciones (asesorías y orientaciones) a través de la Estrategia intersectorial para la prevención y atención a víctimas de violencia de género con énfasis en violencia sexual y feminicidio.</t>
  </si>
  <si>
    <t>1. Realizar 115.103 atenciones efectivas a través de la Línea Púrpura Distrital</t>
  </si>
  <si>
    <t>1. Número total de intervenciones brindadas a las mujeres a través de la Línea Púrpura Distrital "Mujeres que escuchan mujeres"</t>
  </si>
  <si>
    <t>Sumatoria del número total de intervenciones brindadas a las mujeres a través de la Línea Púrpura Distrital "Mujeres que escuchan mujeres"</t>
  </si>
  <si>
    <t>2. Número de incidentes contestados, analizados o gestionados</t>
  </si>
  <si>
    <t>Sumatoria del número de incidentes analizados o gestionados</t>
  </si>
  <si>
    <t>2. Número de incidentes direccionados para atención postemergencia</t>
  </si>
  <si>
    <t>Sumatoria del número de incidentes direccionados para atención postemergencia</t>
  </si>
  <si>
    <t xml:space="preserve">3. Número de casos recepcionados y gestionados </t>
  </si>
  <si>
    <t xml:space="preserve">Sumatoria del número  de casos recepcionados y gestionados </t>
  </si>
  <si>
    <t>3. Número total de orientaciones psico-juridicas efectivas</t>
  </si>
  <si>
    <t>Sumatoria del número total de orientaciones psico-juridicas efectivas</t>
  </si>
  <si>
    <t>3. Número de casos gestionados con intento fallido de contacto</t>
  </si>
  <si>
    <t>Sumatoria del número de casos gestionados con intento fallido de contacto</t>
  </si>
  <si>
    <t>2. Realizar seguimiento al 100% de los casos reportados en la Línea Purpura Distrital</t>
  </si>
  <si>
    <t>4. Número de seguimientos efectivos a mujeres mediante la LPD realizados (Bogotá y alertantes)</t>
  </si>
  <si>
    <t>Sumatoria del número de seguimientos efectivos a mujeres mediante la LPD realizados (Bogotá y alertantes)</t>
  </si>
  <si>
    <t>4. Número de seguimientos a llamadas desde la LPD realizados</t>
  </si>
  <si>
    <t>Sumatoria del número de seguimientos a llamadas desde la LPD realizados</t>
  </si>
  <si>
    <t>3. Operar 6 casas refugio para mujeres víctimas de violencia y personas a cargo</t>
  </si>
  <si>
    <t>5. Número de reuniones de supervisión administrativa, financiera y contable con los operadores de Casa Refugio</t>
  </si>
  <si>
    <t>Sumatoria del número de reuniones de supervisión administrativa, financiera y contable con los operadores de Casa Refugio</t>
  </si>
  <si>
    <t>Reportes equipo Casa Refugio</t>
  </si>
  <si>
    <t>6. Número de reuniones de supervisión técnica con los operadores de Casa Refugio</t>
  </si>
  <si>
    <t>Sumatoria del número de reuniones de supervisión técnica con los operadores de Casa Refugio</t>
  </si>
  <si>
    <t>4. Realizar atención al 100% de Personas (Mujeres víctimas de violencia y personas a cargo) acogidas en Casa Refugio</t>
  </si>
  <si>
    <t>7. Número de solicitudes de cupo recibidas para acogida en Casa Refugio</t>
  </si>
  <si>
    <t>Sumatoria del número de solicitudes de cupo recibidas para acogida en Casa Refugio</t>
  </si>
  <si>
    <t>7. Número de solicitudes de cupo tramitadas que cumplieron criterios de ingreso a Casa Refugio</t>
  </si>
  <si>
    <t>Sumatoria del número de solicitudes de cupo tramitadas que cumplieron criterios de ingreso a Casa Refugio</t>
  </si>
  <si>
    <t>8. Número de personas acogidas en la modalidad tradicional de Casa  Refugio que cumplen criterios de ingreso</t>
  </si>
  <si>
    <t>Sumatoria del número de personas  acogidas en la modalidad tradicional de Casa  Refugio que cumplen criterios de ingreso</t>
  </si>
  <si>
    <t>8. Número de personas acogidas en la modalidad intermedia de Casa  Refugio que cumplen criterios de ingreso</t>
  </si>
  <si>
    <t>Sumatoria del número de personas  acogidas en la modalidad intermedia de Casa  Refugio que cumplen criterios de ingreso</t>
  </si>
  <si>
    <t>8. Número de personas acogidas en la modalidad rural de Casa  Refugio que cumplen criterios de ingreso</t>
  </si>
  <si>
    <t>Sumatoria del número de personas  acogidas en la modalidad rural de Casa  Refugio que cumplen criterios de ingreso</t>
  </si>
  <si>
    <t>8. Número total de personas acogidas en las tres modalidades de Casa Refugio</t>
  </si>
  <si>
    <t>Sumatoria del número total de personas acogidas en las tres modalidades de Casa Refugio</t>
  </si>
  <si>
    <t>5. Fortalecer los 4 componentes del Sistema SOFIA</t>
  </si>
  <si>
    <t xml:space="preserve">9. Número de servidores (as) sensibilizados </t>
  </si>
  <si>
    <t>Sumatoria del número de servidores (as) sensibilizados</t>
  </si>
  <si>
    <t>Reportes equipo Sofía Distrital</t>
  </si>
  <si>
    <t>10. Número de sesiones de espacios de articulación y coordinación acompañados o con desarrollo de secretaría técnica</t>
  </si>
  <si>
    <t>Sumatoria del número de sesiones de espacios de articulación y coordinación acompañados o con desarrollo de secretaría técnica</t>
  </si>
  <si>
    <t>11. Número de acciones de divulgación y visibilización realizadas</t>
  </si>
  <si>
    <t>Sumatoria del número de acciones de divulgación y visibilización realizada</t>
  </si>
  <si>
    <t>12. Número de asistencias técnicas realizadas</t>
  </si>
  <si>
    <t>Sumatoria del número de asistencias técnicas realizadas</t>
  </si>
  <si>
    <t>6. Implementar una estrategia de Prevención de Riesgo de feminicidio</t>
  </si>
  <si>
    <t xml:space="preserve">13. Número de mujeres en riesgo de feminicidio con seguimiento jurídico y/o psicosocial 	</t>
  </si>
  <si>
    <t xml:space="preserve">Sumatoria del número de mujeres en riesgo de feminicidio con seguimiento jurídico y/o psicosocial </t>
  </si>
  <si>
    <t>14. Número de sesiones y/o espacios de articulación interinstitucional a nivel distrital y local en el marco del Sistema Articulado de Alertas Tempranas</t>
  </si>
  <si>
    <t>Sumatoria del número de sesiones y/o espacios de articulación interinstitucional a nivel distrital y local en el marco del Sistema Articulado de Alertas Tempranas</t>
  </si>
  <si>
    <t>15. Número de atenciones (asesorías, orientaciones y seguimientos) a través de la Estrategia intersectorial para la prevención y atención a víctimas de violencia de género con énfasis en violencia sexual y feminicidio.</t>
  </si>
  <si>
    <t>Sumatoria del número de atenciones (asesorías, orientaciones y seguimientos) a través de la Estrategia intersectorial para la prevención y atención a víctimas de violencia de género con énfasis en violencia sexual y feminicidio.</t>
  </si>
  <si>
    <t>16. Número de sesiones/espacios de trabajo realizados con el sector salud.</t>
  </si>
  <si>
    <t>Sumatoria del número de sesiones/espacios de trabajo realizados con el sector salud.</t>
  </si>
  <si>
    <t>Reportes equipo Estrategia intersectorial para la prevención y atención de las violencias contra las mujeres con énfasis en violencia sexual y feminicidio</t>
  </si>
  <si>
    <t>7. Dinamizar 20 consejos Locales de seguridad para las mujeres y sus respectivos planes locales de seguridad</t>
  </si>
  <si>
    <t xml:space="preserve">17. Número de Consejos Locales de Seguridad para las Mujeres realizados </t>
  </si>
  <si>
    <t xml:space="preserve">Sumatoria del número de Consejos Locales de Seguridad para las Mujeres realizados </t>
  </si>
  <si>
    <t>18. Número de Mesas Técnicas con entidades locales y organizaciones de mujeres realizadas para el diseño, implementación y seguimiento de las acciones de los Planes Locales de Seguridad para las Mujeres</t>
  </si>
  <si>
    <t>Sumatoria del número de Mesas Técnicas con entidades locales y organizaciones de mujeres realizadas para  el diseño, implementación y seguimiento de las acciones de los Planes Locales de Seguridad para las Mujeres</t>
  </si>
  <si>
    <t>19. Número de actividades de prevención de violencias realizadas en las localidades de Bogotá</t>
  </si>
  <si>
    <t>Sumatoria del número de actividades de prevención de violencias realizadas en las localidades de Bogotá</t>
  </si>
  <si>
    <t>8. Implementar un protocolo de prevención, atención y segui-miento a casos de violencia en el transporte público</t>
  </si>
  <si>
    <t>20. Número de atenciones brindadas en dupla (primeras atenciones y seguimientos) a mujeres víctimas de violencias en el espacio y transporte público</t>
  </si>
  <si>
    <t>Sumatoria del número de atenciones (primeras atenciones y seguimientos) a mujeres víctimas de violencias en el espacio y transporte público a través de las duplas psico-jurídicas</t>
  </si>
  <si>
    <t>El equipo trabaja permanentemente en el fortalecimiento de los mensajes y la comunicación a través de otros medios como mensajes de texto, WhatsApp y correo electrónico; así como el ejercicio de corresponsabilidad con las mujeres y el reconocimiento de la importancia de permanecer en el proceso de atención psico jurídico, acompañado de la flexibilización de los horarios que permita reducir las cancelaciones y/o atenciones fallidas.</t>
  </si>
  <si>
    <t xml:space="preserve">21. Número reuniones/sesiones de preparación y acompañamiento técnico para el impulso de acciones de prevención, atención y sanción de las violencias contra las mujeres en el espacio y el transporte público. </t>
  </si>
  <si>
    <t xml:space="preserve">Sumatoria del número reuniones/sesiones de preparación y acompañamiento técnico para el impulso de acciones de prevención, atención y sanción de las violencias contra las mujeres en el espacio y el transporte público. </t>
  </si>
  <si>
    <t>9. Realizar 11.983 atenciones a mujeres víctimas de violencias, a través de las duplas de atención psicosocial</t>
  </si>
  <si>
    <t>22. Número de remisiones recibidas por el equipo de Duplas de atención psicosocial</t>
  </si>
  <si>
    <t>Sumatoria del número de remisiones recibidas por el equipo de Duplas de atención psicosocial</t>
  </si>
  <si>
    <t>Reportes equipo Duplas</t>
  </si>
  <si>
    <t>22. Número de casos nuevos atendidos de manera efectiva,  a través de las duplas de atención psicosocial</t>
  </si>
  <si>
    <t>Sumatoria del número de casos nuevos atendidos de manera efectiva,  a través de las duplas de atención psicosocial</t>
  </si>
  <si>
    <t xml:space="preserve">23. Número de seguimientos realizados a través de las duplas de atención psicosocial </t>
  </si>
  <si>
    <t>Sumatoria del número de seguimientos realizados a través de las duplas de atención psicosocial</t>
  </si>
  <si>
    <t>24. Número total de atenciones realizadas (primeras atenciones y seguimientos)  a través de las duplas de atención psicosocial</t>
  </si>
  <si>
    <t>Sumatoria del número total de atenciones realizadas (primeras atenciones y seguimientos)  a través de las duplas de atención psicosocial</t>
  </si>
  <si>
    <t>Prevención y atención a mujeres víctimas de violencias</t>
  </si>
  <si>
    <t xml:space="preserve">Realizar asistencias técnicas a las entidades integrantes del Sistema SOFIA para la formulación, ajuste e implementación de acciones afirmativas para mujeres en riesgo de feminicidio y las víctimas indirectas del delito. </t>
  </si>
  <si>
    <t>Porcentaje de asistencias técnicas realizadas frente a acciones afirmativas para mujeres en riesgo de feminicidio y las víctimas indirectas del delito</t>
  </si>
  <si>
    <t xml:space="preserve">(Número de asistencias técnicas realizadas frente acciones afirmativas/Número de asistencias técnicas programadas frente a acciones afirmativas)*100 </t>
  </si>
  <si>
    <t>GA-FO-25 Evidencia de reunión internas y externas</t>
  </si>
  <si>
    <t xml:space="preserve">Brindar asistencia técnico legal al sector salud para el fortalecimiento de capacidades institucionales en la atención a mujeres víctimas de violencia con énfasis en violencia sexual y riesgo de feminicidio, en el marco del Sistema SOFIA </t>
  </si>
  <si>
    <t>Asistencia técnico legal con énfasis en violencia sexual y riesgo de feminicidio</t>
  </si>
  <si>
    <t>(Número de asistencias técnico legales realizadas/Número de asistencias técnico legales programadas)*100</t>
  </si>
  <si>
    <t xml:space="preserve">Realizar procesos de divulgación y sensibilización internos y externos sobre las modalidades de Casa Refugio con especial énfasis en las modalidades intermedia y rural </t>
  </si>
  <si>
    <t>Procesos de divulgación y sensibilización sobre las modalidades de Casa Refugio</t>
  </si>
  <si>
    <t>Acciones de sensibilización y divulgación</t>
  </si>
  <si>
    <t xml:space="preserve">Sumatoria de acciones de sensibilización y divulgación realizadas </t>
  </si>
  <si>
    <t>GA-FO-25 Evidencia de reunión internas y externas
Piezas comunicativas de sensibilización y divulgación</t>
  </si>
  <si>
    <t>Brindar asistencia técnica para la formulación e implementación de estrategias locales para la territorialización del Sistema SOFIA</t>
  </si>
  <si>
    <t>Informes locales sobre la implementación de estrategias de territorialización del Sistema SOFIA</t>
  </si>
  <si>
    <t>Informes locales</t>
  </si>
  <si>
    <t>Sumatoria de informes locales sobre la implementación de estrategias de territorialización del Sistema SOFIA</t>
  </si>
  <si>
    <t>Documentos de informes locales sobre la implementación de estrategias de territorialización del Sistema SOFIA</t>
  </si>
  <si>
    <t>Verificar que todos los casos en riesgo de feminicidio son asignados a equipos de la SDMujer para seguimiento psicosocial y socio-jurídico</t>
  </si>
  <si>
    <t>Asignación de casos en riesgo de feminicidio</t>
  </si>
  <si>
    <t>(Casos asignados a equipos para seguimientos a equipos de la SDMujer/Mujeres valoradas INMLCF+Mujeres identificadas en riesgo de feminicidio por los equipos de atención de la SDMujer)*100</t>
  </si>
  <si>
    <t>Verificar que todos los casos en riesgo de feminicidio que han sido asignados cuenten con al menos un seguimiento.</t>
  </si>
  <si>
    <t>Seguimiento de casos en riesgo de feminicidio asignados</t>
  </si>
  <si>
    <t>(Casos con seguimientos realizados/Casos asignados a los equipos para seguimientos)*100</t>
  </si>
  <si>
    <t>ELABORÓ</t>
  </si>
  <si>
    <t>Firma:</t>
  </si>
  <si>
    <t>APROBÓ (Según aplique Gerenta de proyecto, Lider técnica y responsable de proceso)</t>
  </si>
  <si>
    <t>REVISÓ OFICINA ASESORA DE PLANEACIÓN</t>
  </si>
  <si>
    <t xml:space="preserve">VoBo. </t>
  </si>
  <si>
    <t>Nombre: Alexandra Quintero Benavides</t>
  </si>
  <si>
    <t xml:space="preserve">Nombre: Lisa Cristina Gómez Camargo </t>
  </si>
  <si>
    <t>Nombre:</t>
  </si>
  <si>
    <t>Cargo: Contratista Dirección de Eliminación de Violencias contra las Mujeres y Acceso a la Justicia</t>
  </si>
  <si>
    <t>Cargo:  Lideresa Proyecto</t>
  </si>
  <si>
    <t>Cargo: Gerenta Proyecto</t>
  </si>
  <si>
    <t xml:space="preserve">Cargo: </t>
  </si>
  <si>
    <t>Cargo: Jefa Oficina Asesora de Planeación</t>
  </si>
  <si>
    <t xml:space="preserve">FORMULACIÓN Y SEGUIMIENTO PLAN DE ACCIÓN </t>
  </si>
  <si>
    <t>ANEXO - TERRITORIALIZACIÓN</t>
  </si>
  <si>
    <t>Página 3 de 3</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</si>
  <si>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</si>
  <si>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</si>
  <si>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</si>
  <si>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</si>
  <si>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</si>
  <si>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</si>
  <si>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</si>
  <si>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</si>
  <si>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</si>
  <si>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</si>
  <si>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</si>
  <si>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</si>
  <si>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</si>
  <si>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</si>
  <si>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</si>
  <si>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</si>
  <si>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</si>
  <si>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</si>
  <si>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</si>
  <si>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</si>
  <si>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</si>
  <si>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</si>
  <si>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</si>
  <si>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</si>
  <si>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</si>
  <si>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</si>
  <si>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</si>
  <si>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</si>
  <si>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</si>
  <si>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</si>
  <si>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</si>
  <si>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</si>
  <si>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</si>
  <si>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</si>
  <si>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</si>
  <si>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</si>
  <si>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</si>
  <si>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</si>
  <si>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</si>
  <si>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</si>
  <si>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</si>
  <si>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</si>
  <si>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</si>
  <si>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</si>
  <si>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</si>
  <si>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</si>
  <si>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</si>
  <si>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</si>
  <si>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vez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</si>
  <si>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</si>
  <si>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</si>
  <si>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</si>
  <si>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</si>
  <si>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</si>
  <si>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</si>
  <si>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</si>
  <si>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</si>
  <si>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</si>
  <si>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</si>
  <si>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</si>
  <si>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</si>
  <si>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</si>
  <si>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</si>
  <si>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</si>
  <si>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</si>
  <si>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</si>
  <si>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</si>
  <si>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</si>
  <si>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</si>
  <si>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</si>
  <si>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</si>
  <si>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</si>
  <si>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</si>
  <si>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Este campo solo aplica para los planes relacionados con el Decreto 612.</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</si>
  <si>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</si>
  <si>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</si>
  <si>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</si>
  <si>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</si>
  <si>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</si>
  <si>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</si>
  <si>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</si>
  <si>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</si>
  <si>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</si>
  <si>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</si>
  <si>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</si>
  <si>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</si>
  <si>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</si>
  <si>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</si>
  <si>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</si>
  <si>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</si>
  <si>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</si>
  <si>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</si>
  <si>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</si>
  <si>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SEGUIMIENTO TOTAL</t>
  </si>
  <si>
    <t>Este campo contiene dos columnas:
- MAGNITUD EJECUTADA: Correspondiente al avance acumulado de la meta a la fecha del reporte.
- % AVANCE: Formula que calcula el avance de la magnitud ejecutada a la fecha del reporte sobre la meta de la vigencia.</t>
  </si>
  <si>
    <t>En este campo se debe relacionar el avance mensual del indicador.</t>
  </si>
  <si>
    <t>DESCRIPCIÓN CUALITATIVA DEL AVANCE ACUMULADA</t>
  </si>
  <si>
    <t>En este campo se debe registrar el avance del indicador a la fecha del reporte de forma acumulada e integrada.</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</si>
  <si>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</si>
  <si>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</si>
  <si>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</si>
  <si>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</si>
  <si>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</si>
  <si>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</si>
  <si>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</si>
  <si>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</si>
  <si>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</si>
  <si>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PRODUCTO INSTITUCIONAL</t>
  </si>
  <si>
    <t xml:space="preserve">PROCESO ASOCIADO - PLAN OPERATIVO </t>
  </si>
  <si>
    <t xml:space="preserve">NOMBRE PROYECTO DE INVERSIÓN </t>
  </si>
  <si>
    <t>NOMBRE META / INDICADOR</t>
  </si>
  <si>
    <t xml:space="preserve">TIPO DE ANUALIZACIÓN </t>
  </si>
  <si>
    <t xml:space="preserve">GRUPO ETARIO </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</si>
  <si>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</si>
  <si>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</si>
  <si>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</si>
  <si>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</si>
  <si>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</si>
  <si>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</si>
  <si>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</si>
  <si>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</si>
  <si>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</si>
  <si>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</si>
  <si>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</si>
  <si>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</si>
  <si>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</si>
  <si>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</si>
  <si>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</si>
  <si>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</si>
  <si>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</si>
  <si>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</si>
  <si>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</si>
  <si>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</si>
  <si>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</si>
  <si>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</si>
  <si>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</si>
  <si>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</si>
  <si>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</si>
  <si>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</si>
  <si>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</si>
  <si>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CONSULTAS</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</si>
  <si>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</si>
  <si>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</si>
  <si>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</si>
  <si>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</si>
  <si>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</si>
  <si>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</si>
  <si>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</si>
  <si>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</si>
  <si>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</si>
  <si>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</si>
  <si>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</si>
  <si>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</si>
  <si>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</si>
  <si>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</si>
  <si>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</si>
  <si>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</si>
  <si>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</si>
  <si>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</si>
  <si>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</si>
  <si>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</si>
  <si>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</si>
  <si>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</si>
  <si>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</si>
  <si>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</si>
  <si>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</si>
  <si>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</si>
  <si>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</si>
  <si>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</si>
  <si>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</si>
  <si>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</si>
  <si>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</si>
  <si>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</si>
  <si>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</si>
  <si>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</si>
  <si>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</si>
  <si>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</si>
  <si>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</si>
  <si>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</si>
  <si>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</si>
  <si>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</si>
  <si>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</si>
  <si>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</si>
  <si>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</si>
  <si>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</si>
  <si>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</si>
  <si>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</si>
  <si>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</si>
  <si>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</si>
  <si>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</si>
  <si>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</si>
  <si>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</si>
  <si>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</si>
  <si>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</si>
  <si>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</si>
  <si>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</si>
  <si>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</si>
  <si>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</si>
  <si>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</si>
  <si>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</si>
  <si>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</si>
  <si>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</si>
  <si>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</si>
  <si>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</si>
  <si>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</si>
  <si>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</si>
  <si>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</si>
  <si>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</si>
  <si>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</si>
  <si>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</si>
  <si>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</si>
  <si>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</si>
  <si>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</si>
  <si>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</si>
  <si>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</si>
  <si>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</si>
  <si>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</si>
  <si>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</si>
  <si>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</si>
  <si>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</si>
  <si>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</si>
  <si>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</si>
  <si>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</si>
  <si>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</si>
  <si>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</si>
  <si>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</si>
  <si>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</si>
  <si>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305. Ampliar a 6 el modelo de operación de Casa refugio priorizando la ruralidad (Acuerdo 631/2015) y modalidad intermedia.</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</si>
  <si>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</si>
  <si>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</si>
  <si>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</si>
  <si>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</si>
  <si>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</si>
  <si>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</si>
  <si>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</si>
  <si>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</si>
  <si>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</si>
  <si>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</si>
  <si>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</si>
  <si>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</si>
  <si>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</si>
  <si>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</si>
  <si>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</si>
  <si>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</si>
  <si>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</si>
  <si>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</si>
  <si>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</si>
  <si>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</si>
  <si>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</si>
  <si>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</si>
  <si>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</si>
  <si>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</si>
  <si>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</si>
  <si>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</si>
  <si>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</si>
  <si>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</si>
  <si>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</si>
  <si>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</si>
  <si>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</si>
  <si>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</si>
  <si>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</si>
  <si>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</si>
  <si>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</si>
  <si>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</si>
  <si>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</si>
  <si>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</si>
  <si>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</si>
  <si>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</si>
  <si>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</si>
  <si>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</si>
  <si>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</si>
  <si>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</si>
  <si>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t>En junio se realizaron  ocho (8) asistencias técnicas para el desarrollo de acciones de fortalecimiento de los componentes del Sistema SOFIA: (1) Asistencia técnica a profesionales de la Subdirección para la Adultez para el fortalecimiento de capacidades institucionales en materia de definición y ruta de atención, frente al delito de trata de personas (2)  Asistencia Técnica a la Subgerencia de Atención al Usuario y Comunicaciones de la empresa Transmilenio S.A. (3) Asistencia técnica a profesionales de la Subdirección para la Juventud; para el fortalecimiento de capacidades institucionales en materia de definición y ruta de atención, frente al delito de trata de personas. (4) Mesa de trabajo Seguimiento al Plan de Acción - Secretaria Distrital de Desarrollo Económico N°1. (5) Mesa de trabajo Seguimiento al Plan de Acción - Secretaria Distrital de Educación. (6)  Mesa de trabajo Seguimiento al Plan de Acción - Secretaria de Desarrollo Económico N°2 (7) Mesa de trabajo Seguimiento al Plan de Acción - Secretaria Distrital de Hábitat. (8) Mesa de trabajo Seguimiento al Plan de Acción - Secretaria Distrital de Desarrollo Económico - Programa Empleo Incluyente </t>
  </si>
  <si>
    <t>En este periodo no se presentaron retrasos para el cumplimiento de la meta.</t>
  </si>
  <si>
    <t>En este periodo no se realizó sesión directiva del Grupo de género y prevención del feminicidio del Consejo Distrital de Seguridad por retrasos en la convocatorioa a cargo de la Secretaría Distrital de Seguridad, Convivencia y Justicia, quien lleva la secretaría técnica del espacio.</t>
  </si>
  <si>
    <t>Durante el primer semestre de 2023, el SAAT asignó para segumiento jurídico y psicosocial, el 100 por ciento de los casos de mujeres valoradas en riesgo de feminicidio por el Instituto Nacional de Medicina Legal y Ciencias Forenses e identificadas por equipos internos de la Secretaría Distrital de la Mujer.</t>
  </si>
  <si>
    <t xml:space="preserve">Durante el semestre reportado no se presentaron retrasos en la asignación de los casos. </t>
  </si>
  <si>
    <t xml:space="preserve">En los meses de  marzo y mayo se presentaron casos de mujeres en riesgo de feminicidio sin reporte de seguimiento, debido a situaciones administrativas y técnicas internas relacionadas con el proceso de contratación de las profesionales, los ajustes de herramientas de reporte y tiempos de envío de la información, y de asignación de casos. </t>
  </si>
  <si>
    <t>Los retrasos de marzo y mayo se solucionaron en los meses de abril y junio; adicionalmente, durante el semestre, los equipos de atención de la entidad subsanaron los casos de mujeres valoradas en riesgo por el Instituto Nacional de Medicina Legal y Ciencias Forenses que estaban sin reporte de seguimiento de periodos anteriores (2022 y 2023).</t>
  </si>
  <si>
    <t>Para el périodo comprendido entre abril y junio se llevaron a cabo 27 jornadas de sensibilizaciones y capacitaciones al personal de salud, en las que se dieron herramientas para la adecuada atención de mujeres víctimas de violencias.</t>
  </si>
  <si>
    <t>A lo largo de la vigencia 2023, se han llevado a cabo 27 jornadas de sensibilizaciones y capacitaciones al personal de salud, en las que se dieron herramientas para la adecuada atención de mujeres víctimas de violencias.</t>
  </si>
  <si>
    <t>La oferta de acogida en la Estrategia Casas Refugio para la Modalidad Intermedia se solventó a través de la disponibilidad de cupos de las Casas Refugio de la Modalidad Tradicional y Rural.</t>
  </si>
  <si>
    <t xml:space="preserve">En el segundo trimestre del año, abril a junio, se realizaron 7 jornadas de sensibilización y socialización sobre las tres Modalidades de Atención de Casas Refugio (Tradicional, Intermedia y Rural) para mujeres víctimas de violencias, durante las cuales se socializaron los criterios de ingreso a las Casas Refugio, las características de los servicios prestados, los acompañamientos que se brindan y los procedimientos de solicitud de cupo, para garantizar la integralidad y oportunidad del proceso de solicitid de acogida por parte de las autoridades competentes. </t>
  </si>
  <si>
    <t>En el periodo de enero a junio se han realizado 14 jornadas de sensibilización y socialización sobre las tres Modalidades de Atención de Casas Refugio (Tradicional, Intermedia y Rural) para mujeres víctimas de violencias, haciendo especial énfasis en las Modalidades Intermedia y Rural.
Estas divulgaciones estuvieron dirigidas a (i) los funcionarios y funcionarias de Comisarías de Familia, (ii) los equipos de atención psicosocial y socio-jurídica de la Secretaría Distrital de la Mujer, (iii) la Alta Consejería para los Derechos de las Víctimas la Paz y la Reconciliación- ACDVPR, (iv) los comités locales e (v) instituciones distritales con particular interés en conocer la Estrategia Casas Refugio.</t>
  </si>
  <si>
    <t>El equipo trabaja permanentemente en el fortalecimiento de los procesos psicosociales que permitan el adecuado cierre y la priorización de seguimientos para casos enlos que se identifique riesgo de feminicidio.</t>
  </si>
  <si>
    <t xml:space="preserve">Se brindo asistencia técnica relacionada con el abordaje del derecho de las mujeres a una vida libre de violencias con entidades con presencia local como las Alcaldías Locales, MEBOG, Comisarías de Familia, Personerías Locales, la Secretaría Distrital de Educación, la Secretaría Distrital de Seguridad, Convivencia y Justicia, Secretaría Distrital de Salud, Secretaría Distrital de Movilidad, Secretaría Distrital de Cultura, y lideresas, a partir de las reuniones y mesas técnicas y de trabajo, y los Consejos Locales de Seguridad para las Mujeres, donde se logró la concertación y puesta en marcha de los Planes Locales de Seguridad para las Mujeres. En estos se recogen las siguientes estrategias: 1. Identificación, georreferenciación y priorización de lugares de ocurrencia de hechos de violencia y percepciones de inseguridad para las mujeres, 2. Intervención y recuperación física y simbólicamente de lugares identificados como inseguros para las mujeres, 3. Diseño e implementación de estrategias que garanticen la sostenibilidad de los lugares inseguros para las mujeres recuperados, 4. Formación y cualificación en el derecho de las mujeres a una vida libre de violencias  con servidores/as con presencia en el territorio local, 5. Diseño e implementación de procesos que contribuyan a consolidación de redes comunitarias para la exigibilidad del derecho de las mujeres en su diversidad a una vida libre de violencias. 6. Desarrollo de actividades de conmemoración de fechas emblemáticas (25 de noviembre y 4 de diciembre.), y 7. Análisis y seguimiento del riesgo de feminicidio en el ámbito local, en el marco de la implementación del SAAT. Estas estrategias contempladas en las líneas de acción de los Planes Locales de Seguridad para las Mujeres son evaluadas con las entidades responsables en las instancias señaladas con base en las fortalezas, logros y retos que se presentan en su desarrollo. </t>
  </si>
  <si>
    <t>No se presentan retrasos</t>
  </si>
  <si>
    <t>N/A</t>
  </si>
  <si>
    <t>Entre abril y  junio se avanzó en la implementación del Sistema SOFIA a través del desarrollo de las siguientes acciones estratégicas:
1. Fortalecimiento del componente de prevención y atención a través de espacios de fortalecimiento de capacidades frente a la garantía del derecho de las mujeres a una vida libre de violencias y la atención integral a las víctimas de diferentes modalidades de violencias contra las mujeres; espacios de articulación y coordinación de acciones estratégicas para la prevención, atención y sanción de las violencias contra las mujeres; acciones de divulgación y visibilización orientadas a la prevención de las violencias contra las mujeres y asistencia técnica para el desarrollo de acciones de fortalecimiento de los componentes del Sistema SOFIA. 
2. Implementación de la estrategia de prevención del riesgo de feminicidio (Sistema Articulado de Alertas Tempranas-SAAT) y de la Estrategia Intersectorial para la Prevención y Atención de Víctimas de Violencia de Género con Énfasis en Violencia Sexual y Feminicidio - Estrategia en Hospitales.
3. Dinamización de los Consejos y Planes Locales de Seguridad para las Mujeres.
4. Implementación del Protocolo de prevención, atención y sanción de las violencias contra las mujeres en el espacio y transporte público y la atención a mujeres víctimas de violencias en el espacio y el transporte público a través de las Duplas Psico-jurídicas.
5. Atención a través de las Duplas de Atención Psicosocial que facilitaron el proceso de acompañamiento para la activación de rutas a las mujeres víctimas de violencias.</t>
  </si>
  <si>
    <t xml:space="preserve">Durante los meses de enero y junio, se desarrollaron veinte (20) asistencias técnicas para el fortalecimiento del Sistema SOFIA </t>
  </si>
  <si>
    <t>Durante el mes de julio se dio cumplimiento a la operación de la Estrategia Casa Refugio a través del funcionamiento de 6 casas, 4 en modalidad tradicional, 1 en modalidad intermedia y 1 en modalidad rural; garantizando la implementación de estos servicios de acogida y atención para mujeres víctimas de violencia y su sistema familiar dependiente y para víctimas del conflicto armado remitidas por las autoridades competentes, de manera ininterrumpida y cumpliendo los estándares propuestos por la Secretaría Distrital de la Mujer. 
Las Casas de la Modalidad Tradicional estuvieron disponibles para las ciudadanas que contaban con una medida de protección emitida por las autoridades competentes, brindando intervención interdisciplinar por profesionales de derecho, psicología, pedagogía, trabajo social, enfermería y nutrición.
Desde la Modalidad Intermedia se brindó atención a las mujeres víctimas de violencia (y su sistema familiar dependiente) remitidas por los equipos de atención de la SDMujer, que no contaban con una medida de protección. Se ofreció fortalecimiento psicosocial y asesoría jurídica enfocada en restablecimiento de derechos, rutas de denuncia y trámite de una medida de protección. 
En la Casa Refugio de la Modalidad Rural se acogieron mujeres rurales y campesinas víctimas de violencias, junto con sus familiares dependientes, quienes fueron remitidas por las autoridades competentes y los equipos de atención de la SDMujer. Allí se brindaron los servicios con énfasis en el reconocimiento de la experiencia rural y campesina, el fortalecimiento de liderazgo comunitario y un enfoque territorial; y se desarrollaron procesos pedagógicos de producción agrícola, gestión ambiental y seguridad alimentaria.</t>
  </si>
  <si>
    <t>Entre los meses de enero a julio se dio cumplimiento a la operación de la Estrategia Casa Refugio a través del funcionamiento de 6 casas, 4 en modalidad tradicional, 1 en modalidad intermedia y 1 en modalidad rural;  garantizando la implementación de estos servicios de acogida y atención para mujeres víctimas de violencia y su sistema familiar dependiente y para víctimas del conflicto armado remitidas por las autoridades competentes, de manera ininterrumpida y cumpliendo los estándares propuestos por la Secretaría Distrital de la Mujer. 
Las Casas de la Modalidad Tradicional estuvieron disponibles para las ciudadanas que contaban con una medida de protección emitida por las autoridades competentes, brindando intervención interdisciplinar por profesionales de derecho, psicología, pedagogía, trabajo social, enfermería y nutrición.
Desde la Modalidad Intermedia se brindó atención a las mujeres víctimas de violencia (y su sistema familiar dependiente) remitidas por los equipos de atención de la SDMujer, que no contaban con una medida de protección. Se ofreció fortalecimiento psicosocial y asesoría jurídica enfocada en restablecimiento de derechos, rutas de denuncia y trámite de una medida de protección. 
En la Casa Refugio de la Modalidad Rural se acogieron mujeres rurales y campesinas víctimas de violencias, junto con sus familiares dependientes, quienes fueron remitidas por las autoridades competentes y los equipos de atención de la SDMujer. Allí se brindaron los servicios con énfasis en el reconocimiento de la experiencia rural y campesina, el fortalecimiento de liderazgo comunitario y un enfoque territorial; y se desarrollaron procesos pedagógicos de producción agrícola, gestión ambiental y seguridad alimentaria.</t>
  </si>
  <si>
    <t xml:space="preserve">No se presentaron retrasos </t>
  </si>
  <si>
    <t>Logros: Durante el mes de julio se llevaron a cabo 54 reuniones de apoyo a la supervisión administrativa, financiera y contable con los operadores de las 6 Casas Refugio que operaron durante el mes, sobre temas como: revisión de insumos, inventario y gastos; seguimiento y cierre de informes presentados; y verificación del cumplimiento de obligaciones contractuales, garantizando la prestación del servicio.
En el periodo de enero a julio se llevaron a cabo 397 reuniones de apoyo a la supervisión administrativa, financiera y contable, incluyendo la supervisión del cumplimiento de las obligaciones generales y específicas de los operadores de las Casas Refugio durante el proceso de atención que se brinda a las mujeres acogidas, garantizando la prestación del servicio de las Casas que funcionaron en este período.
Beneficios: La continuidad de las acciones de la supervisión del componente administrativo, financiero y contable de los contratos de operación de las Casas Refugio, se aporta a garantizar la correcta ejecución de los procesos de acogida de las mujeres víctimas de violencia y sus sistemas familiares. 
No se presentaron retrasos.</t>
  </si>
  <si>
    <t>Logros: Durante el mes de julio se realizaron 48 reuniones de supervisión técnica en las 6 Casas Refugio que operaron durante el mes, de las cuales 7 se relacionaron con el área de primeros auxilios, 5 con jurídica, 5 con pedagogía, 5 con el área de nutrición, 6 con trabajo social y 7 con psicología; al igual que se desarrollaron 13 actividades para la revisión del proceso de atención que se brinda a las mujeres acogidas y lineamientos, garantizando una adecuada prestación del servicio.
En el periodo de enero a julio se desarrollaron 295 reuniones relacionadas con el componente técnico de las 6 Casas Refugio que operaron en este periodo, relacionadas con la supervisión general de las áreas de atención de primeros auxilios, jurídica, trabajo social, nutrición, pedagogía y psicología, al igual que actividades de fortalecimiento técnico del proceso de atención que se brinda a las mujeres acogidas, asegurando la continuidad de la supervisión técnica de las Casas Refugio.
Beneficios: La orientación técnica a los operadores de las Casas Refugio, desde las diferentes áreas de atención aportó a la correcta ejecución de los contratos de operación, garantizando la prestación del servicio integral y de calidad para las mujeres, sus hijos e hijas con énfasis en las características y particularidades de cada modalidad de atención y acogida. 
No se presentaron retrasos.</t>
  </si>
  <si>
    <t xml:space="preserve">Durante el mes de julio se recibieron 53 solicitudes de cupo (mujeres víctimas de violencia y personas a cargo) en el correo institucional de Casas Refugio, de las cuales se aceptaron y se realizaron los trámites de ingreso para 40 solicitudes al evidenciar que cumplían con los criterios, 9 resultaron en desistimiento de cupo y 4 no cumplieron con los criterios para el ingreso a Casa Refugio. 
Las 40 solicitudes de cupo que cumplieron con los criterios de ingreso, conllevaron la acogida de 94 personas nuevas, entre las cuales se encontraban 40 mujeres adultas víctimas de violencia y 54 niños, niñas y adolescentes de sus grupos familiares. Durante el mes de julio estuvieron acogidas un total de 250 personas (mujeres víctimas de violencia y personas a cargo) en las Casas Refugio. </t>
  </si>
  <si>
    <t xml:space="preserve">Entre los meses de enero y julio se recibieron 430 solicitudes de cupo (mujeres víctimas de violencia y personas a cargo) en el correo institucional de Casas Refugio, de las cuales se aceptaron y se realizaron los trámites de ingreso para 353 solicitudes al evidenciar que cumplían con los criterios, 61 resultaron en desistimiento de cupo y 16 no cumplieron criterios para el ingreso a Casa Refugio.
Las 353 solicitudes de cupo que cumplieron con los criterios de ingreso, conllevaron la acogida de 788 personas nuevas, entre las cuales se encontraban 358 mujeres adultas víctimas de violencia y 430 niños, niñas y adolescentes de sus grupos familiares. </t>
  </si>
  <si>
    <t xml:space="preserve">
Durante el mes de julio se realizaron 3.101 atenciones efectivas a través de la Línea Púrpura Distrital "Mujeres que Escuchan Mujeres", de las cuales 2.026  fueron primeras atenciones y 1.075 seguimientos telefónicos. 
De los 965 incidentes contestados, gestionados y analizados por la AgenciaMuj en el mes de julio de acuerdo a sus características y criterios, 641 fueron direccionados a equipos de la Secretaría Distrital de la Mujer para atención post-evento (311 direccionados específicamente a la Línea Púrpura Distrital)  y en urgencia-emergencia a través de la móvil mujer, recurso de despacho de la Agencia MUJ .
Durante el mes de julio  se recepcionaron y gestionaron 130 incidentes con código de tipificación 204-Tentativa de Feminicidio priorizado para la atención en urgencia/emergencia a través de la móvil mujer de la AgenciaMuj bajo un esquema de duplas psico jurídicas. Asimismo se realizaron 77 orientaciones psico-jurídicas efectivas (incluye el estado Derivado a otras estrategias) y se gestionaron 53 incidentes como intento fallido de contacto (por desplazamiento fallido, rechaza atención o contacto inicial fallido, contacto inicial fallido alertante).</t>
  </si>
  <si>
    <t>Con corte al mes de julio se realizaron 20990 atenciones efectivas a través de la Línea Púrpura Distrital "Mujeres que Escuchan Mujeres", de las cuales  14.204 fueron primeras atenciones y 6.786  seguimientos telefónicos. 
De los 6.599 incidentes contestados, gestionados y analizados por la AgenciaMuj, 4.404 fueron direccionados a equipos de la Secretaría Distrital de la Mujer para atención post-evento (2.467 direccionados específicamente a la Línea Púrpura Distrital)  y en urgencia-emergencia a través de la móvil mujer, recurso de despacho de la AgenciaMuj. 
Con corte al mes de  julio se recepcionaron y gestionaron 945 incidentes con código de tipificación 204-Tentativa de Feminicidio priorizado para la atención en urgencia/emergencia a través de la móvil mujer de la AgenciaMuj bajo un esquema de duplas psico jurídicas.</t>
  </si>
  <si>
    <t>Logros: Durante el mes de julio se realizaron 1.766  intervenciones de las cuales  741  fueron orientaciones sobre la ruta de atención, 826 atenciones psicosociales y 199 orientaciones sociojuridicas a mujeres de acuerdo con las necesidades y demandas de las mujeres, así como los hechos victimizantes.
Con corte al mes de julio se realizaron 11.490 intervenciones de las cuales 4.618 fueron orientaciones sobre la ruta de atención, 5.282 atenciones psicosociales y 1.590 orientaciones sociojuridicas a mujeres de acuerdo con las necesidades y demandas de las mujeres, así como los hechos victimizantes.
Beneficios: En el marco de estas orientaciones se sensibilizó a terceras personas que se comunicaron para alertar situaciones de violencias contra otras mujeres, abordando competencias institucionales para la atención frente al ciclo de violencias y la importancia de las redes de apoyo. Asimismo, se dieron a conocer los procedimientos ante las entidades competentes con respecto a las medidas de protección y trámites para iniciar proceso de denuncia, ante  las entidades competentes como Comisarías de Familia y Fiscalía General de la Nación.  
No se presentaron retrasos.</t>
  </si>
  <si>
    <t>Logros: Durante el mes de julio fueron contestados, analizados o gestionados 965 incidentes recepcionados por la AgenciaMuj de los códigos de tipificación priorizados. De estos, 324 incidentes fueron no procedentes y 641 fueron direccionados a equipos de la Secretaría de la Mujer para atención post-evento y en emergencia (311 direccionados específicamente a la Línea Púrpura Distrital). Se desarrollaron 7 espacios de construcción y articulación conjunta con el C4, en el cual se adelantó seguimiento al plan de trabajo, se realizaron reuniones de articulación para atención coordinada de los casos entre AgenciaMUJ - AgenciaMEBOG- AgenciaCRUE, se retomó cronograma propuesto para el inicio y aprovisionamiento de la heramienta VESTA para dar paso a la Tranferencia de Voz para AgenciaMuj en el año 2023. Adicionalmente, se enviaron vía correo electrónico alertas para promover y articular en la atención de diferentes incidentes y notificaciones de errores de asociación, clonación y registro en diferentes incidentes. Finalmente, se priorizó  para la transferencia de voz el código 611- Maltrato con circunstancia modificadora Violencia en contexto de pareja y expareja.
De los 6.599 incidentes contestados, gestionados y analizados entre los meses de enero a julio de acuerdo a sus características y criterios, 2.195 fueron no procedentes y 4.404 fueron direccionados a equipos de la Secretaría Distrital de la Mujer para atención post-evento y en urgencia-emergencia a través de la móvil mujer, recurso de despacho de la AgenciaMuj (2.467 direccionados específicamente a la Línea Púrpura Distrital). 
Beneficios: Se ha posibilitado dar una respuesta oportuna e integral bajo los principios de no revictimización, debida diligencia, oficiosidad, coordinación y acción sin daño.   
No se presentaron retrasos</t>
  </si>
  <si>
    <t>Logros: Durante el mes de julio se recepcionaron y gestionaron 130 incidentes con código de tipificación 204-Tentativa de Feminicidio priorizado para la atención en urgencia/emergencia a través de la móvil mujer bajo un esquema de duplas psico jurídicas. Frente a estos incidentes, se realizaron 77 orientaciones psico-jurídicas efectivas (incluye el estado "Derivado a otras estrategias") y 53 incidentes con intento fallido de contacto (por desplazamiento fallido, rechaza atención o contacto inicial fallido, contacto inicial fallido alertante). Adicionalmente, se retomó el balance de la móvil mujer en el espacio de reunión entre la AgenciaMuj y C4, se realizó seguimiento a acciones conjuntas para el aprovisionamiento del recurso de despacho en la plataforma PremierOne para el año 2023.
Durante los meses de enero a julio se recepcionaron y gestionaron 945 incidentes priorizados para la atención en urgencia/emergencia a través de la móvil mujer de la AgenciaMuj, se realizaron 597 orientaciones psico-jurídicas efectivas (incluye el estado Derivado a otras estrategias) y se gestionaros 348 incidentes como intento fallido de contacto o desplazamiento.
Beneficios: El abordaje psico-jurídico de la móvil mujer promueve el apoyo inmediato en territorio para las mujeres víctimas de violencia en el distrito, mediante una atención coordinada entre las agencias que componen el número de emergencias 123,  lo cual ha posibilitado la estabilización inicial mujer, la identificación de su red de apoyo y  la canalización inmediata a la ruta de atención requerida  de acuerdo a sus necesidades. Asimismo, contar con la capacidad móvil facilita y acerca a la mujer a la activación de la ruta de atención (protección –justicia) o a un lugar seguro para garantizar su derecho a vivir una vida libre de violencias.  
No se presentaron retrasos</t>
  </si>
  <si>
    <t>Durante el mes de julio se realizaron un total de 1.059 seguimientos,  de los cuales  844 fueron seguimientos efectivos, ( 823  de Bogotá y 21 alertantes), en casos de mujeres en posible riesgo de feminicidio, mujeres que solicitaron información sobre la Interrupción Voluntaria del Embarazo y casos de mujeres que se volvieron a comunicar manifestado interés en socializar avances y/o dificultades frente a sus procesos, y  mujeres que en su momento se registraron como anónimas porque no quisieron facilitar sus datos personales pero se encontraban viviendo situaciones de violencias y casos de mujeres que se volvieron a comunicar manifestando interés en socializar avances y/o dificultades frente a sus procesos.  Los restantes 215 fueron seguimientos fallidos (seguimientos en Bogotá y alertante)</t>
  </si>
  <si>
    <t xml:space="preserve">Con corte al mes de julio se realizaron un total de 6.732 seguimientos, de los cuales  5.348  fueronseguimientos efectivos (5.152 de Bogotá y 196 alertantes), en casos de mujeres en posible riesgo de feminicidio, mujeres que solicitaron información sobre la Interrupción Voluntaria del Embarazo y casos de mujeres que se volvieron a comunicar manifestado interés en socializar avances y/o dificultades frente a sus procesos.  Los restantes 1.384 fueron seguimiento fallidos (Bogotá y alertantes) </t>
  </si>
  <si>
    <t>Logros: Durante el mes de julio se realizaron un total de 1.059 seguimientos,  de los cuales  844 fueron seguimientos efectivos, ( 823  de Bogotá y 21 alertantes), en casos de mujeres en posible riesgo de feminicidio, mujeres que solicitaron información sobre la Interrupción Voluntaria del Embarazo y casos de mujeres que se volvieron a comunicar manifestado interés en socializar avances y/o dificultades frente a sus procesos, y  mujeres que en su momento se registraron como anónimas porque no quisieron facilitar sus datos personales pero se encontraban viviendo situaciones de violencias y casos de mujeres que se volvieron a comunicar manifestando interés en socializar avances y/o dificultades frente a sus procesos.  Los restantes 215 fueron seguimientos fallidos (seguimientos en Bogotá y alertante)
Con corte al mes de julio se realizaron un total de 6.732 seguimientos, de los cuales  5.348  fueronseguimientos efectivos (5.152 de Bogotá y 196 alertantes), en casos de mujeres en posible riesgo de feminicidio, mujeres que solicitaron información sobre la Interrupción Voluntaria del Embarazo y casos de mujeres que se volvieron a comunicar manifestado interés en socializar avances y/o dificultades frente a sus procesos.  Los restantes 1.384 fueron seguimiento fallidos (Bogotá y alertantes) 
Beneficios: En el marco de los seguimientos, ante la socialización por parte de las mujeres frente a posibles barreras de acceso a la justicia, el abordaje psicosocial por parte de la línea permitió minimizar los impactos psicosociales generados por los procesos administrativos o penales de exigibilidad de sus derechos y fue necesario en varios casos, canalizar al equipo de abogadas de la Estrategia Justicia de Género de la Secretaría Distrital de la Mujer. 
No se presentaron retrasos.</t>
  </si>
  <si>
    <t>En julio para el fortalecimiento de los componentes del Sistema SOFIA, se desarrollaron las siguientes acciones: 
- El fortalecimiento de las capacidades de seiscientos ochenta y cuatro (684) servidoras y servidores sobre el derecho de las mujeres a una vida libre de violencias
- Participación en nueve (9) espacios de articulación y coordinación de acciones estratégicas para la prevención, atención y sanción de las violencias contra las mujeres en el Distrito Capital.
- La implementación de veinte (20) acciones de divulgación orientadas a la prevención de las violencias contra las mujeres, así como a la sensibilización de la sociedad en general para el reconocimiento del derecho de las mujeres a una vida libre de violencias.
- El desarrollo de ocho (8) asistencias técnicas para el desarrollo de acciones de fortalecimiento de los componentes del Sistema SOFIA</t>
  </si>
  <si>
    <t xml:space="preserve">Entre los meses de enero y julio para el fortalecimiento de los componentes del Sistema SOFIA, se desarrollaron las siguientes acciones: 
- El fortalecimiento de las capacidades de cuatro mil quinientos veintiun (4521) servidoras y servidores sobre el derecho de las mujeres a una vida libre de violencias
- Participación en cuarenta y siete (47) espacios de articulación y coordinación de acciones estratégicas para la prevención, atención y sanción de las violencias contra las mujeres en el Distrito Capital.
-  La implementación de noventa (90) acciones de divulgación orientadas a la prevención de las violencias contra las mujeres, así como a la sensibilización de la sociedad en general para el reconocimiento del derecho de las mujeres a una vida libre de violencias.
- El desarrollo de veintiocho (28) asistencias técnicas para el desarrollo de acciones de fortalecimiento de los componentes del Sistema SOFIA
</t>
  </si>
  <si>
    <t>Logros: En julio se fortalecieron las capacidades de 684 servidoras y servidores, con diferentes modalidades de vinculación, para el reconocimiento y garantía del derecho de las mujeres a una vida libre de violencias. Al respecto, se realizaron en primer lugar 46 jornadas, fortaleciendo las capacidades a 644 servidoras y servidores. Los contenidos abarcaron el derecho a una vida libre de violencias, la Ruta única de atención a mujeres víctimas de violencias y en riesgo de feminicidio, presentación Estrategia en Hospitales, feminicidio Ley 1761 de 2015. Las jornadas fueron lideradas por los equipos del SOFIA Local, Distrital y la estrategia hospitales; se destaca la participación de las secretarías de Salud, Integración Social, Seguridad, Educación, Comisarias de Familia, así como Policía Metropolitana, Alcaldías Locales, ICBF entre otras, tanto de orden nacional, distrital y local. En segundo lugar, a través del curso virtual "El derecho de las mujeres a una vida libre de violencias: Herramientas prácticas", se capacitaron 40 funcionarios(as) y 33 ciudadanas(os) a través de los 4 módulos y las 9 unidades temáticas.
Durante enero - julio se han fortalecido un total de 4521   servidoras(es), 4206 a través de 202  jornadas y 315 a través del curso virtual.
Así mismo, el Curso de Escuela virtual para la prevención del acoso y la violencia sexual en el transporte y en el espacio público con enfoque de género y empresarial, tiene inscritas a 542 conductoras, conductores de servicio público de taxi en Bogotá de los cuales 205 ya finalizaron el curso
Beneficios: Realizar la capacitación a servidores y servidoras permite el fortalecimiento de capacidades en materia de respuestas integrales a las mujeres víctimas de violencia, y hacer el proceso formativo con taxistas permite generar espacios seguros para las mujeres
No se presentaron retrasos.</t>
  </si>
  <si>
    <t>Logros: En julio se participó en nueve (9) espacios de articulación: (1) Socialización programa "Mercados Campesinos" - Equipos de atención de la Dirección. (2)  Reunión de articulación con la SDCRD para la construcción de un protocolo prevención y atención a las violencias contra las mujeres Emberá en la UPI La Florida. (3) Tercera Mesa técnica de Prevención de trata de personas. (4)  Tercera Sesión del Comité técnico Distrital de Lucha contra la Trata de Personas de Bogotá. (5)  Jornada de Conmemoración del día Internacional de la Lucha Contra la Trata de personas en el Terminal de transportes del Salitre. (6) Tercera sesión del Comité Directivo de Lucha contra la trata de personas. (7) Articulación Ruta de Empleabilidad - Metro Línea 1 (8) Jornada de Conmemoración del día Internacional de la Lucha Contra la Trata de personas en el Aeropuerto Internacional. (9)  Sexta Mesa sobre la Explotación sexual y comercial a niños, niñas y adolescentes ESCNNA.
Durante enero - julio, se participó en (47) espacios de articulación y coordinación de acciones estratégicas para la prevención, atención y sanción de las violencias contra las mujeres en el Distrito Capital. 
Beneficios: Las mujeres del Distrito Capital se benefician de la articulación de acciones estratégicas ya que se incide desde allí en la prevención, atención y sanción de las violencias contra mujeres. En estos espacios se logró fortalecer la respuesta coordinada en la atención a mujeres víctimas de VBG y  fortalecer la estrategia ruta de empleabilidad para mujeres víctimas-sobrevivientes de VBG, fundamental para la autonomía económica de las mujeres y el aumento de sus recursos para enfrentar el ciclo de violencias. 
No se presentaron retrasos</t>
  </si>
  <si>
    <t xml:space="preserve">Logros: En julio se realizaron veinte (20) acciones de divulgación descritas a continuación: 
1. Post Diccionario de igualdad 2. Post Reflexiones de expertos del panel violencias WD 3. Post ¿Sabías que la @sdmujerbogota está presente en la Línea de Emergencias 123? 4. Post de la casa de justicia de Fontibón 5.Video recorrido a Casa de Justicia Fontibón 6. Post DateCuentaEsViolencia 7. Cubrimiento redes sobre Lanzamiento del protocolo de atención a casos de violencias basadas en género en Centros Comerciales. 8. Nota web Lanzamiento del protocolo de atención en Centros Comerciales. 9. Video Hip Hop al parque 10. Cubrimiento redes participación de la SDM en Hip Hop al parque 11. Nota web participación de la SDM en Hip Hop al parque 11. Video Conmemoración día de la lucha contra el delito de ACAQ 12. Post redes sociales de “en la #Línea123, brindamos una respuesta integral y coordinada en casos de violencias basadas en género o riesgo de feminicidio”. 14. Post TBT panel violencias WD 15. Post ¿Sabías que hacemos parte de la #Línea123? 16. Post servicio de Atención en lengua de señas 17. Post Invitación al conversatorio que realizaremos para conmemorar el Día Mundial contra la Trata de Personas 18. Facebook live conmemoración 30J 19. Video Violencia Física 20. Video Lanzamiento de protocolo de CC 
Entre enero y julio, se desarrollaron noventa (90) acciones de divulgación orientadas a la prevención de las violencias contra las mujeres, así como a la sensibilización de la sociedad en general para el reconocimiento del derecho de las mujeres a una vida libre de violencias. 
Beneficios: Se hace divulgación de contenido para que las mujeres conozcan la ruta de atención a mujeres víctimas de violencia, asi como contenido edu pedagógico que permita cuestionar las actitudes machistas que normalizan las violencias contra las mujeres. 
No se presentaron retrasos.	</t>
  </si>
  <si>
    <t>Logros: En julio se realizaron  ocho (8) asistencias técnicas para el desarrollo de acciones de fortalecimiento de los componentes del Sistema SOFIA:  (1) Mesa técnica    s seguimiento al Plan de Acción - Secretaria Distrital de Movilidad (2) Mesa de trabajo Seguimiento al Plan de Acción - Secretaría Distrital de Educación. (3) Jornada de fortalecimiento técnico a profesionales de la Fundación Renacer sobre marco normativo, impactos y rutas de atención  a sobrevivientes de ataques con agentes químicos, sustancias inflamables y líquidos hirvientes AAQ (4) Asistencia Técnica Dirección Técnica de Seguridad de Transmilenio S.A. para implementación programa de sensibilización a personal de conducción. (5) Jornada de fortalecimiento técnico a servidores y servidoras del programa de habitabilidad en calle de la Secretaría Distrital de Integración Social sobre marco normativo, impactos psicosociales y rutas de atención establecidas para los delitos de trata de personas y AAQ.  (6) Jornada de fortalecimiento al Comité Local de Derechos Humanos de la localidad de Puente Aranda sobre rutas de atención establecidas para los delitos de trata de personas y AAQ. (7) Mesa de trabajo Seguimiento al Plan de Acción - Secretaria Distrital de Hábitat. (8) Mesa de trabajo Seguimiento al Plan de Acción - Secretaría Distrital de Desarrollo Económico
Durante los meses de enero y julio, se desarrollaron veintiocho (28) asistencias técnicas para el fortalecimiento del Sistema SOFIA 
Beneficios: Las entidades cuentan con lineamientos para prevenir y atender las violencias contra las mujeres e insumos para políticas públicas que aportan a la transversalización del derecho de las mujeres a una vida libre de violencia
No se presentaron retrasos</t>
  </si>
  <si>
    <t xml:space="preserve">En julio, para la implementación del protocolo de prevención, atención y seguimiento a casos de violencia en el transporte público, se realizaron las siguientes acciones:
- Se brindaron ciento ocho (108) atenciones psico-jurídicas en dupla a mujeres víctimas de violencias en el espacio y el transporte público. Dichas atenciones incluyeron primeros acercamientos, orientaciones y seguimientos a los casos de mujeres que requirieron acompañamiento integral
- Se realizaron dos (2) acciones de acompañamiento técnico: (1) Asistencia Técnica a la Subgerencia de Atención al Usuario y Comunicaciones de la empresa Transmilenio S.A. </t>
  </si>
  <si>
    <t>Entre febrero y julio, para la implementación del protocolo de prevención, atención y seguimiento a casos de violencia en el transporte público, se realizaron las siguientes acciones:
- Se brindaron seiscientos veintiún (621) atenciones psico-jurídicas en dupla a mujeres víctimas de violencias en el espacio y el transporte público, de las cuales  doscientas sesenta y cuatro (264) fueron primera atenciones y trescientos cincuenta y siete (357) seguimientos efectivos. Dichas atenciones incluyeron primeros acercamientos, orientaciones y seguimientos a los casos de mujeres que requirieron acompañamiento integral.
- Se realizaron 9 espacios de acompañamiento técnico para el impulso de acciones de prevención, atención y sanción de las violencias contra las mujeres en el espacio y el transporte público</t>
  </si>
  <si>
    <t>Logros: Durante el mes de julio la estrategia Duplas Psico-Jurídicas de atención a mujeres víctimas en el espacio y el transporte público realizó un total de ciento ocho  (108) atenciones psico-jurídicas, de las cuales cuarenta y seis (46) fueron primeras atenciones y sesenta y dos (62) seguimientos efectivos. Dichas atenciones incluyeron primeros acercamientos, orientaciones y seguimientos a los casos de mujeres que requirieron acompañamiento integral. 
Beneficios: A través de las atenciones facilitadas por las profesionales se dio lugar a los impactos de las violencias, así mismo las mujeres reconocieron la ocurrencia de violencias fuera del espacio intrafamiliar, y tuvieron la oportunidad de conocer la ruta para la atención jurídica y el acceso a la justicia. 
Las Duplas han realizado un total de seiscientos veintiún (621) atenciones psico-jurídicas en dupla a mujeres víctimas de violencias en el espacio y el transporte público, desde febrero hasta el 31 de julio de 2023.
Retrasos: En el marco de la gestión para la atención durante el mes de mayo se registraron un total de  cuarenta y ocho (48) seguimientos fallidos, los cuales se deben a la imposibilidad de contacto con las ciudadanas, el incumplimiento de los acuerdos de corresponsabilidad y la falta de voluntad para continuar con el acompañamiento.
Alternativas de solución: El equipo trabaja permanentemente en el fortalecimiento de los mensajes y la comunicación a través de otros medios como mensajes de texto, WhatsApp y correo electrónico; así como el ejercicio de corresponsabilidad con las mujeres y el reconocimiento de la importancia de permanecer en el proceso de atención psico jurídico, acompañado de la flexibilización de los horarios que permita reducir las cancelaciones y/o atenciones fallidas.</t>
  </si>
  <si>
    <t>Logros: En julio se realizaron dos (2) acciones de acompañamiento técnico: (1) Reunión Seguimiento Meta Estratégica  3 Plan de Acción 2023: Implementar el PPASETP a la Secretaría Distrital de Movilidad. (2) Asistencia Técnica a la Dirección Técnica de Seguridad de la empresa Transmilenio S.A. para implementación programa de sensibilización a personal de conducción 
Durante enero y julio, se desarrollaron nueve (9) acciones de acompañamiento técnico para el impulso de acciones de prevención, atención y sanción de las violencias contra las mujeres en el espacio y el transporte público.
Beneficios: La dinamización de la articulación interinstitucional busca fortalecer la identificación y prevención de violencias contra las mujeres en el transporte público
No se presentaron retrasos</t>
  </si>
  <si>
    <t xml:space="preserve">En julio se fortalecieron las capacidades de 684 servidoras y servidores, con diferentes modalidades de vinculación, para el reconocimiento y garantía del derecho de las mujeres a una vida libre de violencias. De estas, 644 servidoras y servidores fueron fortalecidos en sus capacidades a través de 46 jornadas y 40 a través del curso virtual "El derecho de las mujeres a una vida libre de violencias: Herramientas prácticas".
</t>
  </si>
  <si>
    <t>Entre enero y julio se fortalecieron las capacidades de 4521 servidoras y servidores, con diferentes modalidades de vinculación, para el reconocimiento y garantía del derecho de las mujeres a una vida libre de violencias. De estas, 4206 servidoras y servidores fueron fortalecidos en sus capacidades a través de 202  jornadas y 315 a través del curso virtual "El derecho de las mujeres a una vida libre de violencias: Herramientas prácticas"</t>
  </si>
  <si>
    <t>En julio se participó en nueve (9) espacios de articulación: (1) Socialización programa "Mercados Campesinos" - Equipos de atención de la Dirección. (2)  Reunión de articulación con la SDCRD para la construcción de un protocolo prevención y atención a las violencias contra las mujeres Emberá en la UPI La Florida. (3) Tercera Mesa técnica de Prevención de trata de personas. (4)  Tercera Sesión del Comité técnico Distrital de Lucha contra la Trata de Personas de Bogotá. (5)  Jornada de Conmemoración del día Internacional de la Lucha Contra la Trata de personas en el Terminal de transportes del Salitre. (6) Tercera sesión del Comité Directivo de Lucha contra la trata de personas. (7) Articulación Ruta de Empleabilidad - Metro Línea 1 (8) Jornada de Conmemoración del día Internacional de la Lucha Contra la Trata de personas en el Aeropuerto Internacional. (9)  Sexta Mesa sobre la Explotación sexual y comercial a niños, niñas y adolescentes ESCNNA.</t>
  </si>
  <si>
    <t xml:space="preserve">Durante enero - julio, se participó en (47) espacios de articulación y coordinación de acciones estratégicas para la prevención, atención y sanción de las violencias contra las mujeres en el Distrito Capital.  </t>
  </si>
  <si>
    <t xml:space="preserve">En julio se realizaron 20 acciones de divulgación descritas a continuación: 
1. Post Diccionario de igualdad 2. Post Reflexiones de expertos del panel violencias WD 3. Post ¿Sabías que la @sdmujerbogota está presente en la Línea de Emergencias 123? 4. Post de la casa de justicia de Fontibón 5.Video recorrido a Casa de Justicia Fontibón 6. Post DateCuentaEsViolencia 7. Cubrimiento redes sobre Lanzamiento del protocolo de atención a casos de violencias basadas en género en Centros Comerciales. 8. Nota web Lanzamiento del protocolo de atención en Centros Comerciales. 9. Video Hip Hop al parque 10. Cubrimiento redes participación de la SDM en Hip Hop al parque 11. Nota web participación de la SDM en Hip Hop al parque 11. Video Conmemoración día de la lucha contra el delito de ACAQ 12. Post redes sociales de “en la #Línea123, brindamos una respuesta integral y coordinada en casos de violencias basadas en género o riesgo de feminicidio”. 14. Post TBT panel violencias WD 15. Post ¿Sabías que hacemos parte de la #Línea123? 16. Post servicio de Atención en lengua de señas 17. Post Invitación al conversatorio que realizaremos para conmemorar el Día Mundial contra la Trata de Personas 18. Facebook live conmemoración 30J 19. Video Violencia Física 20. Video Lanzamiento de protocolo de Centros Comerciales. </t>
  </si>
  <si>
    <t xml:space="preserve">Durante enero y julio, se desarrollaron 90 acciones de divulgación orientadas a la prevención de las violencias contra las mujeres, así como a la sensibilización de la sociedad en general para el reconocimiento del derecho de las mujeres a una vida libre de violencias. </t>
  </si>
  <si>
    <t>En julio se realizaron  ocho (8) asistencias técnicas para el desarrollo de acciones de fortalecimiento de los componentes del Sistema SOFIA:  (1) Mesa técnica    s seguimiento al Plan de Acción - Secretaria Distrital de Movilidad (2) Mesa de trabajo Seguimiento al Plan de Acción - Secretaría Distrital de Educación. (3) Jornada de fortalecimiento técnico a profesionales de la Fundación Renacer sobre marco normativo, impactos y rutas de atención  a sobrevivientes de ataques con agentes químicos, sustancias inflamables y líquidos hirvientes AAQ (4) Asistencia Técnica Dirección Técnica de Seguridad de Transmilenio S.A. para implementación programa de sensibilización a personal de conducción. (5) Jornada de fortalecimiento técnico a servidores y servidoras del programa de habitabilidad en calle de la Secretaría Distrital de Integración Social sobre marco normativo, impactos psicosociales y rutas de atención establecidas para los delitos de trata de personas y AAQ.  (6) Jornada de fortalecimiento al Comité Local de Derechos Humanos de la localidad de Puente Aranda sobre rutas de atención establecidas para los delitos de trata de personas y AAQ. (7) Mesa de trabajo Seguimiento al Plan de Acción - Secretaria Distrital de Hábitat. (8) Mesa de trabajo Seguimiento al Plan de Acción - Secretaría Distrital de Desarrollo Económico</t>
  </si>
  <si>
    <t xml:space="preserve">
Durante los meses de enero y julio, se desarrollaron veintiocho (28) asistencias técnicas para el fortalecimiento del Sistema SOFIA 
</t>
  </si>
  <si>
    <t xml:space="preserve">Durante el mes de julio la estrategia Duplas Psico-Jurídicas de atención a mujeres víctimas en el espacio y el transporte público realizó un total de ciento ocho  (108) atenciones psico-jurídicas, de las cuales cuarenta y seis (46) fueron primeras atenciones y sesenta y dos (62) seguimientos efectivos. Dichas atenciones incluyeron primeros acercamientos, orientaciones y seguimientos a los casos de mujeres que requirieron acompañamiento integral. </t>
  </si>
  <si>
    <t>Durante los meses de febrero y julio se realizaron seiscientos veintiún (621) atenciones psico-jurídicas en dupla a mujeres víctimas de violencias en el espacio y el transporte público, de las cuales  doscientas sesenta y cuatro (264) fueron primera atenciones y trescientos cincuenta y siete (357) seguimientos efectivos. Dichas atenciones incluyeron primeros acercamientos, orientaciones y seguimientos a los casos de mujeres que requirieron acompañamiento integral.</t>
  </si>
  <si>
    <t xml:space="preserve">En julio se realizaron dos (2) acciones de acompañamiento técnico: (1) Reunión Seguimiento Meta Estratégica  3 Plan de Acción 2023: Implementar el PPASETP a la Secretaría Distrital de Movilidad. (2) Asistencia Técnica a la Dirección Técnica de Seguridad de la empresa Transmilenio S.A. para implementación programa de sensibilización a personal de conducción 
</t>
  </si>
  <si>
    <t>Durante enero y julio, se desarrollaron nueve (9) acciones de acompañamiento técnico para el impulso de acciones de prevención, atención y sanción de las violencias contra las mujeres en el espacio y el transporte público.</t>
  </si>
  <si>
    <t>En el marco de la gestión para la atención durante el mes de mayo se registraron un total de  cuarenta y ocho (48) seguimientos fallidos, los cuales se deben a la imposibilidad de contacto con las ciudadanas, el incumplimiento de los acuerdos de corresponsabilidad y la falta de voluntad para continuar con el acompañamiento</t>
  </si>
  <si>
    <t>Durante el mes de julio se llevaron a cabo 54 reuniones de apoyo a la supervisión administrativa, financiera y contable con los operadores de las 6 Casas Refugio que operaron durante el mes, sobre temas como: revisión de insumos, inventario y gastos; seguimiento y cierres de informes presentados; y verificación del cumplimiento de obligaciones contractuales.</t>
  </si>
  <si>
    <t>En los meses de enero a julio se llevaron a cabo 397 reuniones de apoyo a la supervisión administrativa,  financiera y contable con los operadores de las 6 Casas Refugio que operaron durante este periodo, sobre temas como: revisión de insumos, inventario y gastos; seguimiento y cierres de informes presentados; y verificación del cumplimiento de obligaciones contractuales.</t>
  </si>
  <si>
    <t xml:space="preserve">Durante el mes de julio se realizaron 48 reuniones de supervisión técnica en las 6 Casas Refugio que operaron durante el mes, de las cuales 7 se relacionaron con el área de primeros auxilios, 5 con jurídica, 5 con pedagogía, 5 con el área de nutrición, 6 con trabajo social, 7 con psicología y 13 actividades de revisión del proceso de atención que se brinda a las mujeres acogidas y lineamientos. </t>
  </si>
  <si>
    <t>En los meses de enero a julio se realizaron 295 reuniones de supervisión técnica en las 6 Casas Refugio que operaron durante este periodo, relacionadas con la supervisión general de las áreas de atención de primeros auxilios, jurídica, trabajo social, nutrición, pedagogía y psicología, sí como actividades de revisión del proceso de atención que se brinda a las mujeres acogidas.</t>
  </si>
  <si>
    <t>En los meses de enero a julio se recibieron 430 solicitudes de cupo en el correo institucional de Casas Refugio, reportadas por los equipos de atención de la Secretaría Distrital de la Mujer y por las demás entidades que remiten mujeres victimas de violencia.</t>
  </si>
  <si>
    <t xml:space="preserve">Durante el mes de julio se aceptaron y se realizaron los trámites de ingreso para 40 solicitudes de cupo de mujeres víctimas de violencia que fueron recibidas en el correo institucional de Casas Refugio, al evidenciar que cumplían con los criterios de ingreso. </t>
  </si>
  <si>
    <t>En los meses de enero a julio se aceptaron y se realizaron los trámites de ingreso para 353 solicitudes de cupo de mujeres víctimas de violencia que fueron recibidas en el correo institucional de Casas Refugio, al evidenciar que cumplían con los criterios de ingreso.</t>
  </si>
  <si>
    <t>En el mes de julio se acogieron un total de 60 personas nuevas en la Modalidad Tradicional de las Casas Refugio, de las cuales 25 fueron mujeres adultas víctimas de violencia y 35 niños, niñas y adolescentes.</t>
  </si>
  <si>
    <t>En los meses de enero a julio se acogieron un total de 509 personas nuevas en la Modalidad Tradicional de las Casas Refugio, de las cuales 220 fueron mujeres adultas víctimas de violencia y 289 niños, niñas y adolescentes.</t>
  </si>
  <si>
    <t>En el mes de julio se acogieron un total de 24 personas nuevas en la Modalidad Intermedia de las Casas Refugio, de las cuales 12 fueron mujeres adultas víctimas de violencia y 12 niños, niñas y adolescentes.</t>
  </si>
  <si>
    <t>En los meses de enero a julio se acogieron un total de 203 personas nuevas en la Modalidad Intermedia de las Casas Refugio, de las cuales 105 fueron mujeres adultas víctimas de violencia y 98 niños, niñas y adolescentes. La Casa Refugio de la Modalidad Intermedia inció nuevamente operación bajo contrato No. 972 de 2023 con Acta de inicio del 10 de julio de 2023.</t>
  </si>
  <si>
    <t>La Casa Refugio de la Modalidad Intermedia, bajo el contrato No. 920 de 2022, finalizó su operación el 31 de julio de 2023.</t>
  </si>
  <si>
    <t xml:space="preserve">En el mes de julio se acogieron un total de 10 personas nuevas en la Modalidad Rural de las Casas Refugio, de las cuales 3 fueron mujeres adultas víctimas de violencia y 7 niños, niñas y adolescentes. </t>
  </si>
  <si>
    <t xml:space="preserve">En los meses de enero a julio se acogieron un total de 76 personas nuevas en la Modalidad Rural de las Casas Refugio, de las cuales 33 fueron mujeres adultas víctimas de violencia y 43 niños, niñas y adolescentes. </t>
  </si>
  <si>
    <t>Durante el mes de julio ingresaron un total de 94 personas nuevas en las Casas Refugio, de las cuales 40 fueron mujeres adultas víctimas de violencia y 54 niños, niñas y adolescentes.</t>
  </si>
  <si>
    <t xml:space="preserve">En los meses de enero a julio ingresaron un total de 788 personas nuevas en las Casas Refugio, de las cuales 358 fueron mujeres adultas víctimas de violencia y 430 niños, niñas y adolescentes. </t>
  </si>
  <si>
    <t>Durante el mes de julio se recibieron 53 solicitudes de cupo en el correo institucional de Casas Refugio, reportadas por los equipos de atención de la Secretaría Distrital de la Mujer y por las demás entidades que remiten mujeres victimas de violencia.</t>
  </si>
  <si>
    <t>Para el mes de julio, la efectividad de la Línea Púrpura Distrital fue de 93%, teniendo para el mes un total de 2.037 llamadas contestadas y llamadas que ingresan a buzón y un total de 2.186 llamadas efectivas (llamadas contestadas + llamadas abandonadas + llamadas que ingresan a buzón).</t>
  </si>
  <si>
    <t>Con corte al mes de julio se alcanzó una efectividad acumulada de 92% en la atención de la Línea Púrpura Distrital, teniendo para el período un total de 16.195 llamadas contestadas y llamadas que ingresan a buzón y un total de 17.239 llamadas efectivas (llamadas contestadas + llamadas abandonadas + llamadas que ingresan a buzón).</t>
  </si>
  <si>
    <t xml:space="preserve">Con corte al mes de julio se realizaron 20990 atenciones efectivas a través de la Línea Púrpura Distrital "Mujeres que Escuchan Mujeres", de las cuales  14.204 fueron primeras atenciones y 6.786  seguimientos telefónicos. </t>
  </si>
  <si>
    <t xml:space="preserve">Durante el mes de julio se realizaron 3.101 atenciones efectivas a través de la Línea Púrpura Distrital "Mujeres que Escuchan Mujeres", de las cuales 2.026  fueron primeras atenciones y 1.075 seguimientos telefónicos. </t>
  </si>
  <si>
    <t xml:space="preserve">Durante el mes de julio se realizaron 1.766  intervenciones de las cuales  741  fueron orientaciones sobre la ruta de atención, 826 atenciones psicosociales y 199 orientaciones sociojuridicas a mujeres de acuerdo con las necesidades y demandas de las mujeres, así como los hechos victimizantes. </t>
  </si>
  <si>
    <t>Con corte al mes de julio se realizaron 11.490 intervenciones de las cuales 4.618 fueron orientaciones sobre la ruta de atención, 5.282 atenciones psicosociales y 1.590 orientaciones sociojuridicas a mujeres de acuerdo con las necesidades y demandas de las mujeres, así como los hechos victimizantes.</t>
  </si>
  <si>
    <t xml:space="preserve">Durante el mes de  julio fueron contestados, analizados o gestionados 965 incidentes recepcionados por la AgenciaMuj de los códigos de tipificación priorizados. </t>
  </si>
  <si>
    <t xml:space="preserve">Con corte al mes de julio fueron contestados, analizados o gestionados 6.599  incidentes recepcionados por la AgenciaMuj de los códigos de tipificación priorizados. </t>
  </si>
  <si>
    <t>Durante el mes de julio se recepcionaron y gestionaron 130  incidentes con código de tipificación 204-Tentativa de Feminicidio priorizado para la atención en urgencia/emergencia a través de la móvil mujer de la AgenciaMuj bajo un esquema de duplas psico jurídicas.</t>
  </si>
  <si>
    <t>Con corte al mes de  julio se recepcionaron y gestionaron 945 incidentes con código de tipificación 204-Tentativa de Feminicidio priorizado para la atención en urgencia/emergencia a través de la móvil mujer de la AgenciaMuj bajo un esquema de duplas psico jurídicas.</t>
  </si>
  <si>
    <t>Durante el mes de julio se realizaron 77 orientaciones psico-jurídicas efectivas (incluye el estado Derivado a otras estrategias) por parte de la móvil mujer de la AgenciaMuj</t>
  </si>
  <si>
    <t>Con corte al mes de julio se realizaron 597 orientaciones psico-jurídicas efectivas (incluye el estado Derivado a otras estrategias) por parte de la móvil mujer de la AgenciaMuj</t>
  </si>
  <si>
    <t>Durante el mes de julio se gestionaros 53 incidentes como intento fallido de contacto (por desplazamiento fallido, rechaza atención o contacto inicial fallido, contacto inicial fallido alertante), en el marco de la atención de la móvil mujer de la AgenciaMuj</t>
  </si>
  <si>
    <t>Con corte al mes de junio se gestionaros 348 incidentes como intento fallido de contacto (por desplazamiento fallido, rechaza atención o contacto inicial fallido, contacto inicial fallido alertante), en el marco de la atención de la móvil mujer de la AgenciaMuj</t>
  </si>
  <si>
    <t>Durante el mes de julio se realizaron un total de 844 seguimientos efectivos, de los cuales 823 son de Bogota y 21 alertantes, en casos de mujeres en posible riesgo de feminicidio, mujeres que solicitaron información sobre la Interrupción Voluntaria del Embarazo y casos de mujeres que se volvieron a comunicar manifestado interés en socializar avances y/o dificultades frente a sus procesos.</t>
  </si>
  <si>
    <t>Con corte al mes de julio se realizaron un total de 5.348 seguimientos efectivos, de los cuales 5.152 son de Bogota y 196 alertantes, en casos de mujeres en posible riesgo de feminicidio, mujeres que solicitaron información sobre la Interrupción Voluntaria del Embarazo y casos de mujeres que se volvieron a comunicar manifestado interés en socializar avances y/o dificultades frente a sus procesos.</t>
  </si>
  <si>
    <t>Durante el mes de  julio se realizaron un total de 652 seguimientos a mujeres desde la Línea Púrpura Distrital.</t>
  </si>
  <si>
    <t>Con corte al mes de julio se realizaron un total de 3.679 seguimientos a mujeres desde la Línea Púrpura Distrital.</t>
  </si>
  <si>
    <t>Durante el mes de julio, las Duplas de Atención Psicosocial realizaron un total de 461 atenciones, de las cuales 122 corresponden a primeras atenciones y 339 a seguimientos efectivos. El proceso de orientación, atención y acompañamiento psicosocial facilitado por las profesionales aportó al reconocimiento de las violencias y a la garantía del derecho de las mujeres a una vida libre de las mismas. De igual manera, a través de la atención se generó el reconocimiento de la oferta institucional de la Secretaría Distrital de la Mujer, adherencia e ingreso a otros servicios de atención socio- jurídica y vinculación a actividades de autocuidado.</t>
  </si>
  <si>
    <t>De enero a julio las profesionales de las Duplas de Atención Psicosocial han realizado un total de 2.510 atenciones psicosociales,  de las cuales 623 corresponden a primeras atenciones y 1.887 a seguimientos efectivos. Estas atenciones incluyen primer contacto con las ciudadanas, primera atención y seguimiento. El proceso de orientación, atención y acompañamiento psicosocial facilitado por las profesionales aportó al reconocimiento de las violencias y a la garantía del derecho de las mujeres a una vida libre de las mismas.</t>
  </si>
  <si>
    <t xml:space="preserve">En el marco de la gestión para la atención, durante el mes de julio se registraron un total de 121 seguimientos fallidos los cuales corresponden a acciones de seguimiento que son gestionadas por las profesionales y acordadas con las ciudadanas. Los registros de seguimientos fallidos se deben a la imposibilidad de contacto,  el incumplimiento de los acuerdos de corresponsabilidad y/o  falta de voluntad por parte de las ciudadanas, para continuar con el acompañamiento. De manera permanente las profesionales trabajan en  en el fortalecimiento de los mensajes y la comunicación a través de otros medios como mensajes de texto, WhatsApp y correo eléctronico; así como el ejercicio de corresponsabilidad con las mujeres y el reconocimiento de la importancia de permanecer en el proceso de atención psicosocial, acompañado de la flexibilización de los horarios que permita reducir las cancelaciones y/o atenciones fallidas.
</t>
  </si>
  <si>
    <t xml:space="preserve">Logros: Durante el mes de julio, las profesionales realizaron un total de 339 seguimientos efectivos que permitieron dar continuidad al plan de acompañamiento psicosocial identificado y proyectado en cada caso de acuerdo con las necesidades de las mujeres. En este sentido los seguimientos permitieron conocer el contexto actual de las mujeres, concertar citas para el acompañamiento y dar contuinidad al plan de acción construido con cada ciudadana. Es importante mencionar que, el registro de seguimientos incluye también, gestiones como la concertación de la sesión psicosocial.
Entre enero y julio las profesionales han realizado 1.887 seguimientos efectivos.
Beneficios: A través de los seguimientos se reforzaron elementos para robustecer la capacidad de toma de decisiones de las mujeres y el reconocimiento de sus recursos de afrontamiento; acceso a la justicia y garantía del derecho a una vida libre de violencias.
Retrasos: En el marco de la gestión para la atención, durante el mes de julio se registraron un total de 121 seguimientos fallidos los cuales corresponden a acciones de seguimiento que son gestionadas por las profesionales y acordadas con las ciudadanas.                                                                                                                                                                                                                 Alternativa de solución: De manera permanente las profesionales trabajan en  en el fortalecimiento de los mensajes y la comunicación a través de otros medios como mensajes de texto, WhatsApp y correo eléctronico; así como el ejercicio de corresponsabilidad con las mujeres y el reconocimiento de la importancia de permanecer en el proceso de atención psicosocial, acompañado de la flexibilización de los horarios que permita reducir las cancelaciones y/o atenciones fallidas.
</t>
  </si>
  <si>
    <t>Logros: Durante el mes de julio se dio continuidad al fortalecimiento de la articulación con las abogadas de la Estrategia de Justicia de Género en los niveles de orientación y asesoría  de tal manera que el plan de acompañamiento con cada mujer contempla  la atención interdisciplinaria e integral. Asimismo, fue posible generar acciones estrategicas para la prevención del feminicido a través de la articulación con el Sistema Articulador de Alertas Tempranas -SAAT-, y la Estrategia de prevención y atención para los delitos de ataque con agentes quimicos y trata de personas. Se destacó también, la articulación con la profesional encargada de la ruta de empleabilidad en la Dirección de Eliminación de Violencias contra las Mujeres y Acceso a la Justicia, lo anterior permite que las profesionales informen a las mujeres de ofertas laborales que pueden aportar a su independencia economica y la garantía de sus derechos.
Desde enero y hasta julio se ha fortalecido la articulación y trabajo conjunto entre las Duplas y los equipos de la Estrategia de Justicia de Género, SAAT, Casa Refugio y la Estrategia de prevención y atención para los delitos de ataque con agentes quimicos y trata de personas y el SOFIA distrital.
Beneficios: Como parte del proceso de acompañamiento psicosocial, las profesionales de las Duplas aportaron al proceso de activación de rutas para la garantía de derechos como la salud integral, el acceso a la justicia, educación, acceso a oportunidades laborales, entre otras. 
No se presentaron retrasos</t>
  </si>
  <si>
    <t>De enero a julio las profesionales de las Duplas de Atención Psicosocial han realizado un total de 2.510 atenciones psicosociales,  de las cuales 623 corresponden a primeras atenciones y 1.887 a seguimientos efectivos. Estas atenciones incluyen primer contacto con las ciudadanas, primera atención y seguimiento. El proceso de orientación, atención y acompañamiento psicosocial facilitado por las profesionales aportó al reconocimiento de las violencias y a la garantía del derecho de las mujeres a una vida libre de las mismas</t>
  </si>
  <si>
    <t>En el marco de la gestión para la atención, durante el mes de julio se registraron un total de 121 seguimientos fallidos los cuales corresponden a acciones de seguimiento que son gestionadas por las profesionales y acordadas con las ciudadanas. Los registros de seguimientos fallidos se deben a la imposibilidad de contacto,  el incumplimiento de los acuerdos de corresponsabilidad y/o  falta de voluntad por parte de las ciudadanas, para continuar con el acompañamiento.</t>
  </si>
  <si>
    <t xml:space="preserve">Se dio tramite oportuno a las 134 remisiones del mes de julio, garantizando la gestión para la atención a las mujeres con las que se logró contacto efectivo y quienes expresaron interés y voluntad en inciar el proceso de acompañamiento. Se mantuvo el promedio de caso nuevos recibidos durante el primer semestre del 2023; De esta forma, en el mes de julio las Duplas de Atención Psicosocial realizaron atención inicial a 122 casos nuevos; de estos, 89 casos corresponden a casos recibidos durante el mismo mes y 33 a casos pendientes por atención en meses anteriores. 
</t>
  </si>
  <si>
    <t>Entre enero y julio las Duplas han recibido un total de 698 solicitudes de atención psicosocial. De esta cifra se ha logrado iniciar el proceso de orientación en 501 casos.</t>
  </si>
  <si>
    <t xml:space="preserve">Durante el mes de julio a través de las Duplas de atención psicosocial, se atendieron 122 casos nuevos. </t>
  </si>
  <si>
    <t>Entre enero y julio las profesionales han realizado 1.887 seguimientos efectivos. A través de los seguimientos se reforzaron elementos para robustecer la capacidad de toma de decisiones de las mujeres y el reconocimiento de sus recursos de afrontamiento; acceso a la justicia y garantía del derecho a una vida libre de violencias.</t>
  </si>
  <si>
    <t xml:space="preserve">Durante el mes de julio, las profesionales realizaron un total de 339 seguimientos efectivos que permitieron dar continuidad al plan de acompañamiento psicosocial identificado y proyectado en cada caso de acuerdo con las necesidades de las mujeres. En este sentido los seguimientos permitieron conocer el contexto actual de las mujeres, concertar citas para el acompañamiento y dar contuinidad al plan de acción construido con cada ciudadana. Es importante mencionar que, el registro de seguimientos incluye también, gestiones como la concertación de la sesión psicosocial.
</t>
  </si>
  <si>
    <t>Logros: En el  mes de julio se llevaron a cabo 22 jornadas de capacitaciones y sensibilizaciones en temas como: socialización de la Estrategia Intersectorial, tipos de violencias contra las mujeres, Ley 1257 de 2008, protocolo de Atención a Mujeres Víctimas de violencia Sexual y el Derecho Fundamental a la Interrupción Voluntaria del Embarazo.
Entre abril y julio, en el marco de la estrategia de prevención del feminicidio (desde la Estrategia Intersectorial para la Prevención y Atención de Víctimas de Violencia de Género con Énfasis en Violencia Sexual y Feminicidio - Estrategia en Hospitales), se han adelantado 3 reuniones con la Secretaría Distrital de Salud con el fin de articular la Estrategia Intersectorial para la Prevención y Atención de Víctimas de Violencia de Género con Énfasis en Violencia Sexual y Feminicidio - Estrategia en Hospitales, con los nuevos servicios que desde el sector salud se están prestando; y se han llevado a cabo 49 jornadas de capacitaciones y sensibilizaciones en temas como: socialización de la Estrategia Intersectorial, tipos de violencias contra las mujeres y Ley 1257 de 2008, protocolo de Atención a Mujeres Víctimas de violencia Sexual y el Derecho Fundamental a la Interrupción Voluntaria del Embarazo.
Beneficios: La asistencia técnica legal brindada al personal de salud contribuyó en la cualificación de la atención brindada a las ciudadanas víctimas de VBG que acuden a los servicios de urgencias de las IPS Priorizadas. 
No se presentaron retrasos</t>
  </si>
  <si>
    <t xml:space="preserve">Entre abril y julio, en el marco de la estrategia de prevención del feminicidio (desde la Estrategia Intersectorial para la Prevención y Atención de Víctimas de Violencia de Género con Énfasis en Violencia Sexual y Feminicidio - Estrategia en Hospitales) se habilitaron 6 IPS para la atención presencial  (USS Bosa, UMHES Meissen, UMHES Santa Clara, CES Suba - Simón Bolívar, UMHES La Víctoria y USS Kennedy) y 2 IPS  que contó con atención de manera remota (USS Vista Hermosa y UMHES Engativa Calle 80), a través de las cuales se realizaron 1657 atenciones de las cuales 976 corresponden a asesorías y 681 a orientaciones. </t>
  </si>
  <si>
    <t>Entre abril y julio  en el marco de la estrategia de prevención del feminicidio (desde la Estrategia Intersectorial para la Prevención y Atención de Víctimas de Violencia de Género con Énfasis en Violencia Sexual y Feminicidio (Estrategia en hospitales)) se realizaron 5.577 atenciones, de las cuales 976 corresponden a asesorías, 681 a orientaciones y 3.920 a seguimientos de ciudadanas que ya habían sido atendidas con anterioridad por la Estrategia en Hospitales.</t>
  </si>
  <si>
    <t>En julio, en el marco de la estrategia de prevención del feminicidio (desde la Estrategia Intersectorial para la Prevención y Atención de Víctimas de Violencia de Género con Énfasis en Violencia Sexual y Feminicidio (Estrategia en hospitales), se llevaron a cabo 22 jornadas de capacitaciones y sensibilizaciones en temas como: socialización de la Estrategia Intersectorial, tipos de violencias contra las mujeres, Ley 1257 de 2008, protocolo de Atención a Mujeres Víctimas de violencia Sexual y el Derecho Fundamental a la Interrupción Voluntaria del Embarazo.</t>
  </si>
  <si>
    <t>Logros:
(i) La estrategia de prevención del riesgo de feminicidio (SAAT) recibió del Instituto Nacional de Medicina Legal y Ciencias Forenses 98 casos de mujeres valoradas en riesgo de muerte con datos de contacto correspondientes a julio de 2023.
(ii) La estrategia de prevención del riesgo de feminicidio (SAAT) asignó a los equipos sociojurídicos y psicosociales de la entidad 112 casos de mujeres con datos de contacto en riesgo de muerte para hacer seguimiento, correspondientes a 98 casos de julio 2023 y 14 casos de periodos anteriores que estaban sin datos de contacto, pero que se lograron conseguir en el marco del monitoreo.
- CASA REFUGIO: 25
- EJG CIOM: 26
- EJG OTROS ESPACIOS (URI-CAPIV-CASAS DE JUSTICIA): 29
- ESTRATEGIA DE HOSPITALES: 4
- PSICOSOCIAL CIOM: 19
- SAAT: 9
(iii) Los equipos de atención sociojurídica y psicosocial de la entidad hicieron el seguimiento a 121 mujeres en riesgo de muerte según valoración del INMLCF, correspondientes a 112 casos asignados en julio de 2023, y 9 casos asignados en periodos anteriores: 
- CASA REFUGIO: 25
- EJG CIOM: 29
- EJG OTROS ESPACIOS (URI-CAPIV-CASAS DE JUSTICIA): 32
- ESTRATEGIA DE HOSPITALES: 4
- PSICOSOCIAL CIOM: 21
- SAAT: 10
(iv) La estrategia de prevención del riesgo de feminicidio (SAAT) hizo acompañamiento y seguimiento sociojurídico y psicosocial, a través de sus profesionales de atención a 35 mujeres en posible riesgo de feminicidio, según la remisión de los siguientes equipos de la entidad:
- Atención DEVAJ: 1
- Directiva de la entidad: 3
- Duplas de Atención Psicosocial: 4
- Estrategia de Hospitales: 3
- Estrategia Justicia de Género: 10
- Línea Púrpura Distrital: 1
- Psicosocial - CIOM: 2
- Psicosocial - Subsecretaría Fortalecimiento de Capacidades y Oportunidades: 9
- Otras entidades-Comisarías de Familia, Policía Metropolitana de Bogotá: 2
Beneficios: contar con información de las mujeres en riesgo de muerte permite: (i) impulsar acciones para prevenir la materialización del delito de feminicidio en contra de las mujeres víctimas de violencias; (ii) tener contacto e información periódica del estado o situación actual de las ciudadanas a través del seguimiento sociojurídico y psicosocial brindado por la entidad; (iii) fortalecer la coordinación institucional.
Retrasos: en este periodo no se presentaron retrasos en el cumplimiento de la meta.
Alternativas: no aplica.</t>
  </si>
  <si>
    <t>En julio de 2023 se hizo seguimiento socio jurídico y psicosocial a 156 casos de mujeres en riesgo de feminicidio, según remisiones externas del Instituto Nacional de Medicina Legal y Ciencias Forenses, y remisiones internas de equipos de atención de la Secretaría Distrital de la Mujer.</t>
  </si>
  <si>
    <t xml:space="preserve">La estrategia de prevención del riesgo de feminicidio (Sistema Articulado de Alertas Tempranas-SAAT) entre enero y julio de 2023 hizo seguimiento socio jurídico y psicosocial a 1378 casos de mujeres en riesgo de feminicidio, según remisiones externas del Instituto Nacional de Medicina Legal y Ciencias Forenses, y remisiones internas de equipos de atención de la Secretaría Distrital de la Mujer. </t>
  </si>
  <si>
    <t>En julio de 2023, se articularon 8 espacios de coordinación interinstitucional a nivel local para la prevención del feminicidio en el marco de los Consejos Locales de Seguridad.</t>
  </si>
  <si>
    <t>Entre enero y julio de 2023, se articularon 64 espacios de coordinación interinstitucional para la prevención del feminicidio en el marco de los Consejos Distritales de Seguridad a nivel local y distrital.</t>
  </si>
  <si>
    <t xml:space="preserve">Como alternativa de solución, se fortalecerá la articulación interinstitucional a nivel distrital para solicitar desde la Subsecretaría de Fortalecimiento de Capacidades y de Oportunidades y/o desde la Dirección de Eliminación de Violencias contra las mujeres y Acceso a la Justicia la realización periódica del espacio. </t>
  </si>
  <si>
    <t>Con corte al mes de julio se dio cumplimiento a la operación de la Estrategia Casas Refugio a través del funcionamiento de 6 casas, 4 en la Modalidad de Atención Tradicional, 1 de la Modalidad Intermedia y 1 de la Modalidad Rural.</t>
  </si>
  <si>
    <t>En los meses de enero a julio se dio cumplimiento a la operación de la Estrategia Casas Refugio a través del funcionamiento de 6 casas, 4 en la Modalidad de Atención Tradicional, 1 de la Modalidad Intermedia y 1 de la Modalidad Rural. La Casa Refugio de la Modalidad Intermedia inció nuevamente operación bajo contrato No. 972 de 2023 con Acta de inicio del 10 de julio de 2023.</t>
  </si>
  <si>
    <t xml:space="preserve">Durante el mes de julio ingresaron un total de 94 personas nuevas en las Casas Refugio, de las cuales 40 fueron mujeres adultas víctimas de violencia y 54 niños, niñas y adolescentes. </t>
  </si>
  <si>
    <t>En julio se llevaron a cabo 13 espacios técnicos con las Alcaldías Locales donde se avanzó en el seguimiento de los temas estratégicos y compromisos de las segundas sesiones del año de los Consejos Locales de Seguridad para las Mujeres y  se realizó la retroalimentación a la ejeción de los Planes Locales de Seguridad para las Mujeres. De esta manera, se realizaron 6  sesiones del Consejo en las localidades de: Santa Fe, Fontibón, Suba, Engativá, Teusaquillo y La Candelaria , donde se posicionó la agenda concertada previamente relacionada con: i. Revisión de cifras de delitos de alto impacto contra las mujeres, ii. Acuerdos para la implementación y seguimiento al Plan de Seguridad para las Mujeres, iii. Seguimiento a acciones de prevención de violencias y riesgo de feminicidio en el marco de los proyectos de inversión local, iv. Análisis de riesgos, amenazas y hechos de violencias en contra de lideresas y defensoras de derechos humanos y v. Seguimiento a casos en riesgo de feminicidio. 
Así mismo, se realizaron 14 encuentros con las entidades locales para la retroalimentación de las estrategias de prevención de violencias contra las mujeres de los Planes Locales de Seguridad para las Mujeres, logrando su puesta en marcha y se realizaron  54 acciones de prevención de violencias contra las mujeres tanto en el espacio público como en el espacio privado, y para la prevención del delito de feminicidio en las localidades.</t>
  </si>
  <si>
    <t>Entre enero y julio se brindó acompañamiento técnico a las Alcaldías Locales a través de reuniones y mesas de trabajo a partir de las cuales se logró desarrollar las primeras sesiones del año de los Consejos Locales de Seguridad para las Mujeres , donde se adoptó la propuesta de agenda y temas estratégicos para la prevención de violencias contra las mujeres propuestos por la secretaría técnica a cargo de la SDMujer. Así mismo,  se avanzó en la realización de las segundas sesiones de los Consejos Locales de Seguridad para las Mujeres de Bosa, Usaquén, Chapinero, San Cristóbal, Usme, Tunjuelito, Kennedy, Barrios Unidos, Los mártires, Puente Aranda, Rafael Uribe U., Ciudad Bolívar, Santa Fe, Fontibón, Suba, Engativá, Teusaquillo, La Candelaria y Sumapaz, posicionando la línea técnica brindada por la Secretaría de la Mujer.
Así mismo, se realizaron 102 mesas para la concertación y seguimiento de los Planes Locales de Seguridad para las Mujeres dando como resultado su retroalimentación su puesta en marcha. Y se desarrollaron 327 acciones para la prevención de las violencias contra las mujeres tanto en el espacio público como en el espacio privado, y para la prevención del delito de feminicidio en las localidades.</t>
  </si>
  <si>
    <t>Logros: En julio se realizaron 13 espacios técnicos con las Alcaldías Locales de: Usaquén, Santa Fe, San Cristóbal, Usme, Tunjuelito, Bosa, Kennedy,  Engativá,  Los Mártires, Puente Aranda,  La Candelaria, RUU y Ciudad Bolívar  donde se hizo seguimiento a los compromisos establecidos en las sesiones de los Consejos Locales de Seguridad para las Mujeres, y se discutieron los temas para las segundas sesiones del año los cuales se programaron para mayo, junio y julio con base en la agenda propuesta desde la SDMujer.
De enero a julio se realizaron mesas de trabajo y reuniones con las Alcaldías Locales donde se brindaron elementos técnicos, operativos y estratégicos para el funcionamiento de los Consejos Locales de Seguridad para las Mujer y la concertación y puesta en marcha de los Planes Locales de Seguridad para las Mujeres. 
Beneficios: Se realizó la retroalimentación y puesta en marcha de la ejecución de las estrategias de los Planes Locales de Seguridad para las Mujeres con las Alcaldías y entidades Locales.
 No se presentaron retrasos.</t>
  </si>
  <si>
    <t>Logros: En julio se realizaron 14 encuentros con las entidades locales para la retroalimentación de los compromisos y estrategias de prevención de violencias contra las mujeres de los Planes Locales de Seguridad para las Mujeres de 
Usaquén, Santa Fe, San Cristóbal, Usme, Tunjuelito, Bosa, Kennedy, Fontibón, Los Mártires, Puente Aranda, La Candelaria, RUU, Ciudad Bolívar y Sumapaz.
De enero a julio se realizaron 102 reuniones con las entidades locales para la concertación de los Planes Locales de Seguridad para las Mujeres. Así, se logró la retroalimentación de las acciones para la prevención de las violencias en el espacio público y en el ámbito privado, y para la prevención del delito de feminicidio, y la puesta en marcha de éstos. 
Beneficios: En estos espacios se logró generar acuerdos para definir las estrategias sectoriales locales para la prevención de las violencias contra las mujeres que contemplan los Planes de Seguridad para las Mujeres, en articulación con la MEBOG, Comisarías de Familia, Personerías Locales, Secretaría Distrital de Educación, Secretaría Distrital de Seguridad, Convivencia y Justicia, Secretaría Distrital de Salud, Secretaría Distrital de Movilidad, Secretaría Distrital de Cultura y lideresas de las localidades.
No se presentaron retrasos.</t>
  </si>
  <si>
    <t>Logros: En julio se avanzó en el desarrollo de 54 acciones de prevención de violencias contra las mujeres tanto en el espacio público como en el espacio privado, y para la prevención del delito de feminicidio en las localidades. 
De enero a julio se realizaron 327 acciones de prevención de violencias contra las mujeres en las 20 localidades. 
Beneficios: Estas actividades contaron con la articulación y participación de las entidades locales, las organizaciones de mujeres y las ciudadanas en general, logrando el reconocimiento del derecho a una vida libre de violencias, la ruta de atención a mujeres víctimas de violencias, los servicios de la entidad y la detección de casos de violencias donde se activó el acompañamiento institucional correspondiente. 
No se presentaron retrasos.</t>
  </si>
  <si>
    <t>Durante el mes de julio se adelantaron las siguientes acciones de prevención en el marco de la implementación del Sistema Sofia en las localidades:
Recorridos por puntos y sectores estratégicos para la difusión y oferta de servicios para la atención a mujeres víctimas de violencia y socialización de la ruta de atención a mujeres víctimas de violencias y en riesgo de feminicidio.
Socialización de la ruta de atención a mujeres víctimas de violencias y en riesgo de feminicidio en el marco de los Encuentros Comunitarios con la MEBOG. 
Sensibilizaciones sobre el derecho a una vida libre de violencias en las Instituciones Educativas Distritales.
Jornadas territoriales de prevención de violencias en las UPZ priorizadas por delitos de alto impacto contra las mujeres y participación en jornadas Contigo en tu barrio y en las Manzanas de Cuidado.
Jornadas para la prevención de violencias contra las mujeres en el espacio y transporte público (Recorridos y sensibilización sectores de comercio) 
Festivales para la promoción de derechos como el Fiestón Lesbiarte y la Jornada "Yo Marcho Trans"
Sensibilizaciones sobre el derecho de las mujeres a una vida libre de violencias con empleadas de empresa privada, mujeres que realizan ASP, mujeres rurales y campesinas, , madres usuarias de servicios de jardines infantiles, mujeres cuidadoras y mujeres en procesos de reincorporación.
Recorrido nocturno de identificación y oferta de servicios para la eliminación de las violencias a mujeres que realizan ASP
Pre laboratorios para la construcción de iniciativas ciudadanas para la prevención de las violencias contra las mujeres y el feminicidio.
Ejercicios de sensibilización y difusión de la Ruta de atención a mujeres víctimas de violencias y en riesgo de feminicidio con Juntas de Acción Comunal y Organizaciones Juveniles.
Jornadas de conmemoración del día mundial contra la trata de personas
Jornadas de prevención de violencias en Centros Comerciales.</t>
  </si>
  <si>
    <t xml:space="preserve">En julio se realizaron 6  sesiones de los Consejos Locales de Seguridad para las Mujeres de  Santa Fe, Fontibón, Suba, Engativá, Teusaquillo y La Candelaria </t>
  </si>
  <si>
    <t>Se presentan retrasos en el desarrollo de la sesión de Antonio Nariño debido al cambio temporal del Alcalde Local.</t>
  </si>
  <si>
    <t>En julio se realizaron 14 encuentros con las entidades locales para la concertación y definición de los compromisos y estrategias de prevención de violencias contra las mujeres de los Planes Locales de Seguridad para las Mujeres de Usaquén, Santa Fe, San Cristóbal, Usme, Tunjuelito, Bosa, Kennedy, Fontibón, Los Mártires, Puente Aranda, La Candelaria, RUU, Ciudad Bolívar y Sumapaz.</t>
  </si>
  <si>
    <t>Entre enero y  julio se han realizado 102 mesas para la concertación y seguimiento de los Planes Locales de Seguridad para las Mujeres.</t>
  </si>
  <si>
    <t xml:space="preserve">En julio se avanzó en el desarrollo de 54 acciones de prevención de violencias contra las mujeres tanto en el espacio público como en el espacio privado y para la prevención del delito de feminicidio en las localidades. </t>
  </si>
  <si>
    <t xml:space="preserve">Entre enero y  julio se han realizado 327acciones para la prevención de las violencias contra las mujeres tanto en el espacio público como en el espacio privado y para la prevención del delito de feminicidio en las localidades. </t>
  </si>
  <si>
    <t xml:space="preserve">Con corte al mes de julio de los 6.599  incidentes contestados, gestionados y analizados por la AgenciaMuj, 4.404 fueron direccionados a equipos de la Secretaría Distrital de la Mujer para atención post-evento (2.467 direccionados específicamente a la Línea Púrpura Distrital)  y en urgencia-emergencia a través de la móvil mujer, recurso de despacho de la AgenciaMuj. </t>
  </si>
  <si>
    <t>Durante el mes de julio de los  965  incidentes contestados, gestionados y analizados por la AgenciaMuj, 641 fueron direccionados a equipos de la Secretaría Distrital de la Mujer para atención post-evento (311 direccionados específicamente a la Línea Púrpura Distrital)  y en urgencia-emergencia a través de la móvil mujer, recurso de despacho de la AgenciaMuj.</t>
  </si>
  <si>
    <t>Durante el mes de julio se avanzó en la implementación del Sistema SOFIA a través del desarrollo de las siguientes acciones estratégicas:
1. Fortalecimiento del componente de prevención y atención a través de espacios de fortalecimiento de capacidades frente a la garantía del derecho de las mujeres a una vida libre de violencias y la atención integral a las víctimas de diferentes modalidades de violencias contra las mujeres; espacios de articulación y coordinación de acciones estratégicas para la prevención, atención y sanción de las violencias contra las mujeres; acciones de divulgación y visibilización orientadas a la prevención de las violencias contra las mujeres y asistencia técnica para el desarrollo de acciones de fortalecimiento de los componentes del Sistema SOFIA. 
2. Implementación de la estrategia de prevención del riesgo de feminicidio (Sistema Articulado de Alertas Tempranas-SAAT) y de la Estrategia Intersectorial para la Prevención y Atención de Víctimas de Violencia de Género con Énfasis en Violencia Sexual y Feminicidio - Estrategia en Hospitales.
3. Dinamización de los Consejos y Planes Locales de Seguridad para las Mujeres.
4. Implementación del Protocolo de prevención, atención y sanción de las violencias contra las mujeres en el espacio y transporte público y la atención a mujeres víctimas de violencias en el espacio y el transporte público a través de las Duplas Psico-jurídicas.
5. Atención a través de las Duplas de Atención Psicosocial que facilitaron el proceso de acompañamiento para la activación de rutas a las mujeres víctimas de violencias.</t>
  </si>
  <si>
    <t>Desde enero y hasta julio las Duplas de Atención Psicosocial han atendido un total de 623 casos nuevos.</t>
  </si>
  <si>
    <t>Nombre: Diana Katherine Maldonado</t>
  </si>
  <si>
    <t>Logros: en julio de 2023, se articularon 8 espacios de coordinación interinstitucional para la prevención del feminicidio en el marco de los Consejos Locales de Seguridad como se describe a continuación:
(i) En julio de 2023, se articularon 8 espacios de coordinación interinstitucional para la prevención del feminicidio en el marco de las mesas técnicas de seguimiento a mujeres en riesgo de feminicidio en el marco de los Consejos Locales de Seguridad de las Mujeres, según lo consagrado en la Circular No. 028 del 15 de diciembre de 2020 "Lineamiento para el seguimiento territorial y distrital a mujeres en riesgo de muerte en Bogotá D.C.". En estos espacios de articulación interinstitucional a nivel local, se hizo seguimiento a 57 casos de mujeres en riesgo de feminicidio y víctimas de violencias, en las localidades de: 
1. Usaquén
10. Engativá
18. Rafael Uribe Uribe
19. Ciudad Bolívar
4. San Cristóbal
5. Usme
8. Kennedy
9. Fontibón
Beneficios: (i) Avanzar en las acciones de articulación institucional a nivel distrital aportan a la prevención del feminicidio y a la superación de barreras que limitan el derecho de las mujeres a una vida libre de violencias. (ii) Impulsar e implementar acciones afirmativas para las hijas e hijos de las mujeres víctimas de violencias y en riesgo de feminicidio, aporta a la garantía y restablecimiento de sus derechos.
Retrasos: en este periodo no se realizó sesión directiva del Grupo de género y prevención del feminicidio del Consejo Distrital de Seguridad por retrasos en la convocatorio a cargo de la Secretaría Distrital de Seguridad, Convivencia y Justicia, quien lleva la secretaría técnica del espacio.
Alternativas: fortalecer la articulación interinstitucional a nivel distrital para solicitar desde la Subsecretaría de Fortalecimiento de Capacidades y de Oportunidades y/o desde la Dirección de Eliminación de Violencias contra las mujeres y Acceso a la Justicia la realización periódica del espacio.</t>
  </si>
  <si>
    <t xml:space="preserve">Se presentan retrasos en el desarrollo de la sesión de Antonio Nariño debido al cambio temporal del Alcalde Local. La sesión quedó programada para el 28 de agosto.  </t>
  </si>
  <si>
    <t>En julio no se realizó sesión directiva del Grupo de género y prevención del feminicidio del Consejo Distrital de Seguridad por retrasos en la convocatorio a cargo de la Secretaría Distrital de Seguridad, Convivencia y Justicia, quien lleva la secretaría técnica del espacio. Como alternativa de solución, se fortalecerá la articulación interinstitucional a nivel distrital para solicitar desde la Subsecretaría de Fortalecimiento de Capacidades y de Oportunidades y/o desde la Dirección de Eliminación de Violencias contra las mujeres y Acceso a la Justicia la realización periódica del espacio.</t>
  </si>
  <si>
    <t xml:space="preserve">Logros: Durante el mes de julio se recibieron 53 solicitudes de cupo (mujeres víctimas de violencia y personas a cargo) en el correo institucional de Casas Refugio, de las cuales se aceptaron y se realizaron los trámites de ingreso para 40 solicitudes al evidenciar que cumplían con los criterios, 9 resultaron en desistimiento de cupo y 4 no cumplieron con los criterios para el ingreso a Casa Refugio.
En el periodo de enero a julio se recibieron 430 solicitudes de cupo (mujeres víctimas de violencia y personas a cargo) en el correo institucional de Casas Refugio, de las cuales se aceptaron y se realizaron los trámites de ingreso para 353 solicitudes al evidenciar que cumplían con los criterios,  a través de 6 Casas Refugio; 61 resultaron en desistimiento de cupo para el ingreso a Casa Refugio y 16 no cumplieron criterios para el ingreso a Casa Refugio.
Beneficios: Durante el período se atendieron y revisaron todas las solicitudes de cupo reportadas por los equipos de atención de la Secretaría Distrital de la Mujer y las demás entidades que remiten mujeres victimas de violencia a las Casas Refugio, con el fin de acoger a aquellas mujeres que cumplían los criterios y así contribuir a salvaguardar su vida e integridad personal.
Retrasos: No se presentaron retrasos. </t>
  </si>
  <si>
    <t>En el marco de la gestión para la atención durante el mes de mayo se registraron un total de  cuarenta y ocho (48) seguimientos fallidos, los cuales se deben a la imposibilidad de contacto con las ciudadanas, el incumplimiento de los acuerdos de corresponsabilidad y la falta de voluntad para continuar con el acompañamiento. El equipo trabaja permanentemente en el fortalecimiento de los mensajes y la comunicación a través de otros medios como mensajes de texto, WhatsApp y correo electrónico; así como el ejercicio de corresponsabilidad con las mujeres y el reconocimiento de la importancia de permanecer en el proceso de atención psico jurídico, acompañado de la flexibilización de los horarios que permita reducir las cancelaciones y/o atenciones fallidas.</t>
  </si>
  <si>
    <t>Entre los meses de febrero y  julio, el equipo de Enlaces Sofía en el marco de la implementación del sistema Sofia en las localidades, adelantó las siguientes acciones en las que participaron 19180 mujeres:
Recorridos por puntos y sectores estratégicos para la difusión y oferta de servicios para la atención a mujeres víctimas de violencia y socialización de la ruta de atención a mujeres víctimas de violencias y en riesgo de feminicidio.
Socialización de la ruta de atención a mujeres víctimas de violencias y en riesgo de feminicidio en el marco de los Encuentros Comunitarios con la MEBOG. 
Mesa de trabajo sobre seguridad y el derecho de las mujeres a una vida libre de violencias.
Velatón y difusión de la Ruta de atención para mujeres víctimas de violencias y en riesgo de feminicidio.
Jornadas  Mujer, contigo en tu barrio.
Sensibilizaciones sobre el derecho a una vida libre de violencias en las IED y IES.
Jornada territorial de prevención de violencias en las UPZ priorizadas.
Festival de prevención de violencias basadas en género en articulación con la Alcaldía Local de Barrios Unidos
Festival diverso, para la promoción y el goce de los derechos de las personas de los sectores sociales LGBTI en articulación con la Alcaldía Local de Barrios Unidos.
Actividades para el reconocimiento del derecho a una vida libre de violencias con usuarias de los servicios y estrategias de las Manzanas de Cuidado 
Jornadas para la prevención de violencias contra las mujeres en el espacio público.
Elaboración de diagnósticos y reconocimiento de problemáticas de seguridad y violencias contra las mujeres.
Sensibilizaciones sobre el derecho de las mujeres a una vida libre de violencias con empleadas de empresa privada, mujeres lideresas, mujeres LBT, mujeres mayores y mujeres rurales y campesinas, mujeres que realizan ASP, madres usuarias de servicios de jardines infantiles, mujeres cuidadoras, mujeres en procesos de reincorporación, entre otras. 
Actividades de prevención de violencias y el reconocimiento del derecho de las mujeres a una vida libre de violencias en el marco de la conmemoración del 8 de marzo.
Jornadas de prevención y denuncia de las violencias contra las mujeres.
Jornadas de prevención de violencias en entornos escolares
Acciones de rechazo y prevención del delito de feminicidio
Jornadas de conmemoración del día de las madres y el día de las familias
Sensibilización sobre el derecho a una vida libre de violencias con ciudadanas pertenecientes a escuelas deportivas
Jornadas de conmemoración del derecho de las mujeres a la salud plena
Jornadas territoriales de prevención de violencias en las UPZ priorizadas por delitos de alto impacto contra las mujeres y participación en jornadas Contigo en tu barrio y en las Manzanas de Cuidado.
Jornadas para la prevención de violencias contra las mujeres en el espacio y transporte público (Recorridos y sensibilización sectores de comercio) 
Festivales para la promoción de derechos como el Fiestón Lesbiarte y la Jornada "Yo Marcho Trans"
Sensibilizaciones sobre el derecho de las mujeres a una vida libre de violencias con empleadas de empresa privada, mujeres que realizan ASP, mujeres en procesos de reincorporación.
Recorrido nocturno de identificación y oferta de servicios para la eliminación de las violencias a mujeres que realizan ASP
Pre laboratorios para la construcción de iniciativas ciudadanas para la prevención de las violencias contra las mujeres y el feminicidio.
Ejercicios de sensibilización y difusión de la Ruta de atención a mujeres víctimas de violencias y en riesgo de feminicidio con Juntas de Acción Comunal y Organizaciones Juveniles.
Jornadas de conmemoración del día mundial contra la trata de personas
Jornadas de prevención de violencias en Centros Comerciales.</t>
  </si>
  <si>
    <t xml:space="preserve">Entre enero y julio se completaron las dos primeras rondas la primera ronda de sesiones de los  Consejos Locales de Seguridad para las Mujeres en las 20 localidades del Distrito Capital y se dio inicio a la segunda ronda. </t>
  </si>
  <si>
    <t>En el segundo trimstre del 2023, el SAAT asignó para segumiento jurídico y psicosocial, el 100 por ciento de los casos de mujeres valoradas en riesgo de feminicidio por el Instituto Nacional de Medicina Legal y Ciencias Forenses e identificadas por equipos internos de la Secretaría Distrital de la Mujer.</t>
  </si>
  <si>
    <t xml:space="preserve">En el segundo trimestre del 2023, el SAAT hizo seguimiento jurídico y psicosocial al 110 por ciento de los casos de mujeres valoradas en riesgo de feminicidio por el Instituto Nacional de Medicina Legal y Ciencias Forenses e identificadas por equipos internos de la Secretaría Distrital de la Mujer. </t>
  </si>
  <si>
    <t xml:space="preserve">Durante el primer semestre de 2023, el SAAT hizo seguimiento jurídico y psicosocial al 89 por ciento de los casos de mujeres valoradas en riesgo de feminicidio por el Instituto Nacional de Medicina Legal y Ciencias Forenses e identificadas por equipos internos de la Secretaría Distrital de la Mujer. </t>
  </si>
  <si>
    <t>Prog Compromisos</t>
  </si>
  <si>
    <t>Ejec Compromisos</t>
  </si>
  <si>
    <t>Prog Giros</t>
  </si>
  <si>
    <t>Ejec Giros</t>
  </si>
  <si>
    <t>Total reporte 
Reserva</t>
  </si>
  <si>
    <t>Total reporte 
Vigencia</t>
  </si>
  <si>
    <t>En el mes de julio se brindó acogida a 94 personas nuevas (mujeres víctimas de violencia y personas a cargo) que cumplieron los criterios de ingreso a las Casas Refugio, de las cuales 40 fueron mujeres adultas y adultas mayores, 9 adolescentes, 33 niñas y niños y 12 bebés. Bajo ese marco, en julio estuvieron acogidas un total de 250 personas en la Estrategia de Casas Refugio en sus tres Modalidades: Tradicional, Intermedia y Rural. 
En el periodo de enero a julio se brindó acogida a 788 personas nuevas (mujeres víctimas de violencia y personas a cargo) que cumplieron los criterios de ingreso a las Casas Refugio, de las cuales 358 son mujeres y mujeres adultas mayores, 34 adolescentes, 300 niñas y niños y 96 bebés. 
Beneficios: La acogida a mujeres víctimas de violencia y los miembros de sus sistemas familiares aportó a salvaguardar su vida e integridad personal y garantizó un proceso de atención integral que fomenta sus capacidades y oportunidades.
No se presentaron retrasos.</t>
  </si>
  <si>
    <t>Logros: Durante el mes de julio las Duplas de Atención Psicosocial realizaron atención inicial a 122 casos nuevos; de estos, 89 casos corresponden a casos recibidos durante el mismo mes y 33 a casos pendientes por atención en meses anteriores.  Se dio tramite oportuno a las 134 remisiones del mes de julio, garantizando la gestión para la atención a las mujeres con las que se logró contacto efectivo y quienes expresaron interés y voluntad en inciar el proceso de acompañamiento. Se mantuvo el promedio de caso nuevos recibidos durante el primer semestre del 2023; lo anterior se debe, posiblemente, a la ampliación de algunos servicios como la Estrategia de Hospitales y la solicitud de atención integral en casos remitidos por entidades del sector salud, Fiscalía y/o Comisarías de Familia.
Entre enero y julio las Duplas han recibido un total de 698 solicitudes de atención psicosocial. De esta cifra se ha logrado iniciar el proceso de orientación en 501 casos.
Beneficios: Las mujeres remitidas por los diferentes equipos y/o profesionales tuvieron la oportunidad de recibir la oferta de acompañamiento psicosocial dentro de las 24 horas siguientes a la asignación del caso, lo que permitió para ellas sentirse escuchadas y orientadas durante las situaciones críticas o aquellas en las que manifiestan miedo, angustia, tristeza entre otras emociones generadas por las violencias.  Se destaca la capacidad móvil del equipo lo que permitó para las mujeres escoger entre recibir la atención de manera telefonica, virtual o presencial. 
No se presentaron retrasos</t>
  </si>
  <si>
    <t>Entre abril y julio, en el marco de la estrategia de prevención del feminicidio (desde la Estrategia Intersectorial para la Prevención y Atención de Víctimas de Violencia de Género con Énfasis en Violencia Sexual y Feminicidio (Estrategia en hospitales), se llevaron a cabo 52 sesiones o espacios con el sector salud, de las cuales 49 fueron jornadas de capacitaciones y sensibilizaciones, en temas como: socialización de la Estrategia Intersectorial, tipos de violencias contra las mujeres; Ley 1257 de 2008; protocolo de Atención a Mujeres Víctimas de violencia Sexual; el Derecho Fundamental a la Interrupción Voluntaria del Embarazo; y 3 fueron jornadas de trabajo para la articulación con los nuevos servicios que desde el sector salud se están prestando, y balances de cierre de la vigencia 2022 y avance de la vigencia 2023.</t>
  </si>
  <si>
    <t xml:space="preserve">En 2023 en el marco de la estrategia de prevención del riesgo de feminicidio, el Sistema Articulado de Alertas Tempranas-SAAT hizo seguimiento socio jurídico y psicosocial a 1378 casos de mujeres en riesgo de feminicidio, según remisiones externas del Instituto Nacional de Medicina Legal y Ciencias Forenses, y remisiones internas de equipos de atención de la Secretaría Distrital de la Mujer. 
Así mismo, se articularon 64 espacios de coordinación interinstitucional para la prevención del feminicidio en el marco de los Consejos Distritales y Locales de Seguridad.
Desde la Estrategia Intersectorial para la Prevención y Atención de Víctimas de Violencia de Género con Énfasis en Violencia Sexual y Feminicidio -Estrategia en Hospitales entre abril y julio se han habilitado 6 IPS para la atención presencial  (USS Bosa, UMHES Meissen, UMHES Santa Clara, CES Suba - Simón Bolívar, UMHES La Víctoria y USS Kennedy) y 2 IPS que contaron con atención de manera remota (USS Vista Hermosa y UMHES Engativa Calle 80), a través de los cuales se han realizado 1657 atenciones de las cuales 976 corresponden a asesorías y 681 a orientaciones. Así mismo, se han adelantado 3 reuniones con la Secretaría Distrital de Salud con el fin de articular la Estrategia Intersectorial para la Prevención y Atención de Víctimas de Violencia de Género con Énfasis en Violencia Sexual y Feminicidio - Estrategia en Hospitales, con los nuevos servicios que desde el sector salud se están prestando; y se han llevado a cabo 49 jornadas de capacitaciones y sensibilizaciones en temas como: socialización de la Estrategia Intersectorial, tipos de violencias contra las mujeres y Ley 1257 de 2008, protocolo de Atención a Mujeres Víctimas de violencia Sexual y el Derecho Fundamental a la Interrupción Voluntaria del Embarazo.. </t>
  </si>
  <si>
    <t xml:space="preserve">En julio, en el marco de la estrategia de prevención del feminicidio (desde la Estrategia Intersectorial para la Prevención y Atención de Víctimas de Violencia de Género con Énfasis en Violencia Sexual y Feminicidio - Estrategia en Hospitales) se habilitaron 6 IPS para la atención presencial  (USS Bosa, UMHES Meissen, UMHES Santa Clara, CES Suba - Simón Bolívar, UMHES La Víctoria y USS Kennedy) y 1 IPS  que contó con atención de manera remota (USS Vista Hermosa), a través de los cuales se realizaron 533 atenciones de las cuales 322 corresponden a asesorías y 211 a orientaciones. </t>
  </si>
  <si>
    <t>Logros: En julio, en el marco de la estrategia de prevención del feminicidio (desde la Estrategia Intersectorial para la Prevención y Atención de Víctimas de Violencia de Género con Énfasis en Violencia Sexual y Feminicidio - Estrategia en Hospitales) se habilitaron 6 IPS para la atención presencial  (USS Bosa, UMHES Meissen, UMHES Santa Clara, CES Suba - Simón Bolívar, UMHES La Víctoria y USS Kennedy) y 1 IPS  que contó con atención de manera remota (USS Vista Hermosa), a través de los cuales se realizaron 533 atenciones de las cuales 322 corresponden a asesorías y 211 a orientaciones. 
Entre abril y julio, en el marco de la estrategia de prevención del feminicidio (desde la Estrategia Intersectorial para la Prevención y Atención de Víctimas de Violencia de Género con Énfasis en Violencia Sexual y Feminicidio - Estrategia en Hospitales) se habilitaron 6 IPS para la atención presencial  (USS Bosa, UMHES Meissen, UMHES Santa Clara, CES Suba - Simón Bolívar, UMHES La Víctoria y USS Kennedy) y 2 IPS  que contó con atención de manera remota (USS Vista Hermosa y UMHES Engativa Calle 80), a través de las cuales se realizaron 1657 atenciones de las cuales 976 corresponden a asesorías y 681 a orientaciones. 
Beneficios: Las mujeres que llegaron a los servicios de salud -principalmente de urgencias- de las 6 IPS Priorizadas hasta el momento (USS Bosa, UMHES Meissen, UMHES Santa Clara, CES Suba - Simón Bolívar, UMHES La Víctoria y USS Kennedy), y las mujeres que llegaron a IPS que aún no se encuentran priorizadas (USS Vista Hermosa, UMHES Engativa Calle 80)  buscando atención médica por hechos derivados de violencias en su contra, contaron con atención socio jurídica con enfoque de género de manera presencial y remota. Esto permitió facilitar su derecho al acceso de la administración de justicia, así como gestionar medidas que garantizaran su protección. 
No se presentaron retrasos.</t>
  </si>
  <si>
    <t>En julio en el marco de la estrategia de prevención del riesgo de feminicidio, el Sistema Articulado de Alertas Tempranas-SAAT hizo seguimiento socio jurídico y psicosocial a 156 casos de mujeres en riesgo de feminicidio, según remisiones externas del Instituto Nacional de Medicina Legal y Ciencias Forenses, y remisiones internas de equipos de atención de la Secretaría Distrital de la Mujer. Así mismo, se articularon 8 espacios de coordinación interinstitucional para la prevención del feminicidio en el marco de los Consejos Locales de Seguridad.
Desde la Estrategia Intersectorial para la Prevención y Atención de Víctimas de Violencia de Género con Énfasis en Violencia Sexual y Feminicidio -Estrategia en Hospitales en julio se habilitaron 6 IPS para la atención presencial  (USS Bosa, UMHES Meissen, UMHES Santa Clara, CES Suba - Simón Bolívar, UMHES La Víctoria y USS Kennedy ) y 1 IPS  que contó con atención de manera remota (USS Vista Hermosa), a través de los cuales se realizaron 533 atenciones de las cuales 322 corresponden a asesorías y 211 a orientaciones. Así mismo,  se llevaron a cabo 22  jornadas de capacitaciones y sensibilizaciones en temas como: socialización de la Estrategia Intersectorial, tipos de violencias contra las mujeres y Ley 1257 de 2008, protocolo de Atención a Mujeres Víctimas de violencia Sexual y el Derecho Fundamental a la Interrupción Voluntaria del Embarazo.</t>
  </si>
  <si>
    <t>En julio en el marco de la estrategia de prevención del feminicidio (desde la Estrategia Intersectorial para la Prevención y Atención de Víctimas de Violencia de Género con Énfasis en Violencia Sexual y Feminicidio (Estrategia en hospitales)) se realizaron 2.179 atenciones, de las cuales 322 corresponden a asesorías, 211 a orientaciones y 1.646 a seguimientos de ciudadanas que ya habían sido atendidas con anterioridad por la Estrategia en Hospitales.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</si>
</sst>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 #,##0;[Red]\-&quot;$&quot;\ #,##0"/>
    <numFmt numFmtId="41" formatCode="_-* #,##0_-;\-* #,##0_-;_-* &quot;-&quot;_-;_-@_-"/>
    <numFmt numFmtId="164" formatCode="#,##0\ &quot;€&quot;;\-#,##0\ &quot;€&quot;"/>
    <numFmt numFmtId="165" formatCode="_-* #,##0\ &quot;€&quot;_-;\-* #,##0\ &quot;€&quot;_-;_-* &quot;-&quot;\ &quot;€&quot;_-;_-@_-"/>
    <numFmt numFmtId="166" formatCode="_-* #,##0.00\ &quot;€&quot;_-;\-* #,##0.00\ &quot;€&quot;_-;_-* &quot;-&quot;??\ &quot;€&quot;_-;_-@_-"/>
    <numFmt numFmtId="167" formatCode="_-&quot;$&quot;* #,##0.00_-;\-&quot;$&quot;* #,##0.00_-;_-&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240A]\ * #,##0.00_-;\-[$$-240A]\ * #,##0.00_-;_-[$$-240A]\ * &quot;-&quot;??_-;_-@_-"/>
    <numFmt numFmtId="178" formatCode="&quot;$&quot;\ #,##0.00"/>
    <numFmt numFmtId="179" formatCode="_-[$$-240A]\ * #,##0_-;\-[$$-240A]\ * #,##0_-;_-[$$-240A]\ * &quot;-&quot;??_-;_-@_-"/>
    <numFmt numFmtId="180" formatCode="0.000%"/>
  </numFmts>
  <fonts count="43"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b/>
      <sz val="12"/>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8"/>
      <color theme="0" tint="-0.34998626667073579"/>
      <name val="Calibri"/>
      <family val="2"/>
      <scheme val="minor"/>
    </font>
    <font>
      <b/>
      <sz val="12"/>
      <color theme="1"/>
      <name val="Times New Roman"/>
      <family val="1"/>
    </font>
    <font>
      <b/>
      <sz val="11"/>
      <color theme="0" tint="-0.34998626667073579"/>
      <name val="Times New Roman"/>
      <family val="1"/>
    </font>
    <font>
      <sz val="11"/>
      <color rgb="FF002060"/>
      <name val="Times New Roman"/>
      <family val="1"/>
    </font>
    <font>
      <sz val="9"/>
      <name val="Times New Roman"/>
      <family val="1"/>
    </font>
  </fonts>
  <fills count="26">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patternFill>
    </fill>
    <fill>
      <patternFill patternType="solid">
        <fgColor theme="9" tint="0.79998168889431442"/>
        <bgColor theme="9" tint="0.79998168889431442"/>
      </patternFill>
    </fill>
    <fill>
      <patternFill patternType="solid">
        <fgColor rgb="FF217346"/>
        <bgColor indexed="64"/>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FF"/>
        <bgColor rgb="FF000000"/>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s>
  <cellStyleXfs count="34">
    <xf numFmtId="0" fontId="0" fillId="0" borderId="0"/>
    <xf numFmtId="0" fontId="20" fillId="3" borderId="66" applyNumberFormat="0" applyAlignment="0" applyProtection="0"/>
    <xf numFmtId="49" fontId="22" fillId="0" borderId="0" applyFill="0" applyBorder="0" applyProtection="0">
      <alignment horizontal="left" vertical="center"/>
    </xf>
    <xf numFmtId="0" fontId="23" fillId="5" borderId="67" applyNumberFormat="0" applyFont="0" applyFill="0" applyAlignment="0"/>
    <xf numFmtId="0" fontId="23" fillId="5" borderId="68" applyNumberFormat="0" applyFont="0" applyFill="0" applyAlignment="0"/>
    <xf numFmtId="169" fontId="20" fillId="0" borderId="0" applyFont="0" applyFill="0" applyBorder="0" applyAlignment="0" applyProtection="0"/>
    <xf numFmtId="168" fontId="20" fillId="0" borderId="0" applyFont="0" applyFill="0" applyBorder="0" applyAlignment="0" applyProtection="0"/>
    <xf numFmtId="166" fontId="20" fillId="0" borderId="0" applyFont="0" applyFill="0" applyBorder="0" applyAlignment="0" applyProtection="0"/>
    <xf numFmtId="165" fontId="20" fillId="0" borderId="0" applyFont="0" applyFill="0" applyBorder="0" applyAlignment="0" applyProtection="0"/>
    <xf numFmtId="0" fontId="25" fillId="6" borderId="0" applyNumberFormat="0" applyProtection="0">
      <alignment horizontal="left" wrapText="1" indent="4"/>
    </xf>
    <xf numFmtId="0" fontId="26" fillId="6" borderId="0" applyNumberFormat="0" applyProtection="0">
      <alignment horizontal="left" wrapText="1" indent="4"/>
    </xf>
    <xf numFmtId="0" fontId="24" fillId="4" borderId="0" applyNumberFormat="0" applyBorder="0" applyAlignment="0" applyProtection="0"/>
    <xf numFmtId="16" fontId="27" fillId="0" borderId="0" applyFont="0" applyFill="0" applyBorder="0" applyAlignment="0">
      <alignment horizontal="left"/>
    </xf>
    <xf numFmtId="0" fontId="28" fillId="7" borderId="0" applyNumberFormat="0" applyBorder="0" applyProtection="0">
      <alignment horizontal="center" vertical="center"/>
    </xf>
    <xf numFmtId="41" fontId="20" fillId="0" borderId="0" applyFont="0" applyFill="0" applyBorder="0" applyAlignment="0" applyProtection="0"/>
    <xf numFmtId="169" fontId="5" fillId="0" borderId="0" applyFont="0" applyFill="0" applyBorder="0" applyAlignment="0" applyProtection="0"/>
    <xf numFmtId="167" fontId="20" fillId="0" borderId="0" applyFont="0" applyFill="0" applyBorder="0" applyAlignment="0" applyProtection="0"/>
    <xf numFmtId="171" fontId="2" fillId="0" borderId="0" applyFont="0" applyFill="0" applyBorder="0" applyAlignment="0" applyProtection="0"/>
    <xf numFmtId="170" fontId="20" fillId="0" borderId="0" applyFont="0" applyFill="0" applyBorder="0" applyAlignment="0" applyProtection="0"/>
    <xf numFmtId="167" fontId="1" fillId="0" borderId="0" applyFont="0" applyFill="0" applyBorder="0" applyAlignment="0" applyProtection="0"/>
    <xf numFmtId="164" fontId="23" fillId="0" borderId="0" applyFont="0" applyFill="0" applyBorder="0" applyAlignment="0" applyProtection="0"/>
    <xf numFmtId="0" fontId="29" fillId="8" borderId="0" applyNumberFormat="0" applyBorder="0" applyAlignment="0" applyProtection="0"/>
    <xf numFmtId="0" fontId="2" fillId="0" borderId="0"/>
    <xf numFmtId="0" fontId="2" fillId="0" borderId="0"/>
    <xf numFmtId="0" fontId="23" fillId="0" borderId="0"/>
    <xf numFmtId="0" fontId="6" fillId="0" borderId="0"/>
    <xf numFmtId="0" fontId="5" fillId="0" borderId="0"/>
    <xf numFmtId="0" fontId="2" fillId="0" borderId="0"/>
    <xf numFmtId="9" fontId="20"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6" fillId="0" borderId="0" applyFill="0" applyBorder="0">
      <alignment wrapText="1"/>
    </xf>
    <xf numFmtId="0" fontId="21" fillId="0" borderId="0"/>
    <xf numFmtId="0" fontId="30" fillId="6" borderId="0" applyNumberFormat="0" applyBorder="0" applyProtection="0">
      <alignment horizontal="left" indent="1"/>
    </xf>
  </cellStyleXfs>
  <cellXfs count="652">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6" fontId="20" fillId="0" borderId="0" xfId="7"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1" fillId="0" borderId="0" xfId="28" applyFont="1" applyBorder="1" applyAlignment="1">
      <alignment horizontal="center" vertical="center"/>
    </xf>
    <xf numFmtId="0" fontId="0" fillId="0" borderId="0" xfId="0" applyAlignment="1">
      <alignment vertical="center"/>
    </xf>
    <xf numFmtId="0" fontId="12" fillId="19" borderId="69" xfId="22" applyFont="1" applyFill="1" applyBorder="1" applyAlignment="1">
      <alignment vertical="center" wrapText="1"/>
    </xf>
    <xf numFmtId="0" fontId="12" fillId="19" borderId="70" xfId="22" applyFont="1" applyFill="1" applyBorder="1" applyAlignment="1">
      <alignment vertical="center" wrapText="1"/>
    </xf>
    <xf numFmtId="0" fontId="12" fillId="19" borderId="71" xfId="22" applyFont="1" applyFill="1" applyBorder="1" applyAlignment="1">
      <alignment vertical="center" wrapText="1"/>
    </xf>
    <xf numFmtId="0" fontId="12" fillId="19" borderId="0" xfId="22" applyFont="1" applyFill="1" applyAlignment="1">
      <alignment vertical="center" wrapText="1"/>
    </xf>
    <xf numFmtId="0" fontId="14" fillId="19" borderId="0" xfId="22" applyFont="1" applyFill="1" applyAlignment="1">
      <alignment vertical="center" wrapText="1"/>
    </xf>
    <xf numFmtId="0" fontId="12" fillId="19" borderId="11" xfId="22" applyFont="1" applyFill="1" applyBorder="1" applyAlignment="1">
      <alignment vertical="center" wrapText="1"/>
    </xf>
    <xf numFmtId="0" fontId="11" fillId="19" borderId="11" xfId="22" applyFont="1" applyFill="1" applyBorder="1" applyAlignment="1">
      <alignment vertical="center" wrapText="1"/>
    </xf>
    <xf numFmtId="0" fontId="11" fillId="19" borderId="12" xfId="22" applyFont="1" applyFill="1" applyBorder="1" applyAlignment="1">
      <alignment vertical="center" wrapText="1"/>
    </xf>
    <xf numFmtId="0" fontId="12" fillId="19" borderId="13" xfId="22" applyFont="1" applyFill="1" applyBorder="1" applyAlignment="1">
      <alignment vertical="center" wrapText="1"/>
    </xf>
    <xf numFmtId="0" fontId="11" fillId="19" borderId="0" xfId="22" applyFont="1" applyFill="1" applyAlignment="1">
      <alignment vertical="center" wrapText="1"/>
    </xf>
    <xf numFmtId="0" fontId="11" fillId="19" borderId="14" xfId="22" applyFont="1" applyFill="1" applyBorder="1" applyAlignment="1">
      <alignment vertical="center" wrapText="1"/>
    </xf>
    <xf numFmtId="0" fontId="0" fillId="0" borderId="72" xfId="0" applyBorder="1" applyAlignment="1">
      <alignment vertical="center"/>
    </xf>
    <xf numFmtId="0" fontId="0" fillId="0" borderId="73" xfId="0" applyBorder="1" applyAlignment="1">
      <alignment vertical="center"/>
    </xf>
    <xf numFmtId="0" fontId="0" fillId="0" borderId="74" xfId="0" applyBorder="1" applyAlignment="1">
      <alignment vertical="center"/>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19" borderId="13" xfId="22" applyFont="1" applyFill="1" applyBorder="1" applyAlignment="1">
      <alignment horizontal="center" vertical="center" wrapText="1"/>
    </xf>
    <xf numFmtId="0" fontId="12" fillId="19" borderId="75" xfId="22" applyFont="1" applyFill="1" applyBorder="1" applyAlignment="1">
      <alignment horizontal="center" vertical="center" wrapText="1"/>
    </xf>
    <xf numFmtId="0" fontId="15" fillId="19" borderId="0" xfId="22" applyFont="1" applyFill="1" applyAlignment="1">
      <alignment horizontal="center" vertical="center" wrapText="1"/>
    </xf>
    <xf numFmtId="0" fontId="12" fillId="19" borderId="0" xfId="22" applyFont="1" applyFill="1" applyAlignment="1">
      <alignment horizontal="center" vertical="center" wrapText="1"/>
    </xf>
    <xf numFmtId="0" fontId="15" fillId="0" borderId="0" xfId="22" applyFont="1" applyAlignment="1">
      <alignment horizontal="center" vertical="center" wrapText="1"/>
    </xf>
    <xf numFmtId="0" fontId="0" fillId="0" borderId="0" xfId="0" applyAlignment="1">
      <alignment horizontal="center" vertical="center" wrapText="1"/>
    </xf>
    <xf numFmtId="0" fontId="11" fillId="19" borderId="15" xfId="22" applyFont="1" applyFill="1" applyBorder="1" applyAlignment="1">
      <alignment vertical="center" wrapText="1"/>
    </xf>
    <xf numFmtId="0" fontId="11" fillId="19" borderId="16" xfId="22" applyFont="1" applyFill="1" applyBorder="1" applyAlignment="1">
      <alignment vertical="center" wrapText="1"/>
    </xf>
    <xf numFmtId="9" fontId="12" fillId="0" borderId="17" xfId="28" applyFont="1" applyFill="1" applyBorder="1" applyAlignment="1" applyProtection="1">
      <alignment horizontal="center" vertical="center" wrapText="1"/>
    </xf>
    <xf numFmtId="0" fontId="16" fillId="2" borderId="0" xfId="22" applyFont="1" applyFill="1" applyAlignment="1">
      <alignment vertical="center" wrapText="1"/>
    </xf>
    <xf numFmtId="0" fontId="32" fillId="19" borderId="13" xfId="0" applyFont="1" applyFill="1" applyBorder="1" applyAlignment="1">
      <alignment vertical="center"/>
    </xf>
    <xf numFmtId="0" fontId="32" fillId="19" borderId="0" xfId="0" applyFont="1" applyFill="1" applyAlignment="1">
      <alignment vertical="center"/>
    </xf>
    <xf numFmtId="0" fontId="32" fillId="19" borderId="14" xfId="0" applyFont="1" applyFill="1" applyBorder="1" applyAlignment="1">
      <alignment vertical="center"/>
    </xf>
    <xf numFmtId="0" fontId="12" fillId="19" borderId="0" xfId="22" applyFont="1" applyFill="1" applyAlignment="1">
      <alignment horizontal="left" vertical="center" wrapText="1"/>
    </xf>
    <xf numFmtId="0" fontId="0" fillId="19" borderId="0" xfId="0" applyFill="1" applyAlignment="1">
      <alignment vertical="center"/>
    </xf>
    <xf numFmtId="0" fontId="11" fillId="19" borderId="13" xfId="22" applyFont="1" applyFill="1" applyBorder="1" applyAlignment="1">
      <alignment vertical="center" wrapText="1"/>
    </xf>
    <xf numFmtId="176" fontId="0" fillId="0" borderId="0" xfId="0" applyNumberFormat="1" applyAlignment="1">
      <alignment vertical="center"/>
    </xf>
    <xf numFmtId="175" fontId="0" fillId="19" borderId="0" xfId="0" applyNumberFormat="1" applyFill="1" applyAlignment="1">
      <alignment vertical="center"/>
    </xf>
    <xf numFmtId="0" fontId="11" fillId="0" borderId="18" xfId="22" applyFont="1" applyBorder="1" applyAlignment="1">
      <alignment horizontal="left" vertical="center" wrapText="1"/>
    </xf>
    <xf numFmtId="168" fontId="12" fillId="0" borderId="10" xfId="6" applyFont="1" applyFill="1" applyBorder="1" applyAlignment="1" applyProtection="1">
      <alignment horizontal="center" vertical="center" wrapText="1"/>
    </xf>
    <xf numFmtId="165" fontId="20" fillId="0" borderId="0" xfId="8" applyFont="1" applyAlignment="1">
      <alignment vertical="center"/>
    </xf>
    <xf numFmtId="0" fontId="12" fillId="20" borderId="1"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0" borderId="4" xfId="22" applyFont="1" applyBorder="1" applyAlignment="1">
      <alignment horizontal="left" vertical="center" wrapText="1"/>
    </xf>
    <xf numFmtId="0" fontId="12" fillId="9" borderId="19" xfId="22" applyFont="1" applyFill="1" applyBorder="1" applyAlignment="1">
      <alignment horizontal="left" vertical="center" wrapText="1"/>
    </xf>
    <xf numFmtId="9" fontId="33" fillId="9" borderId="19" xfId="30" applyFont="1" applyFill="1" applyBorder="1" applyAlignment="1" applyProtection="1">
      <alignment vertical="center" wrapText="1"/>
    </xf>
    <xf numFmtId="174" fontId="12" fillId="9" borderId="19" xfId="28" applyNumberFormat="1" applyFont="1" applyFill="1" applyBorder="1" applyAlignment="1" applyProtection="1">
      <alignment vertical="center" wrapText="1"/>
    </xf>
    <xf numFmtId="165" fontId="31" fillId="0" borderId="0" xfId="8" applyFont="1" applyAlignment="1">
      <alignment vertical="center"/>
    </xf>
    <xf numFmtId="9" fontId="11" fillId="0" borderId="4" xfId="29" applyFont="1" applyFill="1" applyBorder="1" applyAlignment="1" applyProtection="1">
      <alignment horizontal="center" vertical="center" wrapText="1"/>
      <protection locked="0"/>
    </xf>
    <xf numFmtId="9" fontId="12" fillId="0" borderId="20" xfId="22" applyNumberFormat="1" applyFont="1" applyBorder="1" applyAlignment="1">
      <alignment horizontal="center" vertical="center" wrapText="1"/>
    </xf>
    <xf numFmtId="9" fontId="12" fillId="0" borderId="0" xfId="22" applyNumberFormat="1" applyFont="1" applyAlignment="1">
      <alignment vertical="center" wrapText="1"/>
    </xf>
    <xf numFmtId="0" fontId="31" fillId="0" borderId="0" xfId="0" applyFont="1" applyAlignment="1">
      <alignment vertical="center"/>
    </xf>
    <xf numFmtId="0" fontId="12" fillId="9" borderId="1" xfId="22" applyFont="1" applyFill="1" applyBorder="1" applyAlignment="1">
      <alignment horizontal="left" vertical="center" wrapText="1"/>
    </xf>
    <xf numFmtId="9" fontId="11" fillId="9" borderId="1" xfId="28" applyFont="1" applyFill="1" applyBorder="1" applyAlignment="1" applyProtection="1">
      <alignment horizontal="center" vertical="center" wrapText="1"/>
      <protection locked="0"/>
    </xf>
    <xf numFmtId="9" fontId="12" fillId="0" borderId="2" xfId="22" applyNumberFormat="1" applyFont="1" applyBorder="1" applyAlignment="1">
      <alignment horizontal="center" vertical="center" wrapText="1"/>
    </xf>
    <xf numFmtId="0" fontId="12" fillId="0" borderId="1" xfId="22" applyFont="1" applyBorder="1" applyAlignment="1">
      <alignment horizontal="left" vertical="center" wrapText="1"/>
    </xf>
    <xf numFmtId="9" fontId="11" fillId="0" borderId="1" xfId="29" applyFont="1" applyFill="1" applyBorder="1" applyAlignment="1" applyProtection="1">
      <alignment horizontal="center" vertical="center" wrapText="1"/>
      <protection locked="0"/>
    </xf>
    <xf numFmtId="9" fontId="11" fillId="9" borderId="2" xfId="28" applyFont="1" applyFill="1" applyBorder="1" applyAlignment="1" applyProtection="1">
      <alignment horizontal="center" vertical="center" wrapText="1"/>
      <protection locked="0"/>
    </xf>
    <xf numFmtId="9" fontId="11" fillId="9" borderId="19" xfId="28" applyFont="1" applyFill="1" applyBorder="1" applyAlignment="1" applyProtection="1">
      <alignment horizontal="center" vertical="center" wrapText="1"/>
      <protection locked="0"/>
    </xf>
    <xf numFmtId="9" fontId="11" fillId="9" borderId="21" xfId="28" applyFont="1" applyFill="1" applyBorder="1" applyAlignment="1" applyProtection="1">
      <alignment horizontal="center" vertical="center" wrapText="1"/>
      <protection locked="0"/>
    </xf>
    <xf numFmtId="9" fontId="12" fillId="0" borderId="21" xfId="22" applyNumberFormat="1" applyFont="1" applyBorder="1" applyAlignment="1">
      <alignment horizontal="center" vertical="center" wrapText="1"/>
    </xf>
    <xf numFmtId="0" fontId="32" fillId="0" borderId="0" xfId="0" applyFont="1" applyAlignment="1">
      <alignment vertical="center"/>
    </xf>
    <xf numFmtId="0" fontId="34" fillId="9" borderId="22" xfId="0" applyFont="1" applyFill="1" applyBorder="1" applyAlignment="1">
      <alignment vertical="center"/>
    </xf>
    <xf numFmtId="0" fontId="34" fillId="9" borderId="23" xfId="0" applyFont="1" applyFill="1" applyBorder="1" applyAlignment="1">
      <alignment vertical="center"/>
    </xf>
    <xf numFmtId="0" fontId="34" fillId="9" borderId="0" xfId="0" applyFont="1" applyFill="1" applyAlignment="1">
      <alignment vertical="center"/>
    </xf>
    <xf numFmtId="0" fontId="34" fillId="9" borderId="24" xfId="0" applyFont="1" applyFill="1" applyBorder="1" applyAlignment="1">
      <alignment vertical="center"/>
    </xf>
    <xf numFmtId="0" fontId="34" fillId="9" borderId="3" xfId="0" applyFont="1" applyFill="1" applyBorder="1" applyAlignment="1">
      <alignment vertical="center"/>
    </xf>
    <xf numFmtId="0" fontId="34" fillId="9" borderId="25" xfId="0" applyFont="1" applyFill="1" applyBorder="1" applyAlignment="1">
      <alignment vertical="center"/>
    </xf>
    <xf numFmtId="0" fontId="34" fillId="9" borderId="1" xfId="0" applyFont="1" applyFill="1" applyBorder="1" applyAlignment="1">
      <alignment horizontal="center" vertical="center" wrapText="1"/>
    </xf>
    <xf numFmtId="0" fontId="32" fillId="0" borderId="1" xfId="0" applyFont="1" applyBorder="1" applyAlignment="1">
      <alignment horizontal="center" vertical="center"/>
    </xf>
    <xf numFmtId="0" fontId="32" fillId="0" borderId="1" xfId="0" applyFont="1" applyBorder="1" applyAlignment="1">
      <alignment horizontal="center" vertical="center" wrapText="1"/>
    </xf>
    <xf numFmtId="0" fontId="32" fillId="0" borderId="1" xfId="0" applyFont="1" applyBorder="1" applyAlignment="1">
      <alignment vertical="center"/>
    </xf>
    <xf numFmtId="0" fontId="12" fillId="9" borderId="10" xfId="0" applyFont="1" applyFill="1" applyBorder="1" applyAlignment="1">
      <alignment horizontal="center" vertical="center" wrapText="1"/>
    </xf>
    <xf numFmtId="0" fontId="35" fillId="9" borderId="1" xfId="0" applyFont="1" applyFill="1" applyBorder="1" applyAlignment="1">
      <alignment horizontal="center" vertical="center"/>
    </xf>
    <xf numFmtId="0" fontId="32" fillId="0" borderId="0" xfId="0" applyFont="1" applyAlignment="1">
      <alignment horizontal="center" vertical="center"/>
    </xf>
    <xf numFmtId="0" fontId="36" fillId="0" borderId="1" xfId="0" applyFont="1" applyBorder="1" applyAlignment="1">
      <alignment vertical="center"/>
    </xf>
    <xf numFmtId="0" fontId="35" fillId="9" borderId="1" xfId="0" applyFont="1" applyFill="1" applyBorder="1" applyAlignment="1">
      <alignment horizontal="left" vertical="center"/>
    </xf>
    <xf numFmtId="0" fontId="32" fillId="0" borderId="1" xfId="0" applyFont="1" applyBorder="1" applyAlignment="1">
      <alignment horizontal="left" vertical="center"/>
    </xf>
    <xf numFmtId="0" fontId="32" fillId="0" borderId="2" xfId="0" applyFont="1" applyBorder="1" applyAlignment="1">
      <alignment horizontal="left" vertical="center"/>
    </xf>
    <xf numFmtId="41" fontId="32" fillId="0" borderId="1" xfId="14" applyFont="1" applyFill="1" applyBorder="1" applyAlignment="1">
      <alignment vertical="center"/>
    </xf>
    <xf numFmtId="0" fontId="36" fillId="0" borderId="0" xfId="0" applyFont="1" applyAlignment="1">
      <alignment vertical="center"/>
    </xf>
    <xf numFmtId="0" fontId="34" fillId="0" borderId="0" xfId="0" applyFont="1" applyAlignment="1">
      <alignment horizontal="left" vertical="center"/>
    </xf>
    <xf numFmtId="0" fontId="34" fillId="9" borderId="1" xfId="0" applyFont="1" applyFill="1" applyBorder="1" applyAlignment="1">
      <alignment vertical="center"/>
    </xf>
    <xf numFmtId="41" fontId="32" fillId="0" borderId="2" xfId="14" applyFont="1" applyFill="1" applyBorder="1" applyAlignment="1">
      <alignment vertical="center"/>
    </xf>
    <xf numFmtId="49" fontId="32" fillId="0" borderId="2" xfId="14" applyNumberFormat="1" applyFont="1" applyFill="1" applyBorder="1" applyAlignment="1">
      <alignment vertical="center"/>
    </xf>
    <xf numFmtId="49" fontId="32" fillId="0" borderId="1" xfId="14" applyNumberFormat="1" applyFont="1" applyFill="1" applyBorder="1" applyAlignment="1">
      <alignment vertical="center"/>
    </xf>
    <xf numFmtId="0" fontId="32" fillId="0" borderId="0" xfId="0" applyFont="1" applyAlignment="1">
      <alignment horizontal="left" vertical="center"/>
    </xf>
    <xf numFmtId="0" fontId="34" fillId="21" borderId="1" xfId="0" applyFont="1" applyFill="1" applyBorder="1" applyAlignment="1">
      <alignment horizontal="center" vertical="center"/>
    </xf>
    <xf numFmtId="0" fontId="32" fillId="0" borderId="4" xfId="0" applyFont="1" applyBorder="1" applyAlignment="1">
      <alignment horizontal="left" vertical="center" wrapText="1"/>
    </xf>
    <xf numFmtId="0" fontId="32" fillId="0" borderId="1" xfId="0" applyFont="1" applyBorder="1" applyAlignment="1">
      <alignment horizontal="left" vertical="center" wrapText="1"/>
    </xf>
    <xf numFmtId="0" fontId="32" fillId="0" borderId="1" xfId="0" applyFont="1" applyBorder="1" applyAlignment="1">
      <alignment vertical="center" wrapText="1"/>
    </xf>
    <xf numFmtId="0" fontId="34" fillId="0" borderId="1" xfId="0" applyFont="1" applyBorder="1" applyAlignment="1">
      <alignment vertical="center" wrapText="1"/>
    </xf>
    <xf numFmtId="0" fontId="11" fillId="19" borderId="1" xfId="0" applyFont="1" applyFill="1" applyBorder="1" applyAlignment="1">
      <alignment horizontal="left" vertical="center" wrapText="1"/>
    </xf>
    <xf numFmtId="0" fontId="34" fillId="0" borderId="10" xfId="0" applyFont="1" applyBorder="1" applyAlignment="1">
      <alignment horizontal="left" vertical="center" wrapText="1"/>
    </xf>
    <xf numFmtId="0" fontId="32" fillId="0" borderId="10" xfId="0" applyFont="1" applyBorder="1" applyAlignment="1">
      <alignment horizontal="left" vertical="center"/>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26" xfId="22" applyFont="1" applyBorder="1" applyAlignment="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2" borderId="1" xfId="0" applyFont="1" applyFill="1" applyBorder="1" applyAlignment="1">
      <alignment horizontal="left" vertical="center"/>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177" fontId="13" fillId="22" borderId="1" xfId="8" applyNumberFormat="1" applyFont="1" applyFill="1" applyBorder="1" applyAlignment="1">
      <alignment horizontal="center" vertical="center"/>
    </xf>
    <xf numFmtId="177" fontId="13" fillId="22" borderId="1" xfId="0" applyNumberFormat="1" applyFont="1" applyFill="1" applyBorder="1" applyAlignment="1">
      <alignment horizontal="center" vertical="center"/>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9" fontId="12" fillId="0" borderId="10" xfId="28" applyFont="1" applyFill="1" applyBorder="1" applyAlignment="1" applyProtection="1">
      <alignment horizontal="center" vertical="center" wrapText="1"/>
    </xf>
    <xf numFmtId="9" fontId="12" fillId="9" borderId="19" xfId="28" applyFont="1" applyFill="1" applyBorder="1" applyAlignment="1" applyProtection="1">
      <alignment horizontal="center" vertical="center" wrapText="1"/>
    </xf>
    <xf numFmtId="0" fontId="12" fillId="19" borderId="30" xfId="22" applyFont="1" applyFill="1" applyBorder="1" applyAlignment="1">
      <alignment horizontal="center" vertical="center" wrapText="1"/>
    </xf>
    <xf numFmtId="0" fontId="12" fillId="19" borderId="22" xfId="22" applyFont="1" applyFill="1" applyBorder="1" applyAlignment="1">
      <alignment horizontal="center" vertical="center" wrapText="1"/>
    </xf>
    <xf numFmtId="0" fontId="12" fillId="19" borderId="23" xfId="22" applyFont="1" applyFill="1" applyBorder="1" applyAlignment="1">
      <alignment horizontal="center" vertical="center" wrapText="1"/>
    </xf>
    <xf numFmtId="0" fontId="37" fillId="0" borderId="0" xfId="0" applyFont="1" applyAlignment="1">
      <alignment horizontal="center" vertical="center"/>
    </xf>
    <xf numFmtId="0" fontId="31" fillId="0" borderId="0" xfId="0" applyFont="1" applyAlignment="1">
      <alignment horizontal="center" vertical="center" wrapText="1"/>
    </xf>
    <xf numFmtId="0" fontId="0" fillId="0" borderId="0" xfId="0" applyAlignment="1">
      <alignment horizontal="center" vertical="center"/>
    </xf>
    <xf numFmtId="0" fontId="12" fillId="0" borderId="13" xfId="22" applyFont="1" applyBorder="1" applyAlignment="1">
      <alignment vertical="center" wrapText="1"/>
    </xf>
    <xf numFmtId="0" fontId="12" fillId="0" borderId="0" xfId="22" applyFont="1" applyAlignment="1">
      <alignment vertical="center" wrapText="1"/>
    </xf>
    <xf numFmtId="0" fontId="14" fillId="0" borderId="0" xfId="22" applyFont="1" applyAlignment="1">
      <alignment vertical="center" wrapText="1"/>
    </xf>
    <xf numFmtId="0" fontId="11" fillId="0" borderId="0" xfId="22" applyFont="1" applyAlignment="1">
      <alignment vertical="center" wrapText="1"/>
    </xf>
    <xf numFmtId="0" fontId="11" fillId="0" borderId="14" xfId="22" applyFont="1" applyBorder="1" applyAlignment="1">
      <alignment vertical="center" wrapText="1"/>
    </xf>
    <xf numFmtId="173" fontId="20" fillId="0" borderId="1" xfId="5" applyNumberFormat="1" applyFont="1" applyBorder="1" applyAlignment="1">
      <alignment vertical="center"/>
    </xf>
    <xf numFmtId="173" fontId="20" fillId="0" borderId="8" xfId="5" applyNumberFormat="1" applyFont="1" applyBorder="1" applyAlignment="1">
      <alignment vertical="center"/>
    </xf>
    <xf numFmtId="173" fontId="20" fillId="0" borderId="31" xfId="5" applyNumberFormat="1" applyFont="1" applyBorder="1" applyAlignment="1">
      <alignment vertical="center"/>
    </xf>
    <xf numFmtId="173" fontId="20" fillId="0" borderId="19" xfId="5" applyNumberFormat="1" applyFont="1" applyBorder="1" applyAlignment="1">
      <alignment vertical="center"/>
    </xf>
    <xf numFmtId="173" fontId="20" fillId="0" borderId="4" xfId="5" applyNumberFormat="1" applyFont="1" applyBorder="1" applyAlignment="1">
      <alignment vertical="center"/>
    </xf>
    <xf numFmtId="173" fontId="20" fillId="0" borderId="32" xfId="5" applyNumberFormat="1" applyFont="1" applyBorder="1" applyAlignment="1">
      <alignment vertical="center"/>
    </xf>
    <xf numFmtId="173" fontId="20" fillId="0" borderId="20" xfId="5" applyNumberFormat="1" applyFont="1" applyBorder="1" applyAlignment="1">
      <alignment vertical="center"/>
    </xf>
    <xf numFmtId="9" fontId="20" fillId="0" borderId="21" xfId="28" applyFont="1" applyBorder="1" applyAlignment="1">
      <alignment vertical="center"/>
    </xf>
    <xf numFmtId="9" fontId="20" fillId="0" borderId="9" xfId="28" applyFont="1" applyBorder="1" applyAlignment="1">
      <alignment vertical="center"/>
    </xf>
    <xf numFmtId="9" fontId="20" fillId="0" borderId="33" xfId="28" applyFont="1" applyBorder="1" applyAlignment="1">
      <alignment vertical="center"/>
    </xf>
    <xf numFmtId="9" fontId="20" fillId="0" borderId="34" xfId="28" applyFont="1" applyBorder="1" applyAlignment="1">
      <alignment vertical="center"/>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5" xfId="0" applyFont="1" applyFill="1" applyBorder="1" applyAlignment="1">
      <alignment horizontal="center" vertical="center" wrapText="1"/>
    </xf>
    <xf numFmtId="0" fontId="3" fillId="9" borderId="4" xfId="0" applyFont="1" applyFill="1" applyBorder="1" applyAlignment="1">
      <alignment horizontal="center" vertical="center" wrapText="1"/>
    </xf>
    <xf numFmtId="177" fontId="13" fillId="0" borderId="1" xfId="8" applyNumberFormat="1" applyFont="1" applyFill="1" applyBorder="1" applyAlignment="1">
      <alignment horizontal="center" vertical="center"/>
    </xf>
    <xf numFmtId="0" fontId="17" fillId="23" borderId="1" xfId="0" applyFont="1" applyFill="1" applyBorder="1" applyAlignment="1">
      <alignment horizontal="center" vertical="center"/>
    </xf>
    <xf numFmtId="0" fontId="13" fillId="23" borderId="1" xfId="0" applyFont="1" applyFill="1" applyBorder="1" applyAlignment="1">
      <alignment horizontal="center" vertical="center"/>
    </xf>
    <xf numFmtId="0" fontId="12" fillId="9" borderId="2" xfId="0" applyFont="1" applyFill="1" applyBorder="1" applyAlignment="1">
      <alignment horizontal="center" vertical="center" wrapText="1"/>
    </xf>
    <xf numFmtId="9" fontId="34" fillId="9" borderId="1" xfId="28" applyFont="1" applyFill="1" applyBorder="1" applyAlignment="1">
      <alignment horizontal="center" vertical="center" wrapText="1"/>
    </xf>
    <xf numFmtId="0" fontId="34" fillId="21" borderId="1" xfId="0" applyFont="1" applyFill="1" applyBorder="1" applyAlignment="1">
      <alignment horizontal="left" vertical="center"/>
    </xf>
    <xf numFmtId="0" fontId="34" fillId="0" borderId="1" xfId="0" applyFont="1" applyBorder="1" applyAlignment="1">
      <alignment horizontal="left" vertical="center"/>
    </xf>
    <xf numFmtId="0" fontId="34" fillId="0" borderId="1" xfId="0" applyFont="1" applyBorder="1" applyAlignment="1">
      <alignment horizontal="left" vertical="center" wrapText="1"/>
    </xf>
    <xf numFmtId="178" fontId="17" fillId="0" borderId="1" xfId="7" applyNumberFormat="1" applyFont="1" applyBorder="1" applyAlignment="1">
      <alignment vertical="center"/>
    </xf>
    <xf numFmtId="178" fontId="13" fillId="22" borderId="1" xfId="7" applyNumberFormat="1" applyFont="1" applyFill="1" applyBorder="1" applyAlignment="1">
      <alignment horizontal="center" vertical="center"/>
    </xf>
    <xf numFmtId="0" fontId="13" fillId="0" borderId="10" xfId="0" applyFont="1" applyBorder="1" applyAlignment="1">
      <alignment horizontal="left" vertical="center" wrapText="1"/>
    </xf>
    <xf numFmtId="0" fontId="12" fillId="19" borderId="76" xfId="22" applyFont="1" applyFill="1" applyBorder="1" applyAlignment="1">
      <alignment vertical="center" wrapText="1"/>
    </xf>
    <xf numFmtId="0" fontId="12" fillId="19" borderId="77" xfId="22" applyFont="1" applyFill="1" applyBorder="1" applyAlignment="1">
      <alignment vertical="center" wrapText="1"/>
    </xf>
    <xf numFmtId="173" fontId="12" fillId="0" borderId="10" xfId="5" applyNumberFormat="1" applyFont="1" applyFill="1" applyBorder="1" applyAlignment="1" applyProtection="1">
      <alignment horizontal="center" vertical="center" wrapText="1"/>
    </xf>
    <xf numFmtId="174" fontId="12" fillId="0" borderId="4" xfId="29" applyNumberFormat="1" applyFont="1" applyFill="1" applyBorder="1" applyAlignment="1" applyProtection="1">
      <alignment horizontal="center" vertical="center" wrapText="1"/>
      <protection locked="0"/>
    </xf>
    <xf numFmtId="174" fontId="12" fillId="0" borderId="10" xfId="28" applyNumberFormat="1" applyFont="1" applyFill="1" applyBorder="1" applyAlignment="1" applyProtection="1">
      <alignment horizontal="center" vertical="center" wrapText="1"/>
    </xf>
    <xf numFmtId="174" fontId="12" fillId="0" borderId="1" xfId="29" applyNumberFormat="1" applyFont="1" applyFill="1" applyBorder="1" applyAlignment="1" applyProtection="1">
      <alignment horizontal="center" vertical="center" wrapText="1"/>
      <protection locked="0"/>
    </xf>
    <xf numFmtId="9" fontId="32" fillId="0" borderId="1" xfId="0" applyNumberFormat="1" applyFont="1" applyBorder="1" applyAlignment="1">
      <alignment horizontal="center" vertical="center" wrapText="1"/>
    </xf>
    <xf numFmtId="9" fontId="32" fillId="0" borderId="1" xfId="0" applyNumberFormat="1" applyFont="1" applyBorder="1" applyAlignment="1">
      <alignment vertical="center" wrapText="1"/>
    </xf>
    <xf numFmtId="0" fontId="17" fillId="0" borderId="1" xfId="0" applyFont="1" applyBorder="1" applyAlignment="1">
      <alignment horizontal="center" vertical="center"/>
    </xf>
    <xf numFmtId="172" fontId="17" fillId="0" borderId="1" xfId="7" applyNumberFormat="1" applyFont="1" applyBorder="1" applyAlignment="1">
      <alignment vertical="center"/>
    </xf>
    <xf numFmtId="179" fontId="13" fillId="22" borderId="1" xfId="8" applyNumberFormat="1" applyFont="1" applyFill="1" applyBorder="1" applyAlignment="1">
      <alignment horizontal="center" vertical="center"/>
    </xf>
    <xf numFmtId="9" fontId="12" fillId="0" borderId="1" xfId="22" applyNumberFormat="1" applyFont="1" applyBorder="1" applyAlignment="1">
      <alignment horizontal="center" vertical="center" wrapText="1"/>
    </xf>
    <xf numFmtId="174" fontId="11" fillId="9" borderId="1" xfId="28" applyNumberFormat="1" applyFont="1" applyFill="1" applyBorder="1" applyAlignment="1" applyProtection="1">
      <alignment horizontal="center" vertical="center" wrapText="1"/>
      <protection locked="0"/>
    </xf>
    <xf numFmtId="174" fontId="11" fillId="9" borderId="2" xfId="28" applyNumberFormat="1" applyFont="1" applyFill="1" applyBorder="1" applyAlignment="1" applyProtection="1">
      <alignment horizontal="center" vertical="center" wrapText="1"/>
      <protection locked="0"/>
    </xf>
    <xf numFmtId="174" fontId="11" fillId="9" borderId="19" xfId="28" applyNumberFormat="1" applyFont="1" applyFill="1" applyBorder="1" applyAlignment="1" applyProtection="1">
      <alignment horizontal="center" vertical="center" wrapText="1"/>
      <protection locked="0"/>
    </xf>
    <xf numFmtId="174" fontId="11" fillId="9" borderId="21" xfId="28" applyNumberFormat="1" applyFont="1" applyFill="1" applyBorder="1" applyAlignment="1" applyProtection="1">
      <alignment horizontal="center" vertical="center" wrapText="1"/>
      <protection locked="0"/>
    </xf>
    <xf numFmtId="0" fontId="11" fillId="9" borderId="19" xfId="28" applyNumberFormat="1" applyFont="1" applyFill="1" applyBorder="1" applyAlignment="1" applyProtection="1">
      <alignment horizontal="center" vertical="center" wrapText="1"/>
    </xf>
    <xf numFmtId="0" fontId="12" fillId="9" borderId="19" xfId="28" applyNumberFormat="1" applyFont="1" applyFill="1" applyBorder="1" applyAlignment="1" applyProtection="1">
      <alignment horizontal="center" vertical="center" wrapText="1"/>
    </xf>
    <xf numFmtId="173" fontId="11" fillId="9" borderId="19" xfId="5" applyNumberFormat="1" applyFont="1" applyFill="1" applyBorder="1" applyAlignment="1" applyProtection="1">
      <alignment vertical="center" wrapText="1"/>
    </xf>
    <xf numFmtId="174" fontId="12" fillId="0" borderId="2" xfId="22" applyNumberFormat="1" applyFont="1" applyBorder="1" applyAlignment="1">
      <alignment horizontal="center" vertical="center" wrapText="1"/>
    </xf>
    <xf numFmtId="174" fontId="12" fillId="0" borderId="21" xfId="22" applyNumberFormat="1" applyFont="1" applyBorder="1" applyAlignment="1">
      <alignment horizontal="center" vertical="center" wrapText="1"/>
    </xf>
    <xf numFmtId="174" fontId="11" fillId="9" borderId="19" xfId="30" applyNumberFormat="1" applyFont="1" applyFill="1" applyBorder="1" applyAlignment="1" applyProtection="1">
      <alignment horizontal="center" vertical="center" wrapText="1"/>
    </xf>
    <xf numFmtId="174" fontId="12" fillId="9" borderId="19" xfId="28" applyNumberFormat="1" applyFont="1" applyFill="1" applyBorder="1" applyAlignment="1" applyProtection="1">
      <alignment horizontal="center" vertical="center" wrapText="1"/>
    </xf>
    <xf numFmtId="173" fontId="11" fillId="9" borderId="19" xfId="5" applyNumberFormat="1" applyFont="1" applyFill="1" applyBorder="1" applyAlignment="1" applyProtection="1">
      <alignment horizontal="center" vertical="center" wrapText="1"/>
    </xf>
    <xf numFmtId="173" fontId="12" fillId="9" borderId="19" xfId="5" applyNumberFormat="1" applyFont="1" applyFill="1" applyBorder="1" applyAlignment="1" applyProtection="1">
      <alignment horizontal="center" vertical="center" wrapText="1"/>
    </xf>
    <xf numFmtId="174" fontId="12" fillId="0" borderId="19" xfId="22" applyNumberFormat="1" applyFont="1" applyBorder="1" applyAlignment="1">
      <alignment horizontal="center" vertical="center" wrapText="1"/>
    </xf>
    <xf numFmtId="173" fontId="12" fillId="9" borderId="19" xfId="28" applyNumberFormat="1" applyFont="1" applyFill="1" applyBorder="1" applyAlignment="1" applyProtection="1">
      <alignment horizontal="center" vertical="center" wrapText="1"/>
    </xf>
    <xf numFmtId="9" fontId="32" fillId="0" borderId="1" xfId="0" applyNumberFormat="1" applyFont="1" applyBorder="1" applyAlignment="1">
      <alignment horizontal="center" vertical="center"/>
    </xf>
    <xf numFmtId="9" fontId="32" fillId="0" borderId="1" xfId="28" applyFont="1" applyBorder="1" applyAlignment="1">
      <alignment horizontal="center" vertical="center"/>
    </xf>
    <xf numFmtId="9" fontId="32" fillId="0" borderId="0" xfId="28" applyFont="1" applyAlignment="1">
      <alignment horizontal="center" vertical="center"/>
    </xf>
    <xf numFmtId="0" fontId="11" fillId="0" borderId="1" xfId="0" applyFont="1" applyBorder="1" applyAlignment="1">
      <alignment vertical="center" wrapText="1"/>
    </xf>
    <xf numFmtId="173" fontId="20" fillId="0" borderId="8" xfId="5" applyNumberFormat="1" applyFont="1" applyFill="1" applyBorder="1" applyAlignment="1">
      <alignment vertical="center"/>
    </xf>
    <xf numFmtId="168" fontId="32" fillId="0" borderId="1" xfId="6" applyFont="1" applyFill="1" applyBorder="1" applyAlignment="1">
      <alignment horizontal="center" vertical="center" wrapText="1"/>
    </xf>
    <xf numFmtId="9" fontId="32" fillId="0" borderId="1" xfId="28" applyFont="1" applyFill="1" applyBorder="1" applyAlignment="1">
      <alignment horizontal="center" vertical="center"/>
    </xf>
    <xf numFmtId="9" fontId="11" fillId="0" borderId="1" xfId="28" applyFont="1" applyFill="1" applyBorder="1" applyAlignment="1">
      <alignment horizontal="center" vertical="center"/>
    </xf>
    <xf numFmtId="173" fontId="20" fillId="0" borderId="4" xfId="5" applyNumberFormat="1" applyFont="1" applyFill="1" applyBorder="1" applyAlignment="1">
      <alignment vertical="center"/>
    </xf>
    <xf numFmtId="173" fontId="20" fillId="0" borderId="32" xfId="5" applyNumberFormat="1" applyFont="1" applyFill="1" applyBorder="1" applyAlignment="1">
      <alignment vertical="center"/>
    </xf>
    <xf numFmtId="173" fontId="20" fillId="0" borderId="1" xfId="5" applyNumberFormat="1" applyFont="1" applyFill="1" applyBorder="1" applyAlignment="1">
      <alignment vertical="center"/>
    </xf>
    <xf numFmtId="173" fontId="20" fillId="0" borderId="19" xfId="5" applyNumberFormat="1" applyFont="1" applyFill="1" applyBorder="1" applyAlignment="1">
      <alignment vertical="center"/>
    </xf>
    <xf numFmtId="173" fontId="20" fillId="0" borderId="31" xfId="5" applyNumberFormat="1" applyFont="1" applyFill="1" applyBorder="1" applyAlignment="1">
      <alignment vertical="center"/>
    </xf>
    <xf numFmtId="0" fontId="20" fillId="0" borderId="9" xfId="28" applyNumberFormat="1" applyFont="1" applyBorder="1" applyAlignment="1">
      <alignment vertical="center"/>
    </xf>
    <xf numFmtId="0" fontId="17" fillId="0" borderId="1" xfId="0" applyFont="1" applyBorder="1" applyAlignment="1">
      <alignment horizontal="center" vertical="center" wrapText="1"/>
    </xf>
    <xf numFmtId="9" fontId="11" fillId="0" borderId="1" xfId="28" applyFont="1" applyBorder="1" applyAlignment="1">
      <alignment vertical="center" wrapText="1"/>
    </xf>
    <xf numFmtId="9" fontId="11" fillId="0" borderId="1" xfId="28" applyFont="1" applyFill="1" applyBorder="1" applyAlignment="1">
      <alignment vertical="center" wrapText="1"/>
    </xf>
    <xf numFmtId="0" fontId="11" fillId="0" borderId="1" xfId="0" applyFont="1" applyBorder="1" applyAlignment="1">
      <alignment horizontal="center" vertical="center"/>
    </xf>
    <xf numFmtId="0" fontId="11" fillId="0" borderId="1" xfId="28" applyNumberFormat="1" applyFont="1" applyBorder="1" applyAlignment="1">
      <alignment vertical="center" wrapText="1"/>
    </xf>
    <xf numFmtId="9" fontId="32" fillId="0" borderId="1" xfId="28" applyFont="1" applyFill="1" applyBorder="1" applyAlignment="1">
      <alignment vertical="center" wrapText="1"/>
    </xf>
    <xf numFmtId="0" fontId="41" fillId="0" borderId="1" xfId="0" applyFont="1" applyBorder="1" applyAlignment="1">
      <alignment vertical="center" wrapText="1"/>
    </xf>
    <xf numFmtId="179" fontId="32" fillId="0" borderId="0" xfId="0" applyNumberFormat="1" applyFont="1" applyAlignment="1">
      <alignment vertical="center"/>
    </xf>
    <xf numFmtId="6" fontId="32" fillId="0" borderId="0" xfId="0" applyNumberFormat="1" applyFont="1" applyAlignment="1">
      <alignment vertical="center"/>
    </xf>
    <xf numFmtId="180" fontId="20" fillId="0" borderId="0" xfId="28" applyNumberFormat="1" applyFont="1" applyBorder="1" applyAlignment="1">
      <alignment vertical="center"/>
    </xf>
    <xf numFmtId="169" fontId="32" fillId="0" borderId="0" xfId="5" applyFont="1" applyAlignment="1">
      <alignment vertical="center"/>
    </xf>
    <xf numFmtId="0" fontId="11" fillId="0" borderId="1" xfId="28" applyNumberFormat="1" applyFont="1" applyFill="1" applyBorder="1" applyAlignment="1">
      <alignment vertical="center" wrapText="1"/>
    </xf>
    <xf numFmtId="9" fontId="11" fillId="0" borderId="1" xfId="28" applyFont="1" applyFill="1" applyBorder="1" applyAlignment="1">
      <alignment horizontal="justify" vertical="center" wrapText="1"/>
    </xf>
    <xf numFmtId="173" fontId="32" fillId="0" borderId="32" xfId="5" applyNumberFormat="1" applyFont="1" applyBorder="1" applyAlignment="1">
      <alignment vertical="center"/>
    </xf>
    <xf numFmtId="173" fontId="32" fillId="0" borderId="4" xfId="5" applyNumberFormat="1" applyFont="1" applyBorder="1" applyAlignment="1">
      <alignment vertical="center"/>
    </xf>
    <xf numFmtId="173" fontId="32" fillId="0" borderId="1" xfId="5" applyNumberFormat="1" applyFont="1" applyFill="1" applyBorder="1" applyAlignment="1">
      <alignment vertical="center"/>
    </xf>
    <xf numFmtId="173" fontId="32" fillId="0" borderId="4" xfId="5" applyNumberFormat="1" applyFont="1" applyFill="1" applyBorder="1" applyAlignment="1">
      <alignment vertical="center"/>
    </xf>
    <xf numFmtId="173" fontId="32" fillId="0" borderId="20" xfId="5" applyNumberFormat="1" applyFont="1" applyBorder="1" applyAlignment="1">
      <alignment vertical="center"/>
    </xf>
    <xf numFmtId="173" fontId="32" fillId="0" borderId="32" xfId="5" applyNumberFormat="1" applyFont="1" applyFill="1" applyBorder="1" applyAlignment="1">
      <alignment vertical="center"/>
    </xf>
    <xf numFmtId="9" fontId="32" fillId="0" borderId="34" xfId="28" applyFont="1" applyBorder="1" applyAlignment="1">
      <alignment vertical="center"/>
    </xf>
    <xf numFmtId="173" fontId="32" fillId="0" borderId="8" xfId="5" applyNumberFormat="1" applyFont="1" applyBorder="1" applyAlignment="1">
      <alignment vertical="center"/>
    </xf>
    <xf numFmtId="173" fontId="32" fillId="0" borderId="1" xfId="5" applyNumberFormat="1" applyFont="1" applyBorder="1" applyAlignment="1">
      <alignment vertical="center"/>
    </xf>
    <xf numFmtId="9" fontId="32" fillId="0" borderId="9" xfId="28" applyFont="1" applyBorder="1" applyAlignment="1">
      <alignment vertical="center"/>
    </xf>
    <xf numFmtId="173" fontId="32" fillId="0" borderId="8" xfId="5" applyNumberFormat="1" applyFont="1" applyFill="1" applyBorder="1" applyAlignment="1">
      <alignment vertical="center"/>
    </xf>
    <xf numFmtId="173" fontId="32" fillId="0" borderId="31" xfId="5" applyNumberFormat="1" applyFont="1" applyBorder="1" applyAlignment="1">
      <alignment vertical="center"/>
    </xf>
    <xf numFmtId="173" fontId="32" fillId="0" borderId="19" xfId="5" applyNumberFormat="1" applyFont="1" applyBorder="1" applyAlignment="1">
      <alignment vertical="center"/>
    </xf>
    <xf numFmtId="173" fontId="32" fillId="0" borderId="19" xfId="5" applyNumberFormat="1" applyFont="1" applyFill="1" applyBorder="1" applyAlignment="1">
      <alignment vertical="center"/>
    </xf>
    <xf numFmtId="9" fontId="32" fillId="0" borderId="21" xfId="28" applyFont="1" applyBorder="1" applyAlignment="1">
      <alignment vertical="center"/>
    </xf>
    <xf numFmtId="173" fontId="32" fillId="0" borderId="31" xfId="5" applyNumberFormat="1" applyFont="1" applyFill="1" applyBorder="1" applyAlignment="1">
      <alignment vertical="center"/>
    </xf>
    <xf numFmtId="9" fontId="32" fillId="0" borderId="33" xfId="28" applyFont="1" applyBorder="1" applyAlignment="1">
      <alignment vertical="center"/>
    </xf>
    <xf numFmtId="9" fontId="0" fillId="0" borderId="0" xfId="28" applyFont="1" applyAlignment="1">
      <alignment vertical="center"/>
    </xf>
    <xf numFmtId="9" fontId="42" fillId="0" borderId="1" xfId="28" applyFont="1" applyFill="1" applyBorder="1" applyAlignment="1">
      <alignment vertical="center" wrapText="1"/>
    </xf>
    <xf numFmtId="0" fontId="27" fillId="0" borderId="0" xfId="0" applyFont="1" applyAlignment="1">
      <alignment vertical="center"/>
    </xf>
    <xf numFmtId="0" fontId="16" fillId="0" borderId="0" xfId="22" applyFont="1" applyAlignment="1">
      <alignment vertical="center" wrapText="1"/>
    </xf>
    <xf numFmtId="165" fontId="20" fillId="0" borderId="0" xfId="8" applyFont="1" applyFill="1" applyAlignment="1">
      <alignment vertical="center"/>
    </xf>
    <xf numFmtId="165" fontId="31" fillId="0" borderId="0" xfId="8" applyFont="1" applyFill="1" applyAlignment="1">
      <alignment vertical="center"/>
    </xf>
    <xf numFmtId="176" fontId="21" fillId="0" borderId="0" xfId="7" applyNumberFormat="1" applyFont="1" applyBorder="1" applyAlignment="1">
      <alignment horizontal="center" vertical="center"/>
    </xf>
    <xf numFmtId="176" fontId="21" fillId="0" borderId="0" xfId="0" applyNumberFormat="1" applyFont="1" applyAlignment="1">
      <alignment vertical="center"/>
    </xf>
    <xf numFmtId="0" fontId="21" fillId="0" borderId="0" xfId="0" applyFont="1" applyAlignment="1">
      <alignment vertical="center"/>
    </xf>
    <xf numFmtId="176" fontId="21" fillId="0" borderId="0" xfId="0" applyNumberFormat="1" applyFont="1" applyAlignment="1">
      <alignment horizontal="center" vertical="center"/>
    </xf>
    <xf numFmtId="0" fontId="21" fillId="0" borderId="0" xfId="0" applyFont="1" applyAlignment="1">
      <alignment horizontal="center" vertical="center"/>
    </xf>
    <xf numFmtId="176" fontId="21" fillId="0" borderId="0" xfId="7" applyNumberFormat="1" applyFont="1" applyBorder="1" applyAlignment="1">
      <alignment horizontal="center" vertical="center" wrapText="1"/>
    </xf>
    <xf numFmtId="0" fontId="21" fillId="0" borderId="0" xfId="0" applyFont="1" applyAlignment="1">
      <alignment horizontal="center" vertical="center" wrapText="1"/>
    </xf>
    <xf numFmtId="176" fontId="21" fillId="0" borderId="0" xfId="7" applyNumberFormat="1" applyFont="1" applyFill="1" applyBorder="1" applyAlignment="1">
      <alignment horizontal="center" vertical="center"/>
    </xf>
    <xf numFmtId="173" fontId="21" fillId="0" borderId="0" xfId="0" applyNumberFormat="1" applyFont="1" applyAlignment="1">
      <alignment horizontal="center" vertical="center"/>
    </xf>
    <xf numFmtId="2" fontId="11" fillId="0" borderId="18" xfId="22" applyNumberFormat="1" applyFont="1" applyBorder="1" applyAlignment="1">
      <alignment horizontal="left" vertical="center" wrapText="1"/>
    </xf>
    <xf numFmtId="2" fontId="11" fillId="0" borderId="41" xfId="22" applyNumberFormat="1" applyFont="1" applyBorder="1" applyAlignment="1">
      <alignment horizontal="left" vertical="center" wrapText="1"/>
    </xf>
    <xf numFmtId="9" fontId="11" fillId="0" borderId="10" xfId="28" applyFont="1" applyFill="1" applyBorder="1" applyAlignment="1" applyProtection="1">
      <alignment horizontal="center" vertical="center" wrapText="1"/>
    </xf>
    <xf numFmtId="9" fontId="11" fillId="0" borderId="42" xfId="28" applyFont="1" applyFill="1" applyBorder="1" applyAlignment="1" applyProtection="1">
      <alignment horizontal="center" vertical="center" wrapText="1"/>
    </xf>
    <xf numFmtId="9" fontId="11" fillId="0" borderId="36" xfId="22" applyNumberFormat="1" applyFont="1" applyBorder="1" applyAlignment="1">
      <alignment horizontal="left" vertical="center" wrapText="1"/>
    </xf>
    <xf numFmtId="9" fontId="11" fillId="0" borderId="22" xfId="22" applyNumberFormat="1" applyFont="1" applyBorder="1" applyAlignment="1">
      <alignment horizontal="left" vertical="center" wrapText="1"/>
    </xf>
    <xf numFmtId="9" fontId="11" fillId="0" borderId="37" xfId="22" applyNumberFormat="1" applyFont="1" applyBorder="1" applyAlignment="1">
      <alignment horizontal="left" vertical="center" wrapText="1"/>
    </xf>
    <xf numFmtId="9" fontId="11" fillId="0" borderId="39" xfId="22" applyNumberFormat="1" applyFont="1" applyBorder="1" applyAlignment="1">
      <alignment horizontal="left" vertical="center" wrapText="1"/>
    </xf>
    <xf numFmtId="9" fontId="11" fillId="0" borderId="15" xfId="22" applyNumberFormat="1" applyFont="1" applyBorder="1" applyAlignment="1">
      <alignment horizontal="left" vertical="center" wrapText="1"/>
    </xf>
    <xf numFmtId="9" fontId="11" fillId="0" borderId="16" xfId="22" applyNumberFormat="1" applyFont="1" applyBorder="1" applyAlignment="1">
      <alignment horizontal="left" vertical="center" wrapText="1"/>
    </xf>
    <xf numFmtId="2" fontId="11" fillId="0" borderId="32" xfId="22" applyNumberFormat="1" applyFont="1" applyBorder="1" applyAlignment="1">
      <alignment horizontal="left" vertical="center" wrapText="1"/>
    </xf>
    <xf numFmtId="2" fontId="11" fillId="0" borderId="8" xfId="22" applyNumberFormat="1" applyFont="1" applyBorder="1" applyAlignment="1">
      <alignment horizontal="left" vertical="center" wrapText="1"/>
    </xf>
    <xf numFmtId="9" fontId="11" fillId="0" borderId="35" xfId="28" applyFont="1" applyFill="1" applyBorder="1" applyAlignment="1" applyProtection="1">
      <alignment horizontal="center" vertical="center" wrapText="1"/>
    </xf>
    <xf numFmtId="9" fontId="11" fillId="0" borderId="4" xfId="28" applyFont="1" applyFill="1" applyBorder="1" applyAlignment="1" applyProtection="1">
      <alignment horizontal="center" vertical="center" wrapText="1"/>
    </xf>
    <xf numFmtId="9" fontId="11" fillId="0" borderId="38" xfId="22" applyNumberFormat="1" applyFont="1" applyBorder="1" applyAlignment="1">
      <alignment horizontal="left" vertical="center" wrapText="1"/>
    </xf>
    <xf numFmtId="9" fontId="11" fillId="0" borderId="0" xfId="22" applyNumberFormat="1" applyFont="1" applyAlignment="1">
      <alignment horizontal="left" vertical="center" wrapText="1"/>
    </xf>
    <xf numFmtId="9" fontId="11" fillId="0" borderId="14" xfId="22" applyNumberFormat="1" applyFont="1" applyBorder="1" applyAlignment="1">
      <alignment horizontal="left" vertical="center" wrapText="1"/>
    </xf>
    <xf numFmtId="0" fontId="12" fillId="19" borderId="15" xfId="22" applyFont="1" applyFill="1" applyBorder="1" applyAlignment="1">
      <alignment horizontal="left" vertical="center" wrapText="1"/>
    </xf>
    <xf numFmtId="0" fontId="12" fillId="20" borderId="44" xfId="22" applyFont="1" applyFill="1" applyBorder="1" applyAlignment="1">
      <alignment horizontal="center" vertical="center" wrapText="1"/>
    </xf>
    <xf numFmtId="0" fontId="12" fillId="20" borderId="8" xfId="22" applyFont="1" applyFill="1" applyBorder="1" applyAlignment="1">
      <alignment horizontal="center" vertical="center" wrapText="1"/>
    </xf>
    <xf numFmtId="0" fontId="12" fillId="20" borderId="45" xfId="22" applyFont="1" applyFill="1" applyBorder="1" applyAlignment="1">
      <alignment horizontal="center" vertical="center" wrapText="1"/>
    </xf>
    <xf numFmtId="0" fontId="12" fillId="20" borderId="4" xfId="22" applyFont="1" applyFill="1" applyBorder="1" applyAlignment="1">
      <alignment horizontal="center" vertical="center" wrapText="1"/>
    </xf>
    <xf numFmtId="0" fontId="12" fillId="20" borderId="46" xfId="22" applyFont="1" applyFill="1" applyBorder="1" applyAlignment="1">
      <alignment horizontal="center" vertical="center" wrapText="1"/>
    </xf>
    <xf numFmtId="0" fontId="12" fillId="20" borderId="47" xfId="22" applyFont="1" applyFill="1" applyBorder="1" applyAlignment="1">
      <alignment horizontal="center" vertical="center" wrapText="1"/>
    </xf>
    <xf numFmtId="0" fontId="12" fillId="20" borderId="48" xfId="22" applyFont="1" applyFill="1" applyBorder="1" applyAlignment="1">
      <alignment horizontal="center" vertical="center" wrapText="1"/>
    </xf>
    <xf numFmtId="0" fontId="12" fillId="20" borderId="49" xfId="22" applyFont="1" applyFill="1" applyBorder="1" applyAlignment="1">
      <alignment horizontal="center" vertical="center" wrapText="1"/>
    </xf>
    <xf numFmtId="0" fontId="12" fillId="20" borderId="2" xfId="22" applyFont="1" applyFill="1" applyBorder="1" applyAlignment="1">
      <alignment horizontal="center" vertical="center" wrapText="1"/>
    </xf>
    <xf numFmtId="0" fontId="12" fillId="20" borderId="43" xfId="22" applyFont="1" applyFill="1" applyBorder="1" applyAlignment="1">
      <alignment horizontal="center" vertical="center" wrapText="1"/>
    </xf>
    <xf numFmtId="0" fontId="12" fillId="20" borderId="26" xfId="22" applyFont="1" applyFill="1" applyBorder="1" applyAlignment="1">
      <alignment horizontal="center" vertical="center" wrapText="1"/>
    </xf>
    <xf numFmtId="0" fontId="12" fillId="20" borderId="5" xfId="22" applyFont="1" applyFill="1" applyBorder="1" applyAlignment="1">
      <alignment horizontal="center" vertical="center" wrapText="1"/>
    </xf>
    <xf numFmtId="0" fontId="12" fillId="0" borderId="18" xfId="22" applyFont="1" applyBorder="1" applyAlignment="1">
      <alignment horizontal="left" vertical="center" wrapText="1"/>
    </xf>
    <xf numFmtId="0" fontId="12" fillId="0" borderId="41" xfId="22" applyFont="1" applyBorder="1" applyAlignment="1">
      <alignment horizontal="left" vertical="center" wrapText="1"/>
    </xf>
    <xf numFmtId="9" fontId="12" fillId="0" borderId="10" xfId="22" applyNumberFormat="1" applyFont="1" applyBorder="1" applyAlignment="1">
      <alignment horizontal="center" vertical="center" wrapText="1"/>
    </xf>
    <xf numFmtId="0" fontId="12" fillId="0" borderId="42" xfId="22" applyFont="1" applyBorder="1" applyAlignment="1">
      <alignment horizontal="center" vertical="center" wrapText="1"/>
    </xf>
    <xf numFmtId="9" fontId="11" fillId="0" borderId="38" xfId="30" applyFont="1" applyFill="1" applyBorder="1" applyAlignment="1" applyProtection="1">
      <alignment vertical="center" wrapText="1"/>
    </xf>
    <xf numFmtId="9" fontId="11" fillId="0" borderId="0" xfId="30" applyFont="1" applyFill="1" applyBorder="1" applyAlignment="1" applyProtection="1">
      <alignment vertical="center" wrapText="1"/>
    </xf>
    <xf numFmtId="9" fontId="11" fillId="0" borderId="24" xfId="30" applyFont="1" applyFill="1" applyBorder="1" applyAlignment="1" applyProtection="1">
      <alignment vertical="center" wrapText="1"/>
    </xf>
    <xf numFmtId="9" fontId="11" fillId="0" borderId="39" xfId="30" applyFont="1" applyFill="1" applyBorder="1" applyAlignment="1" applyProtection="1">
      <alignment vertical="center" wrapText="1"/>
    </xf>
    <xf numFmtId="9" fontId="11" fillId="0" borderId="15" xfId="30" applyFont="1" applyFill="1" applyBorder="1" applyAlignment="1" applyProtection="1">
      <alignment vertical="center" wrapText="1"/>
    </xf>
    <xf numFmtId="9" fontId="11" fillId="0" borderId="40" xfId="30" applyFont="1" applyFill="1" applyBorder="1" applyAlignment="1" applyProtection="1">
      <alignment vertical="center" wrapText="1"/>
    </xf>
    <xf numFmtId="9" fontId="11" fillId="0" borderId="36" xfId="30" applyFont="1" applyFill="1" applyBorder="1" applyAlignment="1" applyProtection="1">
      <alignment vertical="center" wrapText="1"/>
    </xf>
    <xf numFmtId="9" fontId="11" fillId="0" borderId="22" xfId="30" applyFont="1" applyFill="1" applyBorder="1" applyAlignment="1" applyProtection="1">
      <alignment vertical="center" wrapText="1"/>
    </xf>
    <xf numFmtId="9" fontId="11" fillId="0" borderId="23" xfId="30" applyFont="1" applyFill="1" applyBorder="1" applyAlignment="1" applyProtection="1">
      <alignment vertical="center" wrapText="1"/>
    </xf>
    <xf numFmtId="9" fontId="11" fillId="0" borderId="14" xfId="30" applyFont="1" applyFill="1" applyBorder="1" applyAlignment="1" applyProtection="1">
      <alignment vertical="center" wrapText="1"/>
    </xf>
    <xf numFmtId="9" fontId="11" fillId="0" borderId="16" xfId="30" applyFont="1" applyFill="1" applyBorder="1" applyAlignment="1" applyProtection="1">
      <alignment vertical="center" wrapText="1"/>
    </xf>
    <xf numFmtId="3" fontId="12" fillId="0" borderId="36" xfId="22" applyNumberFormat="1" applyFont="1" applyBorder="1" applyAlignment="1">
      <alignment horizontal="center" vertical="center" wrapText="1"/>
    </xf>
    <xf numFmtId="3" fontId="12" fillId="0" borderId="23" xfId="22" applyNumberFormat="1" applyFont="1" applyBorder="1" applyAlignment="1">
      <alignment horizontal="center" vertical="center" wrapText="1"/>
    </xf>
    <xf numFmtId="0" fontId="33" fillId="0" borderId="1" xfId="22" applyFont="1" applyBorder="1" applyAlignment="1">
      <alignment horizontal="left" vertical="center" wrapText="1"/>
    </xf>
    <xf numFmtId="0" fontId="33" fillId="0" borderId="9" xfId="22" applyFont="1" applyBorder="1" applyAlignment="1">
      <alignment horizontal="left" vertical="center" wrapText="1"/>
    </xf>
    <xf numFmtId="0" fontId="12" fillId="20" borderId="1" xfId="22" applyFont="1" applyFill="1" applyBorder="1" applyAlignment="1">
      <alignment horizontal="center" vertical="center" wrapText="1"/>
    </xf>
    <xf numFmtId="0" fontId="11" fillId="20" borderId="1" xfId="22" applyFont="1" applyFill="1" applyBorder="1" applyAlignment="1">
      <alignment horizontal="center" vertical="center" wrapText="1"/>
    </xf>
    <xf numFmtId="0" fontId="12" fillId="20" borderId="9" xfId="22" applyFont="1" applyFill="1" applyBorder="1" applyAlignment="1">
      <alignment horizontal="center" vertical="center" wrapText="1"/>
    </xf>
    <xf numFmtId="0" fontId="12" fillId="0" borderId="44" xfId="22" applyFont="1" applyBorder="1" applyAlignment="1">
      <alignment horizontal="center" vertical="center" wrapText="1"/>
    </xf>
    <xf numFmtId="0" fontId="12" fillId="0" borderId="46" xfId="22" applyFont="1" applyBorder="1" applyAlignment="1">
      <alignment horizontal="center" vertical="center" wrapText="1"/>
    </xf>
    <xf numFmtId="0" fontId="12" fillId="0" borderId="62" xfId="22" applyFont="1" applyBorder="1" applyAlignment="1">
      <alignment horizontal="center" vertical="center" wrapText="1"/>
    </xf>
    <xf numFmtId="0" fontId="12" fillId="20" borderId="50" xfId="22" applyFont="1" applyFill="1" applyBorder="1" applyAlignment="1">
      <alignment horizontal="left" vertical="center" wrapText="1"/>
    </xf>
    <xf numFmtId="0" fontId="12" fillId="20" borderId="51" xfId="22" applyFont="1" applyFill="1" applyBorder="1" applyAlignment="1">
      <alignment horizontal="left" vertical="center" wrapText="1"/>
    </xf>
    <xf numFmtId="0" fontId="11" fillId="0" borderId="50" xfId="22" applyFont="1" applyBorder="1" applyAlignment="1">
      <alignment horizontal="center" vertical="center" wrapText="1"/>
    </xf>
    <xf numFmtId="0" fontId="11" fillId="0" borderId="52" xfId="22" applyFont="1" applyBorder="1" applyAlignment="1">
      <alignment horizontal="center" vertical="center" wrapText="1"/>
    </xf>
    <xf numFmtId="0" fontId="11" fillId="0" borderId="51" xfId="22" applyFont="1" applyBorder="1" applyAlignment="1">
      <alignment horizontal="center" vertical="center" wrapText="1"/>
    </xf>
    <xf numFmtId="9" fontId="12" fillId="0" borderId="50" xfId="22" applyNumberFormat="1" applyFont="1" applyBorder="1" applyAlignment="1">
      <alignment horizontal="center" vertical="center" wrapText="1"/>
    </xf>
    <xf numFmtId="9" fontId="12" fillId="0" borderId="51" xfId="22" applyNumberFormat="1" applyFont="1" applyBorder="1" applyAlignment="1">
      <alignment horizontal="center" vertical="center" wrapText="1"/>
    </xf>
    <xf numFmtId="0" fontId="12" fillId="20" borderId="50" xfId="22" applyFont="1" applyFill="1" applyBorder="1" applyAlignment="1">
      <alignment horizontal="center" vertical="center" wrapText="1"/>
    </xf>
    <xf numFmtId="0" fontId="12" fillId="20" borderId="52" xfId="22" applyFont="1" applyFill="1" applyBorder="1" applyAlignment="1">
      <alignment horizontal="center" vertical="center" wrapText="1"/>
    </xf>
    <xf numFmtId="0" fontId="12" fillId="20" borderId="51" xfId="22" applyFont="1" applyFill="1" applyBorder="1" applyAlignment="1">
      <alignment horizontal="center" vertical="center" wrapText="1"/>
    </xf>
    <xf numFmtId="0" fontId="12" fillId="20" borderId="57" xfId="22" applyFont="1" applyFill="1" applyBorder="1" applyAlignment="1">
      <alignment horizontal="center" vertical="center" wrapText="1"/>
    </xf>
    <xf numFmtId="0" fontId="12" fillId="20" borderId="15" xfId="22" applyFont="1" applyFill="1" applyBorder="1" applyAlignment="1">
      <alignment horizontal="center" vertical="center" wrapText="1"/>
    </xf>
    <xf numFmtId="0" fontId="12" fillId="20" borderId="16" xfId="22" applyFont="1" applyFill="1" applyBorder="1" applyAlignment="1">
      <alignment horizontal="center" vertical="center" wrapText="1"/>
    </xf>
    <xf numFmtId="173" fontId="12" fillId="0" borderId="50" xfId="5" applyNumberFormat="1" applyFont="1" applyFill="1" applyBorder="1" applyAlignment="1" applyProtection="1">
      <alignment horizontal="center" vertical="center" wrapText="1"/>
    </xf>
    <xf numFmtId="173" fontId="12" fillId="0" borderId="51" xfId="5" applyNumberFormat="1" applyFont="1" applyFill="1" applyBorder="1" applyAlignment="1" applyProtection="1">
      <alignment horizontal="center" vertical="center" wrapText="1"/>
    </xf>
    <xf numFmtId="0" fontId="0" fillId="0" borderId="53" xfId="0" applyBorder="1" applyAlignment="1">
      <alignment horizontal="center" vertical="center"/>
    </xf>
    <xf numFmtId="0" fontId="0" fillId="0" borderId="26" xfId="0" applyBorder="1" applyAlignment="1">
      <alignment horizontal="center" vertical="center"/>
    </xf>
    <xf numFmtId="0" fontId="31" fillId="0" borderId="54" xfId="0" applyFont="1" applyBorder="1" applyAlignment="1">
      <alignment horizontal="center" vertical="center" wrapText="1"/>
    </xf>
    <xf numFmtId="0" fontId="31" fillId="0" borderId="55" xfId="0" applyFont="1" applyBorder="1" applyAlignment="1">
      <alignment horizontal="center" vertical="center" wrapText="1"/>
    </xf>
    <xf numFmtId="0" fontId="0" fillId="0" borderId="54" xfId="0" applyBorder="1" applyAlignment="1">
      <alignment horizontal="center" vertical="center"/>
    </xf>
    <xf numFmtId="0" fontId="0" fillId="0" borderId="55" xfId="0" applyBorder="1" applyAlignment="1">
      <alignment horizontal="center" vertical="center"/>
    </xf>
    <xf numFmtId="0" fontId="12" fillId="20" borderId="56" xfId="22" applyFont="1" applyFill="1" applyBorder="1" applyAlignment="1">
      <alignment horizontal="left" vertical="center" wrapText="1"/>
    </xf>
    <xf numFmtId="0" fontId="12" fillId="20" borderId="12" xfId="22" applyFont="1" applyFill="1" applyBorder="1" applyAlignment="1">
      <alignment horizontal="left" vertical="center" wrapText="1"/>
    </xf>
    <xf numFmtId="0" fontId="12" fillId="20" borderId="13" xfId="22" applyFont="1" applyFill="1" applyBorder="1" applyAlignment="1">
      <alignment horizontal="left" vertical="center" wrapText="1"/>
    </xf>
    <xf numFmtId="0" fontId="12" fillId="20" borderId="14" xfId="22" applyFont="1" applyFill="1" applyBorder="1" applyAlignment="1">
      <alignment horizontal="left" vertical="center" wrapText="1"/>
    </xf>
    <xf numFmtId="0" fontId="12" fillId="20" borderId="57" xfId="22" applyFont="1" applyFill="1" applyBorder="1" applyAlignment="1">
      <alignment horizontal="left" vertical="center" wrapText="1"/>
    </xf>
    <xf numFmtId="0" fontId="12" fillId="20" borderId="16" xfId="22" applyFont="1" applyFill="1" applyBorder="1" applyAlignment="1">
      <alignment horizontal="left" vertical="center" wrapText="1"/>
    </xf>
    <xf numFmtId="0" fontId="38" fillId="0" borderId="58" xfId="0" applyFont="1" applyBorder="1" applyAlignment="1">
      <alignment horizontal="center" vertical="center"/>
    </xf>
    <xf numFmtId="0" fontId="38" fillId="0" borderId="59" xfId="0" applyFont="1" applyBorder="1" applyAlignment="1">
      <alignment horizontal="center" vertical="center"/>
    </xf>
    <xf numFmtId="0" fontId="38" fillId="0" borderId="60" xfId="0" applyFont="1" applyBorder="1" applyAlignment="1">
      <alignment horizontal="center" vertical="center"/>
    </xf>
    <xf numFmtId="0" fontId="12" fillId="0" borderId="56" xfId="22" applyFont="1" applyBorder="1" applyAlignment="1">
      <alignment horizontal="center" vertical="center" wrapText="1"/>
    </xf>
    <xf numFmtId="0" fontId="12" fillId="0" borderId="11" xfId="22" applyFont="1" applyBorder="1" applyAlignment="1">
      <alignment horizontal="center" vertical="center" wrapText="1"/>
    </xf>
    <xf numFmtId="0" fontId="12" fillId="0" borderId="12" xfId="22" applyFont="1" applyBorder="1" applyAlignment="1">
      <alignment horizontal="center" vertical="center" wrapText="1"/>
    </xf>
    <xf numFmtId="0" fontId="12" fillId="0" borderId="13" xfId="22" applyFont="1" applyBorder="1" applyAlignment="1">
      <alignment horizontal="center" vertical="center" wrapText="1"/>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0" borderId="57" xfId="22" applyFont="1" applyBorder="1" applyAlignment="1">
      <alignment horizontal="center" vertical="center" wrapText="1"/>
    </xf>
    <xf numFmtId="0" fontId="12" fillId="0" borderId="15" xfId="22" applyFont="1" applyBorder="1" applyAlignment="1">
      <alignment horizontal="center" vertical="center" wrapText="1"/>
    </xf>
    <xf numFmtId="0" fontId="12" fillId="0" borderId="16" xfId="22" applyFont="1" applyBorder="1" applyAlignment="1">
      <alignment horizontal="center" vertical="center" wrapText="1"/>
    </xf>
    <xf numFmtId="0" fontId="15" fillId="0" borderId="50" xfId="22" applyFont="1" applyBorder="1" applyAlignment="1">
      <alignment horizontal="center" vertical="center" wrapText="1"/>
    </xf>
    <xf numFmtId="0" fontId="15" fillId="0" borderId="52" xfId="22" applyFont="1" applyBorder="1" applyAlignment="1">
      <alignment horizontal="center" vertical="center" wrapText="1"/>
    </xf>
    <xf numFmtId="0" fontId="15" fillId="0" borderId="51" xfId="22" applyFont="1" applyBorder="1" applyAlignment="1">
      <alignment horizontal="center" vertical="center" wrapText="1"/>
    </xf>
    <xf numFmtId="0" fontId="12" fillId="0" borderId="27" xfId="22" applyFont="1" applyBorder="1" applyAlignment="1">
      <alignment horizontal="center" vertical="center" wrapText="1"/>
    </xf>
    <xf numFmtId="0" fontId="12" fillId="0" borderId="28" xfId="22" applyFont="1" applyBorder="1" applyAlignment="1">
      <alignment horizontal="center" vertical="center" wrapText="1"/>
    </xf>
    <xf numFmtId="0" fontId="12" fillId="0" borderId="29" xfId="22" applyFont="1" applyBorder="1" applyAlignment="1">
      <alignment horizontal="center" vertical="center" wrapText="1"/>
    </xf>
    <xf numFmtId="0" fontId="12" fillId="20" borderId="30" xfId="22" applyFont="1" applyFill="1" applyBorder="1" applyAlignment="1">
      <alignment horizontal="center" vertical="center" wrapText="1"/>
    </xf>
    <xf numFmtId="0" fontId="12" fillId="20" borderId="6" xfId="22" applyFont="1" applyFill="1" applyBorder="1" applyAlignment="1">
      <alignment horizontal="center" vertical="center" wrapText="1"/>
    </xf>
    <xf numFmtId="0" fontId="12" fillId="20" borderId="36" xfId="22" applyFont="1" applyFill="1" applyBorder="1" applyAlignment="1">
      <alignment horizontal="center" vertical="center" wrapText="1"/>
    </xf>
    <xf numFmtId="0" fontId="12" fillId="20" borderId="23" xfId="22" applyFont="1" applyFill="1" applyBorder="1" applyAlignment="1">
      <alignment horizontal="center" vertical="center" wrapText="1"/>
    </xf>
    <xf numFmtId="0" fontId="12" fillId="20" borderId="20" xfId="22" applyFont="1" applyFill="1" applyBorder="1" applyAlignment="1">
      <alignment horizontal="center" vertical="center" wrapText="1"/>
    </xf>
    <xf numFmtId="0" fontId="12" fillId="20" borderId="25" xfId="22" applyFont="1" applyFill="1" applyBorder="1" applyAlignment="1">
      <alignment horizontal="center" vertical="center" wrapText="1"/>
    </xf>
    <xf numFmtId="0" fontId="11" fillId="0" borderId="56" xfId="22" applyFont="1" applyBorder="1" applyAlignment="1">
      <alignment horizontal="center" vertical="center" wrapText="1"/>
    </xf>
    <xf numFmtId="0" fontId="11" fillId="0" borderId="13" xfId="22" applyFont="1" applyBorder="1" applyAlignment="1">
      <alignment horizontal="center" vertical="center" wrapText="1"/>
    </xf>
    <xf numFmtId="0" fontId="11" fillId="0" borderId="57" xfId="22" applyFont="1" applyBorder="1" applyAlignment="1">
      <alignment horizontal="center" vertical="center" wrapText="1"/>
    </xf>
    <xf numFmtId="0" fontId="12" fillId="0" borderId="27" xfId="22" applyFont="1" applyBorder="1" applyAlignment="1">
      <alignment horizontal="center" vertical="center"/>
    </xf>
    <xf numFmtId="0" fontId="12" fillId="0" borderId="28" xfId="22" applyFont="1" applyBorder="1" applyAlignment="1">
      <alignment horizontal="center" vertical="center"/>
    </xf>
    <xf numFmtId="0" fontId="12" fillId="0" borderId="29" xfId="22" applyFont="1" applyBorder="1" applyAlignment="1">
      <alignment horizontal="center" vertical="center"/>
    </xf>
    <xf numFmtId="0" fontId="19" fillId="0" borderId="61" xfId="0" applyFont="1" applyBorder="1" applyAlignment="1">
      <alignment horizontal="left" vertical="center" wrapText="1"/>
    </xf>
    <xf numFmtId="0" fontId="19" fillId="0" borderId="46" xfId="0" applyFont="1" applyBorder="1" applyAlignment="1">
      <alignment horizontal="left" vertical="center" wrapText="1"/>
    </xf>
    <xf numFmtId="0" fontId="19" fillId="0" borderId="62" xfId="0" applyFont="1" applyBorder="1" applyAlignment="1">
      <alignment horizontal="left" vertical="center" wrapText="1"/>
    </xf>
    <xf numFmtId="0" fontId="19" fillId="0" borderId="5" xfId="0" applyFont="1" applyBorder="1" applyAlignment="1">
      <alignment horizontal="left"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0" fontId="12" fillId="19" borderId="44" xfId="22" applyFont="1" applyFill="1" applyBorder="1" applyAlignment="1">
      <alignment horizontal="center" vertical="center" wrapText="1"/>
    </xf>
    <xf numFmtId="0" fontId="12" fillId="19" borderId="61" xfId="22" applyFont="1" applyFill="1" applyBorder="1" applyAlignment="1">
      <alignment horizontal="center" vertical="center" wrapText="1"/>
    </xf>
    <xf numFmtId="0" fontId="12" fillId="19" borderId="46" xfId="22" applyFont="1" applyFill="1" applyBorder="1" applyAlignment="1">
      <alignment horizontal="center" vertical="center" wrapText="1"/>
    </xf>
    <xf numFmtId="0" fontId="12" fillId="19" borderId="62" xfId="22" applyFont="1" applyFill="1" applyBorder="1" applyAlignment="1">
      <alignment horizontal="center" vertical="center" wrapText="1"/>
    </xf>
    <xf numFmtId="0" fontId="12" fillId="0" borderId="31" xfId="22" applyFont="1" applyBorder="1" applyAlignment="1">
      <alignment horizontal="center" vertical="center" wrapText="1"/>
    </xf>
    <xf numFmtId="0" fontId="12" fillId="0" borderId="19" xfId="22" applyFont="1" applyBorder="1" applyAlignment="1">
      <alignment horizontal="center" vertical="center" wrapText="1"/>
    </xf>
    <xf numFmtId="0" fontId="12" fillId="0" borderId="33" xfId="22" applyFont="1" applyBorder="1" applyAlignment="1">
      <alignment horizontal="center" vertical="center" wrapText="1"/>
    </xf>
    <xf numFmtId="0" fontId="39" fillId="0" borderId="63" xfId="0" applyFont="1" applyBorder="1" applyAlignment="1">
      <alignment horizontal="left" vertical="center" wrapText="1"/>
    </xf>
    <xf numFmtId="0" fontId="39" fillId="0" borderId="19" xfId="0" applyFont="1" applyBorder="1" applyAlignment="1">
      <alignment horizontal="left" vertical="center" wrapText="1"/>
    </xf>
    <xf numFmtId="0" fontId="39" fillId="0" borderId="33" xfId="0" applyFont="1" applyBorder="1" applyAlignment="1">
      <alignment horizontal="left" vertical="center" wrapText="1"/>
    </xf>
    <xf numFmtId="0" fontId="12" fillId="20" borderId="11" xfId="22" applyFont="1" applyFill="1" applyBorder="1" applyAlignment="1">
      <alignment horizontal="left" vertical="center" wrapText="1"/>
    </xf>
    <xf numFmtId="0" fontId="12" fillId="20" borderId="0" xfId="22" applyFont="1" applyFill="1" applyAlignment="1">
      <alignment horizontal="left" vertical="center" wrapText="1"/>
    </xf>
    <xf numFmtId="0" fontId="12" fillId="20" borderId="15" xfId="22" applyFont="1" applyFill="1" applyBorder="1" applyAlignment="1">
      <alignment horizontal="left" vertical="center" wrapText="1"/>
    </xf>
    <xf numFmtId="14" fontId="37" fillId="0" borderId="56" xfId="0" applyNumberFormat="1" applyFont="1" applyBorder="1" applyAlignment="1">
      <alignment horizontal="center" vertical="center"/>
    </xf>
    <xf numFmtId="0" fontId="37" fillId="0" borderId="12" xfId="0" applyFont="1" applyBorder="1" applyAlignment="1">
      <alignment horizontal="center" vertical="center"/>
    </xf>
    <xf numFmtId="0" fontId="37" fillId="0" borderId="13" xfId="0" applyFont="1" applyBorder="1" applyAlignment="1">
      <alignment horizontal="center" vertical="center"/>
    </xf>
    <xf numFmtId="0" fontId="37" fillId="0" borderId="14" xfId="0" applyFont="1" applyBorder="1" applyAlignment="1">
      <alignment horizontal="center" vertical="center"/>
    </xf>
    <xf numFmtId="0" fontId="37" fillId="0" borderId="57" xfId="0" applyFont="1" applyBorder="1" applyAlignment="1">
      <alignment horizontal="center" vertical="center"/>
    </xf>
    <xf numFmtId="0" fontId="37" fillId="0" borderId="16" xfId="0" applyFont="1" applyBorder="1" applyAlignment="1">
      <alignment horizontal="center" vertical="center"/>
    </xf>
    <xf numFmtId="0" fontId="0" fillId="0" borderId="64" xfId="0" applyBorder="1" applyAlignment="1">
      <alignment horizontal="center" vertical="center"/>
    </xf>
    <xf numFmtId="0" fontId="0" fillId="0" borderId="49" xfId="0" applyBorder="1" applyAlignment="1">
      <alignment horizontal="center" vertical="center"/>
    </xf>
    <xf numFmtId="0" fontId="31" fillId="0" borderId="53" xfId="0" applyFont="1" applyBorder="1" applyAlignment="1">
      <alignment horizontal="center" vertical="center" wrapText="1"/>
    </xf>
    <xf numFmtId="0" fontId="31" fillId="0" borderId="26" xfId="0" applyFont="1" applyBorder="1" applyAlignment="1">
      <alignment horizontal="center" vertical="center" wrapText="1"/>
    </xf>
    <xf numFmtId="0" fontId="12" fillId="20" borderId="31" xfId="22" applyFont="1" applyFill="1" applyBorder="1" applyAlignment="1">
      <alignment horizontal="center" vertical="center" wrapText="1"/>
    </xf>
    <xf numFmtId="0" fontId="12" fillId="20" borderId="21" xfId="22" applyFont="1" applyFill="1" applyBorder="1" applyAlignment="1">
      <alignment horizontal="center" vertical="center" wrapText="1"/>
    </xf>
    <xf numFmtId="0" fontId="12" fillId="0" borderId="50" xfId="22" applyFont="1" applyBorder="1" applyAlignment="1">
      <alignment horizontal="center" vertical="center" wrapText="1"/>
    </xf>
    <xf numFmtId="0" fontId="12" fillId="0" borderId="52" xfId="22" applyFont="1" applyBorder="1" applyAlignment="1">
      <alignment horizontal="center" vertical="center" wrapText="1"/>
    </xf>
    <xf numFmtId="0" fontId="12" fillId="0" borderId="51" xfId="22" applyFont="1" applyBorder="1" applyAlignment="1">
      <alignment horizontal="center" vertical="center" wrapText="1"/>
    </xf>
    <xf numFmtId="0" fontId="31" fillId="0" borderId="64" xfId="0" applyFont="1" applyBorder="1" applyAlignment="1">
      <alignment horizontal="center" vertical="center" wrapText="1"/>
    </xf>
    <xf numFmtId="0" fontId="31" fillId="0" borderId="49" xfId="0" applyFont="1" applyBorder="1" applyAlignment="1">
      <alignment horizontal="center" vertical="center" wrapText="1"/>
    </xf>
    <xf numFmtId="0" fontId="12" fillId="20" borderId="13" xfId="22" applyFont="1" applyFill="1" applyBorder="1" applyAlignment="1">
      <alignment horizontal="center" vertical="center" wrapText="1"/>
    </xf>
    <xf numFmtId="0" fontId="12" fillId="20" borderId="0" xfId="22" applyFont="1" applyFill="1" applyAlignment="1">
      <alignment horizontal="center" vertical="center" wrapText="1"/>
    </xf>
    <xf numFmtId="0" fontId="12" fillId="20" borderId="14" xfId="22" applyFont="1" applyFill="1" applyBorder="1" applyAlignment="1">
      <alignment horizontal="center" vertical="center" wrapText="1"/>
    </xf>
    <xf numFmtId="0" fontId="12" fillId="19" borderId="0" xfId="22" applyFont="1" applyFill="1" applyAlignment="1">
      <alignment horizontal="center" vertical="center" wrapText="1"/>
    </xf>
    <xf numFmtId="9" fontId="33" fillId="0" borderId="36" xfId="30" applyFont="1" applyFill="1" applyBorder="1" applyAlignment="1" applyProtection="1">
      <alignment horizontal="center" vertical="center" wrapText="1"/>
    </xf>
    <xf numFmtId="9" fontId="33" fillId="0" borderId="22" xfId="30" applyFont="1" applyFill="1" applyBorder="1" applyAlignment="1" applyProtection="1">
      <alignment horizontal="center" vertical="center" wrapText="1"/>
    </xf>
    <xf numFmtId="9" fontId="33" fillId="0" borderId="23" xfId="30" applyFont="1" applyFill="1" applyBorder="1" applyAlignment="1" applyProtection="1">
      <alignment horizontal="center" vertical="center" wrapText="1"/>
    </xf>
    <xf numFmtId="9" fontId="33" fillId="0" borderId="39" xfId="30" applyFont="1" applyFill="1" applyBorder="1" applyAlignment="1" applyProtection="1">
      <alignment horizontal="center" vertical="center" wrapText="1"/>
    </xf>
    <xf numFmtId="9" fontId="33" fillId="0" borderId="15" xfId="30" applyFont="1" applyFill="1" applyBorder="1" applyAlignment="1" applyProtection="1">
      <alignment horizontal="center" vertical="center" wrapText="1"/>
    </xf>
    <xf numFmtId="9" fontId="33" fillId="0" borderId="40" xfId="30" applyFont="1" applyFill="1" applyBorder="1" applyAlignment="1" applyProtection="1">
      <alignment horizontal="center" vertical="center" wrapText="1"/>
    </xf>
    <xf numFmtId="9" fontId="33" fillId="0" borderId="37" xfId="30" applyFont="1" applyFill="1" applyBorder="1" applyAlignment="1" applyProtection="1">
      <alignment horizontal="center" vertical="center" wrapText="1"/>
    </xf>
    <xf numFmtId="9" fontId="33" fillId="0" borderId="16" xfId="30" applyFont="1" applyFill="1" applyBorder="1" applyAlignment="1" applyProtection="1">
      <alignment horizontal="center" vertical="center" wrapText="1"/>
    </xf>
    <xf numFmtId="0" fontId="12" fillId="0" borderId="2" xfId="22" applyFont="1" applyBorder="1" applyAlignment="1">
      <alignment horizontal="center" vertical="center" wrapText="1"/>
    </xf>
    <xf numFmtId="0" fontId="12" fillId="0" borderId="43" xfId="22" applyFont="1" applyBorder="1" applyAlignment="1">
      <alignment horizontal="center" vertical="center" wrapText="1"/>
    </xf>
    <xf numFmtId="0" fontId="12" fillId="0" borderId="5" xfId="22" applyFont="1" applyBorder="1" applyAlignment="1">
      <alignment horizontal="center" vertical="center" wrapText="1"/>
    </xf>
    <xf numFmtId="0" fontId="12" fillId="19" borderId="6" xfId="22" applyFont="1" applyFill="1" applyBorder="1" applyAlignment="1">
      <alignment horizontal="center" vertical="center" wrapText="1"/>
    </xf>
    <xf numFmtId="0" fontId="12" fillId="19" borderId="3" xfId="22" applyFont="1" applyFill="1" applyBorder="1" applyAlignment="1">
      <alignment horizontal="center" vertical="center" wrapText="1"/>
    </xf>
    <xf numFmtId="0" fontId="12" fillId="19" borderId="25" xfId="22" applyFont="1" applyFill="1" applyBorder="1" applyAlignment="1">
      <alignment horizontal="center" vertical="center" wrapText="1"/>
    </xf>
    <xf numFmtId="0" fontId="12" fillId="19" borderId="20" xfId="22" applyFont="1" applyFill="1" applyBorder="1" applyAlignment="1">
      <alignment horizontal="center" vertical="center" wrapText="1"/>
    </xf>
    <xf numFmtId="0" fontId="12" fillId="19" borderId="7" xfId="22" applyFont="1" applyFill="1" applyBorder="1" applyAlignment="1">
      <alignment horizontal="center" vertical="center" wrapText="1"/>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172" fontId="12" fillId="19" borderId="54" xfId="17" applyNumberFormat="1" applyFont="1" applyFill="1" applyBorder="1" applyAlignment="1" applyProtection="1">
      <alignment horizontal="center" vertical="center" wrapText="1"/>
    </xf>
    <xf numFmtId="172" fontId="12" fillId="19" borderId="65" xfId="17" applyNumberFormat="1" applyFont="1" applyFill="1" applyBorder="1" applyAlignment="1" applyProtection="1">
      <alignment horizontal="center" vertical="center" wrapText="1"/>
    </xf>
    <xf numFmtId="172" fontId="12" fillId="19" borderId="63" xfId="17" applyNumberFormat="1" applyFont="1" applyFill="1" applyBorder="1" applyAlignment="1" applyProtection="1">
      <alignment horizontal="center" vertical="center" wrapText="1"/>
    </xf>
    <xf numFmtId="0" fontId="12" fillId="19" borderId="53" xfId="22" applyFont="1" applyFill="1" applyBorder="1" applyAlignment="1">
      <alignment horizontal="center" vertical="center" wrapText="1"/>
    </xf>
    <xf numFmtId="0" fontId="12" fillId="19" borderId="43" xfId="22" applyFont="1" applyFill="1" applyBorder="1" applyAlignment="1">
      <alignment horizontal="center" vertical="center" wrapText="1"/>
    </xf>
    <xf numFmtId="172" fontId="12" fillId="0" borderId="2" xfId="17" applyNumberFormat="1" applyFont="1" applyFill="1" applyBorder="1" applyAlignment="1" applyProtection="1">
      <alignment horizontal="center" vertical="center" wrapText="1"/>
    </xf>
    <xf numFmtId="172" fontId="12" fillId="0" borderId="26" xfId="17" applyNumberFormat="1" applyFont="1" applyFill="1" applyBorder="1" applyAlignment="1" applyProtection="1">
      <alignment horizontal="center" vertical="center" wrapText="1"/>
    </xf>
    <xf numFmtId="0" fontId="12" fillId="0" borderId="61" xfId="0" applyFont="1" applyBorder="1" applyAlignment="1">
      <alignment horizontal="left" vertical="center" wrapText="1"/>
    </xf>
    <xf numFmtId="0" fontId="12" fillId="0" borderId="46" xfId="0" applyFont="1" applyBorder="1" applyAlignment="1">
      <alignment horizontal="left" vertical="center" wrapText="1"/>
    </xf>
    <xf numFmtId="0" fontId="12" fillId="0" borderId="62" xfId="0" applyFont="1" applyBorder="1" applyAlignment="1">
      <alignment horizontal="left" vertical="center" wrapText="1"/>
    </xf>
    <xf numFmtId="0" fontId="12" fillId="0" borderId="56" xfId="22" applyFont="1" applyBorder="1" applyAlignment="1">
      <alignment horizontal="center" vertical="center"/>
    </xf>
    <xf numFmtId="0" fontId="12" fillId="0" borderId="11" xfId="22" applyFont="1" applyBorder="1" applyAlignment="1">
      <alignment horizontal="center" vertical="center"/>
    </xf>
    <xf numFmtId="0" fontId="12" fillId="0" borderId="12" xfId="22" applyFont="1" applyBorder="1" applyAlignment="1">
      <alignment horizontal="center" vertical="center"/>
    </xf>
    <xf numFmtId="0" fontId="12" fillId="24" borderId="5" xfId="0" applyFont="1" applyFill="1" applyBorder="1" applyAlignment="1">
      <alignment horizontal="left" vertical="center" wrapText="1"/>
    </xf>
    <xf numFmtId="0" fontId="12" fillId="24" borderId="1" xfId="0" applyFont="1" applyFill="1" applyBorder="1" applyAlignment="1">
      <alignment horizontal="left" vertical="center" wrapText="1"/>
    </xf>
    <xf numFmtId="0" fontId="12" fillId="24" borderId="9" xfId="0" applyFont="1" applyFill="1" applyBorder="1" applyAlignment="1">
      <alignment horizontal="left" vertical="center" wrapText="1"/>
    </xf>
    <xf numFmtId="0" fontId="37" fillId="0" borderId="56" xfId="0" applyFont="1" applyBorder="1" applyAlignment="1">
      <alignment horizontal="center" vertical="center"/>
    </xf>
    <xf numFmtId="0" fontId="12" fillId="20" borderId="56" xfId="22" applyFont="1" applyFill="1" applyBorder="1" applyAlignment="1">
      <alignment horizontal="center" vertical="center" wrapText="1"/>
    </xf>
    <xf numFmtId="0" fontId="12" fillId="20" borderId="12" xfId="22" applyFont="1" applyFill="1" applyBorder="1" applyAlignment="1">
      <alignment horizontal="center" vertical="center" wrapText="1"/>
    </xf>
    <xf numFmtId="9" fontId="33" fillId="0" borderId="36" xfId="22" applyNumberFormat="1" applyFont="1" applyBorder="1" applyAlignment="1">
      <alignment horizontal="center" vertical="center" wrapText="1"/>
    </xf>
    <xf numFmtId="9" fontId="33" fillId="0" borderId="22" xfId="22" applyNumberFormat="1" applyFont="1" applyBorder="1" applyAlignment="1">
      <alignment horizontal="center" vertical="center" wrapText="1"/>
    </xf>
    <xf numFmtId="9" fontId="33" fillId="0" borderId="37" xfId="22" applyNumberFormat="1" applyFont="1" applyBorder="1" applyAlignment="1">
      <alignment horizontal="center" vertical="center" wrapText="1"/>
    </xf>
    <xf numFmtId="9" fontId="33" fillId="0" borderId="38" xfId="22" applyNumberFormat="1" applyFont="1" applyBorder="1" applyAlignment="1">
      <alignment horizontal="center" vertical="center" wrapText="1"/>
    </xf>
    <xf numFmtId="9" fontId="33" fillId="0" borderId="0" xfId="22" applyNumberFormat="1" applyFont="1" applyAlignment="1">
      <alignment horizontal="center" vertical="center" wrapText="1"/>
    </xf>
    <xf numFmtId="9" fontId="33" fillId="0" borderId="14" xfId="22" applyNumberFormat="1" applyFont="1" applyBorder="1" applyAlignment="1">
      <alignment horizontal="center" vertical="center" wrapText="1"/>
    </xf>
    <xf numFmtId="0" fontId="12" fillId="0" borderId="13" xfId="22" applyFont="1" applyBorder="1" applyAlignment="1">
      <alignment horizontal="center" vertical="center"/>
    </xf>
    <xf numFmtId="0" fontId="12" fillId="0" borderId="0" xfId="22" applyFont="1" applyAlignment="1">
      <alignment horizontal="center" vertical="center"/>
    </xf>
    <xf numFmtId="0" fontId="12" fillId="0" borderId="14" xfId="22" applyFont="1" applyBorder="1" applyAlignment="1">
      <alignment horizontal="center" vertical="center"/>
    </xf>
    <xf numFmtId="9" fontId="33" fillId="0" borderId="36" xfId="22" applyNumberFormat="1" applyFont="1" applyBorder="1" applyAlignment="1">
      <alignment horizontal="left" vertical="center" wrapText="1"/>
    </xf>
    <xf numFmtId="9" fontId="33" fillId="0" borderId="22" xfId="22" applyNumberFormat="1" applyFont="1" applyBorder="1" applyAlignment="1">
      <alignment horizontal="left" vertical="center" wrapText="1"/>
    </xf>
    <xf numFmtId="9" fontId="33" fillId="0" borderId="37" xfId="22" applyNumberFormat="1" applyFont="1" applyBorder="1" applyAlignment="1">
      <alignment horizontal="left" vertical="center" wrapText="1"/>
    </xf>
    <xf numFmtId="9" fontId="33" fillId="0" borderId="38" xfId="22" applyNumberFormat="1" applyFont="1" applyBorder="1" applyAlignment="1">
      <alignment horizontal="left" vertical="center" wrapText="1"/>
    </xf>
    <xf numFmtId="9" fontId="33" fillId="0" borderId="0" xfId="22" applyNumberFormat="1" applyFont="1" applyAlignment="1">
      <alignment horizontal="left" vertical="center" wrapText="1"/>
    </xf>
    <xf numFmtId="9" fontId="33" fillId="0" borderId="14" xfId="22" applyNumberFormat="1" applyFont="1" applyBorder="1" applyAlignment="1">
      <alignment horizontal="left" vertical="center" wrapText="1"/>
    </xf>
    <xf numFmtId="0" fontId="37" fillId="0" borderId="58" xfId="0" applyFont="1" applyBorder="1" applyAlignment="1">
      <alignment horizontal="center" vertical="center"/>
    </xf>
    <xf numFmtId="0" fontId="37" fillId="0" borderId="60" xfId="0" applyFont="1" applyBorder="1" applyAlignment="1">
      <alignment horizontal="center" vertical="center"/>
    </xf>
    <xf numFmtId="0" fontId="11" fillId="0" borderId="58" xfId="22" applyFont="1" applyBorder="1" applyAlignment="1">
      <alignment horizontal="center" vertical="center" wrapText="1"/>
    </xf>
    <xf numFmtId="0" fontId="11" fillId="0" borderId="59" xfId="22" applyFont="1" applyBorder="1" applyAlignment="1">
      <alignment horizontal="center" vertical="center" wrapText="1"/>
    </xf>
    <xf numFmtId="0" fontId="11" fillId="0" borderId="60" xfId="22" applyFont="1" applyBorder="1" applyAlignment="1">
      <alignment horizontal="center" vertical="center" wrapText="1"/>
    </xf>
    <xf numFmtId="0" fontId="34" fillId="0" borderId="63" xfId="0" applyFont="1" applyBorder="1" applyAlignment="1">
      <alignment horizontal="left" vertical="center" wrapText="1"/>
    </xf>
    <xf numFmtId="0" fontId="34" fillId="0" borderId="19" xfId="0" applyFont="1" applyBorder="1" applyAlignment="1">
      <alignment horizontal="left" vertical="center" wrapText="1"/>
    </xf>
    <xf numFmtId="0" fontId="34" fillId="0" borderId="33" xfId="0" applyFont="1" applyBorder="1" applyAlignment="1">
      <alignment horizontal="left" vertical="center" wrapText="1"/>
    </xf>
    <xf numFmtId="0" fontId="12" fillId="20" borderId="11" xfId="22" applyFont="1" applyFill="1" applyBorder="1" applyAlignment="1">
      <alignment horizontal="center" vertical="center" wrapText="1"/>
    </xf>
    <xf numFmtId="2" fontId="11" fillId="0" borderId="10" xfId="22" applyNumberFormat="1" applyFont="1" applyBorder="1" applyAlignment="1">
      <alignment horizontal="center" vertical="center" wrapText="1"/>
    </xf>
    <xf numFmtId="2" fontId="11" fillId="0" borderId="42" xfId="22" applyNumberFormat="1" applyFont="1" applyBorder="1" applyAlignment="1">
      <alignment horizontal="center" vertical="center" wrapText="1"/>
    </xf>
    <xf numFmtId="9" fontId="33" fillId="0" borderId="39" xfId="22" applyNumberFormat="1" applyFont="1" applyBorder="1" applyAlignment="1">
      <alignment horizontal="center" vertical="center" wrapText="1"/>
    </xf>
    <xf numFmtId="9" fontId="33" fillId="0" borderId="15" xfId="22" applyNumberFormat="1" applyFont="1" applyBorder="1" applyAlignment="1">
      <alignment horizontal="center" vertical="center" wrapText="1"/>
    </xf>
    <xf numFmtId="9" fontId="33" fillId="0" borderId="16" xfId="22" applyNumberFormat="1" applyFont="1" applyBorder="1" applyAlignment="1">
      <alignment horizontal="center" vertical="center" wrapText="1"/>
    </xf>
    <xf numFmtId="0" fontId="12" fillId="20" borderId="3" xfId="22" applyFont="1" applyFill="1" applyBorder="1" applyAlignment="1">
      <alignment horizontal="center" vertical="center" wrapText="1"/>
    </xf>
    <xf numFmtId="172" fontId="12" fillId="19" borderId="21" xfId="17" applyNumberFormat="1" applyFont="1" applyFill="1" applyBorder="1" applyAlignment="1" applyProtection="1">
      <alignment horizontal="center" vertical="center" wrapText="1"/>
    </xf>
    <xf numFmtId="2" fontId="11" fillId="0" borderId="18" xfId="22" applyNumberFormat="1" applyFont="1" applyBorder="1" applyAlignment="1">
      <alignment vertical="center" wrapText="1"/>
    </xf>
    <xf numFmtId="0" fontId="0" fillId="0" borderId="41" xfId="0" applyBorder="1" applyAlignment="1">
      <alignment vertical="center" wrapText="1"/>
    </xf>
    <xf numFmtId="0" fontId="12" fillId="2" borderId="13" xfId="22" applyFont="1" applyFill="1" applyBorder="1" applyAlignment="1">
      <alignment horizontal="center" vertical="center" wrapText="1"/>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172" fontId="12" fillId="19" borderId="2" xfId="17" applyNumberFormat="1" applyFont="1" applyFill="1" applyBorder="1" applyAlignment="1" applyProtection="1">
      <alignment horizontal="center" vertical="center"/>
    </xf>
    <xf numFmtId="172" fontId="12" fillId="19" borderId="5" xfId="17" applyNumberFormat="1" applyFont="1" applyFill="1" applyBorder="1" applyAlignment="1" applyProtection="1">
      <alignment horizontal="center" vertical="center"/>
    </xf>
    <xf numFmtId="0" fontId="12" fillId="20" borderId="7" xfId="22" applyFont="1" applyFill="1" applyBorder="1" applyAlignment="1">
      <alignment horizontal="center" vertical="center" wrapText="1"/>
    </xf>
    <xf numFmtId="172" fontId="12" fillId="19" borderId="2" xfId="17" applyNumberFormat="1" applyFont="1" applyFill="1" applyBorder="1" applyAlignment="1" applyProtection="1">
      <alignment horizontal="center" vertical="center" wrapText="1"/>
    </xf>
    <xf numFmtId="172" fontId="12" fillId="19" borderId="5" xfId="17" applyNumberFormat="1" applyFont="1" applyFill="1" applyBorder="1" applyAlignment="1" applyProtection="1">
      <alignment horizontal="center" vertical="center" wrapText="1"/>
    </xf>
    <xf numFmtId="0" fontId="12" fillId="0" borderId="26" xfId="22" applyFont="1" applyBorder="1" applyAlignment="1">
      <alignment horizontal="center" vertical="center" wrapText="1"/>
    </xf>
    <xf numFmtId="0" fontId="12" fillId="0" borderId="18" xfId="22" applyFont="1" applyBorder="1" applyAlignment="1">
      <alignment horizontal="center" vertical="center" wrapText="1"/>
    </xf>
    <xf numFmtId="0" fontId="12" fillId="0" borderId="41" xfId="22" applyFont="1" applyBorder="1" applyAlignment="1">
      <alignment horizontal="center" vertical="center" wrapText="1"/>
    </xf>
    <xf numFmtId="0" fontId="12" fillId="0" borderId="10" xfId="22" applyFont="1" applyBorder="1" applyAlignment="1">
      <alignment horizontal="center" vertical="center" wrapText="1"/>
    </xf>
    <xf numFmtId="2" fontId="11" fillId="0" borderId="18" xfId="22" applyNumberFormat="1" applyFont="1" applyBorder="1" applyAlignment="1">
      <alignment horizontal="center" vertical="center" wrapText="1"/>
    </xf>
    <xf numFmtId="2" fontId="11" fillId="0" borderId="32" xfId="22" applyNumberFormat="1" applyFont="1" applyBorder="1" applyAlignment="1">
      <alignment horizontal="center" vertical="center" wrapText="1"/>
    </xf>
    <xf numFmtId="2" fontId="11" fillId="0" borderId="35" xfId="22" applyNumberFormat="1" applyFont="1" applyBorder="1" applyAlignment="1">
      <alignment horizontal="center" vertical="center" wrapText="1"/>
    </xf>
    <xf numFmtId="2" fontId="11" fillId="0" borderId="4" xfId="22" applyNumberFormat="1" applyFont="1" applyBorder="1" applyAlignment="1">
      <alignment horizontal="center" vertical="center" wrapText="1"/>
    </xf>
    <xf numFmtId="2" fontId="11" fillId="0" borderId="32" xfId="22" applyNumberFormat="1" applyFont="1" applyBorder="1" applyAlignment="1">
      <alignment vertical="center" wrapText="1"/>
    </xf>
    <xf numFmtId="2" fontId="11" fillId="0" borderId="8" xfId="22" applyNumberFormat="1" applyFont="1" applyBorder="1" applyAlignment="1">
      <alignment vertical="center" wrapText="1"/>
    </xf>
    <xf numFmtId="9" fontId="11" fillId="0" borderId="36" xfId="30" applyFont="1" applyFill="1" applyBorder="1" applyAlignment="1" applyProtection="1">
      <alignment horizontal="left" vertical="center" wrapText="1"/>
    </xf>
    <xf numFmtId="9" fontId="11" fillId="0" borderId="22" xfId="30" applyFont="1" applyFill="1" applyBorder="1" applyAlignment="1" applyProtection="1">
      <alignment horizontal="left" vertical="center" wrapText="1"/>
    </xf>
    <xf numFmtId="9" fontId="11" fillId="0" borderId="23" xfId="30" applyFont="1" applyFill="1" applyBorder="1" applyAlignment="1" applyProtection="1">
      <alignment horizontal="left" vertical="center" wrapText="1"/>
    </xf>
    <xf numFmtId="9" fontId="11" fillId="0" borderId="39" xfId="30" applyFont="1" applyFill="1" applyBorder="1" applyAlignment="1" applyProtection="1">
      <alignment horizontal="left" vertical="center" wrapText="1"/>
    </xf>
    <xf numFmtId="9" fontId="11" fillId="0" borderId="15" xfId="30" applyFont="1" applyFill="1" applyBorder="1" applyAlignment="1" applyProtection="1">
      <alignment horizontal="left" vertical="center" wrapText="1"/>
    </xf>
    <xf numFmtId="9" fontId="11" fillId="0" borderId="40" xfId="30" applyFont="1" applyFill="1" applyBorder="1" applyAlignment="1" applyProtection="1">
      <alignment horizontal="left" vertical="center" wrapText="1"/>
    </xf>
    <xf numFmtId="9" fontId="11" fillId="0" borderId="38" xfId="30" applyFont="1" applyFill="1" applyBorder="1" applyAlignment="1" applyProtection="1">
      <alignment horizontal="left" vertical="center" wrapText="1"/>
    </xf>
    <xf numFmtId="9" fontId="11" fillId="0" borderId="0" xfId="30" applyFont="1" applyFill="1" applyBorder="1" applyAlignment="1" applyProtection="1">
      <alignment horizontal="left" vertical="center" wrapText="1"/>
    </xf>
    <xf numFmtId="9" fontId="11" fillId="0" borderId="24" xfId="30" applyFont="1" applyFill="1" applyBorder="1" applyAlignment="1" applyProtection="1">
      <alignment horizontal="left" vertical="center" wrapText="1"/>
    </xf>
    <xf numFmtId="9" fontId="11" fillId="0" borderId="37" xfId="30" applyFont="1" applyFill="1" applyBorder="1" applyAlignment="1" applyProtection="1">
      <alignment horizontal="left" vertical="center" wrapText="1"/>
    </xf>
    <xf numFmtId="9" fontId="11" fillId="0" borderId="16" xfId="30" applyFont="1" applyFill="1" applyBorder="1" applyAlignment="1" applyProtection="1">
      <alignment horizontal="left" vertical="center" wrapText="1"/>
    </xf>
    <xf numFmtId="2" fontId="11" fillId="0" borderId="31" xfId="22" applyNumberFormat="1" applyFont="1" applyBorder="1" applyAlignment="1">
      <alignment vertical="center" wrapText="1"/>
    </xf>
    <xf numFmtId="9" fontId="12" fillId="0" borderId="50" xfId="28" applyFont="1" applyFill="1" applyBorder="1" applyAlignment="1" applyProtection="1">
      <alignment horizontal="center" vertical="center" wrapText="1"/>
    </xf>
    <xf numFmtId="9" fontId="12" fillId="0" borderId="51" xfId="28" applyFont="1" applyFill="1" applyBorder="1" applyAlignment="1" applyProtection="1">
      <alignment horizontal="center" vertical="center" wrapText="1"/>
    </xf>
    <xf numFmtId="9" fontId="11" fillId="0" borderId="0" xfId="30" applyFont="1" applyFill="1" applyBorder="1" applyAlignment="1" applyProtection="1">
      <alignment horizontal="left" vertical="center"/>
    </xf>
    <xf numFmtId="9" fontId="11" fillId="0" borderId="24" xfId="30" applyFont="1" applyFill="1" applyBorder="1" applyAlignment="1" applyProtection="1">
      <alignment horizontal="left" vertical="center"/>
    </xf>
    <xf numFmtId="9" fontId="11" fillId="0" borderId="39" xfId="30" applyFont="1" applyFill="1" applyBorder="1" applyAlignment="1" applyProtection="1">
      <alignment horizontal="left" vertical="center"/>
    </xf>
    <xf numFmtId="9" fontId="11" fillId="0" borderId="15" xfId="30" applyFont="1" applyFill="1" applyBorder="1" applyAlignment="1" applyProtection="1">
      <alignment horizontal="left" vertical="center"/>
    </xf>
    <xf numFmtId="9" fontId="11" fillId="0" borderId="40" xfId="30" applyFont="1" applyFill="1" applyBorder="1" applyAlignment="1" applyProtection="1">
      <alignment horizontal="left" vertical="center"/>
    </xf>
    <xf numFmtId="9" fontId="11" fillId="0" borderId="36" xfId="22" applyNumberFormat="1" applyFont="1" applyBorder="1" applyAlignment="1">
      <alignment vertical="center" wrapText="1"/>
    </xf>
    <xf numFmtId="9" fontId="11" fillId="0" borderId="22" xfId="22" applyNumberFormat="1" applyFont="1" applyBorder="1" applyAlignment="1">
      <alignment vertical="center" wrapText="1"/>
    </xf>
    <xf numFmtId="9" fontId="11" fillId="0" borderId="37" xfId="22" applyNumberFormat="1" applyFont="1" applyBorder="1" applyAlignment="1">
      <alignment vertical="center" wrapText="1"/>
    </xf>
    <xf numFmtId="9" fontId="11" fillId="0" borderId="39" xfId="22" applyNumberFormat="1" applyFont="1" applyBorder="1" applyAlignment="1">
      <alignment vertical="center" wrapText="1"/>
    </xf>
    <xf numFmtId="9" fontId="11" fillId="0" borderId="15" xfId="22" applyNumberFormat="1" applyFont="1" applyBorder="1" applyAlignment="1">
      <alignment vertical="center" wrapText="1"/>
    </xf>
    <xf numFmtId="9" fontId="11" fillId="0" borderId="16" xfId="22" applyNumberFormat="1" applyFont="1" applyBorder="1" applyAlignment="1">
      <alignment vertical="center" wrapText="1"/>
    </xf>
    <xf numFmtId="9" fontId="11" fillId="0" borderId="38" xfId="22" applyNumberFormat="1" applyFont="1" applyBorder="1" applyAlignment="1">
      <alignment vertical="center" wrapText="1"/>
    </xf>
    <xf numFmtId="9" fontId="11" fillId="0" borderId="0" xfId="22" applyNumberFormat="1" applyFont="1" applyAlignment="1">
      <alignment vertical="center" wrapText="1"/>
    </xf>
    <xf numFmtId="9" fontId="11" fillId="0" borderId="14" xfId="22" applyNumberFormat="1" applyFont="1" applyBorder="1" applyAlignment="1">
      <alignment vertical="center" wrapText="1"/>
    </xf>
    <xf numFmtId="0" fontId="27" fillId="0" borderId="41" xfId="0" applyFont="1" applyBorder="1" applyAlignment="1">
      <alignment vertical="center" wrapText="1"/>
    </xf>
    <xf numFmtId="0" fontId="11" fillId="0" borderId="2" xfId="22" applyFont="1" applyBorder="1" applyAlignment="1">
      <alignment horizontal="left" vertical="center" wrapText="1"/>
    </xf>
    <xf numFmtId="0" fontId="11" fillId="0" borderId="43" xfId="22" applyFont="1" applyBorder="1" applyAlignment="1">
      <alignment horizontal="left" vertical="center" wrapText="1"/>
    </xf>
    <xf numFmtId="0" fontId="11" fillId="0" borderId="26" xfId="22" applyFont="1" applyBorder="1" applyAlignment="1">
      <alignment horizontal="left" vertical="center" wrapText="1"/>
    </xf>
    <xf numFmtId="0" fontId="0" fillId="0" borderId="41" xfId="0" applyBorder="1" applyAlignment="1">
      <alignment horizontal="left" vertical="center" wrapText="1"/>
    </xf>
    <xf numFmtId="0" fontId="11" fillId="25" borderId="2" xfId="0" applyFont="1" applyFill="1" applyBorder="1" applyAlignment="1">
      <alignment horizontal="left" vertical="center" wrapText="1"/>
    </xf>
    <xf numFmtId="0" fontId="11" fillId="25" borderId="43" xfId="0" applyFont="1" applyFill="1" applyBorder="1" applyAlignment="1">
      <alignment horizontal="left" vertical="center" wrapText="1"/>
    </xf>
    <xf numFmtId="0" fontId="11" fillId="25" borderId="26" xfId="0" applyFont="1" applyFill="1" applyBorder="1" applyAlignment="1">
      <alignment horizontal="left" vertical="center" wrapText="1"/>
    </xf>
    <xf numFmtId="9" fontId="11" fillId="0" borderId="1" xfId="30" applyFont="1" applyFill="1" applyBorder="1" applyAlignment="1" applyProtection="1">
      <alignment horizontal="left" vertical="center" wrapText="1"/>
    </xf>
    <xf numFmtId="9" fontId="32" fillId="0" borderId="1" xfId="30" applyFont="1" applyFill="1" applyBorder="1" applyAlignment="1" applyProtection="1">
      <alignment horizontal="left" vertical="center" wrapText="1"/>
    </xf>
    <xf numFmtId="9" fontId="11" fillId="0" borderId="20" xfId="22" applyNumberFormat="1" applyFont="1" applyBorder="1" applyAlignment="1">
      <alignment vertical="center" wrapText="1"/>
    </xf>
    <xf numFmtId="9" fontId="11" fillId="0" borderId="3" xfId="22" applyNumberFormat="1" applyFont="1" applyBorder="1" applyAlignment="1">
      <alignment vertical="center" wrapText="1"/>
    </xf>
    <xf numFmtId="9" fontId="11" fillId="0" borderId="7" xfId="22" applyNumberFormat="1" applyFont="1" applyBorder="1" applyAlignment="1">
      <alignment vertical="center" wrapText="1"/>
    </xf>
    <xf numFmtId="0" fontId="34" fillId="9" borderId="10" xfId="0" applyFont="1" applyFill="1" applyBorder="1" applyAlignment="1">
      <alignment horizontal="center" vertical="center" wrapText="1"/>
    </xf>
    <xf numFmtId="0" fontId="34" fillId="9" borderId="35" xfId="0" applyFont="1" applyFill="1" applyBorder="1" applyAlignment="1">
      <alignment horizontal="center" vertical="center" wrapText="1"/>
    </xf>
    <xf numFmtId="0" fontId="34" fillId="9" borderId="4" xfId="0"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34" fillId="0" borderId="1" xfId="0" applyFont="1" applyBorder="1" applyAlignment="1">
      <alignment horizontal="left" vertical="center" wrapText="1"/>
    </xf>
    <xf numFmtId="0" fontId="34" fillId="0" borderId="20" xfId="0" applyFont="1" applyBorder="1" applyAlignment="1">
      <alignment horizontal="center" vertical="center"/>
    </xf>
    <xf numFmtId="0" fontId="34" fillId="0" borderId="3" xfId="0" applyFont="1" applyBorder="1" applyAlignment="1">
      <alignment horizontal="center" vertical="center"/>
    </xf>
    <xf numFmtId="0" fontId="34" fillId="0" borderId="25" xfId="0" applyFont="1" applyBorder="1" applyAlignment="1">
      <alignment horizontal="center" vertical="center"/>
    </xf>
    <xf numFmtId="0" fontId="34" fillId="0" borderId="2" xfId="0" applyFont="1" applyBorder="1" applyAlignment="1">
      <alignment horizontal="center" vertical="center"/>
    </xf>
    <xf numFmtId="0" fontId="34" fillId="0" borderId="43" xfId="0" applyFont="1" applyBorder="1" applyAlignment="1">
      <alignment horizontal="center" vertical="center"/>
    </xf>
    <xf numFmtId="0" fontId="34" fillId="0" borderId="5" xfId="0" applyFont="1" applyBorder="1" applyAlignment="1">
      <alignment horizontal="center" vertical="center"/>
    </xf>
    <xf numFmtId="0" fontId="34" fillId="0" borderId="36" xfId="0" applyFont="1" applyBorder="1" applyAlignment="1">
      <alignment horizontal="center" vertical="center"/>
    </xf>
    <xf numFmtId="0" fontId="34" fillId="0" borderId="22" xfId="0" applyFont="1" applyBorder="1" applyAlignment="1">
      <alignment horizontal="center" vertical="center"/>
    </xf>
    <xf numFmtId="0" fontId="34" fillId="0" borderId="23" xfId="0" applyFont="1" applyBorder="1" applyAlignment="1">
      <alignment horizontal="center" vertical="center"/>
    </xf>
    <xf numFmtId="0" fontId="12" fillId="19" borderId="1" xfId="22" applyFont="1" applyFill="1" applyBorder="1" applyAlignment="1">
      <alignment horizontal="left" vertical="center" wrapText="1"/>
    </xf>
    <xf numFmtId="0" fontId="12" fillId="23" borderId="1" xfId="22" applyFont="1" applyFill="1" applyBorder="1" applyAlignment="1">
      <alignment horizontal="center" vertical="center" wrapText="1"/>
    </xf>
    <xf numFmtId="0" fontId="34" fillId="9" borderId="2" xfId="0" applyFont="1" applyFill="1" applyBorder="1" applyAlignment="1">
      <alignment horizontal="left" vertical="center"/>
    </xf>
    <xf numFmtId="0" fontId="34" fillId="9" borderId="43" xfId="0" applyFont="1" applyFill="1" applyBorder="1" applyAlignment="1">
      <alignment horizontal="left" vertical="center"/>
    </xf>
    <xf numFmtId="0" fontId="34" fillId="9" borderId="5" xfId="0" applyFont="1" applyFill="1" applyBorder="1" applyAlignment="1">
      <alignment horizontal="left" vertical="center"/>
    </xf>
    <xf numFmtId="0" fontId="32" fillId="0" borderId="20" xfId="0" applyFont="1" applyBorder="1" applyAlignment="1">
      <alignment horizontal="center" vertical="center"/>
    </xf>
    <xf numFmtId="0" fontId="32" fillId="0" borderId="3" xfId="0" applyFont="1" applyBorder="1" applyAlignment="1">
      <alignment horizontal="center" vertical="center"/>
    </xf>
    <xf numFmtId="0" fontId="32" fillId="0" borderId="43" xfId="0" applyFont="1" applyBorder="1" applyAlignment="1">
      <alignment horizontal="center" vertical="center"/>
    </xf>
    <xf numFmtId="0" fontId="32" fillId="0" borderId="5" xfId="0" applyFont="1" applyBorder="1" applyAlignment="1">
      <alignment horizontal="center" vertical="center"/>
    </xf>
    <xf numFmtId="0" fontId="34" fillId="9" borderId="2" xfId="0" applyFont="1" applyFill="1" applyBorder="1" applyAlignment="1">
      <alignment horizontal="center" vertical="center" wrapText="1"/>
    </xf>
    <xf numFmtId="0" fontId="34" fillId="9" borderId="43" xfId="0" applyFont="1" applyFill="1" applyBorder="1" applyAlignment="1">
      <alignment horizontal="center" vertical="center" wrapText="1"/>
    </xf>
    <xf numFmtId="0" fontId="34" fillId="9" borderId="5" xfId="0" applyFont="1" applyFill="1" applyBorder="1" applyAlignment="1">
      <alignment horizontal="center" vertical="center" wrapText="1"/>
    </xf>
    <xf numFmtId="0" fontId="34" fillId="9" borderId="20" xfId="0" applyFont="1" applyFill="1" applyBorder="1" applyAlignment="1">
      <alignment horizontal="left" vertical="center"/>
    </xf>
    <xf numFmtId="0" fontId="34" fillId="9" borderId="3" xfId="0" applyFont="1" applyFill="1" applyBorder="1" applyAlignment="1">
      <alignment horizontal="left" vertical="center"/>
    </xf>
    <xf numFmtId="0" fontId="34" fillId="9" borderId="25" xfId="0" applyFont="1" applyFill="1" applyBorder="1" applyAlignment="1">
      <alignment horizontal="left" vertical="center"/>
    </xf>
    <xf numFmtId="0" fontId="32" fillId="0" borderId="2" xfId="0" applyFont="1" applyBorder="1" applyAlignment="1">
      <alignment horizontal="center" vertical="center"/>
    </xf>
    <xf numFmtId="0" fontId="34" fillId="9" borderId="2" xfId="0" applyFont="1" applyFill="1" applyBorder="1" applyAlignment="1">
      <alignment horizontal="center" vertical="center"/>
    </xf>
    <xf numFmtId="0" fontId="34" fillId="9" borderId="43" xfId="0" applyFont="1" applyFill="1" applyBorder="1" applyAlignment="1">
      <alignment horizontal="center" vertical="center"/>
    </xf>
    <xf numFmtId="0" fontId="34" fillId="9" borderId="5" xfId="0" applyFont="1" applyFill="1" applyBorder="1" applyAlignment="1">
      <alignment horizontal="center" vertical="center"/>
    </xf>
    <xf numFmtId="0" fontId="34" fillId="23" borderId="1" xfId="22" applyFont="1" applyFill="1" applyBorder="1" applyAlignment="1">
      <alignment horizontal="center" vertical="center" wrapText="1"/>
    </xf>
    <xf numFmtId="0" fontId="34" fillId="9" borderId="36" xfId="0" applyFont="1" applyFill="1" applyBorder="1" applyAlignment="1">
      <alignment horizontal="center" vertical="center"/>
    </xf>
    <xf numFmtId="0" fontId="34" fillId="9" borderId="22" xfId="0" applyFont="1" applyFill="1" applyBorder="1" applyAlignment="1">
      <alignment horizontal="center" vertical="center"/>
    </xf>
    <xf numFmtId="0" fontId="34" fillId="9" borderId="23" xfId="0" applyFont="1" applyFill="1" applyBorder="1" applyAlignment="1">
      <alignment horizontal="center" vertical="center"/>
    </xf>
    <xf numFmtId="0" fontId="34" fillId="9" borderId="38" xfId="0" applyFont="1" applyFill="1" applyBorder="1" applyAlignment="1">
      <alignment horizontal="center" vertical="center"/>
    </xf>
    <xf numFmtId="0" fontId="34" fillId="9" borderId="0" xfId="0" applyFont="1" applyFill="1" applyAlignment="1">
      <alignment horizontal="center" vertical="center"/>
    </xf>
    <xf numFmtId="0" fontId="34" fillId="9" borderId="24" xfId="0" applyFont="1" applyFill="1" applyBorder="1" applyAlignment="1">
      <alignment horizontal="center" vertical="center"/>
    </xf>
    <xf numFmtId="0" fontId="34" fillId="9" borderId="20" xfId="0" applyFont="1" applyFill="1" applyBorder="1" applyAlignment="1">
      <alignment horizontal="center" vertical="center"/>
    </xf>
    <xf numFmtId="0" fontId="34" fillId="9" borderId="3" xfId="0" applyFont="1" applyFill="1" applyBorder="1" applyAlignment="1">
      <alignment horizontal="center" vertical="center"/>
    </xf>
    <xf numFmtId="0" fontId="34" fillId="9" borderId="25" xfId="0" applyFont="1" applyFill="1" applyBorder="1" applyAlignment="1">
      <alignment horizontal="center" vertical="center"/>
    </xf>
    <xf numFmtId="0" fontId="34" fillId="9" borderId="1" xfId="0" applyFont="1" applyFill="1" applyBorder="1" applyAlignment="1">
      <alignment horizontal="center" vertical="center"/>
    </xf>
    <xf numFmtId="14" fontId="40" fillId="0" borderId="1" xfId="0" applyNumberFormat="1" applyFont="1" applyBorder="1" applyAlignment="1">
      <alignment horizontal="center" vertical="center"/>
    </xf>
    <xf numFmtId="0" fontId="40" fillId="0" borderId="1" xfId="0" applyFont="1" applyBorder="1" applyAlignment="1">
      <alignment horizontal="center" vertical="center"/>
    </xf>
    <xf numFmtId="0" fontId="34" fillId="0" borderId="1" xfId="0" applyFont="1" applyBorder="1" applyAlignment="1">
      <alignment horizontal="center" vertical="center" wrapText="1"/>
    </xf>
    <xf numFmtId="0" fontId="34" fillId="0" borderId="36" xfId="0" applyFont="1" applyBorder="1" applyAlignment="1">
      <alignment vertical="center" wrapText="1"/>
    </xf>
    <xf numFmtId="0" fontId="34" fillId="0" borderId="22" xfId="0" applyFont="1" applyBorder="1" applyAlignment="1">
      <alignment vertical="center" wrapText="1"/>
    </xf>
    <xf numFmtId="0" fontId="34" fillId="0" borderId="23" xfId="0" applyFont="1" applyBorder="1" applyAlignment="1">
      <alignment vertical="center" wrapText="1"/>
    </xf>
    <xf numFmtId="0" fontId="34" fillId="0" borderId="1" xfId="0" applyFont="1" applyBorder="1" applyAlignment="1">
      <alignment horizontal="center" vertical="center"/>
    </xf>
    <xf numFmtId="0" fontId="12" fillId="0" borderId="1" xfId="0" applyFont="1" applyBorder="1" applyAlignment="1">
      <alignment vertical="center" wrapText="1"/>
    </xf>
    <xf numFmtId="0" fontId="13" fillId="19" borderId="4" xfId="0" applyFont="1" applyFill="1" applyBorder="1" applyAlignment="1">
      <alignment horizontal="center" vertical="center"/>
    </xf>
    <xf numFmtId="0" fontId="13" fillId="19" borderId="1" xfId="0" applyFont="1" applyFill="1" applyBorder="1" applyAlignment="1">
      <alignment horizontal="center" vertical="center"/>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2" fillId="9" borderId="2"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1" xfId="0" applyFont="1" applyFill="1" applyBorder="1" applyAlignment="1">
      <alignment horizontal="center" vertical="center"/>
    </xf>
    <xf numFmtId="0" fontId="12" fillId="9" borderId="43" xfId="0" applyFont="1" applyFill="1" applyBorder="1" applyAlignment="1">
      <alignment horizontal="center" vertical="center" wrapText="1"/>
    </xf>
    <xf numFmtId="0" fontId="12" fillId="9" borderId="2" xfId="0" applyFont="1" applyFill="1" applyBorder="1" applyAlignment="1">
      <alignment horizontal="left" vertical="center" wrapText="1"/>
    </xf>
    <xf numFmtId="0" fontId="12" fillId="9" borderId="43" xfId="0" applyFont="1" applyFill="1" applyBorder="1" applyAlignment="1">
      <alignment horizontal="left" vertical="center" wrapText="1"/>
    </xf>
    <xf numFmtId="0" fontId="12" fillId="9" borderId="5" xfId="0" applyFont="1" applyFill="1" applyBorder="1" applyAlignment="1">
      <alignment horizontal="left" vertical="center" wrapText="1"/>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34" fillId="21" borderId="2" xfId="0" applyFont="1" applyFill="1" applyBorder="1" applyAlignment="1">
      <alignment horizontal="center" vertical="center"/>
    </xf>
    <xf numFmtId="0" fontId="34" fillId="21" borderId="5" xfId="0" applyFont="1" applyFill="1" applyBorder="1" applyAlignment="1">
      <alignment horizontal="center" vertical="center"/>
    </xf>
    <xf numFmtId="0" fontId="34" fillId="0" borderId="2" xfId="0" applyFont="1" applyBorder="1" applyAlignment="1">
      <alignment horizontal="left" vertical="center" wrapText="1"/>
    </xf>
    <xf numFmtId="0" fontId="34" fillId="0" borderId="5" xfId="0" applyFont="1" applyBorder="1" applyAlignment="1">
      <alignment horizontal="left" vertical="center" wrapText="1"/>
    </xf>
    <xf numFmtId="0" fontId="32" fillId="0" borderId="10" xfId="0" applyFont="1" applyBorder="1" applyAlignment="1">
      <alignment horizontal="left" vertical="center" wrapText="1"/>
    </xf>
    <xf numFmtId="0" fontId="32" fillId="0" borderId="35" xfId="0" applyFont="1" applyBorder="1" applyAlignment="1">
      <alignment horizontal="left" vertical="center" wrapText="1"/>
    </xf>
    <xf numFmtId="0" fontId="32" fillId="0" borderId="4" xfId="0" applyFont="1" applyBorder="1" applyAlignment="1">
      <alignment horizontal="left" vertical="center" wrapText="1"/>
    </xf>
    <xf numFmtId="41" fontId="32" fillId="0" borderId="36" xfId="14" applyFont="1" applyFill="1" applyBorder="1" applyAlignment="1">
      <alignment horizontal="left" vertical="center"/>
    </xf>
    <xf numFmtId="41" fontId="32" fillId="0" borderId="38" xfId="14" applyFont="1" applyFill="1" applyBorder="1" applyAlignment="1">
      <alignment horizontal="left" vertical="center"/>
    </xf>
    <xf numFmtId="41" fontId="32" fillId="0" borderId="20" xfId="14" applyFont="1" applyFill="1" applyBorder="1" applyAlignment="1">
      <alignment horizontal="left" vertical="center"/>
    </xf>
    <xf numFmtId="0" fontId="0" fillId="0" borderId="24"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56"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3" borderId="1" xfId="0" applyFill="1" applyBorder="1" applyAlignment="1">
      <alignment horizontal="center"/>
    </xf>
    <xf numFmtId="0" fontId="0" fillId="18" borderId="24" xfId="0" applyFill="1" applyBorder="1" applyAlignment="1">
      <alignment horizontal="center"/>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9" xr:uid="{00000000-0005-0000-0000-000008000000}"/>
    <cellStyle name="Encabezado 2" xfId="10" xr:uid="{00000000-0005-0000-0000-000009000000}"/>
    <cellStyle name="Énfasis6 2" xfId="11" xr:uid="{00000000-0005-0000-0000-00000A000000}"/>
    <cellStyle name="Fecha" xfId="12" xr:uid="{00000000-0005-0000-0000-00000B000000}"/>
    <cellStyle name="HeaderStyle" xfId="13" xr:uid="{00000000-0005-0000-0000-00000C000000}"/>
    <cellStyle name="Millares" xfId="5" builtinId="3"/>
    <cellStyle name="Millares [0]" xfId="6" builtinId="6"/>
    <cellStyle name="Millares [0] 2" xfId="14" xr:uid="{00000000-0005-0000-0000-00000D000000}"/>
    <cellStyle name="Millares 2" xfId="15" xr:uid="{00000000-0005-0000-0000-00000E000000}"/>
    <cellStyle name="Moneda" xfId="7" builtinId="4"/>
    <cellStyle name="Moneda [0]" xfId="8"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92869" name="Picture 47">
          <a:extLst>
            <a:ext uri="{FF2B5EF4-FFF2-40B4-BE49-F238E27FC236}">
              <a16:creationId xmlns:a16="http://schemas.microsoft.com/office/drawing/2014/main" id="{00F5EBA7-F5EC-E5A9-8E07-FFCB1A29E5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100857" name="Picture 47">
          <a:extLst>
            <a:ext uri="{FF2B5EF4-FFF2-40B4-BE49-F238E27FC236}">
              <a16:creationId xmlns:a16="http://schemas.microsoft.com/office/drawing/2014/main" id="{28A1ABED-3CB2-39AE-8093-34CFA56568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101638" name="Picture 47">
          <a:extLst>
            <a:ext uri="{FF2B5EF4-FFF2-40B4-BE49-F238E27FC236}">
              <a16:creationId xmlns:a16="http://schemas.microsoft.com/office/drawing/2014/main" id="{2568BBF4-A4B3-30A1-8F7B-B545E6DAEF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93692" name="Picture 47">
          <a:extLst>
            <a:ext uri="{FF2B5EF4-FFF2-40B4-BE49-F238E27FC236}">
              <a16:creationId xmlns:a16="http://schemas.microsoft.com/office/drawing/2014/main" id="{94201F8C-54EE-72BE-02B4-33D76889B2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94712" name="Picture 47">
          <a:extLst>
            <a:ext uri="{FF2B5EF4-FFF2-40B4-BE49-F238E27FC236}">
              <a16:creationId xmlns:a16="http://schemas.microsoft.com/office/drawing/2014/main" id="{AF6E9887-ACAE-7184-EA13-23AD1CB7D8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95743" name="Picture 47">
          <a:extLst>
            <a:ext uri="{FF2B5EF4-FFF2-40B4-BE49-F238E27FC236}">
              <a16:creationId xmlns:a16="http://schemas.microsoft.com/office/drawing/2014/main" id="{51C7C842-4716-7EDA-B470-38BDF740A7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96762" name="Picture 47">
          <a:extLst>
            <a:ext uri="{FF2B5EF4-FFF2-40B4-BE49-F238E27FC236}">
              <a16:creationId xmlns:a16="http://schemas.microsoft.com/office/drawing/2014/main" id="{C1B39E8F-D9F6-60B2-21BC-B5CCE074A9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97785" name="Picture 47">
          <a:extLst>
            <a:ext uri="{FF2B5EF4-FFF2-40B4-BE49-F238E27FC236}">
              <a16:creationId xmlns:a16="http://schemas.microsoft.com/office/drawing/2014/main" id="{8DF82718-81D6-FD8B-B79E-EC50EE5CB3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98811" name="Picture 47">
          <a:extLst>
            <a:ext uri="{FF2B5EF4-FFF2-40B4-BE49-F238E27FC236}">
              <a16:creationId xmlns:a16="http://schemas.microsoft.com/office/drawing/2014/main" id="{B54D5C5F-222E-0C85-B43E-6F6136A503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99834" name="Picture 47">
          <a:extLst>
            <a:ext uri="{FF2B5EF4-FFF2-40B4-BE49-F238E27FC236}">
              <a16:creationId xmlns:a16="http://schemas.microsoft.com/office/drawing/2014/main" id="{9DBC0B76-0F92-11D8-475E-7AF97B0474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P43"/>
  <sheetViews>
    <sheetView showGridLines="0" topLeftCell="A10" zoomScale="60" zoomScaleNormal="60" workbookViewId="0">
      <selection activeCell="AH31" sqref="AH31"/>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24.28515625" style="50" customWidth="1"/>
    <col min="16" max="16" width="26.28515625" style="50" customWidth="1"/>
    <col min="17" max="19" width="18.140625" style="50" customWidth="1"/>
    <col min="20" max="20" width="20.5703125" style="50" customWidth="1"/>
    <col min="21" max="27" width="18.140625" style="50" customWidth="1"/>
    <col min="28" max="28" width="22.7109375" style="50" customWidth="1"/>
    <col min="29" max="29" width="19" style="50" customWidth="1"/>
    <col min="30" max="30" width="19.42578125" style="50" customWidth="1"/>
    <col min="31" max="31" width="19.42578125" customWidth="1"/>
    <col min="32" max="32" width="24.5703125" style="50" customWidth="1"/>
    <col min="33" max="33" width="22.85546875" style="50" customWidth="1"/>
    <col min="34" max="34" width="18.42578125" style="50" bestFit="1" customWidth="1"/>
    <col min="35" max="35" width="8.42578125" style="50" customWidth="1"/>
    <col min="36" max="36" width="18.42578125" style="50" bestFit="1" customWidth="1"/>
    <col min="37" max="37" width="5.7109375" style="50" customWidth="1"/>
    <col min="38" max="38" width="18.42578125" style="50" bestFit="1" customWidth="1"/>
    <col min="39" max="39" width="4.7109375" style="50" customWidth="1"/>
    <col min="40" max="40" width="23" style="50" bestFit="1" customWidth="1"/>
    <col min="41" max="41" width="10.85546875" style="50"/>
    <col min="42" max="42" width="18.42578125" style="50" bestFit="1" customWidth="1"/>
    <col min="43" max="43" width="16.140625" style="50" customWidth="1"/>
    <col min="44" max="16384" width="10.85546875" style="50"/>
  </cols>
  <sheetData>
    <row r="1" spans="1:30" ht="32.25" customHeight="1" thickBot="1" x14ac:dyDescent="0.3">
      <c r="A1" s="392"/>
      <c r="B1" s="395" t="s">
        <v>0</v>
      </c>
      <c r="C1" s="396"/>
      <c r="D1" s="396"/>
      <c r="E1" s="396"/>
      <c r="F1" s="396"/>
      <c r="G1" s="396"/>
      <c r="H1" s="396"/>
      <c r="I1" s="396"/>
      <c r="J1" s="396"/>
      <c r="K1" s="396"/>
      <c r="L1" s="396"/>
      <c r="M1" s="396"/>
      <c r="N1" s="396"/>
      <c r="O1" s="396"/>
      <c r="P1" s="396"/>
      <c r="Q1" s="396"/>
      <c r="R1" s="396"/>
      <c r="S1" s="396"/>
      <c r="T1" s="396"/>
      <c r="U1" s="396"/>
      <c r="V1" s="396"/>
      <c r="W1" s="396"/>
      <c r="X1" s="396"/>
      <c r="Y1" s="396"/>
      <c r="Z1" s="396"/>
      <c r="AA1" s="397"/>
      <c r="AB1" s="398" t="s">
        <v>1</v>
      </c>
      <c r="AC1" s="399"/>
      <c r="AD1" s="400"/>
    </row>
    <row r="2" spans="1:30" ht="30.75" customHeight="1" thickBot="1" x14ac:dyDescent="0.3">
      <c r="A2" s="393"/>
      <c r="B2" s="395" t="s">
        <v>2</v>
      </c>
      <c r="C2" s="396"/>
      <c r="D2" s="396"/>
      <c r="E2" s="396"/>
      <c r="F2" s="396"/>
      <c r="G2" s="396"/>
      <c r="H2" s="396"/>
      <c r="I2" s="396"/>
      <c r="J2" s="396"/>
      <c r="K2" s="396"/>
      <c r="L2" s="396"/>
      <c r="M2" s="396"/>
      <c r="N2" s="396"/>
      <c r="O2" s="396"/>
      <c r="P2" s="396"/>
      <c r="Q2" s="396"/>
      <c r="R2" s="396"/>
      <c r="S2" s="396"/>
      <c r="T2" s="396"/>
      <c r="U2" s="396"/>
      <c r="V2" s="396"/>
      <c r="W2" s="396"/>
      <c r="X2" s="396"/>
      <c r="Y2" s="396"/>
      <c r="Z2" s="396"/>
      <c r="AA2" s="397"/>
      <c r="AB2" s="401" t="s">
        <v>3</v>
      </c>
      <c r="AC2" s="402"/>
      <c r="AD2" s="403"/>
    </row>
    <row r="3" spans="1:30" ht="24" customHeight="1" x14ac:dyDescent="0.25">
      <c r="A3" s="393"/>
      <c r="B3" s="338" t="s">
        <v>4</v>
      </c>
      <c r="C3" s="339"/>
      <c r="D3" s="339"/>
      <c r="E3" s="339"/>
      <c r="F3" s="339"/>
      <c r="G3" s="339"/>
      <c r="H3" s="339"/>
      <c r="I3" s="339"/>
      <c r="J3" s="339"/>
      <c r="K3" s="339"/>
      <c r="L3" s="339"/>
      <c r="M3" s="339"/>
      <c r="N3" s="339"/>
      <c r="O3" s="339"/>
      <c r="P3" s="339"/>
      <c r="Q3" s="339"/>
      <c r="R3" s="339"/>
      <c r="S3" s="339"/>
      <c r="T3" s="339"/>
      <c r="U3" s="339"/>
      <c r="V3" s="339"/>
      <c r="W3" s="339"/>
      <c r="X3" s="339"/>
      <c r="Y3" s="339"/>
      <c r="Z3" s="339"/>
      <c r="AA3" s="340"/>
      <c r="AB3" s="401" t="s">
        <v>5</v>
      </c>
      <c r="AC3" s="402"/>
      <c r="AD3" s="403"/>
    </row>
    <row r="4" spans="1:30" ht="21.95" customHeight="1" thickBot="1" x14ac:dyDescent="0.3">
      <c r="A4" s="394"/>
      <c r="B4" s="408"/>
      <c r="C4" s="409"/>
      <c r="D4" s="409"/>
      <c r="E4" s="409"/>
      <c r="F4" s="409"/>
      <c r="G4" s="409"/>
      <c r="H4" s="409"/>
      <c r="I4" s="409"/>
      <c r="J4" s="409"/>
      <c r="K4" s="409"/>
      <c r="L4" s="409"/>
      <c r="M4" s="409"/>
      <c r="N4" s="409"/>
      <c r="O4" s="409"/>
      <c r="P4" s="409"/>
      <c r="Q4" s="409"/>
      <c r="R4" s="409"/>
      <c r="S4" s="409"/>
      <c r="T4" s="409"/>
      <c r="U4" s="409"/>
      <c r="V4" s="409"/>
      <c r="W4" s="409"/>
      <c r="X4" s="409"/>
      <c r="Y4" s="409"/>
      <c r="Z4" s="409"/>
      <c r="AA4" s="410"/>
      <c r="AB4" s="411" t="s">
        <v>6</v>
      </c>
      <c r="AC4" s="412"/>
      <c r="AD4" s="413"/>
    </row>
    <row r="5" spans="1:30" ht="9" customHeight="1" thickBot="1" x14ac:dyDescent="0.3">
      <c r="A5" s="51"/>
      <c r="B5" s="200"/>
      <c r="C5" s="20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362" t="s">
        <v>7</v>
      </c>
      <c r="B7" s="363"/>
      <c r="C7" s="368" t="s">
        <v>35</v>
      </c>
      <c r="D7" s="362" t="s">
        <v>9</v>
      </c>
      <c r="E7" s="414"/>
      <c r="F7" s="414"/>
      <c r="G7" s="414"/>
      <c r="H7" s="363"/>
      <c r="I7" s="417">
        <v>45146</v>
      </c>
      <c r="J7" s="418"/>
      <c r="K7" s="362" t="s">
        <v>10</v>
      </c>
      <c r="L7" s="363"/>
      <c r="M7" s="432" t="s">
        <v>11</v>
      </c>
      <c r="N7" s="433"/>
      <c r="O7" s="423"/>
      <c r="P7" s="424"/>
      <c r="Q7" s="54"/>
      <c r="R7" s="54"/>
      <c r="S7" s="54"/>
      <c r="T7" s="54"/>
      <c r="U7" s="54"/>
      <c r="V7" s="54"/>
      <c r="W7" s="54"/>
      <c r="X7" s="54"/>
      <c r="Y7" s="54"/>
      <c r="Z7" s="55"/>
      <c r="AA7" s="54"/>
      <c r="AB7" s="54"/>
      <c r="AC7" s="60"/>
      <c r="AD7" s="61"/>
    </row>
    <row r="8" spans="1:30" x14ac:dyDescent="0.25">
      <c r="A8" s="364"/>
      <c r="B8" s="365"/>
      <c r="C8" s="369"/>
      <c r="D8" s="364"/>
      <c r="E8" s="415"/>
      <c r="F8" s="415"/>
      <c r="G8" s="415"/>
      <c r="H8" s="365"/>
      <c r="I8" s="419"/>
      <c r="J8" s="420"/>
      <c r="K8" s="364"/>
      <c r="L8" s="365"/>
      <c r="M8" s="425" t="s">
        <v>12</v>
      </c>
      <c r="N8" s="426"/>
      <c r="O8" s="356"/>
      <c r="P8" s="357"/>
      <c r="Q8" s="54"/>
      <c r="R8" s="54"/>
      <c r="S8" s="54"/>
      <c r="T8" s="54"/>
      <c r="U8" s="54"/>
      <c r="V8" s="54"/>
      <c r="W8" s="54"/>
      <c r="X8" s="54"/>
      <c r="Y8" s="54"/>
      <c r="Z8" s="55"/>
      <c r="AA8" s="54"/>
      <c r="AB8" s="54"/>
      <c r="AC8" s="60"/>
      <c r="AD8" s="61"/>
    </row>
    <row r="9" spans="1:30" ht="15.75" thickBot="1" x14ac:dyDescent="0.3">
      <c r="A9" s="366"/>
      <c r="B9" s="367"/>
      <c r="C9" s="370"/>
      <c r="D9" s="366"/>
      <c r="E9" s="416"/>
      <c r="F9" s="416"/>
      <c r="G9" s="416"/>
      <c r="H9" s="367"/>
      <c r="I9" s="421"/>
      <c r="J9" s="422"/>
      <c r="K9" s="366"/>
      <c r="L9" s="367"/>
      <c r="M9" s="358" t="s">
        <v>13</v>
      </c>
      <c r="N9" s="359"/>
      <c r="O9" s="360" t="s">
        <v>14</v>
      </c>
      <c r="P9" s="361"/>
      <c r="Q9" s="54"/>
      <c r="R9" s="54"/>
      <c r="S9" s="54"/>
      <c r="T9" s="54"/>
      <c r="U9" s="54"/>
      <c r="V9" s="54"/>
      <c r="W9" s="54"/>
      <c r="X9" s="54"/>
      <c r="Y9" s="54"/>
      <c r="Z9" s="55"/>
      <c r="AA9" s="54"/>
      <c r="AB9" s="54"/>
      <c r="AC9" s="60"/>
      <c r="AD9" s="61"/>
    </row>
    <row r="10" spans="1:30"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25">
      <c r="A11" s="362" t="s">
        <v>15</v>
      </c>
      <c r="B11" s="363"/>
      <c r="C11" s="371" t="s">
        <v>16</v>
      </c>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c r="AB11" s="372"/>
      <c r="AC11" s="372"/>
      <c r="AD11" s="373"/>
    </row>
    <row r="12" spans="1:30" ht="15" customHeight="1" x14ac:dyDescent="0.25">
      <c r="A12" s="364"/>
      <c r="B12" s="365"/>
      <c r="C12" s="374"/>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376"/>
    </row>
    <row r="13" spans="1:30" ht="15" customHeight="1" thickBot="1" x14ac:dyDescent="0.3">
      <c r="A13" s="366"/>
      <c r="B13" s="367"/>
      <c r="C13" s="377"/>
      <c r="D13" s="378"/>
      <c r="E13" s="378"/>
      <c r="F13" s="378"/>
      <c r="G13" s="378"/>
      <c r="H13" s="378"/>
      <c r="I13" s="378"/>
      <c r="J13" s="378"/>
      <c r="K13" s="378"/>
      <c r="L13" s="378"/>
      <c r="M13" s="378"/>
      <c r="N13" s="378"/>
      <c r="O13" s="378"/>
      <c r="P13" s="378"/>
      <c r="Q13" s="378"/>
      <c r="R13" s="378"/>
      <c r="S13" s="378"/>
      <c r="T13" s="378"/>
      <c r="U13" s="378"/>
      <c r="V13" s="378"/>
      <c r="W13" s="378"/>
      <c r="X13" s="378"/>
      <c r="Y13" s="378"/>
      <c r="Z13" s="378"/>
      <c r="AA13" s="378"/>
      <c r="AB13" s="378"/>
      <c r="AC13" s="378"/>
      <c r="AD13" s="379"/>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41" t="s">
        <v>17</v>
      </c>
      <c r="B15" s="342"/>
      <c r="C15" s="380" t="s">
        <v>18</v>
      </c>
      <c r="D15" s="381"/>
      <c r="E15" s="381"/>
      <c r="F15" s="381"/>
      <c r="G15" s="381"/>
      <c r="H15" s="381"/>
      <c r="I15" s="381"/>
      <c r="J15" s="381"/>
      <c r="K15" s="382"/>
      <c r="L15" s="348" t="s">
        <v>19</v>
      </c>
      <c r="M15" s="349"/>
      <c r="N15" s="349"/>
      <c r="O15" s="349"/>
      <c r="P15" s="349"/>
      <c r="Q15" s="350"/>
      <c r="R15" s="383" t="s">
        <v>20</v>
      </c>
      <c r="S15" s="384"/>
      <c r="T15" s="384"/>
      <c r="U15" s="384"/>
      <c r="V15" s="384"/>
      <c r="W15" s="384"/>
      <c r="X15" s="385"/>
      <c r="Y15" s="348" t="s">
        <v>21</v>
      </c>
      <c r="Z15" s="350"/>
      <c r="AA15" s="429" t="s">
        <v>22</v>
      </c>
      <c r="AB15" s="430"/>
      <c r="AC15" s="430"/>
      <c r="AD15" s="431"/>
    </row>
    <row r="16" spans="1:30" ht="9" customHeight="1" thickBot="1" x14ac:dyDescent="0.3">
      <c r="A16" s="59"/>
      <c r="B16" s="54"/>
      <c r="C16" s="303"/>
      <c r="D16" s="303"/>
      <c r="E16" s="303"/>
      <c r="F16" s="303"/>
      <c r="G16" s="303"/>
      <c r="H16" s="303"/>
      <c r="I16" s="303"/>
      <c r="J16" s="303"/>
      <c r="K16" s="303"/>
      <c r="L16" s="303"/>
      <c r="M16" s="303"/>
      <c r="N16" s="303"/>
      <c r="O16" s="303"/>
      <c r="P16" s="303"/>
      <c r="Q16" s="303"/>
      <c r="R16" s="303"/>
      <c r="S16" s="303"/>
      <c r="T16" s="303"/>
      <c r="U16" s="303"/>
      <c r="V16" s="303"/>
      <c r="W16" s="303"/>
      <c r="X16" s="303"/>
      <c r="Y16" s="303"/>
      <c r="Z16" s="303"/>
      <c r="AA16" s="303"/>
      <c r="AB16" s="303"/>
      <c r="AC16" s="73"/>
      <c r="AD16" s="74"/>
    </row>
    <row r="17" spans="1:42" s="76" customFormat="1" ht="37.5" customHeight="1" thickBot="1" x14ac:dyDescent="0.3">
      <c r="A17" s="341" t="s">
        <v>23</v>
      </c>
      <c r="B17" s="342"/>
      <c r="C17" s="343" t="s">
        <v>24</v>
      </c>
      <c r="D17" s="344"/>
      <c r="E17" s="344"/>
      <c r="F17" s="344"/>
      <c r="G17" s="344"/>
      <c r="H17" s="344"/>
      <c r="I17" s="344"/>
      <c r="J17" s="344"/>
      <c r="K17" s="344"/>
      <c r="L17" s="344"/>
      <c r="M17" s="344"/>
      <c r="N17" s="344"/>
      <c r="O17" s="344"/>
      <c r="P17" s="344"/>
      <c r="Q17" s="345"/>
      <c r="R17" s="348" t="s">
        <v>25</v>
      </c>
      <c r="S17" s="349"/>
      <c r="T17" s="349"/>
      <c r="U17" s="349"/>
      <c r="V17" s="350"/>
      <c r="W17" s="354">
        <v>28000</v>
      </c>
      <c r="X17" s="355"/>
      <c r="Y17" s="349" t="s">
        <v>26</v>
      </c>
      <c r="Z17" s="349"/>
      <c r="AA17" s="349"/>
      <c r="AB17" s="350"/>
      <c r="AC17" s="346">
        <v>0.1</v>
      </c>
      <c r="AD17" s="347"/>
      <c r="AE17"/>
      <c r="AH17" s="274"/>
    </row>
    <row r="18" spans="1:42"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2" ht="32.1" customHeight="1" thickBot="1" x14ac:dyDescent="0.3">
      <c r="A19" s="348" t="s">
        <v>27</v>
      </c>
      <c r="B19" s="349"/>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50"/>
      <c r="AF19" s="278"/>
      <c r="AG19" s="278"/>
      <c r="AH19" s="279"/>
    </row>
    <row r="20" spans="1:42" ht="32.1" customHeight="1" thickBot="1" x14ac:dyDescent="0.3">
      <c r="A20" s="82"/>
      <c r="B20" s="60"/>
      <c r="C20" s="351" t="s">
        <v>28</v>
      </c>
      <c r="D20" s="352"/>
      <c r="E20" s="352"/>
      <c r="F20" s="352"/>
      <c r="G20" s="352"/>
      <c r="H20" s="352"/>
      <c r="I20" s="352"/>
      <c r="J20" s="352"/>
      <c r="K20" s="352"/>
      <c r="L20" s="352"/>
      <c r="M20" s="352"/>
      <c r="N20" s="352"/>
      <c r="O20" s="352"/>
      <c r="P20" s="353"/>
      <c r="Q20" s="434" t="s">
        <v>29</v>
      </c>
      <c r="R20" s="435"/>
      <c r="S20" s="435"/>
      <c r="T20" s="435"/>
      <c r="U20" s="435"/>
      <c r="V20" s="435"/>
      <c r="W20" s="435"/>
      <c r="X20" s="435"/>
      <c r="Y20" s="435"/>
      <c r="Z20" s="435"/>
      <c r="AA20" s="435"/>
      <c r="AB20" s="435"/>
      <c r="AC20" s="435"/>
      <c r="AD20" s="436"/>
      <c r="AF20" s="280"/>
      <c r="AG20" s="280"/>
      <c r="AH20" s="281"/>
    </row>
    <row r="21" spans="1:42" ht="32.1" customHeight="1" thickBot="1" x14ac:dyDescent="0.3">
      <c r="A21" s="59"/>
      <c r="B21" s="54"/>
      <c r="C21" s="158" t="s">
        <v>30</v>
      </c>
      <c r="D21" s="159" t="s">
        <v>31</v>
      </c>
      <c r="E21" s="159" t="s">
        <v>32</v>
      </c>
      <c r="F21" s="159" t="s">
        <v>33</v>
      </c>
      <c r="G21" s="159" t="s">
        <v>8</v>
      </c>
      <c r="H21" s="159" t="s">
        <v>34</v>
      </c>
      <c r="I21" s="159" t="s">
        <v>35</v>
      </c>
      <c r="J21" s="159" t="s">
        <v>36</v>
      </c>
      <c r="K21" s="159" t="s">
        <v>37</v>
      </c>
      <c r="L21" s="159" t="s">
        <v>38</v>
      </c>
      <c r="M21" s="159" t="s">
        <v>39</v>
      </c>
      <c r="N21" s="159" t="s">
        <v>40</v>
      </c>
      <c r="O21" s="159" t="s">
        <v>41</v>
      </c>
      <c r="P21" s="160" t="s">
        <v>42</v>
      </c>
      <c r="Q21" s="158" t="s">
        <v>30</v>
      </c>
      <c r="R21" s="159" t="s">
        <v>31</v>
      </c>
      <c r="S21" s="159" t="s">
        <v>32</v>
      </c>
      <c r="T21" s="159" t="s">
        <v>33</v>
      </c>
      <c r="U21" s="159" t="s">
        <v>8</v>
      </c>
      <c r="V21" s="159" t="s">
        <v>34</v>
      </c>
      <c r="W21" s="159" t="s">
        <v>35</v>
      </c>
      <c r="X21" s="159" t="s">
        <v>36</v>
      </c>
      <c r="Y21" s="159" t="s">
        <v>37</v>
      </c>
      <c r="Z21" s="159" t="s">
        <v>38</v>
      </c>
      <c r="AA21" s="159" t="s">
        <v>39</v>
      </c>
      <c r="AB21" s="159" t="s">
        <v>40</v>
      </c>
      <c r="AC21" s="159" t="s">
        <v>41</v>
      </c>
      <c r="AD21" s="160" t="s">
        <v>42</v>
      </c>
      <c r="AF21" s="277"/>
      <c r="AG21" s="282" t="s">
        <v>761</v>
      </c>
      <c r="AH21" s="283" t="s">
        <v>762</v>
      </c>
    </row>
    <row r="22" spans="1:42" ht="32.1" customHeight="1" x14ac:dyDescent="0.25">
      <c r="A22" s="304" t="s">
        <v>43</v>
      </c>
      <c r="B22" s="309"/>
      <c r="C22" s="179">
        <v>2830340561</v>
      </c>
      <c r="D22" s="178"/>
      <c r="E22" s="178"/>
      <c r="F22" s="178"/>
      <c r="G22" s="178"/>
      <c r="H22" s="178"/>
      <c r="I22" s="178"/>
      <c r="J22" s="178"/>
      <c r="K22" s="178"/>
      <c r="L22" s="178"/>
      <c r="M22" s="178"/>
      <c r="N22" s="178"/>
      <c r="O22" s="235">
        <f>SUM(C22:N22)</f>
        <v>2830340561</v>
      </c>
      <c r="P22" s="180"/>
      <c r="Q22" s="179"/>
      <c r="R22" s="178"/>
      <c r="S22" s="178"/>
      <c r="T22" s="178">
        <v>7060000000</v>
      </c>
      <c r="U22" s="178">
        <v>1566535781</v>
      </c>
      <c r="V22" s="178"/>
      <c r="W22" s="178"/>
      <c r="X22" s="178"/>
      <c r="Y22" s="178"/>
      <c r="Z22" s="178"/>
      <c r="AA22" s="178"/>
      <c r="AB22" s="178"/>
      <c r="AC22" s="235">
        <f>SUM(Q22:AB22)</f>
        <v>8626535781</v>
      </c>
      <c r="AD22" s="184"/>
      <c r="AF22" s="284" t="s">
        <v>757</v>
      </c>
      <c r="AG22" s="284">
        <f>+O22+'Meta 2 SEGUIMIENTO LPD'!O22+'Meta 3 OPERAR CR'!O22+'Meta 4 ATENCION CR'!O22+'Meta 5 FORTALECER SOFIA '!O22+'Meta 6 ESTRATEGIA PREVENCION'!O22+'Meta 7 CLS'!O22+'Meta 8 PROTOCOLO TP'!O22+'Meta 9 ATENCIONES DUPLAS'!O22</f>
        <v>5839231591.1445255</v>
      </c>
      <c r="AH22" s="285">
        <f>+AC22+'Meta 2 SEGUIMIENTO LPD'!AC22+'Meta 3 OPERAR CR'!AC22+'Meta 4 ATENCION CR'!AC22+'Meta 5 FORTALECER SOFIA '!AC22+'Meta 6 ESTRATEGIA PREVENCION'!AC22+'Meta 7 CLS'!AC22+'Meta 8 PROTOCOLO TP'!AC22+'Meta 9 ATENCIONES DUPLAS'!AC22</f>
        <v>30660658000.125</v>
      </c>
      <c r="AI22" s="273"/>
    </row>
    <row r="23" spans="1:42" ht="32.1" customHeight="1" x14ac:dyDescent="0.25">
      <c r="A23" s="305" t="s">
        <v>44</v>
      </c>
      <c r="B23" s="312"/>
      <c r="C23" s="175">
        <f>+C22</f>
        <v>2830340561</v>
      </c>
      <c r="D23" s="174">
        <v>0</v>
      </c>
      <c r="E23" s="174">
        <v>0</v>
      </c>
      <c r="F23" s="174">
        <v>0</v>
      </c>
      <c r="G23" s="174">
        <v>0</v>
      </c>
      <c r="H23" s="174">
        <v>0</v>
      </c>
      <c r="I23" s="174"/>
      <c r="J23" s="174"/>
      <c r="K23" s="174"/>
      <c r="L23" s="174"/>
      <c r="M23" s="174"/>
      <c r="N23" s="174"/>
      <c r="O23" s="237">
        <f>SUM(C23:N23)</f>
        <v>2830340561</v>
      </c>
      <c r="P23" s="182">
        <f>+O23/O22</f>
        <v>1</v>
      </c>
      <c r="Q23" s="175">
        <v>0</v>
      </c>
      <c r="R23" s="174">
        <v>0</v>
      </c>
      <c r="S23" s="174">
        <v>1566499115</v>
      </c>
      <c r="T23" s="174">
        <v>0</v>
      </c>
      <c r="U23" s="174">
        <v>7060036666</v>
      </c>
      <c r="V23" s="174"/>
      <c r="W23" s="174"/>
      <c r="X23" s="174"/>
      <c r="Y23" s="174"/>
      <c r="Z23" s="174"/>
      <c r="AA23" s="174"/>
      <c r="AB23" s="174"/>
      <c r="AC23" s="237">
        <f>SUM(Q23:AB23)</f>
        <v>8626535781</v>
      </c>
      <c r="AD23" s="182">
        <f>+AC23/AC22</f>
        <v>1</v>
      </c>
      <c r="AF23" s="284" t="s">
        <v>758</v>
      </c>
      <c r="AG23" s="284">
        <f>+O23+'Meta 2 SEGUIMIENTO LPD'!O23+'Meta 3 OPERAR CR'!O23+'Meta 4 ATENCION CR'!O23+'Meta 5 FORTALECER SOFIA '!O23+'Meta 6 ESTRATEGIA PREVENCION'!O23+'Meta 7 CLS'!O23+'Meta 8 PROTOCOLO TP'!O23+'Meta 9 ATENCIONES DUPLAS'!O23</f>
        <v>5839231591.1445255</v>
      </c>
      <c r="AH23" s="285">
        <f>+AC23+'Meta 2 SEGUIMIENTO LPD'!AC23+'Meta 3 OPERAR CR'!AC23+'Meta 4 ATENCION CR'!AC23+'Meta 5 FORTALECER SOFIA '!AC23+'Meta 6 ESTRATEGIA PREVENCION'!AC23+'Meta 7 CLS'!AC23+'Meta 8 PROTOCOLO TP'!AC23+'Meta 9 ATENCIONES DUPLAS'!AC23</f>
        <v>29532147976</v>
      </c>
      <c r="AI23" s="273"/>
    </row>
    <row r="24" spans="1:42" ht="32.1" customHeight="1" x14ac:dyDescent="0.25">
      <c r="A24" s="305" t="s">
        <v>45</v>
      </c>
      <c r="B24" s="312"/>
      <c r="C24" s="175"/>
      <c r="D24" s="174">
        <v>1380100934</v>
      </c>
      <c r="E24" s="174">
        <v>690050467</v>
      </c>
      <c r="F24" s="174">
        <v>754810980</v>
      </c>
      <c r="G24" s="174"/>
      <c r="H24" s="174"/>
      <c r="I24" s="174"/>
      <c r="J24" s="174"/>
      <c r="K24" s="174">
        <v>5378180</v>
      </c>
      <c r="L24" s="174"/>
      <c r="M24" s="174"/>
      <c r="N24" s="174"/>
      <c r="O24" s="237">
        <f>SUM(C24:N24)</f>
        <v>2830340561</v>
      </c>
      <c r="P24" s="180"/>
      <c r="Q24" s="175"/>
      <c r="R24" s="174"/>
      <c r="S24" s="174"/>
      <c r="T24" s="174">
        <v>760000000</v>
      </c>
      <c r="U24" s="174">
        <v>895816973</v>
      </c>
      <c r="V24" s="174">
        <v>895816973</v>
      </c>
      <c r="W24" s="174">
        <v>895816973</v>
      </c>
      <c r="X24" s="174">
        <v>895816973</v>
      </c>
      <c r="Y24" s="174">
        <v>895816973</v>
      </c>
      <c r="Z24" s="174">
        <v>895816973</v>
      </c>
      <c r="AA24" s="174">
        <v>895816973</v>
      </c>
      <c r="AB24" s="174">
        <v>1595816970</v>
      </c>
      <c r="AC24" s="237">
        <f>SUM(Q24:AB24)</f>
        <v>8626535781</v>
      </c>
      <c r="AD24" s="182"/>
      <c r="AF24" s="284" t="s">
        <v>759</v>
      </c>
      <c r="AG24" s="284">
        <f>+O24+'Meta 2 SEGUIMIENTO LPD'!O24+'Meta 3 OPERAR CR'!O24+'Meta 4 ATENCION CR'!O24+'Meta 5 FORTALECER SOFIA '!O24+'Meta 6 ESTRATEGIA PREVENCION'!O24+'Meta 7 CLS'!O24+'Meta 8 PROTOCOLO TP'!O24+'Meta 9 ATENCIONES DUPLAS'!O24</f>
        <v>5839231591.1445255</v>
      </c>
      <c r="AH24" s="285">
        <f>+AC24+'Meta 2 SEGUIMIENTO LPD'!AC24+'Meta 3 OPERAR CR'!AC24+'Meta 4 ATENCION CR'!AC24+'Meta 5 FORTALECER SOFIA '!AC24+'Meta 6 ESTRATEGIA PREVENCION'!AC24+'Meta 7 CLS'!AC24+'Meta 8 PROTOCOLO TP'!AC24+'Meta 9 ATENCIONES DUPLAS'!AC24</f>
        <v>30660658000.200001</v>
      </c>
      <c r="AI24" s="273"/>
    </row>
    <row r="25" spans="1:42" ht="32.1" customHeight="1" thickBot="1" x14ac:dyDescent="0.3">
      <c r="A25" s="427" t="s">
        <v>46</v>
      </c>
      <c r="B25" s="428"/>
      <c r="C25" s="176">
        <v>0</v>
      </c>
      <c r="D25" s="177">
        <v>0</v>
      </c>
      <c r="E25" s="238">
        <v>0</v>
      </c>
      <c r="F25" s="177">
        <v>0</v>
      </c>
      <c r="G25" s="177">
        <v>1380100934</v>
      </c>
      <c r="H25" s="177">
        <v>1379215276</v>
      </c>
      <c r="I25" s="177">
        <v>65646171</v>
      </c>
      <c r="J25" s="177"/>
      <c r="K25" s="177"/>
      <c r="L25" s="177"/>
      <c r="M25" s="177"/>
      <c r="N25" s="177"/>
      <c r="O25" s="238">
        <f>SUM(C25:N25)</f>
        <v>2824962381</v>
      </c>
      <c r="P25" s="181">
        <f>+O25/O24</f>
        <v>0.99809981170672268</v>
      </c>
      <c r="Q25" s="176">
        <v>0</v>
      </c>
      <c r="R25" s="177">
        <v>0</v>
      </c>
      <c r="S25" s="177">
        <v>0</v>
      </c>
      <c r="T25" s="177">
        <v>0</v>
      </c>
      <c r="U25" s="177">
        <v>0</v>
      </c>
      <c r="V25" s="177">
        <v>0</v>
      </c>
      <c r="W25" s="177">
        <v>750426472</v>
      </c>
      <c r="X25" s="177"/>
      <c r="Y25" s="177"/>
      <c r="Z25" s="177"/>
      <c r="AA25" s="177"/>
      <c r="AB25" s="177"/>
      <c r="AC25" s="238">
        <f>SUM(Q25:AB25)</f>
        <v>750426472</v>
      </c>
      <c r="AD25" s="183">
        <f>+AC25/AC24</f>
        <v>8.699047810742512E-2</v>
      </c>
      <c r="AF25" s="284" t="s">
        <v>760</v>
      </c>
      <c r="AG25" s="284">
        <f>+O25+'Meta 2 SEGUIMIENTO LPD'!O25+'Meta 3 OPERAR CR'!O25+'Meta 4 ATENCION CR'!O25+'Meta 5 FORTALECER SOFIA '!O25+'Meta 6 ESTRATEGIA PREVENCION'!O25+'Meta 7 CLS'!O25+'Meta 8 PROTOCOLO TP'!O25+'Meta 9 ATENCIONES DUPLAS'!O25</f>
        <v>5833853411</v>
      </c>
      <c r="AH25" s="285">
        <f>+AC25+'Meta 2 SEGUIMIENTO LPD'!AC25+'Meta 3 OPERAR CR'!AC25+'Meta 4 ATENCION CR'!AC25+'Meta 5 FORTALECER SOFIA '!AC25+'Meta 6 ESTRATEGIA PREVENCION'!AC25+'Meta 7 CLS'!AC25+'Meta 8 PROTOCOLO TP'!AC25+'Meta 9 ATENCIONES DUPLAS'!AC25</f>
        <v>7863805426.666667</v>
      </c>
      <c r="AI25" s="273"/>
    </row>
    <row r="26" spans="1:42"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c r="AF26" s="279"/>
      <c r="AG26" s="279"/>
      <c r="AH26" s="279"/>
    </row>
    <row r="27" spans="1:42" ht="33.950000000000003" customHeight="1" x14ac:dyDescent="0.25">
      <c r="A27" s="404" t="s">
        <v>47</v>
      </c>
      <c r="B27" s="405"/>
      <c r="C27" s="406"/>
      <c r="D27" s="406"/>
      <c r="E27" s="406"/>
      <c r="F27" s="406"/>
      <c r="G27" s="406"/>
      <c r="H27" s="406"/>
      <c r="I27" s="406"/>
      <c r="J27" s="406"/>
      <c r="K27" s="406"/>
      <c r="L27" s="406"/>
      <c r="M27" s="406"/>
      <c r="N27" s="406"/>
      <c r="O27" s="406"/>
      <c r="P27" s="406"/>
      <c r="Q27" s="406"/>
      <c r="R27" s="406"/>
      <c r="S27" s="406"/>
      <c r="T27" s="406"/>
      <c r="U27" s="406"/>
      <c r="V27" s="406"/>
      <c r="W27" s="406"/>
      <c r="X27" s="406"/>
      <c r="Y27" s="406"/>
      <c r="Z27" s="406"/>
      <c r="AA27" s="406"/>
      <c r="AB27" s="406"/>
      <c r="AC27" s="406"/>
      <c r="AD27" s="407"/>
      <c r="AF27" s="279"/>
      <c r="AG27" s="279"/>
      <c r="AH27" s="279"/>
    </row>
    <row r="28" spans="1:42" ht="15" customHeight="1" x14ac:dyDescent="0.25">
      <c r="A28" s="386" t="s">
        <v>48</v>
      </c>
      <c r="B28" s="388" t="s">
        <v>49</v>
      </c>
      <c r="C28" s="389"/>
      <c r="D28" s="312" t="s">
        <v>50</v>
      </c>
      <c r="E28" s="313"/>
      <c r="F28" s="313"/>
      <c r="G28" s="313"/>
      <c r="H28" s="313"/>
      <c r="I28" s="313"/>
      <c r="J28" s="313"/>
      <c r="K28" s="313"/>
      <c r="L28" s="313"/>
      <c r="M28" s="313"/>
      <c r="N28" s="313"/>
      <c r="O28" s="315"/>
      <c r="P28" s="335" t="s">
        <v>41</v>
      </c>
      <c r="Q28" s="335" t="s">
        <v>51</v>
      </c>
      <c r="R28" s="335"/>
      <c r="S28" s="335"/>
      <c r="T28" s="335"/>
      <c r="U28" s="335"/>
      <c r="V28" s="335"/>
      <c r="W28" s="335"/>
      <c r="X28" s="335"/>
      <c r="Y28" s="335"/>
      <c r="Z28" s="335"/>
      <c r="AA28" s="335"/>
      <c r="AB28" s="335"/>
      <c r="AC28" s="335"/>
      <c r="AD28" s="337"/>
      <c r="AF28" s="279"/>
      <c r="AG28" s="279"/>
      <c r="AH28" s="279"/>
    </row>
    <row r="29" spans="1:42" ht="27" customHeight="1" x14ac:dyDescent="0.25">
      <c r="A29" s="387"/>
      <c r="B29" s="390"/>
      <c r="C29" s="391"/>
      <c r="D29" s="88" t="s">
        <v>30</v>
      </c>
      <c r="E29" s="88" t="s">
        <v>31</v>
      </c>
      <c r="F29" s="88" t="s">
        <v>32</v>
      </c>
      <c r="G29" s="88" t="s">
        <v>33</v>
      </c>
      <c r="H29" s="88" t="s">
        <v>8</v>
      </c>
      <c r="I29" s="88" t="s">
        <v>34</v>
      </c>
      <c r="J29" s="88" t="s">
        <v>35</v>
      </c>
      <c r="K29" s="88" t="s">
        <v>36</v>
      </c>
      <c r="L29" s="88" t="s">
        <v>37</v>
      </c>
      <c r="M29" s="88" t="s">
        <v>38</v>
      </c>
      <c r="N29" s="88" t="s">
        <v>39</v>
      </c>
      <c r="O29" s="88" t="s">
        <v>40</v>
      </c>
      <c r="P29" s="315"/>
      <c r="Q29" s="335"/>
      <c r="R29" s="335"/>
      <c r="S29" s="335"/>
      <c r="T29" s="335"/>
      <c r="U29" s="335"/>
      <c r="V29" s="335"/>
      <c r="W29" s="335"/>
      <c r="X29" s="335"/>
      <c r="Y29" s="335"/>
      <c r="Z29" s="335"/>
      <c r="AA29" s="335"/>
      <c r="AB29" s="335"/>
      <c r="AC29" s="335"/>
      <c r="AD29" s="337"/>
    </row>
    <row r="30" spans="1:42" ht="42" customHeight="1" thickBot="1" x14ac:dyDescent="0.3">
      <c r="A30" s="85" t="s">
        <v>24</v>
      </c>
      <c r="B30" s="331"/>
      <c r="C30" s="332"/>
      <c r="D30" s="89"/>
      <c r="E30" s="89"/>
      <c r="F30" s="89"/>
      <c r="G30" s="89"/>
      <c r="H30" s="89"/>
      <c r="I30" s="89"/>
      <c r="J30" s="89"/>
      <c r="K30" s="89"/>
      <c r="L30" s="89"/>
      <c r="M30" s="89"/>
      <c r="N30" s="89"/>
      <c r="O30" s="89"/>
      <c r="P30" s="86">
        <f>SUM(D30:O30)</f>
        <v>0</v>
      </c>
      <c r="Q30" s="333"/>
      <c r="R30" s="333"/>
      <c r="S30" s="333"/>
      <c r="T30" s="333"/>
      <c r="U30" s="333"/>
      <c r="V30" s="333"/>
      <c r="W30" s="333"/>
      <c r="X30" s="333"/>
      <c r="Y30" s="333"/>
      <c r="Z30" s="333"/>
      <c r="AA30" s="333"/>
      <c r="AB30" s="333"/>
      <c r="AC30" s="333"/>
      <c r="AD30" s="334"/>
    </row>
    <row r="31" spans="1:42" ht="45" customHeight="1" x14ac:dyDescent="0.25">
      <c r="A31" s="338" t="s">
        <v>52</v>
      </c>
      <c r="B31" s="339"/>
      <c r="C31" s="339"/>
      <c r="D31" s="339"/>
      <c r="E31" s="339"/>
      <c r="F31" s="339"/>
      <c r="G31" s="339"/>
      <c r="H31" s="339"/>
      <c r="I31" s="339"/>
      <c r="J31" s="339"/>
      <c r="K31" s="339"/>
      <c r="L31" s="339"/>
      <c r="M31" s="339"/>
      <c r="N31" s="339"/>
      <c r="O31" s="339"/>
      <c r="P31" s="339"/>
      <c r="Q31" s="339"/>
      <c r="R31" s="339"/>
      <c r="S31" s="339"/>
      <c r="T31" s="339"/>
      <c r="U31" s="339"/>
      <c r="V31" s="339"/>
      <c r="W31" s="339"/>
      <c r="X31" s="339"/>
      <c r="Y31" s="339"/>
      <c r="Z31" s="339"/>
      <c r="AA31" s="339"/>
      <c r="AB31" s="339"/>
      <c r="AC31" s="339"/>
      <c r="AD31" s="340"/>
    </row>
    <row r="32" spans="1:42" ht="23.1" customHeight="1" x14ac:dyDescent="0.25">
      <c r="A32" s="305" t="s">
        <v>53</v>
      </c>
      <c r="B32" s="335" t="s">
        <v>54</v>
      </c>
      <c r="C32" s="335" t="s">
        <v>49</v>
      </c>
      <c r="D32" s="335" t="s">
        <v>55</v>
      </c>
      <c r="E32" s="335"/>
      <c r="F32" s="335"/>
      <c r="G32" s="335"/>
      <c r="H32" s="335"/>
      <c r="I32" s="335"/>
      <c r="J32" s="335"/>
      <c r="K32" s="335"/>
      <c r="L32" s="335"/>
      <c r="M32" s="335"/>
      <c r="N32" s="335"/>
      <c r="O32" s="335"/>
      <c r="P32" s="335"/>
      <c r="Q32" s="335" t="s">
        <v>56</v>
      </c>
      <c r="R32" s="335"/>
      <c r="S32" s="335"/>
      <c r="T32" s="335"/>
      <c r="U32" s="335"/>
      <c r="V32" s="335"/>
      <c r="W32" s="335"/>
      <c r="X32" s="335"/>
      <c r="Y32" s="335"/>
      <c r="Z32" s="335"/>
      <c r="AA32" s="335"/>
      <c r="AB32" s="335"/>
      <c r="AC32" s="335"/>
      <c r="AD32" s="337"/>
      <c r="AH32" s="275"/>
      <c r="AI32" s="87"/>
      <c r="AJ32" s="87"/>
      <c r="AK32" s="87"/>
      <c r="AL32" s="87"/>
      <c r="AM32" s="87"/>
      <c r="AN32" s="87"/>
      <c r="AO32" s="87"/>
      <c r="AP32" s="87"/>
    </row>
    <row r="33" spans="1:42" ht="27" customHeight="1" x14ac:dyDescent="0.25">
      <c r="A33" s="305"/>
      <c r="B33" s="335"/>
      <c r="C33" s="336"/>
      <c r="D33" s="88" t="s">
        <v>30</v>
      </c>
      <c r="E33" s="88" t="s">
        <v>31</v>
      </c>
      <c r="F33" s="88" t="s">
        <v>32</v>
      </c>
      <c r="G33" s="88" t="s">
        <v>33</v>
      </c>
      <c r="H33" s="88" t="s">
        <v>8</v>
      </c>
      <c r="I33" s="88" t="s">
        <v>34</v>
      </c>
      <c r="J33" s="88" t="s">
        <v>35</v>
      </c>
      <c r="K33" s="88" t="s">
        <v>36</v>
      </c>
      <c r="L33" s="88" t="s">
        <v>37</v>
      </c>
      <c r="M33" s="88" t="s">
        <v>38</v>
      </c>
      <c r="N33" s="88" t="s">
        <v>39</v>
      </c>
      <c r="O33" s="88" t="s">
        <v>40</v>
      </c>
      <c r="P33" s="88" t="s">
        <v>41</v>
      </c>
      <c r="Q33" s="312" t="s">
        <v>57</v>
      </c>
      <c r="R33" s="313"/>
      <c r="S33" s="313"/>
      <c r="T33" s="315"/>
      <c r="U33" s="313" t="s">
        <v>58</v>
      </c>
      <c r="V33" s="313"/>
      <c r="W33" s="313"/>
      <c r="X33" s="315"/>
      <c r="Y33" s="312" t="s">
        <v>59</v>
      </c>
      <c r="Z33" s="313"/>
      <c r="AA33" s="315"/>
      <c r="AB33" s="312" t="s">
        <v>60</v>
      </c>
      <c r="AC33" s="313"/>
      <c r="AD33" s="314"/>
      <c r="AH33" s="275"/>
      <c r="AI33" s="87"/>
      <c r="AJ33" s="87"/>
      <c r="AK33" s="87"/>
      <c r="AL33" s="87"/>
      <c r="AM33" s="87"/>
      <c r="AN33" s="87"/>
      <c r="AO33" s="87"/>
      <c r="AP33" s="87"/>
    </row>
    <row r="34" spans="1:42" ht="186" customHeight="1" x14ac:dyDescent="0.25">
      <c r="A34" s="316" t="s">
        <v>24</v>
      </c>
      <c r="B34" s="318">
        <v>0.1</v>
      </c>
      <c r="C34" s="90" t="s">
        <v>61</v>
      </c>
      <c r="D34" s="202">
        <v>2333</v>
      </c>
      <c r="E34" s="202">
        <v>2333</v>
      </c>
      <c r="F34" s="202">
        <v>2333</v>
      </c>
      <c r="G34" s="202">
        <v>2333</v>
      </c>
      <c r="H34" s="202">
        <v>2333</v>
      </c>
      <c r="I34" s="202">
        <v>2333</v>
      </c>
      <c r="J34" s="202">
        <v>2333</v>
      </c>
      <c r="K34" s="202">
        <v>2333</v>
      </c>
      <c r="L34" s="202">
        <v>2334</v>
      </c>
      <c r="M34" s="202">
        <v>2334</v>
      </c>
      <c r="N34" s="202">
        <v>2334</v>
      </c>
      <c r="O34" s="202">
        <v>2334</v>
      </c>
      <c r="P34" s="202">
        <f>SUM(D34:O34)</f>
        <v>28000</v>
      </c>
      <c r="Q34" s="320" t="s">
        <v>639</v>
      </c>
      <c r="R34" s="321"/>
      <c r="S34" s="321"/>
      <c r="T34" s="322"/>
      <c r="U34" s="320" t="s">
        <v>640</v>
      </c>
      <c r="V34" s="321"/>
      <c r="W34" s="321"/>
      <c r="X34" s="322"/>
      <c r="Y34" s="326" t="s">
        <v>62</v>
      </c>
      <c r="Z34" s="327"/>
      <c r="AA34" s="328"/>
      <c r="AB34" s="321" t="s">
        <v>63</v>
      </c>
      <c r="AC34" s="321"/>
      <c r="AD34" s="329"/>
      <c r="AH34" s="275"/>
      <c r="AI34" s="87"/>
      <c r="AJ34" s="87"/>
      <c r="AK34" s="87"/>
      <c r="AL34" s="87"/>
      <c r="AM34" s="87"/>
      <c r="AN34" s="87"/>
      <c r="AO34" s="87"/>
      <c r="AP34" s="87"/>
    </row>
    <row r="35" spans="1:42" ht="186" customHeight="1" thickBot="1" x14ac:dyDescent="0.3">
      <c r="A35" s="317"/>
      <c r="B35" s="319"/>
      <c r="C35" s="91" t="s">
        <v>64</v>
      </c>
      <c r="D35" s="218">
        <v>2598</v>
      </c>
      <c r="E35" s="218">
        <v>2901</v>
      </c>
      <c r="F35" s="218">
        <v>3087</v>
      </c>
      <c r="G35" s="218">
        <v>2780</v>
      </c>
      <c r="H35" s="218">
        <v>3311</v>
      </c>
      <c r="I35" s="218">
        <v>3212</v>
      </c>
      <c r="J35" s="218">
        <v>3101</v>
      </c>
      <c r="K35" s="218"/>
      <c r="L35" s="218"/>
      <c r="M35" s="218"/>
      <c r="N35" s="218"/>
      <c r="O35" s="218"/>
      <c r="P35" s="224">
        <f>SUM(D35:O35)</f>
        <v>20990</v>
      </c>
      <c r="Q35" s="323"/>
      <c r="R35" s="324"/>
      <c r="S35" s="324"/>
      <c r="T35" s="325"/>
      <c r="U35" s="323"/>
      <c r="V35" s="324"/>
      <c r="W35" s="324"/>
      <c r="X35" s="325"/>
      <c r="Y35" s="323"/>
      <c r="Z35" s="324"/>
      <c r="AA35" s="325"/>
      <c r="AB35" s="324"/>
      <c r="AC35" s="324"/>
      <c r="AD35" s="330"/>
      <c r="AF35" s="49"/>
      <c r="AH35" s="275"/>
      <c r="AI35" s="87"/>
      <c r="AJ35" s="87"/>
      <c r="AK35" s="87"/>
      <c r="AL35" s="87"/>
      <c r="AM35" s="87"/>
      <c r="AN35" s="87"/>
      <c r="AO35" s="87"/>
      <c r="AP35" s="87"/>
    </row>
    <row r="36" spans="1:42" ht="26.1" customHeight="1" x14ac:dyDescent="0.25">
      <c r="A36" s="304" t="s">
        <v>65</v>
      </c>
      <c r="B36" s="306" t="s">
        <v>66</v>
      </c>
      <c r="C36" s="308" t="s">
        <v>67</v>
      </c>
      <c r="D36" s="308"/>
      <c r="E36" s="308"/>
      <c r="F36" s="308"/>
      <c r="G36" s="308"/>
      <c r="H36" s="308"/>
      <c r="I36" s="308"/>
      <c r="J36" s="308"/>
      <c r="K36" s="308"/>
      <c r="L36" s="308"/>
      <c r="M36" s="308"/>
      <c r="N36" s="308"/>
      <c r="O36" s="308"/>
      <c r="P36" s="308"/>
      <c r="Q36" s="309" t="s">
        <v>68</v>
      </c>
      <c r="R36" s="310"/>
      <c r="S36" s="310"/>
      <c r="T36" s="310"/>
      <c r="U36" s="310"/>
      <c r="V36" s="310"/>
      <c r="W36" s="310"/>
      <c r="X36" s="310"/>
      <c r="Y36" s="310"/>
      <c r="Z36" s="310"/>
      <c r="AA36" s="310"/>
      <c r="AB36" s="310"/>
      <c r="AC36" s="310"/>
      <c r="AD36" s="311"/>
      <c r="AH36" s="275"/>
      <c r="AI36" s="87"/>
      <c r="AJ36" s="87"/>
      <c r="AK36" s="87"/>
      <c r="AL36" s="87"/>
      <c r="AM36" s="87"/>
      <c r="AN36" s="87"/>
      <c r="AO36" s="87"/>
      <c r="AP36" s="87"/>
    </row>
    <row r="37" spans="1:42" ht="26.1" customHeight="1" x14ac:dyDescent="0.25">
      <c r="A37" s="305"/>
      <c r="B37" s="307"/>
      <c r="C37" s="88" t="s">
        <v>69</v>
      </c>
      <c r="D37" s="88" t="s">
        <v>70</v>
      </c>
      <c r="E37" s="88" t="s">
        <v>71</v>
      </c>
      <c r="F37" s="88" t="s">
        <v>72</v>
      </c>
      <c r="G37" s="88" t="s">
        <v>73</v>
      </c>
      <c r="H37" s="88" t="s">
        <v>74</v>
      </c>
      <c r="I37" s="88" t="s">
        <v>75</v>
      </c>
      <c r="J37" s="88" t="s">
        <v>76</v>
      </c>
      <c r="K37" s="88" t="s">
        <v>77</v>
      </c>
      <c r="L37" s="88" t="s">
        <v>78</v>
      </c>
      <c r="M37" s="88" t="s">
        <v>79</v>
      </c>
      <c r="N37" s="88" t="s">
        <v>80</v>
      </c>
      <c r="O37" s="88" t="s">
        <v>81</v>
      </c>
      <c r="P37" s="88" t="s">
        <v>82</v>
      </c>
      <c r="Q37" s="312" t="s">
        <v>83</v>
      </c>
      <c r="R37" s="313"/>
      <c r="S37" s="313"/>
      <c r="T37" s="313"/>
      <c r="U37" s="313"/>
      <c r="V37" s="313"/>
      <c r="W37" s="313"/>
      <c r="X37" s="313"/>
      <c r="Y37" s="313"/>
      <c r="Z37" s="313"/>
      <c r="AA37" s="313"/>
      <c r="AB37" s="313"/>
      <c r="AC37" s="313"/>
      <c r="AD37" s="314"/>
      <c r="AH37" s="276"/>
      <c r="AI37" s="94"/>
      <c r="AJ37" s="94"/>
      <c r="AK37" s="94"/>
      <c r="AL37" s="94"/>
      <c r="AM37" s="94"/>
      <c r="AN37" s="94"/>
      <c r="AO37" s="94"/>
      <c r="AP37" s="94"/>
    </row>
    <row r="38" spans="1:42" ht="87" customHeight="1" x14ac:dyDescent="0.25">
      <c r="A38" s="296" t="s">
        <v>84</v>
      </c>
      <c r="B38" s="298">
        <v>0.03</v>
      </c>
      <c r="C38" s="90" t="s">
        <v>61</v>
      </c>
      <c r="D38" s="203">
        <v>8.3299999999999999E-2</v>
      </c>
      <c r="E38" s="203">
        <v>8.3299999999999999E-2</v>
      </c>
      <c r="F38" s="203">
        <v>8.3299999999999999E-2</v>
      </c>
      <c r="G38" s="203">
        <v>8.3299999999999999E-2</v>
      </c>
      <c r="H38" s="203">
        <v>8.3299999999999999E-2</v>
      </c>
      <c r="I38" s="203">
        <v>8.3299999999999999E-2</v>
      </c>
      <c r="J38" s="203">
        <v>8.3299999999999999E-2</v>
      </c>
      <c r="K38" s="203">
        <v>8.3299999999999999E-2</v>
      </c>
      <c r="L38" s="203">
        <v>8.3400000000000002E-2</v>
      </c>
      <c r="M38" s="203">
        <v>8.3400000000000002E-2</v>
      </c>
      <c r="N38" s="203">
        <v>8.3400000000000002E-2</v>
      </c>
      <c r="O38" s="203">
        <v>8.3400000000000002E-2</v>
      </c>
      <c r="P38" s="96">
        <f t="shared" ref="P38:P43" si="0">SUM(D38:O38)</f>
        <v>1</v>
      </c>
      <c r="Q38" s="290" t="s">
        <v>641</v>
      </c>
      <c r="R38" s="291"/>
      <c r="S38" s="291"/>
      <c r="T38" s="291"/>
      <c r="U38" s="291"/>
      <c r="V38" s="291"/>
      <c r="W38" s="291"/>
      <c r="X38" s="291"/>
      <c r="Y38" s="291"/>
      <c r="Z38" s="291"/>
      <c r="AA38" s="291"/>
      <c r="AB38" s="291"/>
      <c r="AC38" s="291"/>
      <c r="AD38" s="292"/>
      <c r="AF38" s="97"/>
      <c r="AH38" s="98"/>
      <c r="AI38" s="98"/>
      <c r="AJ38" s="98"/>
      <c r="AK38" s="98"/>
      <c r="AL38" s="98"/>
      <c r="AM38" s="98"/>
      <c r="AN38" s="98"/>
      <c r="AO38" s="98"/>
      <c r="AP38" s="98"/>
    </row>
    <row r="39" spans="1:42" ht="87" customHeight="1" x14ac:dyDescent="0.25">
      <c r="A39" s="297"/>
      <c r="B39" s="299"/>
      <c r="C39" s="99" t="s">
        <v>64</v>
      </c>
      <c r="D39" s="212">
        <v>8.3299999999999999E-2</v>
      </c>
      <c r="E39" s="212">
        <v>8.3299999999999999E-2</v>
      </c>
      <c r="F39" s="212">
        <v>8.3299999999999999E-2</v>
      </c>
      <c r="G39" s="212">
        <v>8.3299999999999999E-2</v>
      </c>
      <c r="H39" s="212">
        <v>8.3299999999999999E-2</v>
      </c>
      <c r="I39" s="212">
        <v>8.3000000000000004E-2</v>
      </c>
      <c r="J39" s="212">
        <v>8.3000000000000004E-2</v>
      </c>
      <c r="K39" s="212"/>
      <c r="L39" s="212"/>
      <c r="M39" s="212"/>
      <c r="N39" s="212"/>
      <c r="O39" s="212"/>
      <c r="P39" s="219">
        <f t="shared" si="0"/>
        <v>0.58250000000000002</v>
      </c>
      <c r="Q39" s="300"/>
      <c r="R39" s="301"/>
      <c r="S39" s="301"/>
      <c r="T39" s="301"/>
      <c r="U39" s="301"/>
      <c r="V39" s="301"/>
      <c r="W39" s="301"/>
      <c r="X39" s="301"/>
      <c r="Y39" s="301"/>
      <c r="Z39" s="301"/>
      <c r="AA39" s="301"/>
      <c r="AB39" s="301"/>
      <c r="AC39" s="301"/>
      <c r="AD39" s="302"/>
      <c r="AF39" s="97"/>
    </row>
    <row r="40" spans="1:42" ht="105.75" customHeight="1" x14ac:dyDescent="0.25">
      <c r="A40" s="286" t="s">
        <v>85</v>
      </c>
      <c r="B40" s="288">
        <v>0.04</v>
      </c>
      <c r="C40" s="102" t="s">
        <v>61</v>
      </c>
      <c r="D40" s="203">
        <v>8.3299999999999999E-2</v>
      </c>
      <c r="E40" s="203">
        <v>8.3299999999999999E-2</v>
      </c>
      <c r="F40" s="203">
        <v>8.3299999999999999E-2</v>
      </c>
      <c r="G40" s="203">
        <v>8.3299999999999999E-2</v>
      </c>
      <c r="H40" s="203">
        <v>8.3299999999999999E-2</v>
      </c>
      <c r="I40" s="203">
        <v>8.3299999999999999E-2</v>
      </c>
      <c r="J40" s="203">
        <v>8.3299999999999999E-2</v>
      </c>
      <c r="K40" s="203">
        <v>8.3299999999999999E-2</v>
      </c>
      <c r="L40" s="203">
        <v>8.3400000000000002E-2</v>
      </c>
      <c r="M40" s="203">
        <v>8.3400000000000002E-2</v>
      </c>
      <c r="N40" s="203">
        <v>8.3400000000000002E-2</v>
      </c>
      <c r="O40" s="203">
        <v>8.3400000000000002E-2</v>
      </c>
      <c r="P40" s="101">
        <f t="shared" si="0"/>
        <v>1</v>
      </c>
      <c r="Q40" s="290" t="s">
        <v>642</v>
      </c>
      <c r="R40" s="291"/>
      <c r="S40" s="291"/>
      <c r="T40" s="291"/>
      <c r="U40" s="291"/>
      <c r="V40" s="291"/>
      <c r="W40" s="291"/>
      <c r="X40" s="291"/>
      <c r="Y40" s="291"/>
      <c r="Z40" s="291"/>
      <c r="AA40" s="291"/>
      <c r="AB40" s="291"/>
      <c r="AC40" s="291"/>
      <c r="AD40" s="292"/>
      <c r="AF40" s="97"/>
    </row>
    <row r="41" spans="1:42" ht="105.75" customHeight="1" x14ac:dyDescent="0.25">
      <c r="A41" s="296"/>
      <c r="B41" s="299"/>
      <c r="C41" s="99" t="s">
        <v>64</v>
      </c>
      <c r="D41" s="212">
        <v>8.3299999999999999E-2</v>
      </c>
      <c r="E41" s="212">
        <v>8.3299999999999999E-2</v>
      </c>
      <c r="F41" s="212">
        <v>8.3299999999999999E-2</v>
      </c>
      <c r="G41" s="212">
        <v>8.3299999999999999E-2</v>
      </c>
      <c r="H41" s="212">
        <v>8.3299999999999999E-2</v>
      </c>
      <c r="I41" s="212">
        <v>8.3000000000000004E-2</v>
      </c>
      <c r="J41" s="212">
        <v>8.3000000000000004E-2</v>
      </c>
      <c r="K41" s="212"/>
      <c r="L41" s="213"/>
      <c r="M41" s="213"/>
      <c r="N41" s="213"/>
      <c r="O41" s="213"/>
      <c r="P41" s="219">
        <f t="shared" si="0"/>
        <v>0.58250000000000002</v>
      </c>
      <c r="Q41" s="300"/>
      <c r="R41" s="301"/>
      <c r="S41" s="301"/>
      <c r="T41" s="301"/>
      <c r="U41" s="301"/>
      <c r="V41" s="301"/>
      <c r="W41" s="301"/>
      <c r="X41" s="301"/>
      <c r="Y41" s="301"/>
      <c r="Z41" s="301"/>
      <c r="AA41" s="301"/>
      <c r="AB41" s="301"/>
      <c r="AC41" s="301"/>
      <c r="AD41" s="302"/>
      <c r="AF41" s="97"/>
    </row>
    <row r="42" spans="1:42" ht="93" customHeight="1" x14ac:dyDescent="0.25">
      <c r="A42" s="286" t="s">
        <v>86</v>
      </c>
      <c r="B42" s="288">
        <v>0.03</v>
      </c>
      <c r="C42" s="102" t="s">
        <v>61</v>
      </c>
      <c r="D42" s="205">
        <v>8.3299999999999999E-2</v>
      </c>
      <c r="E42" s="205">
        <v>8.3299999999999999E-2</v>
      </c>
      <c r="F42" s="205">
        <v>8.3299999999999999E-2</v>
      </c>
      <c r="G42" s="205">
        <v>8.3299999999999999E-2</v>
      </c>
      <c r="H42" s="205">
        <v>8.3299999999999999E-2</v>
      </c>
      <c r="I42" s="205">
        <v>8.3299999999999999E-2</v>
      </c>
      <c r="J42" s="205">
        <v>8.3299999999999999E-2</v>
      </c>
      <c r="K42" s="205">
        <v>8.3299999999999999E-2</v>
      </c>
      <c r="L42" s="205">
        <v>8.3400000000000002E-2</v>
      </c>
      <c r="M42" s="205">
        <v>8.3400000000000002E-2</v>
      </c>
      <c r="N42" s="205">
        <v>8.3400000000000002E-2</v>
      </c>
      <c r="O42" s="205">
        <v>8.3400000000000002E-2</v>
      </c>
      <c r="P42" s="211">
        <f t="shared" si="0"/>
        <v>1</v>
      </c>
      <c r="Q42" s="290" t="s">
        <v>643</v>
      </c>
      <c r="R42" s="291"/>
      <c r="S42" s="291"/>
      <c r="T42" s="291"/>
      <c r="U42" s="291"/>
      <c r="V42" s="291"/>
      <c r="W42" s="291"/>
      <c r="X42" s="291"/>
      <c r="Y42" s="291"/>
      <c r="Z42" s="291"/>
      <c r="AA42" s="291"/>
      <c r="AB42" s="291"/>
      <c r="AC42" s="291"/>
      <c r="AD42" s="292"/>
      <c r="AF42" s="97"/>
    </row>
    <row r="43" spans="1:42" ht="93" customHeight="1" thickBot="1" x14ac:dyDescent="0.3">
      <c r="A43" s="287"/>
      <c r="B43" s="289"/>
      <c r="C43" s="91" t="s">
        <v>64</v>
      </c>
      <c r="D43" s="214">
        <v>8.3299999999999999E-2</v>
      </c>
      <c r="E43" s="214">
        <v>8.3299999999999999E-2</v>
      </c>
      <c r="F43" s="214">
        <v>8.3299999999999999E-2</v>
      </c>
      <c r="G43" s="214">
        <v>8.3299999999999999E-2</v>
      </c>
      <c r="H43" s="214">
        <v>8.3299999999999999E-2</v>
      </c>
      <c r="I43" s="214">
        <v>8.3000000000000004E-2</v>
      </c>
      <c r="J43" s="214">
        <v>8.3000000000000004E-2</v>
      </c>
      <c r="K43" s="214"/>
      <c r="L43" s="215"/>
      <c r="M43" s="215"/>
      <c r="N43" s="215"/>
      <c r="O43" s="215"/>
      <c r="P43" s="225">
        <f t="shared" si="0"/>
        <v>0.58250000000000002</v>
      </c>
      <c r="Q43" s="293"/>
      <c r="R43" s="294"/>
      <c r="S43" s="294"/>
      <c r="T43" s="294"/>
      <c r="U43" s="294"/>
      <c r="V43" s="294"/>
      <c r="W43" s="294"/>
      <c r="X43" s="294"/>
      <c r="Y43" s="294"/>
      <c r="Z43" s="294"/>
      <c r="AA43" s="294"/>
      <c r="AB43" s="294"/>
      <c r="AC43" s="294"/>
      <c r="AD43" s="295"/>
      <c r="AF43" s="97"/>
    </row>
  </sheetData>
  <mergeCells count="79">
    <mergeCell ref="A27:AD27"/>
    <mergeCell ref="A23:B23"/>
    <mergeCell ref="B3:AA4"/>
    <mergeCell ref="AB3:AD3"/>
    <mergeCell ref="AB4:AD4"/>
    <mergeCell ref="D7:H9"/>
    <mergeCell ref="I7:J9"/>
    <mergeCell ref="K7:L9"/>
    <mergeCell ref="O7:P7"/>
    <mergeCell ref="M8:N8"/>
    <mergeCell ref="A25:B25"/>
    <mergeCell ref="AA15:AD15"/>
    <mergeCell ref="M7:N7"/>
    <mergeCell ref="A24:B24"/>
    <mergeCell ref="A19:AD19"/>
    <mergeCell ref="Q20:AD20"/>
    <mergeCell ref="A1:A4"/>
    <mergeCell ref="B1:AA1"/>
    <mergeCell ref="AB1:AD1"/>
    <mergeCell ref="B2:AA2"/>
    <mergeCell ref="AB2:AD2"/>
    <mergeCell ref="A28:A29"/>
    <mergeCell ref="B28:C29"/>
    <mergeCell ref="D28:O28"/>
    <mergeCell ref="P28:P29"/>
    <mergeCell ref="Q28:AD29"/>
    <mergeCell ref="O8:P8"/>
    <mergeCell ref="M9:N9"/>
    <mergeCell ref="O9:P9"/>
    <mergeCell ref="L15:Q15"/>
    <mergeCell ref="A15:B15"/>
    <mergeCell ref="A7:B9"/>
    <mergeCell ref="C7:C9"/>
    <mergeCell ref="C11:AD13"/>
    <mergeCell ref="C15:K15"/>
    <mergeCell ref="A11:B13"/>
    <mergeCell ref="R15:X15"/>
    <mergeCell ref="Y15:Z15"/>
    <mergeCell ref="A17:B17"/>
    <mergeCell ref="C17:Q17"/>
    <mergeCell ref="A22:B22"/>
    <mergeCell ref="AC17:AD17"/>
    <mergeCell ref="R17:V17"/>
    <mergeCell ref="C20:P20"/>
    <mergeCell ref="W17:X17"/>
    <mergeCell ref="Y17:AB17"/>
    <mergeCell ref="Q30:AD30"/>
    <mergeCell ref="B32:B33"/>
    <mergeCell ref="C32:C33"/>
    <mergeCell ref="D32:P32"/>
    <mergeCell ref="Q32:AD32"/>
    <mergeCell ref="Q33:T33"/>
    <mergeCell ref="A31:AD31"/>
    <mergeCell ref="A32:A33"/>
    <mergeCell ref="C16:AB16"/>
    <mergeCell ref="A36:A37"/>
    <mergeCell ref="B36:B37"/>
    <mergeCell ref="C36:P36"/>
    <mergeCell ref="Q36:AD36"/>
    <mergeCell ref="Q37:AD37"/>
    <mergeCell ref="U33:X33"/>
    <mergeCell ref="Y33:AA33"/>
    <mergeCell ref="AB33:AD33"/>
    <mergeCell ref="A34:A35"/>
    <mergeCell ref="B34:B35"/>
    <mergeCell ref="U34:X35"/>
    <mergeCell ref="Q34:T35"/>
    <mergeCell ref="Y34:AA35"/>
    <mergeCell ref="AB34:AD35"/>
    <mergeCell ref="B30:C30"/>
    <mergeCell ref="A42:A43"/>
    <mergeCell ref="B42:B43"/>
    <mergeCell ref="Q42:AD43"/>
    <mergeCell ref="A38:A39"/>
    <mergeCell ref="B38:B39"/>
    <mergeCell ref="Q38:AD39"/>
    <mergeCell ref="A40:A41"/>
    <mergeCell ref="B40:B41"/>
    <mergeCell ref="Q40:AD41"/>
  </mergeCells>
  <dataValidations count="3">
    <dataValidation type="textLength" operator="lessThanOrEqual" allowBlank="1" showInputMessage="1" showErrorMessage="1" errorTitle="Máximo 2.000 caracteres" error="Máximo 2.000 caracteres" sqref="U34 Y34 AB34 Q34 Q38:AD43" xr:uid="{00000000-0002-0000-0000-000000000000}">
      <formula1>2000</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list" allowBlank="1" showInputMessage="1" showErrorMessage="1" sqref="C7:C9" xr:uid="{00000000-0002-0000-0000-000002000000}">
      <formula1>$C$21:$N$21</formula1>
    </dataValidation>
  </dataValidations>
  <pageMargins left="0.25" right="0.25" top="0.75" bottom="0.75" header="0.3" footer="0.3"/>
  <pageSetup scale="21" orientation="landscape"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39997558519241921"/>
    <pageSetUpPr fitToPage="1"/>
  </sheetPr>
  <dimension ref="A1:AO43"/>
  <sheetViews>
    <sheetView showGridLines="0" topLeftCell="M35" zoomScale="60" zoomScaleNormal="60" workbookViewId="0">
      <selection activeCell="Q38" sqref="Q38:AD39"/>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17" width="18.140625" style="50" customWidth="1"/>
    <col min="18" max="18" width="19.5703125" style="50" customWidth="1"/>
    <col min="19"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392"/>
      <c r="B1" s="395" t="s">
        <v>0</v>
      </c>
      <c r="C1" s="396"/>
      <c r="D1" s="396"/>
      <c r="E1" s="396"/>
      <c r="F1" s="396"/>
      <c r="G1" s="396"/>
      <c r="H1" s="396"/>
      <c r="I1" s="396"/>
      <c r="J1" s="396"/>
      <c r="K1" s="396"/>
      <c r="L1" s="396"/>
      <c r="M1" s="396"/>
      <c r="N1" s="396"/>
      <c r="O1" s="396"/>
      <c r="P1" s="396"/>
      <c r="Q1" s="396"/>
      <c r="R1" s="396"/>
      <c r="S1" s="396"/>
      <c r="T1" s="396"/>
      <c r="U1" s="396"/>
      <c r="V1" s="396"/>
      <c r="W1" s="396"/>
      <c r="X1" s="396"/>
      <c r="Y1" s="396"/>
      <c r="Z1" s="396"/>
      <c r="AA1" s="397"/>
      <c r="AB1" s="398" t="s">
        <v>1</v>
      </c>
      <c r="AC1" s="399"/>
      <c r="AD1" s="400"/>
    </row>
    <row r="2" spans="1:30" ht="30.75" customHeight="1" thickBot="1" x14ac:dyDescent="0.3">
      <c r="A2" s="393"/>
      <c r="B2" s="395" t="s">
        <v>2</v>
      </c>
      <c r="C2" s="396"/>
      <c r="D2" s="396"/>
      <c r="E2" s="396"/>
      <c r="F2" s="396"/>
      <c r="G2" s="396"/>
      <c r="H2" s="396"/>
      <c r="I2" s="396"/>
      <c r="J2" s="396"/>
      <c r="K2" s="396"/>
      <c r="L2" s="396"/>
      <c r="M2" s="396"/>
      <c r="N2" s="396"/>
      <c r="O2" s="396"/>
      <c r="P2" s="396"/>
      <c r="Q2" s="396"/>
      <c r="R2" s="396"/>
      <c r="S2" s="396"/>
      <c r="T2" s="396"/>
      <c r="U2" s="396"/>
      <c r="V2" s="396"/>
      <c r="W2" s="396"/>
      <c r="X2" s="396"/>
      <c r="Y2" s="396"/>
      <c r="Z2" s="396"/>
      <c r="AA2" s="397"/>
      <c r="AB2" s="401" t="s">
        <v>3</v>
      </c>
      <c r="AC2" s="402"/>
      <c r="AD2" s="403"/>
    </row>
    <row r="3" spans="1:30" ht="24" customHeight="1" x14ac:dyDescent="0.25">
      <c r="A3" s="393"/>
      <c r="B3" s="338" t="s">
        <v>4</v>
      </c>
      <c r="C3" s="339"/>
      <c r="D3" s="339"/>
      <c r="E3" s="339"/>
      <c r="F3" s="339"/>
      <c r="G3" s="339"/>
      <c r="H3" s="339"/>
      <c r="I3" s="339"/>
      <c r="J3" s="339"/>
      <c r="K3" s="339"/>
      <c r="L3" s="339"/>
      <c r="M3" s="339"/>
      <c r="N3" s="339"/>
      <c r="O3" s="339"/>
      <c r="P3" s="339"/>
      <c r="Q3" s="339"/>
      <c r="R3" s="339"/>
      <c r="S3" s="339"/>
      <c r="T3" s="339"/>
      <c r="U3" s="339"/>
      <c r="V3" s="339"/>
      <c r="W3" s="339"/>
      <c r="X3" s="339"/>
      <c r="Y3" s="339"/>
      <c r="Z3" s="339"/>
      <c r="AA3" s="340"/>
      <c r="AB3" s="401" t="s">
        <v>5</v>
      </c>
      <c r="AC3" s="402"/>
      <c r="AD3" s="403"/>
    </row>
    <row r="4" spans="1:30" ht="21.95" customHeight="1" thickBot="1" x14ac:dyDescent="0.3">
      <c r="A4" s="394"/>
      <c r="B4" s="408"/>
      <c r="C4" s="409"/>
      <c r="D4" s="409"/>
      <c r="E4" s="409"/>
      <c r="F4" s="409"/>
      <c r="G4" s="409"/>
      <c r="H4" s="409"/>
      <c r="I4" s="409"/>
      <c r="J4" s="409"/>
      <c r="K4" s="409"/>
      <c r="L4" s="409"/>
      <c r="M4" s="409"/>
      <c r="N4" s="409"/>
      <c r="O4" s="409"/>
      <c r="P4" s="409"/>
      <c r="Q4" s="409"/>
      <c r="R4" s="409"/>
      <c r="S4" s="409"/>
      <c r="T4" s="409"/>
      <c r="U4" s="409"/>
      <c r="V4" s="409"/>
      <c r="W4" s="409"/>
      <c r="X4" s="409"/>
      <c r="Y4" s="409"/>
      <c r="Z4" s="409"/>
      <c r="AA4" s="410"/>
      <c r="AB4" s="411" t="s">
        <v>6</v>
      </c>
      <c r="AC4" s="412"/>
      <c r="AD4" s="413"/>
    </row>
    <row r="5" spans="1:30" ht="9" customHeight="1" thickBot="1" x14ac:dyDescent="0.3">
      <c r="A5" s="51"/>
      <c r="B5" s="200"/>
      <c r="C5" s="20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362" t="s">
        <v>7</v>
      </c>
      <c r="B7" s="363"/>
      <c r="C7" s="368" t="s">
        <v>35</v>
      </c>
      <c r="D7" s="362" t="s">
        <v>9</v>
      </c>
      <c r="E7" s="414"/>
      <c r="F7" s="414"/>
      <c r="G7" s="414"/>
      <c r="H7" s="363"/>
      <c r="I7" s="417">
        <v>45146</v>
      </c>
      <c r="J7" s="418"/>
      <c r="K7" s="362" t="s">
        <v>10</v>
      </c>
      <c r="L7" s="363"/>
      <c r="M7" s="432" t="s">
        <v>11</v>
      </c>
      <c r="N7" s="433"/>
      <c r="O7" s="423"/>
      <c r="P7" s="424"/>
      <c r="Q7" s="54"/>
      <c r="R7" s="54"/>
      <c r="S7" s="54"/>
      <c r="T7" s="54"/>
      <c r="U7" s="54"/>
      <c r="V7" s="54"/>
      <c r="W7" s="54"/>
      <c r="X7" s="54"/>
      <c r="Y7" s="54"/>
      <c r="Z7" s="55"/>
      <c r="AA7" s="54"/>
      <c r="AB7" s="54"/>
      <c r="AC7" s="60"/>
      <c r="AD7" s="61"/>
    </row>
    <row r="8" spans="1:30" x14ac:dyDescent="0.25">
      <c r="A8" s="364"/>
      <c r="B8" s="365"/>
      <c r="C8" s="369"/>
      <c r="D8" s="364"/>
      <c r="E8" s="415"/>
      <c r="F8" s="415"/>
      <c r="G8" s="415"/>
      <c r="H8" s="365"/>
      <c r="I8" s="419"/>
      <c r="J8" s="420"/>
      <c r="K8" s="364"/>
      <c r="L8" s="365"/>
      <c r="M8" s="425" t="s">
        <v>12</v>
      </c>
      <c r="N8" s="426"/>
      <c r="O8" s="356"/>
      <c r="P8" s="357"/>
      <c r="Q8" s="54"/>
      <c r="R8" s="54"/>
      <c r="S8" s="54"/>
      <c r="T8" s="54"/>
      <c r="U8" s="54"/>
      <c r="V8" s="54"/>
      <c r="W8" s="54"/>
      <c r="X8" s="54"/>
      <c r="Y8" s="54"/>
      <c r="Z8" s="55"/>
      <c r="AA8" s="54"/>
      <c r="AB8" s="54"/>
      <c r="AC8" s="60"/>
      <c r="AD8" s="61"/>
    </row>
    <row r="9" spans="1:30" ht="15.75" thickBot="1" x14ac:dyDescent="0.3">
      <c r="A9" s="366"/>
      <c r="B9" s="367"/>
      <c r="C9" s="370"/>
      <c r="D9" s="366"/>
      <c r="E9" s="416"/>
      <c r="F9" s="416"/>
      <c r="G9" s="416"/>
      <c r="H9" s="367"/>
      <c r="I9" s="421"/>
      <c r="J9" s="422"/>
      <c r="K9" s="366"/>
      <c r="L9" s="367"/>
      <c r="M9" s="358" t="s">
        <v>13</v>
      </c>
      <c r="N9" s="359"/>
      <c r="O9" s="360" t="s">
        <v>14</v>
      </c>
      <c r="P9" s="361"/>
      <c r="Q9" s="54"/>
      <c r="R9" s="54"/>
      <c r="S9" s="54"/>
      <c r="T9" s="54"/>
      <c r="U9" s="54"/>
      <c r="V9" s="54"/>
      <c r="W9" s="54"/>
      <c r="X9" s="54"/>
      <c r="Y9" s="54"/>
      <c r="Z9" s="55"/>
      <c r="AA9" s="54"/>
      <c r="AB9" s="54"/>
      <c r="AC9" s="60"/>
      <c r="AD9" s="61"/>
    </row>
    <row r="10" spans="1:30"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25">
      <c r="A11" s="362" t="s">
        <v>15</v>
      </c>
      <c r="B11" s="363"/>
      <c r="C11" s="371" t="s">
        <v>16</v>
      </c>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c r="AB11" s="372"/>
      <c r="AC11" s="372"/>
      <c r="AD11" s="373"/>
    </row>
    <row r="12" spans="1:30" ht="15" customHeight="1" x14ac:dyDescent="0.25">
      <c r="A12" s="364"/>
      <c r="B12" s="365"/>
      <c r="C12" s="374"/>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376"/>
    </row>
    <row r="13" spans="1:30" ht="15" customHeight="1" thickBot="1" x14ac:dyDescent="0.3">
      <c r="A13" s="366"/>
      <c r="B13" s="367"/>
      <c r="C13" s="377"/>
      <c r="D13" s="378"/>
      <c r="E13" s="378"/>
      <c r="F13" s="378"/>
      <c r="G13" s="378"/>
      <c r="H13" s="378"/>
      <c r="I13" s="378"/>
      <c r="J13" s="378"/>
      <c r="K13" s="378"/>
      <c r="L13" s="378"/>
      <c r="M13" s="378"/>
      <c r="N13" s="378"/>
      <c r="O13" s="378"/>
      <c r="P13" s="378"/>
      <c r="Q13" s="378"/>
      <c r="R13" s="378"/>
      <c r="S13" s="378"/>
      <c r="T13" s="378"/>
      <c r="U13" s="378"/>
      <c r="V13" s="378"/>
      <c r="W13" s="378"/>
      <c r="X13" s="378"/>
      <c r="Y13" s="378"/>
      <c r="Z13" s="378"/>
      <c r="AA13" s="378"/>
      <c r="AB13" s="378"/>
      <c r="AC13" s="378"/>
      <c r="AD13" s="379"/>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41" t="s">
        <v>17</v>
      </c>
      <c r="B15" s="342"/>
      <c r="C15" s="380" t="s">
        <v>18</v>
      </c>
      <c r="D15" s="381"/>
      <c r="E15" s="381"/>
      <c r="F15" s="381"/>
      <c r="G15" s="381"/>
      <c r="H15" s="381"/>
      <c r="I15" s="381"/>
      <c r="J15" s="381"/>
      <c r="K15" s="382"/>
      <c r="L15" s="348" t="s">
        <v>19</v>
      </c>
      <c r="M15" s="349"/>
      <c r="N15" s="349"/>
      <c r="O15" s="349"/>
      <c r="P15" s="349"/>
      <c r="Q15" s="350"/>
      <c r="R15" s="383" t="s">
        <v>20</v>
      </c>
      <c r="S15" s="384"/>
      <c r="T15" s="384"/>
      <c r="U15" s="384"/>
      <c r="V15" s="384"/>
      <c r="W15" s="384"/>
      <c r="X15" s="385"/>
      <c r="Y15" s="348" t="s">
        <v>21</v>
      </c>
      <c r="Z15" s="350"/>
      <c r="AA15" s="429" t="s">
        <v>22</v>
      </c>
      <c r="AB15" s="430"/>
      <c r="AC15" s="430"/>
      <c r="AD15" s="431"/>
    </row>
    <row r="16" spans="1:30" ht="9" customHeight="1" thickBot="1" x14ac:dyDescent="0.3">
      <c r="A16" s="59"/>
      <c r="B16" s="54"/>
      <c r="C16" s="303"/>
      <c r="D16" s="303"/>
      <c r="E16" s="303"/>
      <c r="F16" s="303"/>
      <c r="G16" s="303"/>
      <c r="H16" s="303"/>
      <c r="I16" s="303"/>
      <c r="J16" s="303"/>
      <c r="K16" s="303"/>
      <c r="L16" s="303"/>
      <c r="M16" s="303"/>
      <c r="N16" s="303"/>
      <c r="O16" s="303"/>
      <c r="P16" s="303"/>
      <c r="Q16" s="303"/>
      <c r="R16" s="303"/>
      <c r="S16" s="303"/>
      <c r="T16" s="303"/>
      <c r="U16" s="303"/>
      <c r="V16" s="303"/>
      <c r="W16" s="303"/>
      <c r="X16" s="303"/>
      <c r="Y16" s="303"/>
      <c r="Z16" s="303"/>
      <c r="AA16" s="303"/>
      <c r="AB16" s="303"/>
      <c r="AC16" s="73"/>
      <c r="AD16" s="74"/>
    </row>
    <row r="17" spans="1:41" s="76" customFormat="1" ht="37.5" customHeight="1" thickBot="1" x14ac:dyDescent="0.3">
      <c r="A17" s="341" t="s">
        <v>23</v>
      </c>
      <c r="B17" s="342"/>
      <c r="C17" s="343" t="s">
        <v>142</v>
      </c>
      <c r="D17" s="344"/>
      <c r="E17" s="344"/>
      <c r="F17" s="344"/>
      <c r="G17" s="344"/>
      <c r="H17" s="344"/>
      <c r="I17" s="344"/>
      <c r="J17" s="344"/>
      <c r="K17" s="344"/>
      <c r="L17" s="344"/>
      <c r="M17" s="344"/>
      <c r="N17" s="344"/>
      <c r="O17" s="344"/>
      <c r="P17" s="344"/>
      <c r="Q17" s="345"/>
      <c r="R17" s="348" t="s">
        <v>25</v>
      </c>
      <c r="S17" s="349"/>
      <c r="T17" s="349"/>
      <c r="U17" s="349"/>
      <c r="V17" s="350"/>
      <c r="W17" s="354">
        <v>3126</v>
      </c>
      <c r="X17" s="355"/>
      <c r="Y17" s="349" t="s">
        <v>26</v>
      </c>
      <c r="Z17" s="349"/>
      <c r="AA17" s="349"/>
      <c r="AB17" s="350"/>
      <c r="AC17" s="346">
        <v>0.1</v>
      </c>
      <c r="AD17" s="347"/>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48" t="s">
        <v>27</v>
      </c>
      <c r="B19" s="349"/>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50"/>
      <c r="AE19" s="83"/>
      <c r="AF19" s="83"/>
    </row>
    <row r="20" spans="1:41" ht="32.1" customHeight="1" thickBot="1" x14ac:dyDescent="0.3">
      <c r="A20" s="82"/>
      <c r="B20" s="60"/>
      <c r="C20" s="351" t="s">
        <v>28</v>
      </c>
      <c r="D20" s="352"/>
      <c r="E20" s="352"/>
      <c r="F20" s="352"/>
      <c r="G20" s="352"/>
      <c r="H20" s="352"/>
      <c r="I20" s="352"/>
      <c r="J20" s="352"/>
      <c r="K20" s="352"/>
      <c r="L20" s="352"/>
      <c r="M20" s="352"/>
      <c r="N20" s="352"/>
      <c r="O20" s="352"/>
      <c r="P20" s="353"/>
      <c r="Q20" s="434" t="s">
        <v>29</v>
      </c>
      <c r="R20" s="435"/>
      <c r="S20" s="435"/>
      <c r="T20" s="435"/>
      <c r="U20" s="435"/>
      <c r="V20" s="435"/>
      <c r="W20" s="435"/>
      <c r="X20" s="435"/>
      <c r="Y20" s="435"/>
      <c r="Z20" s="435"/>
      <c r="AA20" s="435"/>
      <c r="AB20" s="435"/>
      <c r="AC20" s="435"/>
      <c r="AD20" s="436"/>
      <c r="AE20" s="83"/>
      <c r="AF20" s="83"/>
    </row>
    <row r="21" spans="1:41" ht="32.1" customHeight="1" thickBot="1" x14ac:dyDescent="0.3">
      <c r="A21" s="59"/>
      <c r="B21" s="54"/>
      <c r="C21" s="158" t="s">
        <v>30</v>
      </c>
      <c r="D21" s="159" t="s">
        <v>31</v>
      </c>
      <c r="E21" s="159" t="s">
        <v>32</v>
      </c>
      <c r="F21" s="159" t="s">
        <v>33</v>
      </c>
      <c r="G21" s="159" t="s">
        <v>8</v>
      </c>
      <c r="H21" s="159" t="s">
        <v>34</v>
      </c>
      <c r="I21" s="159" t="s">
        <v>35</v>
      </c>
      <c r="J21" s="159" t="s">
        <v>36</v>
      </c>
      <c r="K21" s="159" t="s">
        <v>37</v>
      </c>
      <c r="L21" s="159" t="s">
        <v>38</v>
      </c>
      <c r="M21" s="159" t="s">
        <v>39</v>
      </c>
      <c r="N21" s="159" t="s">
        <v>40</v>
      </c>
      <c r="O21" s="159" t="s">
        <v>41</v>
      </c>
      <c r="P21" s="160" t="s">
        <v>42</v>
      </c>
      <c r="Q21" s="158" t="s">
        <v>30</v>
      </c>
      <c r="R21" s="159" t="s">
        <v>31</v>
      </c>
      <c r="S21" s="159" t="s">
        <v>32</v>
      </c>
      <c r="T21" s="159" t="s">
        <v>33</v>
      </c>
      <c r="U21" s="159" t="s">
        <v>8</v>
      </c>
      <c r="V21" s="159" t="s">
        <v>34</v>
      </c>
      <c r="W21" s="159" t="s">
        <v>35</v>
      </c>
      <c r="X21" s="159" t="s">
        <v>36</v>
      </c>
      <c r="Y21" s="159" t="s">
        <v>37</v>
      </c>
      <c r="Z21" s="159" t="s">
        <v>38</v>
      </c>
      <c r="AA21" s="159" t="s">
        <v>39</v>
      </c>
      <c r="AB21" s="159" t="s">
        <v>40</v>
      </c>
      <c r="AC21" s="159" t="s">
        <v>41</v>
      </c>
      <c r="AD21" s="160" t="s">
        <v>42</v>
      </c>
      <c r="AE21" s="3"/>
      <c r="AF21" s="3"/>
    </row>
    <row r="22" spans="1:41" ht="32.1" customHeight="1" x14ac:dyDescent="0.25">
      <c r="A22" s="304" t="s">
        <v>43</v>
      </c>
      <c r="B22" s="309"/>
      <c r="C22" s="179">
        <v>12794768</v>
      </c>
      <c r="D22" s="178"/>
      <c r="E22" s="178"/>
      <c r="F22" s="237">
        <v>-2864500</v>
      </c>
      <c r="G22" s="178"/>
      <c r="H22" s="178"/>
      <c r="I22" s="178"/>
      <c r="J22" s="178"/>
      <c r="K22" s="178"/>
      <c r="L22" s="178"/>
      <c r="M22" s="178"/>
      <c r="N22" s="178"/>
      <c r="O22" s="178">
        <f>SUM(C22:N22)</f>
        <v>9930268</v>
      </c>
      <c r="P22" s="180"/>
      <c r="Q22" s="179">
        <v>78844000</v>
      </c>
      <c r="R22" s="178">
        <v>1008304000</v>
      </c>
      <c r="S22" s="178"/>
      <c r="T22" s="178"/>
      <c r="U22" s="178">
        <v>102667102</v>
      </c>
      <c r="V22" s="178"/>
      <c r="W22" s="178"/>
      <c r="X22" s="178"/>
      <c r="Y22" s="178"/>
      <c r="Z22" s="178"/>
      <c r="AA22" s="178"/>
      <c r="AB22" s="178"/>
      <c r="AC22" s="178">
        <f>SUM(Q22:AB22)</f>
        <v>1189815102</v>
      </c>
      <c r="AD22" s="184"/>
      <c r="AE22" s="3"/>
      <c r="AF22" s="3"/>
    </row>
    <row r="23" spans="1:41" ht="32.1" customHeight="1" x14ac:dyDescent="0.25">
      <c r="A23" s="305" t="s">
        <v>44</v>
      </c>
      <c r="B23" s="312"/>
      <c r="C23" s="175">
        <f>+C22</f>
        <v>12794768</v>
      </c>
      <c r="D23" s="174"/>
      <c r="E23" s="174"/>
      <c r="F23" s="237">
        <v>-2864500</v>
      </c>
      <c r="G23" s="174"/>
      <c r="H23" s="174"/>
      <c r="I23" s="174"/>
      <c r="J23" s="174"/>
      <c r="K23" s="174"/>
      <c r="L23" s="174"/>
      <c r="M23" s="174"/>
      <c r="N23" s="174"/>
      <c r="O23" s="174">
        <f>SUM(C23:N23)</f>
        <v>9930268</v>
      </c>
      <c r="P23" s="182">
        <f>+O23/O22</f>
        <v>1</v>
      </c>
      <c r="Q23" s="175">
        <v>456958000</v>
      </c>
      <c r="R23" s="174">
        <v>630190000</v>
      </c>
      <c r="S23" s="174">
        <v>-2056800</v>
      </c>
      <c r="T23" s="174">
        <v>-13749600</v>
      </c>
      <c r="U23" s="174">
        <v>0</v>
      </c>
      <c r="V23" s="174"/>
      <c r="W23" s="174"/>
      <c r="X23" s="174"/>
      <c r="Y23" s="174"/>
      <c r="Z23" s="174"/>
      <c r="AA23" s="174"/>
      <c r="AB23" s="174"/>
      <c r="AC23" s="174">
        <f>SUM(Q23:AB23)</f>
        <v>1071341600</v>
      </c>
      <c r="AD23" s="182">
        <f>+AC23/AC22</f>
        <v>0.90042696398721622</v>
      </c>
      <c r="AE23" s="3"/>
      <c r="AF23" s="3"/>
    </row>
    <row r="24" spans="1:41" ht="32.1" customHeight="1" x14ac:dyDescent="0.25">
      <c r="A24" s="305" t="s">
        <v>45</v>
      </c>
      <c r="B24" s="312"/>
      <c r="C24" s="175"/>
      <c r="D24" s="174">
        <v>9930268</v>
      </c>
      <c r="E24" s="174"/>
      <c r="F24" s="237">
        <v>-2864500</v>
      </c>
      <c r="G24" s="174"/>
      <c r="H24" s="174"/>
      <c r="I24" s="174"/>
      <c r="J24" s="174"/>
      <c r="K24" s="174">
        <v>2864500</v>
      </c>
      <c r="L24" s="174"/>
      <c r="M24" s="174"/>
      <c r="N24" s="174"/>
      <c r="O24" s="174">
        <f>SUM(C24:N24)</f>
        <v>9930268</v>
      </c>
      <c r="P24" s="180"/>
      <c r="Q24" s="175"/>
      <c r="R24" s="174">
        <v>3428000</v>
      </c>
      <c r="S24" s="174">
        <v>98520000</v>
      </c>
      <c r="T24" s="174">
        <v>98520000</v>
      </c>
      <c r="U24" s="174">
        <v>98520000</v>
      </c>
      <c r="V24" s="174">
        <v>111353388</v>
      </c>
      <c r="W24" s="174">
        <v>111353388</v>
      </c>
      <c r="X24" s="174">
        <v>111353388</v>
      </c>
      <c r="Y24" s="174">
        <v>111353388</v>
      </c>
      <c r="Z24" s="174">
        <v>111353388</v>
      </c>
      <c r="AA24" s="174">
        <v>111353388</v>
      </c>
      <c r="AB24" s="174">
        <v>222706774</v>
      </c>
      <c r="AC24" s="174">
        <f>SUM(Q24:AB24)</f>
        <v>1189815102</v>
      </c>
      <c r="AD24" s="182"/>
      <c r="AE24" s="3"/>
      <c r="AF24" s="3"/>
    </row>
    <row r="25" spans="1:41" ht="32.1" customHeight="1" thickBot="1" x14ac:dyDescent="0.3">
      <c r="A25" s="427" t="s">
        <v>46</v>
      </c>
      <c r="B25" s="428"/>
      <c r="C25" s="176">
        <v>9930268</v>
      </c>
      <c r="D25" s="177">
        <v>0</v>
      </c>
      <c r="E25" s="177"/>
      <c r="F25" s="177">
        <v>0</v>
      </c>
      <c r="G25" s="177"/>
      <c r="H25" s="177"/>
      <c r="I25" s="177"/>
      <c r="J25" s="177"/>
      <c r="K25" s="177"/>
      <c r="L25" s="177"/>
      <c r="M25" s="177"/>
      <c r="N25" s="177"/>
      <c r="O25" s="177">
        <f>SUM(C25:N25)</f>
        <v>9930268</v>
      </c>
      <c r="P25" s="181">
        <f>+O25/O24</f>
        <v>1</v>
      </c>
      <c r="Q25" s="176">
        <v>0</v>
      </c>
      <c r="R25" s="177">
        <v>4235702</v>
      </c>
      <c r="S25" s="177">
        <v>79041400</v>
      </c>
      <c r="T25" s="177">
        <v>103867067</v>
      </c>
      <c r="U25" s="177">
        <v>98520000</v>
      </c>
      <c r="V25" s="177">
        <v>98520000</v>
      </c>
      <c r="W25" s="177">
        <v>98520000</v>
      </c>
      <c r="X25" s="177"/>
      <c r="Y25" s="177"/>
      <c r="Z25" s="177"/>
      <c r="AA25" s="177"/>
      <c r="AB25" s="177"/>
      <c r="AC25" s="177">
        <f>SUM(Q25:AB25)</f>
        <v>482704169</v>
      </c>
      <c r="AD25" s="183">
        <f>+AC25/AC24</f>
        <v>0.40569679119773017</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3.950000000000003" customHeight="1" x14ac:dyDescent="0.25">
      <c r="A27" s="404" t="s">
        <v>47</v>
      </c>
      <c r="B27" s="405"/>
      <c r="C27" s="406"/>
      <c r="D27" s="406"/>
      <c r="E27" s="406"/>
      <c r="F27" s="406"/>
      <c r="G27" s="406"/>
      <c r="H27" s="406"/>
      <c r="I27" s="406"/>
      <c r="J27" s="406"/>
      <c r="K27" s="406"/>
      <c r="L27" s="406"/>
      <c r="M27" s="406"/>
      <c r="N27" s="406"/>
      <c r="O27" s="406"/>
      <c r="P27" s="406"/>
      <c r="Q27" s="406"/>
      <c r="R27" s="406"/>
      <c r="S27" s="406"/>
      <c r="T27" s="406"/>
      <c r="U27" s="406"/>
      <c r="V27" s="406"/>
      <c r="W27" s="406"/>
      <c r="X27" s="406"/>
      <c r="Y27" s="406"/>
      <c r="Z27" s="406"/>
      <c r="AA27" s="406"/>
      <c r="AB27" s="406"/>
      <c r="AC27" s="406"/>
      <c r="AD27" s="407"/>
    </row>
    <row r="28" spans="1:41" ht="15" customHeight="1" x14ac:dyDescent="0.25">
      <c r="A28" s="386" t="s">
        <v>48</v>
      </c>
      <c r="B28" s="388" t="s">
        <v>49</v>
      </c>
      <c r="C28" s="389"/>
      <c r="D28" s="312" t="s">
        <v>50</v>
      </c>
      <c r="E28" s="313"/>
      <c r="F28" s="313"/>
      <c r="G28" s="313"/>
      <c r="H28" s="313"/>
      <c r="I28" s="313"/>
      <c r="J28" s="313"/>
      <c r="K28" s="313"/>
      <c r="L28" s="313"/>
      <c r="M28" s="313"/>
      <c r="N28" s="313"/>
      <c r="O28" s="315"/>
      <c r="P28" s="335" t="s">
        <v>41</v>
      </c>
      <c r="Q28" s="335" t="s">
        <v>51</v>
      </c>
      <c r="R28" s="335"/>
      <c r="S28" s="335"/>
      <c r="T28" s="335"/>
      <c r="U28" s="335"/>
      <c r="V28" s="335"/>
      <c r="W28" s="335"/>
      <c r="X28" s="335"/>
      <c r="Y28" s="335"/>
      <c r="Z28" s="335"/>
      <c r="AA28" s="335"/>
      <c r="AB28" s="335"/>
      <c r="AC28" s="335"/>
      <c r="AD28" s="337"/>
    </row>
    <row r="29" spans="1:41" ht="27" customHeight="1" x14ac:dyDescent="0.25">
      <c r="A29" s="387"/>
      <c r="B29" s="390"/>
      <c r="C29" s="391"/>
      <c r="D29" s="88" t="s">
        <v>30</v>
      </c>
      <c r="E29" s="88" t="s">
        <v>31</v>
      </c>
      <c r="F29" s="88" t="s">
        <v>32</v>
      </c>
      <c r="G29" s="88" t="s">
        <v>33</v>
      </c>
      <c r="H29" s="88" t="s">
        <v>8</v>
      </c>
      <c r="I29" s="88" t="s">
        <v>34</v>
      </c>
      <c r="J29" s="88" t="s">
        <v>35</v>
      </c>
      <c r="K29" s="88" t="s">
        <v>36</v>
      </c>
      <c r="L29" s="88" t="s">
        <v>37</v>
      </c>
      <c r="M29" s="88" t="s">
        <v>38</v>
      </c>
      <c r="N29" s="88" t="s">
        <v>39</v>
      </c>
      <c r="O29" s="88" t="s">
        <v>40</v>
      </c>
      <c r="P29" s="315"/>
      <c r="Q29" s="335"/>
      <c r="R29" s="335"/>
      <c r="S29" s="335"/>
      <c r="T29" s="335"/>
      <c r="U29" s="335"/>
      <c r="V29" s="335"/>
      <c r="W29" s="335"/>
      <c r="X29" s="335"/>
      <c r="Y29" s="335"/>
      <c r="Z29" s="335"/>
      <c r="AA29" s="335"/>
      <c r="AB29" s="335"/>
      <c r="AC29" s="335"/>
      <c r="AD29" s="337"/>
    </row>
    <row r="30" spans="1:41" ht="42" customHeight="1" thickBot="1" x14ac:dyDescent="0.3">
      <c r="A30" s="85" t="s">
        <v>142</v>
      </c>
      <c r="B30" s="331"/>
      <c r="C30" s="332"/>
      <c r="D30" s="89"/>
      <c r="E30" s="89"/>
      <c r="F30" s="89"/>
      <c r="G30" s="89"/>
      <c r="H30" s="89"/>
      <c r="I30" s="89"/>
      <c r="J30" s="89"/>
      <c r="K30" s="89"/>
      <c r="L30" s="89"/>
      <c r="M30" s="89"/>
      <c r="N30" s="89"/>
      <c r="O30" s="89"/>
      <c r="P30" s="86">
        <f>SUM(D30:O30)</f>
        <v>0</v>
      </c>
      <c r="Q30" s="333"/>
      <c r="R30" s="333"/>
      <c r="S30" s="333"/>
      <c r="T30" s="333"/>
      <c r="U30" s="333"/>
      <c r="V30" s="333"/>
      <c r="W30" s="333"/>
      <c r="X30" s="333"/>
      <c r="Y30" s="333"/>
      <c r="Z30" s="333"/>
      <c r="AA30" s="333"/>
      <c r="AB30" s="333"/>
      <c r="AC30" s="333"/>
      <c r="AD30" s="334"/>
    </row>
    <row r="31" spans="1:41" ht="45" customHeight="1" x14ac:dyDescent="0.25">
      <c r="A31" s="338" t="s">
        <v>52</v>
      </c>
      <c r="B31" s="339"/>
      <c r="C31" s="339"/>
      <c r="D31" s="339"/>
      <c r="E31" s="339"/>
      <c r="F31" s="339"/>
      <c r="G31" s="339"/>
      <c r="H31" s="339"/>
      <c r="I31" s="339"/>
      <c r="J31" s="339"/>
      <c r="K31" s="339"/>
      <c r="L31" s="339"/>
      <c r="M31" s="339"/>
      <c r="N31" s="339"/>
      <c r="O31" s="339"/>
      <c r="P31" s="339"/>
      <c r="Q31" s="339"/>
      <c r="R31" s="339"/>
      <c r="S31" s="339"/>
      <c r="T31" s="339"/>
      <c r="U31" s="339"/>
      <c r="V31" s="339"/>
      <c r="W31" s="339"/>
      <c r="X31" s="339"/>
      <c r="Y31" s="339"/>
      <c r="Z31" s="339"/>
      <c r="AA31" s="339"/>
      <c r="AB31" s="339"/>
      <c r="AC31" s="339"/>
      <c r="AD31" s="340"/>
    </row>
    <row r="32" spans="1:41" ht="23.1" customHeight="1" x14ac:dyDescent="0.25">
      <c r="A32" s="305" t="s">
        <v>53</v>
      </c>
      <c r="B32" s="335" t="s">
        <v>54</v>
      </c>
      <c r="C32" s="335" t="s">
        <v>49</v>
      </c>
      <c r="D32" s="335" t="s">
        <v>55</v>
      </c>
      <c r="E32" s="335"/>
      <c r="F32" s="335"/>
      <c r="G32" s="335"/>
      <c r="H32" s="335"/>
      <c r="I32" s="335"/>
      <c r="J32" s="335"/>
      <c r="K32" s="335"/>
      <c r="L32" s="335"/>
      <c r="M32" s="335"/>
      <c r="N32" s="335"/>
      <c r="O32" s="335"/>
      <c r="P32" s="335"/>
      <c r="Q32" s="335" t="s">
        <v>56</v>
      </c>
      <c r="R32" s="335"/>
      <c r="S32" s="335"/>
      <c r="T32" s="335"/>
      <c r="U32" s="335"/>
      <c r="V32" s="335"/>
      <c r="W32" s="335"/>
      <c r="X32" s="335"/>
      <c r="Y32" s="335"/>
      <c r="Z32" s="335"/>
      <c r="AA32" s="335"/>
      <c r="AB32" s="335"/>
      <c r="AC32" s="335"/>
      <c r="AD32" s="337"/>
      <c r="AG32" s="87"/>
      <c r="AH32" s="87"/>
      <c r="AI32" s="87"/>
      <c r="AJ32" s="87"/>
      <c r="AK32" s="87"/>
      <c r="AL32" s="87"/>
      <c r="AM32" s="87"/>
      <c r="AN32" s="87"/>
      <c r="AO32" s="87"/>
    </row>
    <row r="33" spans="1:41" ht="27" customHeight="1" x14ac:dyDescent="0.25">
      <c r="A33" s="305"/>
      <c r="B33" s="335"/>
      <c r="C33" s="336"/>
      <c r="D33" s="88" t="s">
        <v>30</v>
      </c>
      <c r="E33" s="88" t="s">
        <v>31</v>
      </c>
      <c r="F33" s="88" t="s">
        <v>32</v>
      </c>
      <c r="G33" s="88" t="s">
        <v>33</v>
      </c>
      <c r="H33" s="88" t="s">
        <v>8</v>
      </c>
      <c r="I33" s="88" t="s">
        <v>34</v>
      </c>
      <c r="J33" s="88" t="s">
        <v>35</v>
      </c>
      <c r="K33" s="88" t="s">
        <v>36</v>
      </c>
      <c r="L33" s="88" t="s">
        <v>37</v>
      </c>
      <c r="M33" s="88" t="s">
        <v>38</v>
      </c>
      <c r="N33" s="88" t="s">
        <v>39</v>
      </c>
      <c r="O33" s="88" t="s">
        <v>40</v>
      </c>
      <c r="P33" s="88" t="s">
        <v>41</v>
      </c>
      <c r="Q33" s="312" t="s">
        <v>57</v>
      </c>
      <c r="R33" s="313"/>
      <c r="S33" s="313"/>
      <c r="T33" s="315"/>
      <c r="U33" s="312" t="s">
        <v>58</v>
      </c>
      <c r="V33" s="313"/>
      <c r="W33" s="313"/>
      <c r="X33" s="315"/>
      <c r="Y33" s="312" t="s">
        <v>59</v>
      </c>
      <c r="Z33" s="313"/>
      <c r="AA33" s="315"/>
      <c r="AB33" s="312" t="s">
        <v>60</v>
      </c>
      <c r="AC33" s="313"/>
      <c r="AD33" s="314"/>
      <c r="AG33" s="87"/>
      <c r="AH33" s="87"/>
      <c r="AI33" s="87"/>
      <c r="AJ33" s="87"/>
      <c r="AK33" s="87"/>
      <c r="AL33" s="87"/>
      <c r="AM33" s="87"/>
      <c r="AN33" s="87"/>
      <c r="AO33" s="87"/>
    </row>
    <row r="34" spans="1:41" ht="170.25" customHeight="1" x14ac:dyDescent="0.25">
      <c r="A34" s="316" t="s">
        <v>142</v>
      </c>
      <c r="B34" s="318">
        <v>0.1</v>
      </c>
      <c r="C34" s="90" t="s">
        <v>61</v>
      </c>
      <c r="D34" s="89">
        <v>90</v>
      </c>
      <c r="E34" s="89">
        <v>276</v>
      </c>
      <c r="F34" s="89">
        <v>276</v>
      </c>
      <c r="G34" s="89">
        <v>276</v>
      </c>
      <c r="H34" s="89">
        <v>276</v>
      </c>
      <c r="I34" s="89">
        <v>276</v>
      </c>
      <c r="J34" s="89">
        <v>276</v>
      </c>
      <c r="K34" s="89">
        <v>276</v>
      </c>
      <c r="L34" s="89">
        <v>276</v>
      </c>
      <c r="M34" s="89">
        <v>276</v>
      </c>
      <c r="N34" s="89">
        <v>276</v>
      </c>
      <c r="O34" s="89">
        <v>276</v>
      </c>
      <c r="P34" s="202">
        <f>SUM(D34:O34)</f>
        <v>3126</v>
      </c>
      <c r="Q34" s="533" t="s">
        <v>705</v>
      </c>
      <c r="R34" s="534"/>
      <c r="S34" s="534"/>
      <c r="T34" s="535"/>
      <c r="U34" s="533" t="s">
        <v>706</v>
      </c>
      <c r="V34" s="534"/>
      <c r="W34" s="534"/>
      <c r="X34" s="535"/>
      <c r="Y34" s="533" t="s">
        <v>707</v>
      </c>
      <c r="Z34" s="534"/>
      <c r="AA34" s="535"/>
      <c r="AB34" s="527" t="s">
        <v>143</v>
      </c>
      <c r="AC34" s="528"/>
      <c r="AD34" s="536"/>
      <c r="AG34" s="87"/>
      <c r="AH34" s="87"/>
      <c r="AI34" s="87"/>
      <c r="AJ34" s="87"/>
      <c r="AK34" s="87"/>
      <c r="AL34" s="87"/>
      <c r="AM34" s="87"/>
      <c r="AN34" s="87"/>
      <c r="AO34" s="87"/>
    </row>
    <row r="35" spans="1:41" ht="170.25" customHeight="1" thickBot="1" x14ac:dyDescent="0.3">
      <c r="A35" s="317"/>
      <c r="B35" s="319"/>
      <c r="C35" s="91" t="s">
        <v>64</v>
      </c>
      <c r="D35" s="223">
        <v>26</v>
      </c>
      <c r="E35" s="223">
        <v>314</v>
      </c>
      <c r="F35" s="223">
        <v>401</v>
      </c>
      <c r="G35" s="223">
        <v>418</v>
      </c>
      <c r="H35" s="223">
        <v>474</v>
      </c>
      <c r="I35" s="223">
        <v>416</v>
      </c>
      <c r="J35" s="223">
        <v>461</v>
      </c>
      <c r="K35" s="223"/>
      <c r="L35" s="223"/>
      <c r="M35" s="223"/>
      <c r="N35" s="223"/>
      <c r="O35" s="223"/>
      <c r="P35" s="224">
        <f>SUM(D35:O35)</f>
        <v>2510</v>
      </c>
      <c r="Q35" s="530"/>
      <c r="R35" s="531"/>
      <c r="S35" s="531"/>
      <c r="T35" s="532"/>
      <c r="U35" s="530"/>
      <c r="V35" s="531"/>
      <c r="W35" s="531"/>
      <c r="X35" s="532"/>
      <c r="Y35" s="530"/>
      <c r="Z35" s="531"/>
      <c r="AA35" s="532"/>
      <c r="AB35" s="530"/>
      <c r="AC35" s="531"/>
      <c r="AD35" s="537"/>
      <c r="AE35" s="49"/>
      <c r="AG35" s="87"/>
      <c r="AH35" s="87"/>
      <c r="AI35" s="87"/>
      <c r="AJ35" s="87"/>
      <c r="AK35" s="87"/>
      <c r="AL35" s="87"/>
      <c r="AM35" s="87"/>
      <c r="AN35" s="87"/>
      <c r="AO35" s="87"/>
    </row>
    <row r="36" spans="1:41" ht="26.1" customHeight="1" x14ac:dyDescent="0.25">
      <c r="A36" s="304" t="s">
        <v>65</v>
      </c>
      <c r="B36" s="306" t="s">
        <v>66</v>
      </c>
      <c r="C36" s="308" t="s">
        <v>67</v>
      </c>
      <c r="D36" s="308"/>
      <c r="E36" s="308"/>
      <c r="F36" s="308"/>
      <c r="G36" s="308"/>
      <c r="H36" s="308"/>
      <c r="I36" s="308"/>
      <c r="J36" s="308"/>
      <c r="K36" s="308"/>
      <c r="L36" s="308"/>
      <c r="M36" s="308"/>
      <c r="N36" s="308"/>
      <c r="O36" s="308"/>
      <c r="P36" s="308"/>
      <c r="Q36" s="309" t="s">
        <v>68</v>
      </c>
      <c r="R36" s="310"/>
      <c r="S36" s="310"/>
      <c r="T36" s="310"/>
      <c r="U36" s="310"/>
      <c r="V36" s="310"/>
      <c r="W36" s="310"/>
      <c r="X36" s="310"/>
      <c r="Y36" s="310"/>
      <c r="Z36" s="310"/>
      <c r="AA36" s="310"/>
      <c r="AB36" s="310"/>
      <c r="AC36" s="310"/>
      <c r="AD36" s="311"/>
      <c r="AG36" s="87"/>
      <c r="AH36" s="87"/>
      <c r="AI36" s="87"/>
      <c r="AJ36" s="87"/>
      <c r="AK36" s="87"/>
      <c r="AL36" s="87"/>
      <c r="AM36" s="87"/>
      <c r="AN36" s="87"/>
      <c r="AO36" s="87"/>
    </row>
    <row r="37" spans="1:41" ht="26.1" customHeight="1" x14ac:dyDescent="0.25">
      <c r="A37" s="305"/>
      <c r="B37" s="307"/>
      <c r="C37" s="88" t="s">
        <v>69</v>
      </c>
      <c r="D37" s="88" t="s">
        <v>70</v>
      </c>
      <c r="E37" s="88" t="s">
        <v>71</v>
      </c>
      <c r="F37" s="88" t="s">
        <v>72</v>
      </c>
      <c r="G37" s="88" t="s">
        <v>73</v>
      </c>
      <c r="H37" s="88" t="s">
        <v>74</v>
      </c>
      <c r="I37" s="88" t="s">
        <v>75</v>
      </c>
      <c r="J37" s="88" t="s">
        <v>76</v>
      </c>
      <c r="K37" s="88" t="s">
        <v>77</v>
      </c>
      <c r="L37" s="88" t="s">
        <v>78</v>
      </c>
      <c r="M37" s="88" t="s">
        <v>79</v>
      </c>
      <c r="N37" s="88" t="s">
        <v>80</v>
      </c>
      <c r="O37" s="88" t="s">
        <v>81</v>
      </c>
      <c r="P37" s="88" t="s">
        <v>82</v>
      </c>
      <c r="Q37" s="312" t="s">
        <v>83</v>
      </c>
      <c r="R37" s="313"/>
      <c r="S37" s="313"/>
      <c r="T37" s="313"/>
      <c r="U37" s="313"/>
      <c r="V37" s="313"/>
      <c r="W37" s="313"/>
      <c r="X37" s="313"/>
      <c r="Y37" s="313"/>
      <c r="Z37" s="313"/>
      <c r="AA37" s="313"/>
      <c r="AB37" s="313"/>
      <c r="AC37" s="313"/>
      <c r="AD37" s="314"/>
      <c r="AG37" s="94"/>
      <c r="AH37" s="94"/>
      <c r="AI37" s="94"/>
      <c r="AJ37" s="94"/>
      <c r="AK37" s="94"/>
      <c r="AL37" s="94"/>
      <c r="AM37" s="94"/>
      <c r="AN37" s="94"/>
      <c r="AO37" s="94"/>
    </row>
    <row r="38" spans="1:41" ht="91.5" customHeight="1" x14ac:dyDescent="0.25">
      <c r="A38" s="286" t="s">
        <v>144</v>
      </c>
      <c r="B38" s="298">
        <v>0.04</v>
      </c>
      <c r="C38" s="90" t="s">
        <v>61</v>
      </c>
      <c r="D38" s="203">
        <v>0</v>
      </c>
      <c r="E38" s="203">
        <v>9.0999999999999998E-2</v>
      </c>
      <c r="F38" s="203">
        <v>9.0999999999999998E-2</v>
      </c>
      <c r="G38" s="203">
        <v>9.0999999999999998E-2</v>
      </c>
      <c r="H38" s="203">
        <v>9.0999999999999998E-2</v>
      </c>
      <c r="I38" s="203">
        <v>9.0999999999999998E-2</v>
      </c>
      <c r="J38" s="203">
        <v>9.0999999999999998E-2</v>
      </c>
      <c r="K38" s="203">
        <v>9.0999999999999998E-2</v>
      </c>
      <c r="L38" s="203">
        <v>9.0999999999999998E-2</v>
      </c>
      <c r="M38" s="203">
        <v>9.0999999999999998E-2</v>
      </c>
      <c r="N38" s="203">
        <v>9.0999999999999998E-2</v>
      </c>
      <c r="O38" s="203">
        <v>0.09</v>
      </c>
      <c r="P38" s="96">
        <f t="shared" ref="P38:P43" si="0">SUM(D38:O38)</f>
        <v>0.99999999999999978</v>
      </c>
      <c r="Q38" s="546" t="s">
        <v>764</v>
      </c>
      <c r="R38" s="547"/>
      <c r="S38" s="547"/>
      <c r="T38" s="547"/>
      <c r="U38" s="547"/>
      <c r="V38" s="547"/>
      <c r="W38" s="547"/>
      <c r="X38" s="547"/>
      <c r="Y38" s="547"/>
      <c r="Z38" s="547"/>
      <c r="AA38" s="547"/>
      <c r="AB38" s="547"/>
      <c r="AC38" s="547"/>
      <c r="AD38" s="548"/>
      <c r="AE38" s="97"/>
      <c r="AG38" s="98"/>
      <c r="AH38" s="98"/>
      <c r="AI38" s="98"/>
      <c r="AJ38" s="98"/>
      <c r="AK38" s="98"/>
      <c r="AL38" s="98"/>
      <c r="AM38" s="98"/>
      <c r="AN38" s="98"/>
      <c r="AO38" s="98"/>
    </row>
    <row r="39" spans="1:41" ht="91.5" customHeight="1" x14ac:dyDescent="0.25">
      <c r="A39" s="296"/>
      <c r="B39" s="299"/>
      <c r="C39" s="99" t="s">
        <v>64</v>
      </c>
      <c r="D39" s="212">
        <v>0</v>
      </c>
      <c r="E39" s="212">
        <v>9.0999999999999998E-2</v>
      </c>
      <c r="F39" s="212">
        <v>9.0999999999999998E-2</v>
      </c>
      <c r="G39" s="212">
        <v>9.0999999999999998E-2</v>
      </c>
      <c r="H39" s="212">
        <v>9.0999999999999998E-2</v>
      </c>
      <c r="I39" s="212">
        <v>9.0999999999999998E-2</v>
      </c>
      <c r="J39" s="212">
        <v>9.0999999999999998E-2</v>
      </c>
      <c r="K39" s="212"/>
      <c r="L39" s="212"/>
      <c r="M39" s="212"/>
      <c r="N39" s="212"/>
      <c r="O39" s="212"/>
      <c r="P39" s="219">
        <f t="shared" si="0"/>
        <v>0.54599999999999993</v>
      </c>
      <c r="Q39" s="552"/>
      <c r="R39" s="553"/>
      <c r="S39" s="553"/>
      <c r="T39" s="553"/>
      <c r="U39" s="553"/>
      <c r="V39" s="553"/>
      <c r="W39" s="553"/>
      <c r="X39" s="553"/>
      <c r="Y39" s="553"/>
      <c r="Z39" s="553"/>
      <c r="AA39" s="553"/>
      <c r="AB39" s="553"/>
      <c r="AC39" s="553"/>
      <c r="AD39" s="554"/>
      <c r="AE39" s="97"/>
    </row>
    <row r="40" spans="1:41" ht="111" customHeight="1" x14ac:dyDescent="0.25">
      <c r="A40" s="286" t="s">
        <v>145</v>
      </c>
      <c r="B40" s="288">
        <v>0.03</v>
      </c>
      <c r="C40" s="102" t="s">
        <v>61</v>
      </c>
      <c r="D40" s="205">
        <v>0</v>
      </c>
      <c r="E40" s="205">
        <v>9.0999999999999998E-2</v>
      </c>
      <c r="F40" s="205">
        <v>9.0999999999999998E-2</v>
      </c>
      <c r="G40" s="205">
        <v>9.0999999999999998E-2</v>
      </c>
      <c r="H40" s="205">
        <v>9.0999999999999998E-2</v>
      </c>
      <c r="I40" s="205">
        <v>9.0999999999999998E-2</v>
      </c>
      <c r="J40" s="205">
        <v>9.0999999999999998E-2</v>
      </c>
      <c r="K40" s="205">
        <v>9.0999999999999998E-2</v>
      </c>
      <c r="L40" s="205">
        <v>9.0999999999999998E-2</v>
      </c>
      <c r="M40" s="205">
        <v>9.0999999999999998E-2</v>
      </c>
      <c r="N40" s="205">
        <v>9.0999999999999998E-2</v>
      </c>
      <c r="O40" s="205">
        <v>0.09</v>
      </c>
      <c r="P40" s="101">
        <f t="shared" si="0"/>
        <v>0.99999999999999978</v>
      </c>
      <c r="Q40" s="546" t="s">
        <v>708</v>
      </c>
      <c r="R40" s="547"/>
      <c r="S40" s="547"/>
      <c r="T40" s="547"/>
      <c r="U40" s="547"/>
      <c r="V40" s="547"/>
      <c r="W40" s="547"/>
      <c r="X40" s="547"/>
      <c r="Y40" s="547"/>
      <c r="Z40" s="547"/>
      <c r="AA40" s="547"/>
      <c r="AB40" s="547"/>
      <c r="AC40" s="547"/>
      <c r="AD40" s="548"/>
      <c r="AE40" s="97"/>
    </row>
    <row r="41" spans="1:41" ht="111" customHeight="1" x14ac:dyDescent="0.25">
      <c r="A41" s="296"/>
      <c r="B41" s="299"/>
      <c r="C41" s="99" t="s">
        <v>64</v>
      </c>
      <c r="D41" s="212">
        <v>0</v>
      </c>
      <c r="E41" s="212">
        <v>9.0999999999999998E-2</v>
      </c>
      <c r="F41" s="212">
        <v>9.0999999999999998E-2</v>
      </c>
      <c r="G41" s="212">
        <v>9.0999999999999998E-2</v>
      </c>
      <c r="H41" s="212">
        <v>9.0999999999999998E-2</v>
      </c>
      <c r="I41" s="212">
        <v>9.0999999999999998E-2</v>
      </c>
      <c r="J41" s="212">
        <v>9.0999999999999998E-2</v>
      </c>
      <c r="K41" s="212"/>
      <c r="L41" s="212"/>
      <c r="M41" s="212"/>
      <c r="N41" s="212"/>
      <c r="O41" s="212"/>
      <c r="P41" s="219">
        <f t="shared" si="0"/>
        <v>0.54599999999999993</v>
      </c>
      <c r="Q41" s="565"/>
      <c r="R41" s="566"/>
      <c r="S41" s="566"/>
      <c r="T41" s="566"/>
      <c r="U41" s="566"/>
      <c r="V41" s="566"/>
      <c r="W41" s="566"/>
      <c r="X41" s="566"/>
      <c r="Y41" s="566"/>
      <c r="Z41" s="566"/>
      <c r="AA41" s="566"/>
      <c r="AB41" s="566"/>
      <c r="AC41" s="566"/>
      <c r="AD41" s="567"/>
      <c r="AE41" s="97"/>
    </row>
    <row r="42" spans="1:41" ht="91.5" customHeight="1" x14ac:dyDescent="0.25">
      <c r="A42" s="286" t="s">
        <v>146</v>
      </c>
      <c r="B42" s="288">
        <v>0.03</v>
      </c>
      <c r="C42" s="102" t="s">
        <v>61</v>
      </c>
      <c r="D42" s="205">
        <v>0</v>
      </c>
      <c r="E42" s="205">
        <v>9.0999999999999998E-2</v>
      </c>
      <c r="F42" s="205">
        <v>9.0999999999999998E-2</v>
      </c>
      <c r="G42" s="205">
        <v>9.0999999999999998E-2</v>
      </c>
      <c r="H42" s="205">
        <v>9.0999999999999998E-2</v>
      </c>
      <c r="I42" s="205">
        <v>9.0999999999999998E-2</v>
      </c>
      <c r="J42" s="205">
        <v>9.0999999999999998E-2</v>
      </c>
      <c r="K42" s="205">
        <v>9.0999999999999998E-2</v>
      </c>
      <c r="L42" s="205">
        <v>9.0999999999999998E-2</v>
      </c>
      <c r="M42" s="205">
        <v>9.0999999999999998E-2</v>
      </c>
      <c r="N42" s="205">
        <v>9.0999999999999998E-2</v>
      </c>
      <c r="O42" s="205">
        <v>0.09</v>
      </c>
      <c r="P42" s="101">
        <f t="shared" si="0"/>
        <v>0.99999999999999978</v>
      </c>
      <c r="Q42" s="546" t="s">
        <v>709</v>
      </c>
      <c r="R42" s="547"/>
      <c r="S42" s="547"/>
      <c r="T42" s="547"/>
      <c r="U42" s="547"/>
      <c r="V42" s="547"/>
      <c r="W42" s="547"/>
      <c r="X42" s="547"/>
      <c r="Y42" s="547"/>
      <c r="Z42" s="547"/>
      <c r="AA42" s="547"/>
      <c r="AB42" s="547"/>
      <c r="AC42" s="547"/>
      <c r="AD42" s="548"/>
      <c r="AE42" s="97"/>
    </row>
    <row r="43" spans="1:41" ht="91.5" customHeight="1" thickBot="1" x14ac:dyDescent="0.3">
      <c r="A43" s="287"/>
      <c r="B43" s="289"/>
      <c r="C43" s="91" t="s">
        <v>64</v>
      </c>
      <c r="D43" s="214">
        <v>0</v>
      </c>
      <c r="E43" s="214">
        <v>9.0999999999999998E-2</v>
      </c>
      <c r="F43" s="214">
        <v>9.0999999999999998E-2</v>
      </c>
      <c r="G43" s="214">
        <v>9.0999999999999998E-2</v>
      </c>
      <c r="H43" s="214">
        <v>9.0999999999999998E-2</v>
      </c>
      <c r="I43" s="214">
        <v>9.0999999999999998E-2</v>
      </c>
      <c r="J43" s="214">
        <v>9.0999999999999998E-2</v>
      </c>
      <c r="K43" s="214"/>
      <c r="L43" s="214"/>
      <c r="M43" s="214"/>
      <c r="N43" s="214"/>
      <c r="O43" s="214"/>
      <c r="P43" s="220">
        <f t="shared" si="0"/>
        <v>0.54599999999999993</v>
      </c>
      <c r="Q43" s="549"/>
      <c r="R43" s="550"/>
      <c r="S43" s="550"/>
      <c r="T43" s="550"/>
      <c r="U43" s="550"/>
      <c r="V43" s="550"/>
      <c r="W43" s="550"/>
      <c r="X43" s="550"/>
      <c r="Y43" s="550"/>
      <c r="Z43" s="550"/>
      <c r="AA43" s="550"/>
      <c r="AB43" s="550"/>
      <c r="AC43" s="550"/>
      <c r="AD43" s="551"/>
      <c r="AE43" s="97"/>
    </row>
  </sheetData>
  <mergeCells count="79">
    <mergeCell ref="A19:AD19"/>
    <mergeCell ref="C20:P20"/>
    <mergeCell ref="M8:N8"/>
    <mergeCell ref="O8:P8"/>
    <mergeCell ref="AB1:AD1"/>
    <mergeCell ref="B2:AA2"/>
    <mergeCell ref="AB2:AD2"/>
    <mergeCell ref="B3:AA4"/>
    <mergeCell ref="AB3:AD3"/>
    <mergeCell ref="AB4:AD4"/>
    <mergeCell ref="A1:A4"/>
    <mergeCell ref="B1:AA1"/>
    <mergeCell ref="K7:L9"/>
    <mergeCell ref="M7:N7"/>
    <mergeCell ref="O7:P7"/>
    <mergeCell ref="I7:J9"/>
    <mergeCell ref="M9:N9"/>
    <mergeCell ref="O9:P9"/>
    <mergeCell ref="A11:B13"/>
    <mergeCell ref="C11:AD13"/>
    <mergeCell ref="A7:B9"/>
    <mergeCell ref="C7:C9"/>
    <mergeCell ref="D7:H9"/>
    <mergeCell ref="AC17:AD17"/>
    <mergeCell ref="A15:B15"/>
    <mergeCell ref="C15:K15"/>
    <mergeCell ref="L15:Q15"/>
    <mergeCell ref="R15:X15"/>
    <mergeCell ref="Y15:Z15"/>
    <mergeCell ref="AA15:AD15"/>
    <mergeCell ref="C16:AB16"/>
    <mergeCell ref="A17:B17"/>
    <mergeCell ref="C17:Q17"/>
    <mergeCell ref="R17:V17"/>
    <mergeCell ref="W17:X17"/>
    <mergeCell ref="Y17:AB17"/>
    <mergeCell ref="B30:C30"/>
    <mergeCell ref="Q30:AD30"/>
    <mergeCell ref="Q20:AD20"/>
    <mergeCell ref="A22:B22"/>
    <mergeCell ref="A23:B23"/>
    <mergeCell ref="A24:B24"/>
    <mergeCell ref="A25:B25"/>
    <mergeCell ref="A27:AD27"/>
    <mergeCell ref="A28:A29"/>
    <mergeCell ref="B28:C29"/>
    <mergeCell ref="D28:O28"/>
    <mergeCell ref="P28:P29"/>
    <mergeCell ref="Q28:AD29"/>
    <mergeCell ref="A31:AD31"/>
    <mergeCell ref="A32:A33"/>
    <mergeCell ref="B32:B33"/>
    <mergeCell ref="C32:C33"/>
    <mergeCell ref="D32:P32"/>
    <mergeCell ref="Q32:AD32"/>
    <mergeCell ref="Y33:AA33"/>
    <mergeCell ref="AB33:AD33"/>
    <mergeCell ref="U33:X33"/>
    <mergeCell ref="A34:A35"/>
    <mergeCell ref="B34:B35"/>
    <mergeCell ref="Q33:T33"/>
    <mergeCell ref="Q34:T35"/>
    <mergeCell ref="A36:A37"/>
    <mergeCell ref="B36:B37"/>
    <mergeCell ref="C36:P36"/>
    <mergeCell ref="Q36:AD36"/>
    <mergeCell ref="Q37:AD37"/>
    <mergeCell ref="U34:X35"/>
    <mergeCell ref="Y34:AA35"/>
    <mergeCell ref="AB34:AD35"/>
    <mergeCell ref="A42:A43"/>
    <mergeCell ref="B42:B43"/>
    <mergeCell ref="Q42:AD43"/>
    <mergeCell ref="A38:A39"/>
    <mergeCell ref="B38:B39"/>
    <mergeCell ref="Q38:AD39"/>
    <mergeCell ref="A40:A41"/>
    <mergeCell ref="B40:B41"/>
    <mergeCell ref="Q40:AD41"/>
  </mergeCells>
  <dataValidations count="3">
    <dataValidation type="textLength" operator="lessThanOrEqual" allowBlank="1" showInputMessage="1" showErrorMessage="1" errorTitle="Máximo 2.000 caracteres" error="Máximo 2.000 caracteres" sqref="AB34 Y34 Q34 U34 Q38:AD43" xr:uid="{00000000-0002-0000-0900-000000000000}">
      <formula1>2000</formula1>
    </dataValidation>
    <dataValidation type="textLength" operator="lessThanOrEqual" allowBlank="1" showInputMessage="1" showErrorMessage="1" errorTitle="Máximo 2.000 caracteres" error="Máximo 2.000 caracteres" promptTitle="2.000 caracteres" sqref="Q30:AD30" xr:uid="{00000000-0002-0000-0900-000001000000}">
      <formula1>2000</formula1>
    </dataValidation>
    <dataValidation type="list" allowBlank="1" showInputMessage="1" showErrorMessage="1" sqref="C7:C9" xr:uid="{00000000-0002-0000-0900-000002000000}">
      <formula1>$C$21:$N$21</formula1>
    </dataValidation>
  </dataValidations>
  <pageMargins left="0.25" right="0.25" top="0.75" bottom="0.75" header="0.3" footer="0.3"/>
  <pageSetup scale="22" orientation="landscape"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39997558519241921"/>
    <pageSetUpPr fitToPage="1"/>
  </sheetPr>
  <dimension ref="A1:AZ63"/>
  <sheetViews>
    <sheetView topLeftCell="AS45" zoomScale="70" zoomScaleNormal="70" workbookViewId="0">
      <selection activeCell="AZ44" sqref="AZ44"/>
    </sheetView>
  </sheetViews>
  <sheetFormatPr baseColWidth="10" defaultColWidth="10.85546875" defaultRowHeight="15" x14ac:dyDescent="0.25"/>
  <cols>
    <col min="1" max="1" width="20" style="108" bestFit="1" customWidth="1"/>
    <col min="2" max="2" width="20.7109375" style="108" bestFit="1" customWidth="1"/>
    <col min="3" max="3" width="22.5703125" style="108" bestFit="1" customWidth="1"/>
    <col min="4" max="4" width="15.5703125" style="108" bestFit="1" customWidth="1"/>
    <col min="5" max="5" width="20.28515625" style="108" bestFit="1" customWidth="1"/>
    <col min="6" max="6" width="14.85546875" style="108" customWidth="1"/>
    <col min="7" max="7" width="20.5703125" style="108" customWidth="1"/>
    <col min="8" max="8" width="23.85546875" style="108" customWidth="1"/>
    <col min="9" max="10" width="29.28515625" style="108" customWidth="1"/>
    <col min="11" max="11" width="16.85546875" style="108" customWidth="1"/>
    <col min="12" max="13" width="15.28515625" style="108" customWidth="1"/>
    <col min="14" max="14" width="30.42578125" style="108" customWidth="1"/>
    <col min="15" max="19" width="8.7109375" style="108" customWidth="1"/>
    <col min="20" max="20" width="22.28515625" style="108" customWidth="1"/>
    <col min="21" max="21" width="23" style="108" customWidth="1"/>
    <col min="22" max="23" width="5.85546875" style="108" customWidth="1"/>
    <col min="24" max="33" width="6.5703125" style="108" customWidth="1"/>
    <col min="34" max="35" width="5.85546875" style="108" customWidth="1"/>
    <col min="36" max="36" width="8.5703125" style="108" customWidth="1"/>
    <col min="37" max="38" width="5.85546875" style="108" customWidth="1"/>
    <col min="39" max="39" width="11.7109375" style="108" customWidth="1"/>
    <col min="40" max="45" width="5.85546875" style="108" customWidth="1"/>
    <col min="46" max="46" width="15.85546875" style="121" customWidth="1"/>
    <col min="47" max="47" width="14.5703125" style="229" customWidth="1"/>
    <col min="48" max="48" width="95.7109375" style="108" customWidth="1"/>
    <col min="49" max="49" width="157.28515625" style="108" customWidth="1"/>
    <col min="50" max="50" width="36.42578125" style="108" customWidth="1"/>
    <col min="51" max="51" width="34.7109375" style="108" customWidth="1"/>
    <col min="52" max="16384" width="10.85546875" style="108"/>
  </cols>
  <sheetData>
    <row r="1" spans="1:51" ht="15.95" customHeight="1" x14ac:dyDescent="0.25">
      <c r="A1" s="574" t="s">
        <v>0</v>
      </c>
      <c r="B1" s="575"/>
      <c r="C1" s="575"/>
      <c r="D1" s="575"/>
      <c r="E1" s="575"/>
      <c r="F1" s="575"/>
      <c r="G1" s="575"/>
      <c r="H1" s="575"/>
      <c r="I1" s="575"/>
      <c r="J1" s="575"/>
      <c r="K1" s="575"/>
      <c r="L1" s="575"/>
      <c r="M1" s="575"/>
      <c r="N1" s="575"/>
      <c r="O1" s="575"/>
      <c r="P1" s="575"/>
      <c r="Q1" s="575"/>
      <c r="R1" s="575"/>
      <c r="S1" s="575"/>
      <c r="T1" s="575"/>
      <c r="U1" s="575"/>
      <c r="V1" s="575"/>
      <c r="W1" s="575"/>
      <c r="X1" s="575"/>
      <c r="Y1" s="575"/>
      <c r="Z1" s="575"/>
      <c r="AA1" s="575"/>
      <c r="AB1" s="575"/>
      <c r="AC1" s="575"/>
      <c r="AD1" s="575"/>
      <c r="AE1" s="575"/>
      <c r="AF1" s="575"/>
      <c r="AG1" s="575"/>
      <c r="AH1" s="575"/>
      <c r="AI1" s="575"/>
      <c r="AJ1" s="575"/>
      <c r="AK1" s="575"/>
      <c r="AL1" s="575"/>
      <c r="AM1" s="575"/>
      <c r="AN1" s="575"/>
      <c r="AO1" s="575"/>
      <c r="AP1" s="575"/>
      <c r="AQ1" s="575"/>
      <c r="AR1" s="575"/>
      <c r="AS1" s="575"/>
      <c r="AT1" s="575"/>
      <c r="AU1" s="575"/>
      <c r="AV1" s="575"/>
      <c r="AW1" s="576"/>
      <c r="AX1" s="463" t="s">
        <v>1</v>
      </c>
      <c r="AY1" s="464"/>
    </row>
    <row r="2" spans="1:51" ht="15.95" customHeight="1" x14ac:dyDescent="0.25">
      <c r="A2" s="577" t="s">
        <v>2</v>
      </c>
      <c r="B2" s="578"/>
      <c r="C2" s="578"/>
      <c r="D2" s="578"/>
      <c r="E2" s="578"/>
      <c r="F2" s="578"/>
      <c r="G2" s="578"/>
      <c r="H2" s="578"/>
      <c r="I2" s="578"/>
      <c r="J2" s="578"/>
      <c r="K2" s="578"/>
      <c r="L2" s="578"/>
      <c r="M2" s="578"/>
      <c r="N2" s="578"/>
      <c r="O2" s="578"/>
      <c r="P2" s="578"/>
      <c r="Q2" s="578"/>
      <c r="R2" s="578"/>
      <c r="S2" s="578"/>
      <c r="T2" s="578"/>
      <c r="U2" s="578"/>
      <c r="V2" s="578"/>
      <c r="W2" s="578"/>
      <c r="X2" s="578"/>
      <c r="Y2" s="578"/>
      <c r="Z2" s="578"/>
      <c r="AA2" s="578"/>
      <c r="AB2" s="578"/>
      <c r="AC2" s="578"/>
      <c r="AD2" s="578"/>
      <c r="AE2" s="578"/>
      <c r="AF2" s="578"/>
      <c r="AG2" s="578"/>
      <c r="AH2" s="578"/>
      <c r="AI2" s="578"/>
      <c r="AJ2" s="578"/>
      <c r="AK2" s="578"/>
      <c r="AL2" s="578"/>
      <c r="AM2" s="578"/>
      <c r="AN2" s="578"/>
      <c r="AO2" s="578"/>
      <c r="AP2" s="578"/>
      <c r="AQ2" s="578"/>
      <c r="AR2" s="578"/>
      <c r="AS2" s="578"/>
      <c r="AT2" s="578"/>
      <c r="AU2" s="578"/>
      <c r="AV2" s="578"/>
      <c r="AW2" s="579"/>
      <c r="AX2" s="571" t="s">
        <v>3</v>
      </c>
      <c r="AY2" s="572"/>
    </row>
    <row r="3" spans="1:51" ht="15" customHeight="1" x14ac:dyDescent="0.25">
      <c r="A3" s="580" t="s">
        <v>147</v>
      </c>
      <c r="B3" s="581"/>
      <c r="C3" s="581"/>
      <c r="D3" s="581"/>
      <c r="E3" s="581"/>
      <c r="F3" s="581"/>
      <c r="G3" s="581"/>
      <c r="H3" s="581"/>
      <c r="I3" s="581"/>
      <c r="J3" s="581"/>
      <c r="K3" s="581"/>
      <c r="L3" s="581"/>
      <c r="M3" s="581"/>
      <c r="N3" s="581"/>
      <c r="O3" s="581"/>
      <c r="P3" s="581"/>
      <c r="Q3" s="581"/>
      <c r="R3" s="581"/>
      <c r="S3" s="581"/>
      <c r="T3" s="581"/>
      <c r="U3" s="581"/>
      <c r="V3" s="581"/>
      <c r="W3" s="581"/>
      <c r="X3" s="581"/>
      <c r="Y3" s="581"/>
      <c r="Z3" s="581"/>
      <c r="AA3" s="581"/>
      <c r="AB3" s="581"/>
      <c r="AC3" s="581"/>
      <c r="AD3" s="581"/>
      <c r="AE3" s="581"/>
      <c r="AF3" s="581"/>
      <c r="AG3" s="581"/>
      <c r="AH3" s="581"/>
      <c r="AI3" s="581"/>
      <c r="AJ3" s="581"/>
      <c r="AK3" s="581"/>
      <c r="AL3" s="581"/>
      <c r="AM3" s="581"/>
      <c r="AN3" s="581"/>
      <c r="AO3" s="581"/>
      <c r="AP3" s="581"/>
      <c r="AQ3" s="581"/>
      <c r="AR3" s="581"/>
      <c r="AS3" s="581"/>
      <c r="AT3" s="581"/>
      <c r="AU3" s="581"/>
      <c r="AV3" s="581"/>
      <c r="AW3" s="582"/>
      <c r="AX3" s="571" t="s">
        <v>5</v>
      </c>
      <c r="AY3" s="572"/>
    </row>
    <row r="4" spans="1:51" ht="15.95" customHeight="1" x14ac:dyDescent="0.25">
      <c r="A4" s="574"/>
      <c r="B4" s="575"/>
      <c r="C4" s="575"/>
      <c r="D4" s="575"/>
      <c r="E4" s="575"/>
      <c r="F4" s="575"/>
      <c r="G4" s="575"/>
      <c r="H4" s="575"/>
      <c r="I4" s="575"/>
      <c r="J4" s="575"/>
      <c r="K4" s="575"/>
      <c r="L4" s="575"/>
      <c r="M4" s="575"/>
      <c r="N4" s="575"/>
      <c r="O4" s="575"/>
      <c r="P4" s="575"/>
      <c r="Q4" s="575"/>
      <c r="R4" s="575"/>
      <c r="S4" s="575"/>
      <c r="T4" s="575"/>
      <c r="U4" s="575"/>
      <c r="V4" s="575"/>
      <c r="W4" s="575"/>
      <c r="X4" s="575"/>
      <c r="Y4" s="575"/>
      <c r="Z4" s="575"/>
      <c r="AA4" s="575"/>
      <c r="AB4" s="575"/>
      <c r="AC4" s="575"/>
      <c r="AD4" s="575"/>
      <c r="AE4" s="575"/>
      <c r="AF4" s="575"/>
      <c r="AG4" s="575"/>
      <c r="AH4" s="575"/>
      <c r="AI4" s="575"/>
      <c r="AJ4" s="575"/>
      <c r="AK4" s="575"/>
      <c r="AL4" s="575"/>
      <c r="AM4" s="575"/>
      <c r="AN4" s="575"/>
      <c r="AO4" s="575"/>
      <c r="AP4" s="575"/>
      <c r="AQ4" s="575"/>
      <c r="AR4" s="575"/>
      <c r="AS4" s="575"/>
      <c r="AT4" s="575"/>
      <c r="AU4" s="575"/>
      <c r="AV4" s="575"/>
      <c r="AW4" s="576"/>
      <c r="AX4" s="573" t="s">
        <v>148</v>
      </c>
      <c r="AY4" s="573"/>
    </row>
    <row r="5" spans="1:51" ht="15" customHeight="1" x14ac:dyDescent="0.25">
      <c r="A5" s="599" t="s">
        <v>149</v>
      </c>
      <c r="B5" s="600"/>
      <c r="C5" s="600"/>
      <c r="D5" s="600"/>
      <c r="E5" s="600"/>
      <c r="F5" s="600"/>
      <c r="G5" s="600"/>
      <c r="H5" s="600"/>
      <c r="I5" s="600"/>
      <c r="J5" s="600"/>
      <c r="K5" s="600"/>
      <c r="L5" s="600"/>
      <c r="M5" s="600"/>
      <c r="N5" s="600"/>
      <c r="O5" s="600"/>
      <c r="P5" s="600"/>
      <c r="Q5" s="600"/>
      <c r="R5" s="600"/>
      <c r="S5" s="600"/>
      <c r="T5" s="600"/>
      <c r="U5" s="600"/>
      <c r="V5" s="600"/>
      <c r="W5" s="600"/>
      <c r="X5" s="600"/>
      <c r="Y5" s="600"/>
      <c r="Z5" s="600"/>
      <c r="AA5" s="600"/>
      <c r="AB5" s="600"/>
      <c r="AC5" s="600"/>
      <c r="AD5" s="600"/>
      <c r="AE5" s="600"/>
      <c r="AF5" s="600"/>
      <c r="AG5" s="601"/>
      <c r="AH5" s="603" t="s">
        <v>13</v>
      </c>
      <c r="AI5" s="604"/>
      <c r="AJ5" s="604"/>
      <c r="AK5" s="604"/>
      <c r="AL5" s="604"/>
      <c r="AM5" s="604"/>
      <c r="AN5" s="604"/>
      <c r="AO5" s="604"/>
      <c r="AP5" s="604"/>
      <c r="AQ5" s="604"/>
      <c r="AR5" s="604"/>
      <c r="AS5" s="604"/>
      <c r="AT5" s="604"/>
      <c r="AU5" s="605"/>
      <c r="AV5" s="568" t="s">
        <v>150</v>
      </c>
      <c r="AW5" s="568" t="s">
        <v>151</v>
      </c>
      <c r="AX5" s="568" t="s">
        <v>152</v>
      </c>
      <c r="AY5" s="568" t="s">
        <v>153</v>
      </c>
    </row>
    <row r="6" spans="1:51" ht="15" customHeight="1" x14ac:dyDescent="0.25">
      <c r="A6" s="612" t="s">
        <v>9</v>
      </c>
      <c r="B6" s="612"/>
      <c r="C6" s="612"/>
      <c r="D6" s="613">
        <v>45146</v>
      </c>
      <c r="E6" s="614"/>
      <c r="F6" s="603" t="s">
        <v>10</v>
      </c>
      <c r="G6" s="605"/>
      <c r="H6" s="615" t="s">
        <v>11</v>
      </c>
      <c r="I6" s="615"/>
      <c r="J6" s="116"/>
      <c r="K6" s="603"/>
      <c r="L6" s="604"/>
      <c r="M6" s="604"/>
      <c r="N6" s="604"/>
      <c r="O6" s="604"/>
      <c r="P6" s="604"/>
      <c r="Q6" s="604"/>
      <c r="R6" s="604"/>
      <c r="S6" s="604"/>
      <c r="T6" s="604"/>
      <c r="U6" s="604"/>
      <c r="V6" s="109"/>
      <c r="W6" s="109"/>
      <c r="X6" s="109"/>
      <c r="Y6" s="109"/>
      <c r="Z6" s="109"/>
      <c r="AA6" s="109"/>
      <c r="AB6" s="109"/>
      <c r="AC6" s="109"/>
      <c r="AD6" s="109"/>
      <c r="AE6" s="109"/>
      <c r="AF6" s="109"/>
      <c r="AG6" s="110"/>
      <c r="AH6" s="606"/>
      <c r="AI6" s="607"/>
      <c r="AJ6" s="607"/>
      <c r="AK6" s="607"/>
      <c r="AL6" s="607"/>
      <c r="AM6" s="607"/>
      <c r="AN6" s="607"/>
      <c r="AO6" s="607"/>
      <c r="AP6" s="607"/>
      <c r="AQ6" s="607"/>
      <c r="AR6" s="607"/>
      <c r="AS6" s="607"/>
      <c r="AT6" s="607"/>
      <c r="AU6" s="608"/>
      <c r="AV6" s="569"/>
      <c r="AW6" s="569"/>
      <c r="AX6" s="569"/>
      <c r="AY6" s="569"/>
    </row>
    <row r="7" spans="1:51" ht="15" customHeight="1" x14ac:dyDescent="0.25">
      <c r="A7" s="612"/>
      <c r="B7" s="612"/>
      <c r="C7" s="612"/>
      <c r="D7" s="614"/>
      <c r="E7" s="614"/>
      <c r="F7" s="606"/>
      <c r="G7" s="608"/>
      <c r="H7" s="615" t="s">
        <v>12</v>
      </c>
      <c r="I7" s="615"/>
      <c r="J7" s="116"/>
      <c r="K7" s="606"/>
      <c r="L7" s="607"/>
      <c r="M7" s="607"/>
      <c r="N7" s="607"/>
      <c r="O7" s="607"/>
      <c r="P7" s="607"/>
      <c r="Q7" s="607"/>
      <c r="R7" s="607"/>
      <c r="S7" s="607"/>
      <c r="T7" s="607"/>
      <c r="U7" s="607"/>
      <c r="V7" s="111"/>
      <c r="W7" s="111"/>
      <c r="X7" s="111"/>
      <c r="Y7" s="111"/>
      <c r="Z7" s="111"/>
      <c r="AA7" s="111"/>
      <c r="AB7" s="111"/>
      <c r="AC7" s="111"/>
      <c r="AD7" s="111"/>
      <c r="AE7" s="111"/>
      <c r="AF7" s="111"/>
      <c r="AG7" s="112"/>
      <c r="AH7" s="606"/>
      <c r="AI7" s="607"/>
      <c r="AJ7" s="607"/>
      <c r="AK7" s="607"/>
      <c r="AL7" s="607"/>
      <c r="AM7" s="607"/>
      <c r="AN7" s="607"/>
      <c r="AO7" s="607"/>
      <c r="AP7" s="607"/>
      <c r="AQ7" s="607"/>
      <c r="AR7" s="607"/>
      <c r="AS7" s="607"/>
      <c r="AT7" s="607"/>
      <c r="AU7" s="608"/>
      <c r="AV7" s="569"/>
      <c r="AW7" s="569"/>
      <c r="AX7" s="569"/>
      <c r="AY7" s="569"/>
    </row>
    <row r="8" spans="1:51" ht="15" customHeight="1" x14ac:dyDescent="0.25">
      <c r="A8" s="612"/>
      <c r="B8" s="612"/>
      <c r="C8" s="612"/>
      <c r="D8" s="614"/>
      <c r="E8" s="614"/>
      <c r="F8" s="609"/>
      <c r="G8" s="611"/>
      <c r="H8" s="615" t="s">
        <v>13</v>
      </c>
      <c r="I8" s="615"/>
      <c r="J8" s="116" t="s">
        <v>14</v>
      </c>
      <c r="K8" s="609"/>
      <c r="L8" s="610"/>
      <c r="M8" s="610"/>
      <c r="N8" s="610"/>
      <c r="O8" s="610"/>
      <c r="P8" s="610"/>
      <c r="Q8" s="610"/>
      <c r="R8" s="610"/>
      <c r="S8" s="610"/>
      <c r="T8" s="610"/>
      <c r="U8" s="610"/>
      <c r="V8" s="113"/>
      <c r="W8" s="113"/>
      <c r="X8" s="113"/>
      <c r="Y8" s="113"/>
      <c r="Z8" s="113"/>
      <c r="AA8" s="113"/>
      <c r="AB8" s="113"/>
      <c r="AC8" s="113"/>
      <c r="AD8" s="113"/>
      <c r="AE8" s="113"/>
      <c r="AF8" s="113"/>
      <c r="AG8" s="114"/>
      <c r="AH8" s="606"/>
      <c r="AI8" s="607"/>
      <c r="AJ8" s="607"/>
      <c r="AK8" s="607"/>
      <c r="AL8" s="607"/>
      <c r="AM8" s="607"/>
      <c r="AN8" s="607"/>
      <c r="AO8" s="607"/>
      <c r="AP8" s="607"/>
      <c r="AQ8" s="607"/>
      <c r="AR8" s="607"/>
      <c r="AS8" s="607"/>
      <c r="AT8" s="607"/>
      <c r="AU8" s="608"/>
      <c r="AV8" s="569"/>
      <c r="AW8" s="569"/>
      <c r="AX8" s="569"/>
      <c r="AY8" s="569"/>
    </row>
    <row r="9" spans="1:51" ht="15" customHeight="1" x14ac:dyDescent="0.25">
      <c r="A9" s="595" t="s">
        <v>154</v>
      </c>
      <c r="B9" s="596"/>
      <c r="C9" s="597"/>
      <c r="D9" s="588" t="s">
        <v>155</v>
      </c>
      <c r="E9" s="589"/>
      <c r="F9" s="589"/>
      <c r="G9" s="589"/>
      <c r="H9" s="589"/>
      <c r="I9" s="589"/>
      <c r="J9" s="589"/>
      <c r="K9" s="590"/>
      <c r="L9" s="590"/>
      <c r="M9" s="590"/>
      <c r="N9" s="590"/>
      <c r="O9" s="590"/>
      <c r="P9" s="590"/>
      <c r="Q9" s="590"/>
      <c r="R9" s="590"/>
      <c r="S9" s="590"/>
      <c r="T9" s="590"/>
      <c r="U9" s="590"/>
      <c r="V9" s="590"/>
      <c r="W9" s="590"/>
      <c r="X9" s="590"/>
      <c r="Y9" s="590"/>
      <c r="Z9" s="590"/>
      <c r="AA9" s="590"/>
      <c r="AB9" s="590"/>
      <c r="AC9" s="590"/>
      <c r="AD9" s="590"/>
      <c r="AE9" s="590"/>
      <c r="AF9" s="590"/>
      <c r="AG9" s="591"/>
      <c r="AH9" s="606"/>
      <c r="AI9" s="607"/>
      <c r="AJ9" s="607"/>
      <c r="AK9" s="607"/>
      <c r="AL9" s="607"/>
      <c r="AM9" s="607"/>
      <c r="AN9" s="607"/>
      <c r="AO9" s="607"/>
      <c r="AP9" s="607"/>
      <c r="AQ9" s="607"/>
      <c r="AR9" s="607"/>
      <c r="AS9" s="607"/>
      <c r="AT9" s="607"/>
      <c r="AU9" s="608"/>
      <c r="AV9" s="569"/>
      <c r="AW9" s="569"/>
      <c r="AX9" s="569"/>
      <c r="AY9" s="569"/>
    </row>
    <row r="10" spans="1:51" ht="15" customHeight="1" x14ac:dyDescent="0.25">
      <c r="A10" s="585" t="s">
        <v>156</v>
      </c>
      <c r="B10" s="586"/>
      <c r="C10" s="587"/>
      <c r="D10" s="598" t="s">
        <v>157</v>
      </c>
      <c r="E10" s="590"/>
      <c r="F10" s="590"/>
      <c r="G10" s="590"/>
      <c r="H10" s="590"/>
      <c r="I10" s="590"/>
      <c r="J10" s="590"/>
      <c r="K10" s="590"/>
      <c r="L10" s="590"/>
      <c r="M10" s="590"/>
      <c r="N10" s="590"/>
      <c r="O10" s="590"/>
      <c r="P10" s="590"/>
      <c r="Q10" s="590"/>
      <c r="R10" s="590"/>
      <c r="S10" s="590"/>
      <c r="T10" s="590"/>
      <c r="U10" s="590"/>
      <c r="V10" s="590"/>
      <c r="W10" s="590"/>
      <c r="X10" s="590"/>
      <c r="Y10" s="590"/>
      <c r="Z10" s="590"/>
      <c r="AA10" s="590"/>
      <c r="AB10" s="590"/>
      <c r="AC10" s="590"/>
      <c r="AD10" s="590"/>
      <c r="AE10" s="590"/>
      <c r="AF10" s="590"/>
      <c r="AG10" s="591"/>
      <c r="AH10" s="609"/>
      <c r="AI10" s="610"/>
      <c r="AJ10" s="610"/>
      <c r="AK10" s="610"/>
      <c r="AL10" s="610"/>
      <c r="AM10" s="610"/>
      <c r="AN10" s="610"/>
      <c r="AO10" s="610"/>
      <c r="AP10" s="610"/>
      <c r="AQ10" s="610"/>
      <c r="AR10" s="610"/>
      <c r="AS10" s="610"/>
      <c r="AT10" s="610"/>
      <c r="AU10" s="611"/>
      <c r="AV10" s="569"/>
      <c r="AW10" s="569"/>
      <c r="AX10" s="569"/>
      <c r="AY10" s="569"/>
    </row>
    <row r="11" spans="1:51" ht="39.950000000000003" customHeight="1" x14ac:dyDescent="0.25">
      <c r="A11" s="592" t="s">
        <v>158</v>
      </c>
      <c r="B11" s="593"/>
      <c r="C11" s="593"/>
      <c r="D11" s="593"/>
      <c r="E11" s="593"/>
      <c r="F11" s="594"/>
      <c r="G11" s="592" t="s">
        <v>159</v>
      </c>
      <c r="H11" s="594"/>
      <c r="I11" s="568" t="s">
        <v>160</v>
      </c>
      <c r="J11" s="568" t="s">
        <v>161</v>
      </c>
      <c r="K11" s="568" t="s">
        <v>162</v>
      </c>
      <c r="L11" s="568" t="s">
        <v>163</v>
      </c>
      <c r="M11" s="568" t="s">
        <v>164</v>
      </c>
      <c r="N11" s="568" t="s">
        <v>165</v>
      </c>
      <c r="O11" s="592" t="s">
        <v>166</v>
      </c>
      <c r="P11" s="593"/>
      <c r="Q11" s="593"/>
      <c r="R11" s="593"/>
      <c r="S11" s="594"/>
      <c r="T11" s="568" t="s">
        <v>167</v>
      </c>
      <c r="U11" s="568" t="s">
        <v>168</v>
      </c>
      <c r="V11" s="599" t="s">
        <v>169</v>
      </c>
      <c r="W11" s="600"/>
      <c r="X11" s="600"/>
      <c r="Y11" s="600"/>
      <c r="Z11" s="600"/>
      <c r="AA11" s="600"/>
      <c r="AB11" s="600"/>
      <c r="AC11" s="600"/>
      <c r="AD11" s="600"/>
      <c r="AE11" s="600"/>
      <c r="AF11" s="600"/>
      <c r="AG11" s="601"/>
      <c r="AH11" s="599" t="s">
        <v>170</v>
      </c>
      <c r="AI11" s="600"/>
      <c r="AJ11" s="600"/>
      <c r="AK11" s="600"/>
      <c r="AL11" s="600"/>
      <c r="AM11" s="600"/>
      <c r="AN11" s="600"/>
      <c r="AO11" s="600"/>
      <c r="AP11" s="600"/>
      <c r="AQ11" s="600"/>
      <c r="AR11" s="600"/>
      <c r="AS11" s="601"/>
      <c r="AT11" s="592" t="s">
        <v>41</v>
      </c>
      <c r="AU11" s="594"/>
      <c r="AV11" s="569"/>
      <c r="AW11" s="569"/>
      <c r="AX11" s="569"/>
      <c r="AY11" s="569"/>
    </row>
    <row r="12" spans="1:51" ht="28.5" x14ac:dyDescent="0.25">
      <c r="A12" s="115" t="s">
        <v>171</v>
      </c>
      <c r="B12" s="115" t="s">
        <v>172</v>
      </c>
      <c r="C12" s="115" t="s">
        <v>173</v>
      </c>
      <c r="D12" s="115" t="s">
        <v>174</v>
      </c>
      <c r="E12" s="115" t="s">
        <v>175</v>
      </c>
      <c r="F12" s="115" t="s">
        <v>176</v>
      </c>
      <c r="G12" s="115" t="s">
        <v>177</v>
      </c>
      <c r="H12" s="115" t="s">
        <v>178</v>
      </c>
      <c r="I12" s="570"/>
      <c r="J12" s="570"/>
      <c r="K12" s="570"/>
      <c r="L12" s="570"/>
      <c r="M12" s="570"/>
      <c r="N12" s="570"/>
      <c r="O12" s="115">
        <v>2020</v>
      </c>
      <c r="P12" s="115">
        <v>2021</v>
      </c>
      <c r="Q12" s="115">
        <v>2022</v>
      </c>
      <c r="R12" s="115">
        <v>2023</v>
      </c>
      <c r="S12" s="115">
        <v>2024</v>
      </c>
      <c r="T12" s="570"/>
      <c r="U12" s="570"/>
      <c r="V12" s="119" t="s">
        <v>30</v>
      </c>
      <c r="W12" s="119" t="s">
        <v>31</v>
      </c>
      <c r="X12" s="119" t="s">
        <v>32</v>
      </c>
      <c r="Y12" s="119" t="s">
        <v>33</v>
      </c>
      <c r="Z12" s="119" t="s">
        <v>8</v>
      </c>
      <c r="AA12" s="119" t="s">
        <v>34</v>
      </c>
      <c r="AB12" s="119" t="s">
        <v>35</v>
      </c>
      <c r="AC12" s="119" t="s">
        <v>36</v>
      </c>
      <c r="AD12" s="119" t="s">
        <v>37</v>
      </c>
      <c r="AE12" s="119" t="s">
        <v>38</v>
      </c>
      <c r="AF12" s="119" t="s">
        <v>39</v>
      </c>
      <c r="AG12" s="119" t="s">
        <v>40</v>
      </c>
      <c r="AH12" s="119" t="s">
        <v>30</v>
      </c>
      <c r="AI12" s="119" t="s">
        <v>31</v>
      </c>
      <c r="AJ12" s="119" t="s">
        <v>32</v>
      </c>
      <c r="AK12" s="119" t="s">
        <v>33</v>
      </c>
      <c r="AL12" s="119" t="s">
        <v>8</v>
      </c>
      <c r="AM12" s="119" t="s">
        <v>34</v>
      </c>
      <c r="AN12" s="119" t="s">
        <v>35</v>
      </c>
      <c r="AO12" s="119" t="s">
        <v>36</v>
      </c>
      <c r="AP12" s="119" t="s">
        <v>37</v>
      </c>
      <c r="AQ12" s="119" t="s">
        <v>38</v>
      </c>
      <c r="AR12" s="119" t="s">
        <v>39</v>
      </c>
      <c r="AS12" s="119" t="s">
        <v>40</v>
      </c>
      <c r="AT12" s="115" t="s">
        <v>179</v>
      </c>
      <c r="AU12" s="193" t="s">
        <v>180</v>
      </c>
      <c r="AV12" s="570"/>
      <c r="AW12" s="570"/>
      <c r="AX12" s="570"/>
      <c r="AY12" s="570"/>
    </row>
    <row r="13" spans="1:51" ht="120" x14ac:dyDescent="0.25">
      <c r="A13" s="117">
        <v>304</v>
      </c>
      <c r="B13" s="117"/>
      <c r="C13" s="117"/>
      <c r="D13" s="117"/>
      <c r="E13" s="117"/>
      <c r="F13" s="117"/>
      <c r="G13" s="117"/>
      <c r="H13" s="117"/>
      <c r="I13" s="137" t="s">
        <v>181</v>
      </c>
      <c r="J13" s="136" t="s">
        <v>182</v>
      </c>
      <c r="K13" s="136" t="s">
        <v>183</v>
      </c>
      <c r="L13" s="206">
        <v>0.8</v>
      </c>
      <c r="M13" s="136" t="s">
        <v>184</v>
      </c>
      <c r="N13" s="136" t="s">
        <v>185</v>
      </c>
      <c r="O13" s="206">
        <v>0.8</v>
      </c>
      <c r="P13" s="206">
        <v>0.8</v>
      </c>
      <c r="Q13" s="206">
        <v>0.8</v>
      </c>
      <c r="R13" s="206">
        <v>0.8</v>
      </c>
      <c r="S13" s="206">
        <v>0.8</v>
      </c>
      <c r="T13" s="232" t="s">
        <v>186</v>
      </c>
      <c r="U13" s="232" t="s">
        <v>187</v>
      </c>
      <c r="V13" s="206"/>
      <c r="W13" s="206"/>
      <c r="X13" s="206">
        <v>0.8</v>
      </c>
      <c r="Y13" s="206"/>
      <c r="Z13" s="206"/>
      <c r="AA13" s="206">
        <v>0.8</v>
      </c>
      <c r="AB13" s="206"/>
      <c r="AC13" s="206"/>
      <c r="AD13" s="206">
        <v>0.8</v>
      </c>
      <c r="AE13" s="206"/>
      <c r="AF13" s="206"/>
      <c r="AG13" s="206">
        <v>0.8</v>
      </c>
      <c r="AH13" s="233">
        <v>0.94</v>
      </c>
      <c r="AI13" s="233">
        <v>0.94</v>
      </c>
      <c r="AJ13" s="233">
        <v>0.95</v>
      </c>
      <c r="AK13" s="233">
        <v>0.95</v>
      </c>
      <c r="AL13" s="233">
        <v>0.94</v>
      </c>
      <c r="AM13" s="233">
        <v>0.93</v>
      </c>
      <c r="AN13" s="233">
        <v>0.93</v>
      </c>
      <c r="AO13" s="233"/>
      <c r="AP13" s="233"/>
      <c r="AQ13" s="233"/>
      <c r="AR13" s="233"/>
      <c r="AS13" s="233"/>
      <c r="AT13" s="227">
        <f>AVERAGE(AG13:AS13)</f>
        <v>0.92249999999999988</v>
      </c>
      <c r="AU13" s="233">
        <f t="shared" ref="AU13:AU21" si="0">+AT13/R13</f>
        <v>1.1531249999999997</v>
      </c>
      <c r="AV13" s="252" t="s">
        <v>687</v>
      </c>
      <c r="AW13" s="252" t="s">
        <v>688</v>
      </c>
      <c r="AX13" s="243" t="s">
        <v>62</v>
      </c>
      <c r="AY13" s="230" t="s">
        <v>188</v>
      </c>
    </row>
    <row r="14" spans="1:51" ht="138.94999999999999" customHeight="1" x14ac:dyDescent="0.25">
      <c r="A14" s="117">
        <v>305</v>
      </c>
      <c r="B14" s="117"/>
      <c r="C14" s="117"/>
      <c r="D14" s="117"/>
      <c r="E14" s="117"/>
      <c r="F14" s="117"/>
      <c r="G14" s="117"/>
      <c r="H14" s="117"/>
      <c r="I14" s="137" t="s">
        <v>189</v>
      </c>
      <c r="J14" s="136" t="s">
        <v>190</v>
      </c>
      <c r="K14" s="136" t="s">
        <v>191</v>
      </c>
      <c r="L14" s="117">
        <v>6</v>
      </c>
      <c r="M14" s="137" t="s">
        <v>192</v>
      </c>
      <c r="N14" s="136" t="s">
        <v>193</v>
      </c>
      <c r="O14" s="117">
        <v>5</v>
      </c>
      <c r="P14" s="117">
        <v>6</v>
      </c>
      <c r="Q14" s="117">
        <v>6</v>
      </c>
      <c r="R14" s="117">
        <v>6</v>
      </c>
      <c r="S14" s="117">
        <v>6</v>
      </c>
      <c r="T14" s="232" t="s">
        <v>186</v>
      </c>
      <c r="U14" s="117" t="s">
        <v>194</v>
      </c>
      <c r="V14" s="117"/>
      <c r="W14" s="117"/>
      <c r="X14" s="117">
        <v>6</v>
      </c>
      <c r="Y14" s="117"/>
      <c r="Z14" s="117"/>
      <c r="AA14" s="117">
        <v>6</v>
      </c>
      <c r="AB14" s="117"/>
      <c r="AC14" s="117"/>
      <c r="AD14" s="117">
        <v>6</v>
      </c>
      <c r="AE14" s="117"/>
      <c r="AF14" s="117"/>
      <c r="AG14" s="117">
        <v>6</v>
      </c>
      <c r="AH14" s="116">
        <v>6</v>
      </c>
      <c r="AI14" s="116">
        <v>6</v>
      </c>
      <c r="AJ14" s="116">
        <v>6</v>
      </c>
      <c r="AK14" s="116">
        <v>6</v>
      </c>
      <c r="AL14" s="116">
        <v>6</v>
      </c>
      <c r="AM14" s="116">
        <v>5</v>
      </c>
      <c r="AN14" s="116">
        <v>6</v>
      </c>
      <c r="AO14" s="116"/>
      <c r="AP14" s="116"/>
      <c r="AQ14" s="116"/>
      <c r="AR14" s="116"/>
      <c r="AS14" s="116"/>
      <c r="AT14" s="116">
        <f>MAX(AH14:AS14)</f>
        <v>6</v>
      </c>
      <c r="AU14" s="233">
        <f>+AT14/R14</f>
        <v>1</v>
      </c>
      <c r="AV14" s="243" t="s">
        <v>727</v>
      </c>
      <c r="AW14" s="243" t="s">
        <v>728</v>
      </c>
      <c r="AX14" s="243" t="s">
        <v>62</v>
      </c>
      <c r="AY14" s="230" t="s">
        <v>188</v>
      </c>
    </row>
    <row r="15" spans="1:51" ht="310.5" customHeight="1" x14ac:dyDescent="0.25">
      <c r="A15" s="117">
        <v>309</v>
      </c>
      <c r="B15" s="117"/>
      <c r="C15" s="117" t="s">
        <v>14</v>
      </c>
      <c r="D15" s="117"/>
      <c r="E15" s="117"/>
      <c r="F15" s="117"/>
      <c r="G15" s="117"/>
      <c r="H15" s="117"/>
      <c r="I15" s="137" t="s">
        <v>195</v>
      </c>
      <c r="J15" s="136" t="s">
        <v>196</v>
      </c>
      <c r="K15" s="136" t="s">
        <v>183</v>
      </c>
      <c r="L15" s="117">
        <v>5</v>
      </c>
      <c r="M15" s="137" t="s">
        <v>197</v>
      </c>
      <c r="N15" s="136" t="s">
        <v>198</v>
      </c>
      <c r="O15" s="117">
        <v>5</v>
      </c>
      <c r="P15" s="117">
        <v>5</v>
      </c>
      <c r="Q15" s="117">
        <v>5</v>
      </c>
      <c r="R15" s="117">
        <v>5</v>
      </c>
      <c r="S15" s="117">
        <v>5</v>
      </c>
      <c r="T15" s="232" t="s">
        <v>186</v>
      </c>
      <c r="U15" s="117" t="s">
        <v>199</v>
      </c>
      <c r="V15" s="117"/>
      <c r="W15" s="117"/>
      <c r="X15" s="117">
        <v>5</v>
      </c>
      <c r="Y15" s="117"/>
      <c r="Z15" s="117"/>
      <c r="AA15" s="117">
        <v>5</v>
      </c>
      <c r="AB15" s="117"/>
      <c r="AC15" s="117"/>
      <c r="AD15" s="117">
        <v>5</v>
      </c>
      <c r="AE15" s="117"/>
      <c r="AF15" s="117"/>
      <c r="AG15" s="117">
        <v>5</v>
      </c>
      <c r="AH15" s="116">
        <v>5</v>
      </c>
      <c r="AI15" s="116">
        <v>5</v>
      </c>
      <c r="AJ15" s="116">
        <v>5</v>
      </c>
      <c r="AK15" s="116">
        <v>5</v>
      </c>
      <c r="AL15" s="116">
        <v>5</v>
      </c>
      <c r="AM15" s="116">
        <v>5</v>
      </c>
      <c r="AN15" s="116">
        <v>5</v>
      </c>
      <c r="AO15" s="116"/>
      <c r="AP15" s="116"/>
      <c r="AQ15" s="116"/>
      <c r="AR15" s="116"/>
      <c r="AS15" s="116"/>
      <c r="AT15" s="116">
        <f>MIN(AH15:AS15)</f>
        <v>5</v>
      </c>
      <c r="AU15" s="233">
        <f t="shared" si="0"/>
        <v>1</v>
      </c>
      <c r="AV15" s="243" t="s">
        <v>744</v>
      </c>
      <c r="AW15" s="243" t="s">
        <v>630</v>
      </c>
      <c r="AX15" s="243" t="s">
        <v>62</v>
      </c>
      <c r="AY15" s="230" t="s">
        <v>188</v>
      </c>
    </row>
    <row r="16" spans="1:51" ht="140.1" customHeight="1" x14ac:dyDescent="0.25">
      <c r="A16" s="117"/>
      <c r="B16" s="117"/>
      <c r="C16" s="117"/>
      <c r="D16" s="117">
        <v>36</v>
      </c>
      <c r="E16" s="117"/>
      <c r="F16" s="117"/>
      <c r="G16" s="117"/>
      <c r="H16" s="117"/>
      <c r="I16" s="137" t="s">
        <v>155</v>
      </c>
      <c r="J16" s="136" t="s">
        <v>200</v>
      </c>
      <c r="K16" s="136" t="s">
        <v>201</v>
      </c>
      <c r="L16" s="117">
        <f>+P16+Q16+R16+S16</f>
        <v>4000</v>
      </c>
      <c r="M16" s="137" t="s">
        <v>202</v>
      </c>
      <c r="N16" s="137" t="s">
        <v>203</v>
      </c>
      <c r="O16" s="117">
        <v>0</v>
      </c>
      <c r="P16" s="117">
        <v>700</v>
      </c>
      <c r="Q16" s="117">
        <v>700</v>
      </c>
      <c r="R16" s="117">
        <v>1300</v>
      </c>
      <c r="S16" s="117">
        <v>1300</v>
      </c>
      <c r="T16" s="117" t="s">
        <v>204</v>
      </c>
      <c r="U16" s="117" t="s">
        <v>205</v>
      </c>
      <c r="V16" s="137"/>
      <c r="W16" s="137"/>
      <c r="X16" s="137"/>
      <c r="Y16" s="137"/>
      <c r="Z16" s="137"/>
      <c r="AA16" s="137"/>
      <c r="AB16" s="137"/>
      <c r="AC16" s="137"/>
      <c r="AD16" s="137"/>
      <c r="AE16" s="137"/>
      <c r="AF16" s="137"/>
      <c r="AG16" s="137"/>
      <c r="AH16" s="116">
        <v>85</v>
      </c>
      <c r="AI16" s="116">
        <v>100</v>
      </c>
      <c r="AJ16" s="116">
        <v>133</v>
      </c>
      <c r="AK16" s="116">
        <v>125</v>
      </c>
      <c r="AL16" s="116">
        <v>149</v>
      </c>
      <c r="AM16" s="116">
        <v>102</v>
      </c>
      <c r="AN16" s="116">
        <v>94</v>
      </c>
      <c r="AO16" s="116"/>
      <c r="AP16" s="116"/>
      <c r="AQ16" s="116"/>
      <c r="AR16" s="116"/>
      <c r="AS16" s="116"/>
      <c r="AT16" s="116">
        <f>SUM(AH16:AS16)</f>
        <v>788</v>
      </c>
      <c r="AU16" s="233">
        <f t="shared" si="0"/>
        <v>0.60615384615384615</v>
      </c>
      <c r="AV16" s="243" t="s">
        <v>729</v>
      </c>
      <c r="AW16" s="243" t="s">
        <v>685</v>
      </c>
      <c r="AX16" s="243" t="s">
        <v>62</v>
      </c>
      <c r="AY16" s="230" t="s">
        <v>188</v>
      </c>
    </row>
    <row r="17" spans="1:52" ht="232.5" customHeight="1" x14ac:dyDescent="0.25">
      <c r="A17" s="117"/>
      <c r="B17" s="117"/>
      <c r="C17" s="117"/>
      <c r="D17" s="117">
        <v>37</v>
      </c>
      <c r="E17" s="117"/>
      <c r="F17" s="117"/>
      <c r="G17" s="117"/>
      <c r="H17" s="117"/>
      <c r="I17" s="137" t="s">
        <v>155</v>
      </c>
      <c r="J17" s="136" t="s">
        <v>206</v>
      </c>
      <c r="K17" s="136" t="s">
        <v>201</v>
      </c>
      <c r="L17" s="117">
        <v>11983</v>
      </c>
      <c r="M17" s="137" t="s">
        <v>207</v>
      </c>
      <c r="N17" s="137" t="s">
        <v>208</v>
      </c>
      <c r="O17" s="117">
        <v>1042</v>
      </c>
      <c r="P17" s="117">
        <v>3126</v>
      </c>
      <c r="Q17" s="117">
        <v>3126</v>
      </c>
      <c r="R17" s="117">
        <v>3126</v>
      </c>
      <c r="S17" s="117">
        <v>1563</v>
      </c>
      <c r="T17" s="117" t="s">
        <v>204</v>
      </c>
      <c r="U17" s="117" t="s">
        <v>205</v>
      </c>
      <c r="V17" s="137"/>
      <c r="W17" s="137"/>
      <c r="X17" s="137"/>
      <c r="Y17" s="137"/>
      <c r="Z17" s="137"/>
      <c r="AA17" s="137"/>
      <c r="AB17" s="137"/>
      <c r="AC17" s="137"/>
      <c r="AD17" s="137"/>
      <c r="AE17" s="137"/>
      <c r="AF17" s="137"/>
      <c r="AG17" s="137"/>
      <c r="AH17" s="116">
        <v>26</v>
      </c>
      <c r="AI17" s="116">
        <v>314</v>
      </c>
      <c r="AJ17" s="116">
        <v>401</v>
      </c>
      <c r="AK17" s="116">
        <v>418</v>
      </c>
      <c r="AL17" s="116">
        <v>474</v>
      </c>
      <c r="AM17" s="116">
        <v>416</v>
      </c>
      <c r="AN17" s="116">
        <v>461</v>
      </c>
      <c r="AO17" s="116"/>
      <c r="AP17" s="116"/>
      <c r="AQ17" s="116"/>
      <c r="AR17" s="116"/>
      <c r="AS17" s="116"/>
      <c r="AT17" s="116">
        <f t="shared" ref="AT17:AT54" si="1">SUM(AH17:AS17)</f>
        <v>2510</v>
      </c>
      <c r="AU17" s="233">
        <f t="shared" si="0"/>
        <v>0.80294305822136913</v>
      </c>
      <c r="AV17" s="243" t="s">
        <v>705</v>
      </c>
      <c r="AW17" s="243" t="s">
        <v>710</v>
      </c>
      <c r="AX17" s="243" t="s">
        <v>711</v>
      </c>
      <c r="AY17" s="230" t="s">
        <v>209</v>
      </c>
    </row>
    <row r="18" spans="1:52" ht="409.6" customHeight="1" x14ac:dyDescent="0.25">
      <c r="A18" s="117"/>
      <c r="B18" s="117"/>
      <c r="C18" s="117"/>
      <c r="D18" s="117">
        <v>18</v>
      </c>
      <c r="E18" s="117"/>
      <c r="F18" s="117"/>
      <c r="G18" s="117"/>
      <c r="H18" s="117"/>
      <c r="I18" s="137" t="s">
        <v>155</v>
      </c>
      <c r="J18" s="136" t="s">
        <v>210</v>
      </c>
      <c r="K18" s="136" t="s">
        <v>201</v>
      </c>
      <c r="L18" s="117">
        <v>91600</v>
      </c>
      <c r="M18" s="137" t="s">
        <v>211</v>
      </c>
      <c r="N18" s="137" t="s">
        <v>212</v>
      </c>
      <c r="O18" s="117">
        <v>6720</v>
      </c>
      <c r="P18" s="117">
        <v>13440</v>
      </c>
      <c r="Q18" s="117">
        <v>29000</v>
      </c>
      <c r="R18" s="117">
        <v>29000</v>
      </c>
      <c r="S18" s="117">
        <v>13440</v>
      </c>
      <c r="T18" s="117" t="s">
        <v>204</v>
      </c>
      <c r="U18" s="117" t="s">
        <v>213</v>
      </c>
      <c r="V18" s="137"/>
      <c r="W18" s="137"/>
      <c r="X18" s="137"/>
      <c r="Y18" s="137"/>
      <c r="Z18" s="137"/>
      <c r="AA18" s="137"/>
      <c r="AB18" s="137"/>
      <c r="AC18" s="137"/>
      <c r="AD18" s="137"/>
      <c r="AE18" s="137"/>
      <c r="AF18" s="137"/>
      <c r="AG18" s="137"/>
      <c r="AH18" s="116">
        <v>0</v>
      </c>
      <c r="AI18" s="116">
        <v>1191</v>
      </c>
      <c r="AJ18" s="116">
        <v>4169</v>
      </c>
      <c r="AK18" s="116">
        <v>2824</v>
      </c>
      <c r="AL18" s="116">
        <v>4572</v>
      </c>
      <c r="AM18" s="116">
        <v>3146</v>
      </c>
      <c r="AN18" s="116">
        <v>3278</v>
      </c>
      <c r="AO18" s="116"/>
      <c r="AP18" s="116"/>
      <c r="AQ18" s="116"/>
      <c r="AR18" s="116"/>
      <c r="AS18" s="116"/>
      <c r="AT18" s="116">
        <f t="shared" si="1"/>
        <v>19180</v>
      </c>
      <c r="AU18" s="233">
        <f t="shared" si="0"/>
        <v>0.66137931034482755</v>
      </c>
      <c r="AV18" s="243" t="s">
        <v>735</v>
      </c>
      <c r="AW18" s="272" t="s">
        <v>752</v>
      </c>
      <c r="AX18" s="242" t="s">
        <v>62</v>
      </c>
      <c r="AY18" s="230" t="s">
        <v>188</v>
      </c>
    </row>
    <row r="19" spans="1:52" ht="116.45" customHeight="1" x14ac:dyDescent="0.25">
      <c r="A19" s="117"/>
      <c r="B19" s="117"/>
      <c r="C19" s="117"/>
      <c r="D19" s="117">
        <v>32</v>
      </c>
      <c r="E19" s="117"/>
      <c r="F19" s="117"/>
      <c r="G19" s="117"/>
      <c r="H19" s="117"/>
      <c r="I19" s="137" t="s">
        <v>155</v>
      </c>
      <c r="J19" s="136" t="s">
        <v>214</v>
      </c>
      <c r="K19" s="136" t="s">
        <v>201</v>
      </c>
      <c r="L19" s="117">
        <v>115103</v>
      </c>
      <c r="M19" s="137" t="s">
        <v>207</v>
      </c>
      <c r="N19" s="137" t="s">
        <v>215</v>
      </c>
      <c r="O19" s="117">
        <v>17103</v>
      </c>
      <c r="P19" s="117">
        <v>28000</v>
      </c>
      <c r="Q19" s="117">
        <v>28000</v>
      </c>
      <c r="R19" s="117">
        <v>28000</v>
      </c>
      <c r="S19" s="117">
        <v>14000</v>
      </c>
      <c r="T19" s="117" t="s">
        <v>204</v>
      </c>
      <c r="U19" s="117" t="s">
        <v>205</v>
      </c>
      <c r="V19" s="137"/>
      <c r="W19" s="137"/>
      <c r="X19" s="137"/>
      <c r="Y19" s="137"/>
      <c r="Z19" s="137"/>
      <c r="AA19" s="137"/>
      <c r="AB19" s="137"/>
      <c r="AC19" s="137"/>
      <c r="AD19" s="137"/>
      <c r="AE19" s="137"/>
      <c r="AF19" s="137"/>
      <c r="AG19" s="137"/>
      <c r="AH19" s="116">
        <v>2598</v>
      </c>
      <c r="AI19" s="116">
        <v>2901</v>
      </c>
      <c r="AJ19" s="116">
        <v>3087</v>
      </c>
      <c r="AK19" s="116">
        <v>2780</v>
      </c>
      <c r="AL19" s="116">
        <v>3311</v>
      </c>
      <c r="AM19" s="116">
        <v>3212</v>
      </c>
      <c r="AN19" s="116">
        <v>3101</v>
      </c>
      <c r="AO19" s="116"/>
      <c r="AP19" s="116"/>
      <c r="AQ19" s="116"/>
      <c r="AR19" s="116"/>
      <c r="AS19" s="116"/>
      <c r="AT19" s="116">
        <f t="shared" si="1"/>
        <v>20990</v>
      </c>
      <c r="AU19" s="233">
        <f t="shared" si="0"/>
        <v>0.74964285714285717</v>
      </c>
      <c r="AV19" s="243" t="s">
        <v>690</v>
      </c>
      <c r="AW19" s="243" t="s">
        <v>689</v>
      </c>
      <c r="AX19" s="242" t="s">
        <v>62</v>
      </c>
      <c r="AY19" s="230" t="s">
        <v>188</v>
      </c>
    </row>
    <row r="20" spans="1:52" ht="122.25" customHeight="1" x14ac:dyDescent="0.25">
      <c r="A20" s="117"/>
      <c r="B20" s="117"/>
      <c r="C20" s="117"/>
      <c r="D20" s="117">
        <v>47</v>
      </c>
      <c r="E20" s="117"/>
      <c r="F20" s="117"/>
      <c r="G20" s="117"/>
      <c r="H20" s="117"/>
      <c r="I20" s="137" t="s">
        <v>155</v>
      </c>
      <c r="J20" s="230" t="s">
        <v>216</v>
      </c>
      <c r="K20" s="136" t="s">
        <v>201</v>
      </c>
      <c r="L20" s="117">
        <f>+Q20+R20+S20</f>
        <v>5900</v>
      </c>
      <c r="M20" s="137" t="s">
        <v>211</v>
      </c>
      <c r="N20" s="137" t="s">
        <v>217</v>
      </c>
      <c r="O20" s="117" t="s">
        <v>218</v>
      </c>
      <c r="P20" s="117" t="s">
        <v>218</v>
      </c>
      <c r="Q20" s="117">
        <v>1700</v>
      </c>
      <c r="R20" s="117">
        <v>2100</v>
      </c>
      <c r="S20" s="117">
        <v>2100</v>
      </c>
      <c r="T20" s="117" t="s">
        <v>204</v>
      </c>
      <c r="U20" s="117" t="s">
        <v>219</v>
      </c>
      <c r="V20" s="137"/>
      <c r="W20" s="137"/>
      <c r="X20" s="137"/>
      <c r="Y20" s="137"/>
      <c r="Z20" s="137"/>
      <c r="AA20" s="137"/>
      <c r="AB20" s="137"/>
      <c r="AC20" s="137"/>
      <c r="AD20" s="137"/>
      <c r="AE20" s="137"/>
      <c r="AF20" s="137"/>
      <c r="AG20" s="137"/>
      <c r="AH20" s="116">
        <v>0</v>
      </c>
      <c r="AI20" s="116">
        <v>405</v>
      </c>
      <c r="AJ20" s="116">
        <v>67</v>
      </c>
      <c r="AK20" s="116">
        <v>401</v>
      </c>
      <c r="AL20" s="116">
        <v>24</v>
      </c>
      <c r="AM20" s="116">
        <v>325</v>
      </c>
      <c r="AN20" s="116">
        <v>156</v>
      </c>
      <c r="AO20" s="116"/>
      <c r="AP20" s="116"/>
      <c r="AQ20" s="116"/>
      <c r="AR20" s="116"/>
      <c r="AS20" s="116"/>
      <c r="AT20" s="116">
        <f t="shared" si="1"/>
        <v>1378</v>
      </c>
      <c r="AU20" s="233">
        <f t="shared" si="0"/>
        <v>0.65619047619047621</v>
      </c>
      <c r="AV20" s="243" t="s">
        <v>722</v>
      </c>
      <c r="AW20" s="243" t="s">
        <v>723</v>
      </c>
      <c r="AX20" s="242" t="s">
        <v>615</v>
      </c>
      <c r="AY20" s="230" t="s">
        <v>188</v>
      </c>
    </row>
    <row r="21" spans="1:52" ht="148.5" customHeight="1" x14ac:dyDescent="0.25">
      <c r="A21" s="117"/>
      <c r="B21" s="117"/>
      <c r="C21" s="117"/>
      <c r="D21" s="117">
        <v>48</v>
      </c>
      <c r="E21" s="117"/>
      <c r="F21" s="117"/>
      <c r="G21" s="117"/>
      <c r="H21" s="117"/>
      <c r="I21" s="137" t="s">
        <v>155</v>
      </c>
      <c r="J21" s="230" t="s">
        <v>220</v>
      </c>
      <c r="K21" s="136" t="s">
        <v>201</v>
      </c>
      <c r="L21" s="117">
        <f>+Q21+R21+S21</f>
        <v>21600</v>
      </c>
      <c r="M21" s="137" t="s">
        <v>207</v>
      </c>
      <c r="N21" s="137" t="s">
        <v>221</v>
      </c>
      <c r="O21" s="117" t="s">
        <v>218</v>
      </c>
      <c r="P21" s="117" t="s">
        <v>218</v>
      </c>
      <c r="Q21" s="117">
        <v>7200</v>
      </c>
      <c r="R21" s="117">
        <v>6800</v>
      </c>
      <c r="S21" s="117">
        <v>7600</v>
      </c>
      <c r="T21" s="117" t="s">
        <v>204</v>
      </c>
      <c r="U21" s="117" t="s">
        <v>205</v>
      </c>
      <c r="V21" s="137"/>
      <c r="W21" s="137"/>
      <c r="X21" s="137"/>
      <c r="Y21" s="137"/>
      <c r="Z21" s="137"/>
      <c r="AA21" s="137"/>
      <c r="AB21" s="137"/>
      <c r="AC21" s="137"/>
      <c r="AD21" s="137"/>
      <c r="AE21" s="137"/>
      <c r="AF21" s="137"/>
      <c r="AG21" s="137"/>
      <c r="AH21" s="116">
        <v>0</v>
      </c>
      <c r="AI21" s="116">
        <v>0</v>
      </c>
      <c r="AJ21" s="116">
        <v>0</v>
      </c>
      <c r="AK21" s="116">
        <v>170</v>
      </c>
      <c r="AL21" s="116">
        <v>470</v>
      </c>
      <c r="AM21" s="116">
        <v>484</v>
      </c>
      <c r="AN21" s="116">
        <v>533</v>
      </c>
      <c r="AO21" s="116"/>
      <c r="AP21" s="116"/>
      <c r="AQ21" s="116"/>
      <c r="AR21" s="116"/>
      <c r="AS21" s="116"/>
      <c r="AT21" s="116">
        <f t="shared" si="1"/>
        <v>1657</v>
      </c>
      <c r="AU21" s="233">
        <f t="shared" si="0"/>
        <v>0.2436764705882353</v>
      </c>
      <c r="AV21" s="246" t="s">
        <v>767</v>
      </c>
      <c r="AW21" s="246" t="s">
        <v>718</v>
      </c>
      <c r="AX21" s="242" t="s">
        <v>62</v>
      </c>
      <c r="AY21" s="230" t="s">
        <v>188</v>
      </c>
      <c r="AZ21" s="108">
        <v>4</v>
      </c>
    </row>
    <row r="22" spans="1:52" ht="166.5" customHeight="1" x14ac:dyDescent="0.25">
      <c r="A22" s="116"/>
      <c r="B22" s="116"/>
      <c r="C22" s="116"/>
      <c r="D22" s="116"/>
      <c r="E22" s="116">
        <v>1</v>
      </c>
      <c r="F22" s="116"/>
      <c r="G22" s="116"/>
      <c r="H22" s="116"/>
      <c r="I22" s="137" t="s">
        <v>222</v>
      </c>
      <c r="J22" s="136" t="s">
        <v>223</v>
      </c>
      <c r="K22" s="136" t="s">
        <v>201</v>
      </c>
      <c r="L22" s="117" t="s">
        <v>218</v>
      </c>
      <c r="M22" s="137" t="s">
        <v>197</v>
      </c>
      <c r="N22" s="137" t="s">
        <v>224</v>
      </c>
      <c r="O22" s="117"/>
      <c r="P22" s="117"/>
      <c r="Q22" s="117"/>
      <c r="R22" s="117"/>
      <c r="S22" s="117"/>
      <c r="T22" s="117" t="s">
        <v>204</v>
      </c>
      <c r="U22" s="117" t="s">
        <v>205</v>
      </c>
      <c r="V22" s="118"/>
      <c r="W22" s="118"/>
      <c r="X22" s="118"/>
      <c r="Y22" s="118"/>
      <c r="Z22" s="118"/>
      <c r="AA22" s="118"/>
      <c r="AB22" s="118"/>
      <c r="AC22" s="118"/>
      <c r="AD22" s="118"/>
      <c r="AE22" s="118"/>
      <c r="AF22" s="118"/>
      <c r="AG22" s="118"/>
      <c r="AH22" s="116">
        <v>1526</v>
      </c>
      <c r="AI22" s="116">
        <v>1558</v>
      </c>
      <c r="AJ22" s="116">
        <v>1575</v>
      </c>
      <c r="AK22" s="116">
        <v>1433</v>
      </c>
      <c r="AL22" s="116">
        <v>1761</v>
      </c>
      <c r="AM22" s="116">
        <v>1871</v>
      </c>
      <c r="AN22" s="116">
        <v>1766</v>
      </c>
      <c r="AO22" s="116"/>
      <c r="AP22" s="116"/>
      <c r="AQ22" s="116"/>
      <c r="AR22" s="116"/>
      <c r="AS22" s="116"/>
      <c r="AT22" s="116">
        <f t="shared" si="1"/>
        <v>11490</v>
      </c>
      <c r="AU22" s="233"/>
      <c r="AV22" s="253" t="s">
        <v>691</v>
      </c>
      <c r="AW22" s="253" t="s">
        <v>692</v>
      </c>
      <c r="AX22" s="243" t="s">
        <v>62</v>
      </c>
      <c r="AY22" s="230" t="s">
        <v>188</v>
      </c>
    </row>
    <row r="23" spans="1:52" ht="73.5" customHeight="1" x14ac:dyDescent="0.25">
      <c r="A23" s="116"/>
      <c r="B23" s="116"/>
      <c r="C23" s="116"/>
      <c r="D23" s="116"/>
      <c r="E23" s="116">
        <v>2</v>
      </c>
      <c r="F23" s="116"/>
      <c r="G23" s="116"/>
      <c r="H23" s="116"/>
      <c r="I23" s="137" t="s">
        <v>222</v>
      </c>
      <c r="J23" s="136" t="s">
        <v>225</v>
      </c>
      <c r="K23" s="136" t="s">
        <v>201</v>
      </c>
      <c r="L23" s="117" t="s">
        <v>218</v>
      </c>
      <c r="M23" s="137" t="s">
        <v>197</v>
      </c>
      <c r="N23" s="137" t="s">
        <v>226</v>
      </c>
      <c r="O23" s="117"/>
      <c r="P23" s="117"/>
      <c r="Q23" s="117"/>
      <c r="R23" s="117"/>
      <c r="S23" s="117"/>
      <c r="T23" s="117" t="s">
        <v>204</v>
      </c>
      <c r="U23" s="117" t="s">
        <v>205</v>
      </c>
      <c r="V23" s="118"/>
      <c r="W23" s="118"/>
      <c r="X23" s="118"/>
      <c r="Y23" s="118"/>
      <c r="Z23" s="118"/>
      <c r="AA23" s="118"/>
      <c r="AB23" s="118"/>
      <c r="AC23" s="118"/>
      <c r="AD23" s="118"/>
      <c r="AE23" s="118"/>
      <c r="AF23" s="118"/>
      <c r="AG23" s="118"/>
      <c r="AH23" s="116">
        <v>746</v>
      </c>
      <c r="AI23" s="116">
        <v>890</v>
      </c>
      <c r="AJ23" s="116">
        <v>897</v>
      </c>
      <c r="AK23" s="116">
        <v>1003</v>
      </c>
      <c r="AL23" s="116">
        <v>1108</v>
      </c>
      <c r="AM23" s="116">
        <v>990</v>
      </c>
      <c r="AN23" s="116">
        <v>965</v>
      </c>
      <c r="AO23" s="116"/>
      <c r="AP23" s="116"/>
      <c r="AQ23" s="116"/>
      <c r="AR23" s="116"/>
      <c r="AS23" s="116"/>
      <c r="AT23" s="116">
        <f t="shared" si="1"/>
        <v>6599</v>
      </c>
      <c r="AU23" s="233"/>
      <c r="AV23" s="253" t="s">
        <v>693</v>
      </c>
      <c r="AW23" s="253" t="s">
        <v>694</v>
      </c>
      <c r="AX23" s="243" t="s">
        <v>62</v>
      </c>
      <c r="AY23" s="230" t="s">
        <v>188</v>
      </c>
    </row>
    <row r="24" spans="1:52" ht="132" customHeight="1" x14ac:dyDescent="0.25">
      <c r="A24" s="116"/>
      <c r="B24" s="116"/>
      <c r="C24" s="116"/>
      <c r="D24" s="116"/>
      <c r="E24" s="116">
        <v>2</v>
      </c>
      <c r="F24" s="116"/>
      <c r="G24" s="116"/>
      <c r="H24" s="116"/>
      <c r="I24" s="137" t="s">
        <v>222</v>
      </c>
      <c r="J24" s="136" t="s">
        <v>227</v>
      </c>
      <c r="K24" s="136" t="s">
        <v>201</v>
      </c>
      <c r="L24" s="117" t="s">
        <v>218</v>
      </c>
      <c r="M24" s="137" t="s">
        <v>197</v>
      </c>
      <c r="N24" s="137" t="s">
        <v>228</v>
      </c>
      <c r="O24" s="117"/>
      <c r="P24" s="117"/>
      <c r="Q24" s="117"/>
      <c r="R24" s="117"/>
      <c r="S24" s="117"/>
      <c r="T24" s="117" t="s">
        <v>204</v>
      </c>
      <c r="U24" s="117" t="s">
        <v>205</v>
      </c>
      <c r="V24" s="118"/>
      <c r="W24" s="118"/>
      <c r="X24" s="118"/>
      <c r="Y24" s="118"/>
      <c r="Z24" s="118"/>
      <c r="AA24" s="118"/>
      <c r="AB24" s="118"/>
      <c r="AC24" s="118"/>
      <c r="AD24" s="118"/>
      <c r="AE24" s="118"/>
      <c r="AF24" s="118"/>
      <c r="AG24" s="118"/>
      <c r="AH24" s="116">
        <v>503</v>
      </c>
      <c r="AI24" s="116">
        <v>608</v>
      </c>
      <c r="AJ24" s="116">
        <v>610</v>
      </c>
      <c r="AK24" s="116">
        <v>662</v>
      </c>
      <c r="AL24" s="116">
        <v>736</v>
      </c>
      <c r="AM24" s="116">
        <v>644</v>
      </c>
      <c r="AN24" s="116">
        <v>641</v>
      </c>
      <c r="AO24" s="116"/>
      <c r="AP24" s="116"/>
      <c r="AQ24" s="116"/>
      <c r="AR24" s="116"/>
      <c r="AS24" s="116"/>
      <c r="AT24" s="116">
        <f t="shared" si="1"/>
        <v>4404</v>
      </c>
      <c r="AU24" s="233"/>
      <c r="AV24" s="253" t="s">
        <v>743</v>
      </c>
      <c r="AW24" s="253" t="s">
        <v>742</v>
      </c>
      <c r="AX24" s="243" t="s">
        <v>62</v>
      </c>
      <c r="AY24" s="230" t="s">
        <v>188</v>
      </c>
    </row>
    <row r="25" spans="1:52" ht="106.5" customHeight="1" x14ac:dyDescent="0.25">
      <c r="A25" s="116"/>
      <c r="B25" s="116"/>
      <c r="C25" s="116"/>
      <c r="D25" s="116"/>
      <c r="E25" s="116">
        <v>3</v>
      </c>
      <c r="F25" s="116"/>
      <c r="G25" s="116"/>
      <c r="H25" s="116"/>
      <c r="I25" s="137" t="s">
        <v>222</v>
      </c>
      <c r="J25" s="136" t="s">
        <v>229</v>
      </c>
      <c r="K25" s="136" t="s">
        <v>201</v>
      </c>
      <c r="L25" s="117" t="s">
        <v>218</v>
      </c>
      <c r="M25" s="137" t="s">
        <v>197</v>
      </c>
      <c r="N25" s="137" t="s">
        <v>230</v>
      </c>
      <c r="O25" s="117"/>
      <c r="P25" s="117"/>
      <c r="Q25" s="117"/>
      <c r="R25" s="117"/>
      <c r="S25" s="117"/>
      <c r="T25" s="117" t="s">
        <v>204</v>
      </c>
      <c r="U25" s="117" t="s">
        <v>205</v>
      </c>
      <c r="V25" s="118"/>
      <c r="W25" s="118"/>
      <c r="X25" s="118"/>
      <c r="Y25" s="118"/>
      <c r="Z25" s="118"/>
      <c r="AA25" s="118"/>
      <c r="AB25" s="118"/>
      <c r="AC25" s="118"/>
      <c r="AD25" s="118"/>
      <c r="AE25" s="118"/>
      <c r="AF25" s="118"/>
      <c r="AG25" s="118"/>
      <c r="AH25" s="116">
        <v>74</v>
      </c>
      <c r="AI25" s="116">
        <v>135</v>
      </c>
      <c r="AJ25" s="244">
        <v>143</v>
      </c>
      <c r="AK25" s="116">
        <v>120</v>
      </c>
      <c r="AL25" s="116">
        <v>168</v>
      </c>
      <c r="AM25" s="116">
        <v>175</v>
      </c>
      <c r="AN25" s="116">
        <v>130</v>
      </c>
      <c r="AO25" s="116"/>
      <c r="AP25" s="116"/>
      <c r="AQ25" s="116"/>
      <c r="AR25" s="116"/>
      <c r="AS25" s="116"/>
      <c r="AT25" s="116">
        <f t="shared" si="1"/>
        <v>945</v>
      </c>
      <c r="AU25" s="233"/>
      <c r="AV25" s="253" t="s">
        <v>695</v>
      </c>
      <c r="AW25" s="253" t="s">
        <v>696</v>
      </c>
      <c r="AX25" s="243" t="s">
        <v>62</v>
      </c>
      <c r="AY25" s="230" t="s">
        <v>188</v>
      </c>
    </row>
    <row r="26" spans="1:52" ht="68.099999999999994" customHeight="1" x14ac:dyDescent="0.25">
      <c r="A26" s="116"/>
      <c r="B26" s="116"/>
      <c r="C26" s="116"/>
      <c r="D26" s="116"/>
      <c r="E26" s="116">
        <v>3</v>
      </c>
      <c r="F26" s="116"/>
      <c r="G26" s="116"/>
      <c r="H26" s="116"/>
      <c r="I26" s="137" t="s">
        <v>222</v>
      </c>
      <c r="J26" s="136" t="s">
        <v>231</v>
      </c>
      <c r="K26" s="136" t="s">
        <v>201</v>
      </c>
      <c r="L26" s="117" t="s">
        <v>218</v>
      </c>
      <c r="M26" s="137" t="s">
        <v>197</v>
      </c>
      <c r="N26" s="137" t="s">
        <v>232</v>
      </c>
      <c r="O26" s="117"/>
      <c r="P26" s="117"/>
      <c r="Q26" s="117"/>
      <c r="R26" s="117"/>
      <c r="S26" s="117"/>
      <c r="T26" s="117" t="s">
        <v>204</v>
      </c>
      <c r="U26" s="117" t="s">
        <v>205</v>
      </c>
      <c r="V26" s="118"/>
      <c r="W26" s="118"/>
      <c r="X26" s="118"/>
      <c r="Y26" s="118"/>
      <c r="Z26" s="118"/>
      <c r="AA26" s="118"/>
      <c r="AB26" s="118"/>
      <c r="AC26" s="118"/>
      <c r="AD26" s="118"/>
      <c r="AE26" s="118"/>
      <c r="AF26" s="118"/>
      <c r="AG26" s="118"/>
      <c r="AH26" s="116">
        <v>54</v>
      </c>
      <c r="AI26" s="116">
        <v>96</v>
      </c>
      <c r="AJ26" s="244">
        <v>96</v>
      </c>
      <c r="AK26" s="116">
        <v>73</v>
      </c>
      <c r="AL26" s="116">
        <v>108</v>
      </c>
      <c r="AM26" s="116">
        <v>93</v>
      </c>
      <c r="AN26" s="116">
        <v>77</v>
      </c>
      <c r="AO26" s="116"/>
      <c r="AP26" s="116"/>
      <c r="AQ26" s="116"/>
      <c r="AR26" s="116"/>
      <c r="AS26" s="116"/>
      <c r="AT26" s="116">
        <f t="shared" si="1"/>
        <v>597</v>
      </c>
      <c r="AU26" s="233"/>
      <c r="AV26" s="253" t="s">
        <v>697</v>
      </c>
      <c r="AW26" s="253" t="s">
        <v>698</v>
      </c>
      <c r="AX26" s="243" t="s">
        <v>62</v>
      </c>
      <c r="AY26" s="230" t="s">
        <v>188</v>
      </c>
    </row>
    <row r="27" spans="1:52" ht="95.1" customHeight="1" x14ac:dyDescent="0.25">
      <c r="A27" s="116"/>
      <c r="B27" s="116"/>
      <c r="C27" s="116"/>
      <c r="D27" s="116"/>
      <c r="E27" s="116">
        <v>3</v>
      </c>
      <c r="F27" s="116"/>
      <c r="G27" s="116"/>
      <c r="H27" s="116"/>
      <c r="I27" s="137" t="s">
        <v>222</v>
      </c>
      <c r="J27" s="136" t="s">
        <v>233</v>
      </c>
      <c r="K27" s="136" t="s">
        <v>201</v>
      </c>
      <c r="L27" s="117" t="s">
        <v>218</v>
      </c>
      <c r="M27" s="137" t="s">
        <v>197</v>
      </c>
      <c r="N27" s="137" t="s">
        <v>234</v>
      </c>
      <c r="O27" s="117"/>
      <c r="P27" s="117"/>
      <c r="Q27" s="117"/>
      <c r="R27" s="117"/>
      <c r="S27" s="117"/>
      <c r="T27" s="117" t="s">
        <v>204</v>
      </c>
      <c r="U27" s="117" t="s">
        <v>205</v>
      </c>
      <c r="V27" s="118"/>
      <c r="W27" s="118"/>
      <c r="X27" s="118"/>
      <c r="Y27" s="118"/>
      <c r="Z27" s="118"/>
      <c r="AA27" s="118"/>
      <c r="AB27" s="118"/>
      <c r="AC27" s="118"/>
      <c r="AD27" s="118"/>
      <c r="AE27" s="118"/>
      <c r="AF27" s="118"/>
      <c r="AG27" s="118"/>
      <c r="AH27" s="116">
        <v>20</v>
      </c>
      <c r="AI27" s="116">
        <v>39</v>
      </c>
      <c r="AJ27" s="244">
        <v>47</v>
      </c>
      <c r="AK27" s="116">
        <v>47</v>
      </c>
      <c r="AL27" s="116">
        <v>60</v>
      </c>
      <c r="AM27" s="116">
        <v>82</v>
      </c>
      <c r="AN27" s="116">
        <v>53</v>
      </c>
      <c r="AO27" s="116"/>
      <c r="AP27" s="116"/>
      <c r="AQ27" s="116"/>
      <c r="AR27" s="116"/>
      <c r="AS27" s="116"/>
      <c r="AT27" s="116">
        <f t="shared" si="1"/>
        <v>348</v>
      </c>
      <c r="AU27" s="233"/>
      <c r="AV27" s="253" t="s">
        <v>699</v>
      </c>
      <c r="AW27" s="253" t="s">
        <v>700</v>
      </c>
      <c r="AX27" s="243" t="s">
        <v>62</v>
      </c>
      <c r="AY27" s="230" t="s">
        <v>188</v>
      </c>
    </row>
    <row r="28" spans="1:52" ht="137.1" customHeight="1" x14ac:dyDescent="0.25">
      <c r="A28" s="116"/>
      <c r="B28" s="116"/>
      <c r="C28" s="116"/>
      <c r="D28" s="116"/>
      <c r="E28" s="116">
        <v>4</v>
      </c>
      <c r="F28" s="116"/>
      <c r="G28" s="116"/>
      <c r="H28" s="116"/>
      <c r="I28" s="137" t="s">
        <v>235</v>
      </c>
      <c r="J28" s="136" t="s">
        <v>236</v>
      </c>
      <c r="K28" s="136" t="s">
        <v>201</v>
      </c>
      <c r="L28" s="117" t="s">
        <v>218</v>
      </c>
      <c r="M28" s="137" t="s">
        <v>197</v>
      </c>
      <c r="N28" s="137" t="s">
        <v>237</v>
      </c>
      <c r="O28" s="117"/>
      <c r="P28" s="117"/>
      <c r="Q28" s="117"/>
      <c r="R28" s="117"/>
      <c r="S28" s="117"/>
      <c r="T28" s="117" t="s">
        <v>204</v>
      </c>
      <c r="U28" s="117" t="s">
        <v>205</v>
      </c>
      <c r="V28" s="118"/>
      <c r="W28" s="118"/>
      <c r="X28" s="118"/>
      <c r="Y28" s="118"/>
      <c r="Z28" s="118"/>
      <c r="AA28" s="118"/>
      <c r="AB28" s="118"/>
      <c r="AC28" s="118"/>
      <c r="AD28" s="118"/>
      <c r="AE28" s="118"/>
      <c r="AF28" s="118"/>
      <c r="AG28" s="118"/>
      <c r="AH28" s="116">
        <f>604+25</f>
        <v>629</v>
      </c>
      <c r="AI28" s="116">
        <v>673</v>
      </c>
      <c r="AJ28" s="116">
        <v>752</v>
      </c>
      <c r="AK28" s="116">
        <v>768</v>
      </c>
      <c r="AL28" s="116">
        <v>811</v>
      </c>
      <c r="AM28" s="116">
        <v>871</v>
      </c>
      <c r="AN28" s="116">
        <v>844</v>
      </c>
      <c r="AO28" s="116"/>
      <c r="AP28" s="116"/>
      <c r="AQ28" s="116"/>
      <c r="AR28" s="116"/>
      <c r="AS28" s="116"/>
      <c r="AT28" s="116">
        <f t="shared" si="1"/>
        <v>5348</v>
      </c>
      <c r="AU28" s="233"/>
      <c r="AV28" s="253" t="s">
        <v>701</v>
      </c>
      <c r="AW28" s="253" t="s">
        <v>702</v>
      </c>
      <c r="AX28" s="243" t="s">
        <v>62</v>
      </c>
      <c r="AY28" s="230" t="s">
        <v>188</v>
      </c>
    </row>
    <row r="29" spans="1:52" ht="57" customHeight="1" x14ac:dyDescent="0.25">
      <c r="A29" s="116"/>
      <c r="B29" s="116"/>
      <c r="C29" s="116"/>
      <c r="D29" s="116"/>
      <c r="E29" s="116">
        <v>4</v>
      </c>
      <c r="F29" s="116"/>
      <c r="G29" s="116"/>
      <c r="H29" s="116"/>
      <c r="I29" s="137" t="s">
        <v>235</v>
      </c>
      <c r="J29" s="136" t="s">
        <v>238</v>
      </c>
      <c r="K29" s="136" t="s">
        <v>201</v>
      </c>
      <c r="L29" s="117" t="s">
        <v>218</v>
      </c>
      <c r="M29" s="137" t="s">
        <v>197</v>
      </c>
      <c r="N29" s="137" t="s">
        <v>239</v>
      </c>
      <c r="O29" s="117"/>
      <c r="P29" s="117"/>
      <c r="Q29" s="117"/>
      <c r="R29" s="117"/>
      <c r="S29" s="117"/>
      <c r="T29" s="117" t="s">
        <v>204</v>
      </c>
      <c r="U29" s="117" t="s">
        <v>205</v>
      </c>
      <c r="V29" s="118"/>
      <c r="W29" s="118"/>
      <c r="X29" s="118"/>
      <c r="Y29" s="118"/>
      <c r="Z29" s="118"/>
      <c r="AA29" s="118"/>
      <c r="AB29" s="118"/>
      <c r="AC29" s="118"/>
      <c r="AD29" s="118"/>
      <c r="AE29" s="118"/>
      <c r="AF29" s="118"/>
      <c r="AG29" s="118"/>
      <c r="AH29" s="116">
        <v>274</v>
      </c>
      <c r="AI29" s="116">
        <v>462</v>
      </c>
      <c r="AJ29" s="116">
        <v>488</v>
      </c>
      <c r="AK29" s="116">
        <v>566</v>
      </c>
      <c r="AL29" s="116">
        <v>578</v>
      </c>
      <c r="AM29" s="116">
        <v>659</v>
      </c>
      <c r="AN29" s="116">
        <v>652</v>
      </c>
      <c r="AO29" s="116"/>
      <c r="AP29" s="116"/>
      <c r="AQ29" s="116"/>
      <c r="AR29" s="116"/>
      <c r="AS29" s="116"/>
      <c r="AT29" s="116">
        <f t="shared" si="1"/>
        <v>3679</v>
      </c>
      <c r="AU29" s="233"/>
      <c r="AV29" s="253" t="s">
        <v>703</v>
      </c>
      <c r="AW29" s="253" t="s">
        <v>704</v>
      </c>
      <c r="AX29" s="243" t="s">
        <v>62</v>
      </c>
      <c r="AY29" s="230" t="s">
        <v>188</v>
      </c>
    </row>
    <row r="30" spans="1:52" ht="120.6" customHeight="1" x14ac:dyDescent="0.25">
      <c r="A30" s="116"/>
      <c r="B30" s="116"/>
      <c r="C30" s="116"/>
      <c r="D30" s="116"/>
      <c r="E30" s="116">
        <v>5</v>
      </c>
      <c r="F30" s="116"/>
      <c r="G30" s="116"/>
      <c r="H30" s="116"/>
      <c r="I30" s="137" t="s">
        <v>240</v>
      </c>
      <c r="J30" s="136" t="s">
        <v>241</v>
      </c>
      <c r="K30" s="136" t="s">
        <v>201</v>
      </c>
      <c r="L30" s="117" t="s">
        <v>218</v>
      </c>
      <c r="M30" s="137" t="s">
        <v>197</v>
      </c>
      <c r="N30" s="137" t="s">
        <v>242</v>
      </c>
      <c r="O30" s="117"/>
      <c r="P30" s="117"/>
      <c r="Q30" s="117"/>
      <c r="R30" s="117"/>
      <c r="S30" s="117"/>
      <c r="T30" s="117" t="s">
        <v>204</v>
      </c>
      <c r="U30" s="117" t="s">
        <v>243</v>
      </c>
      <c r="V30" s="118"/>
      <c r="W30" s="118"/>
      <c r="X30" s="118"/>
      <c r="Y30" s="118"/>
      <c r="Z30" s="118"/>
      <c r="AA30" s="118"/>
      <c r="AB30" s="118"/>
      <c r="AC30" s="118"/>
      <c r="AD30" s="118"/>
      <c r="AE30" s="118"/>
      <c r="AF30" s="118"/>
      <c r="AG30" s="118"/>
      <c r="AH30" s="116">
        <v>22</v>
      </c>
      <c r="AI30" s="116">
        <v>67</v>
      </c>
      <c r="AJ30" s="116">
        <v>71</v>
      </c>
      <c r="AK30" s="116">
        <v>57</v>
      </c>
      <c r="AL30" s="116">
        <v>69</v>
      </c>
      <c r="AM30" s="116">
        <v>57</v>
      </c>
      <c r="AN30" s="116">
        <v>54</v>
      </c>
      <c r="AO30" s="116"/>
      <c r="AP30" s="116"/>
      <c r="AQ30" s="116"/>
      <c r="AR30" s="116"/>
      <c r="AS30" s="116"/>
      <c r="AT30" s="116">
        <f t="shared" si="1"/>
        <v>397</v>
      </c>
      <c r="AU30" s="233"/>
      <c r="AV30" s="243" t="s">
        <v>670</v>
      </c>
      <c r="AW30" s="243" t="s">
        <v>671</v>
      </c>
      <c r="AX30" s="243" t="s">
        <v>62</v>
      </c>
      <c r="AY30" s="230" t="s">
        <v>188</v>
      </c>
    </row>
    <row r="31" spans="1:52" ht="132.75" customHeight="1" x14ac:dyDescent="0.25">
      <c r="A31" s="116"/>
      <c r="B31" s="116"/>
      <c r="C31" s="116"/>
      <c r="D31" s="116"/>
      <c r="E31" s="116">
        <v>6</v>
      </c>
      <c r="F31" s="116"/>
      <c r="G31" s="116"/>
      <c r="H31" s="116"/>
      <c r="I31" s="137" t="s">
        <v>240</v>
      </c>
      <c r="J31" s="136" t="s">
        <v>244</v>
      </c>
      <c r="K31" s="136" t="s">
        <v>201</v>
      </c>
      <c r="L31" s="117" t="s">
        <v>218</v>
      </c>
      <c r="M31" s="137" t="s">
        <v>197</v>
      </c>
      <c r="N31" s="137" t="s">
        <v>245</v>
      </c>
      <c r="O31" s="117"/>
      <c r="P31" s="117"/>
      <c r="Q31" s="117"/>
      <c r="R31" s="117"/>
      <c r="S31" s="117"/>
      <c r="T31" s="117" t="s">
        <v>204</v>
      </c>
      <c r="U31" s="117" t="s">
        <v>243</v>
      </c>
      <c r="V31" s="118"/>
      <c r="W31" s="118"/>
      <c r="X31" s="118"/>
      <c r="Y31" s="118"/>
      <c r="Z31" s="118"/>
      <c r="AA31" s="118"/>
      <c r="AB31" s="118"/>
      <c r="AC31" s="118"/>
      <c r="AD31" s="118"/>
      <c r="AE31" s="118"/>
      <c r="AF31" s="118"/>
      <c r="AG31" s="118"/>
      <c r="AH31" s="116">
        <v>6</v>
      </c>
      <c r="AI31" s="116">
        <v>47</v>
      </c>
      <c r="AJ31" s="116">
        <v>49</v>
      </c>
      <c r="AK31" s="116">
        <v>47</v>
      </c>
      <c r="AL31" s="116">
        <v>47</v>
      </c>
      <c r="AM31" s="116">
        <v>51</v>
      </c>
      <c r="AN31" s="116">
        <v>48</v>
      </c>
      <c r="AO31" s="116"/>
      <c r="AP31" s="116"/>
      <c r="AQ31" s="116"/>
      <c r="AR31" s="116"/>
      <c r="AS31" s="116"/>
      <c r="AT31" s="116">
        <f t="shared" si="1"/>
        <v>295</v>
      </c>
      <c r="AU31" s="233"/>
      <c r="AV31" s="243" t="s">
        <v>672</v>
      </c>
      <c r="AW31" s="243" t="s">
        <v>673</v>
      </c>
      <c r="AX31" s="243" t="s">
        <v>62</v>
      </c>
      <c r="AY31" s="230" t="s">
        <v>188</v>
      </c>
    </row>
    <row r="32" spans="1:52" ht="89.1" customHeight="1" x14ac:dyDescent="0.25">
      <c r="A32" s="116"/>
      <c r="B32" s="116"/>
      <c r="C32" s="116"/>
      <c r="D32" s="116"/>
      <c r="E32" s="116">
        <v>7</v>
      </c>
      <c r="F32" s="116"/>
      <c r="G32" s="116"/>
      <c r="H32" s="116"/>
      <c r="I32" s="137" t="s">
        <v>246</v>
      </c>
      <c r="J32" s="136" t="s">
        <v>247</v>
      </c>
      <c r="K32" s="136" t="s">
        <v>201</v>
      </c>
      <c r="L32" s="117" t="s">
        <v>218</v>
      </c>
      <c r="M32" s="137" t="s">
        <v>197</v>
      </c>
      <c r="N32" s="137" t="s">
        <v>248</v>
      </c>
      <c r="O32" s="117"/>
      <c r="P32" s="117"/>
      <c r="Q32" s="117"/>
      <c r="R32" s="117"/>
      <c r="S32" s="117"/>
      <c r="T32" s="117" t="s">
        <v>204</v>
      </c>
      <c r="U32" s="117" t="s">
        <v>205</v>
      </c>
      <c r="V32" s="118"/>
      <c r="W32" s="118"/>
      <c r="X32" s="118"/>
      <c r="Y32" s="118"/>
      <c r="Z32" s="118"/>
      <c r="AA32" s="118"/>
      <c r="AB32" s="118"/>
      <c r="AC32" s="118"/>
      <c r="AD32" s="118"/>
      <c r="AE32" s="118"/>
      <c r="AF32" s="118"/>
      <c r="AG32" s="118"/>
      <c r="AH32" s="116">
        <v>51</v>
      </c>
      <c r="AI32" s="116">
        <v>55</v>
      </c>
      <c r="AJ32" s="116">
        <v>70</v>
      </c>
      <c r="AK32" s="116">
        <v>60</v>
      </c>
      <c r="AL32" s="116">
        <v>91</v>
      </c>
      <c r="AM32" s="116">
        <v>50</v>
      </c>
      <c r="AN32" s="116">
        <v>53</v>
      </c>
      <c r="AO32" s="116"/>
      <c r="AP32" s="116"/>
      <c r="AQ32" s="116"/>
      <c r="AR32" s="116"/>
      <c r="AS32" s="116"/>
      <c r="AT32" s="116">
        <f t="shared" si="1"/>
        <v>430</v>
      </c>
      <c r="AU32" s="233"/>
      <c r="AV32" s="243" t="s">
        <v>686</v>
      </c>
      <c r="AW32" s="243" t="s">
        <v>674</v>
      </c>
      <c r="AX32" s="243" t="s">
        <v>62</v>
      </c>
      <c r="AY32" s="230" t="s">
        <v>188</v>
      </c>
    </row>
    <row r="33" spans="1:51" ht="101.1" customHeight="1" x14ac:dyDescent="0.25">
      <c r="A33" s="116"/>
      <c r="B33" s="116"/>
      <c r="C33" s="116"/>
      <c r="D33" s="116"/>
      <c r="E33" s="116">
        <v>7</v>
      </c>
      <c r="F33" s="116"/>
      <c r="G33" s="116"/>
      <c r="H33" s="116"/>
      <c r="I33" s="137" t="s">
        <v>246</v>
      </c>
      <c r="J33" s="136" t="s">
        <v>249</v>
      </c>
      <c r="K33" s="136" t="s">
        <v>201</v>
      </c>
      <c r="L33" s="117" t="s">
        <v>218</v>
      </c>
      <c r="M33" s="137" t="s">
        <v>197</v>
      </c>
      <c r="N33" s="137" t="s">
        <v>250</v>
      </c>
      <c r="O33" s="117"/>
      <c r="P33" s="117"/>
      <c r="Q33" s="117"/>
      <c r="R33" s="117"/>
      <c r="S33" s="117"/>
      <c r="T33" s="117" t="s">
        <v>204</v>
      </c>
      <c r="U33" s="117" t="s">
        <v>205</v>
      </c>
      <c r="V33" s="118"/>
      <c r="W33" s="118"/>
      <c r="X33" s="118"/>
      <c r="Y33" s="118"/>
      <c r="Z33" s="118"/>
      <c r="AA33" s="118"/>
      <c r="AB33" s="118"/>
      <c r="AC33" s="118"/>
      <c r="AD33" s="118"/>
      <c r="AE33" s="118"/>
      <c r="AF33" s="118"/>
      <c r="AG33" s="118"/>
      <c r="AH33" s="116">
        <v>41</v>
      </c>
      <c r="AI33" s="116">
        <v>44</v>
      </c>
      <c r="AJ33" s="116">
        <v>61</v>
      </c>
      <c r="AK33" s="116">
        <v>55</v>
      </c>
      <c r="AL33" s="116">
        <v>71</v>
      </c>
      <c r="AM33" s="116">
        <v>41</v>
      </c>
      <c r="AN33" s="116">
        <v>40</v>
      </c>
      <c r="AO33" s="116"/>
      <c r="AP33" s="116"/>
      <c r="AQ33" s="116"/>
      <c r="AR33" s="116"/>
      <c r="AS33" s="116"/>
      <c r="AT33" s="116">
        <f t="shared" si="1"/>
        <v>353</v>
      </c>
      <c r="AU33" s="233"/>
      <c r="AV33" s="243" t="s">
        <v>675</v>
      </c>
      <c r="AW33" s="243" t="s">
        <v>676</v>
      </c>
      <c r="AX33" s="243" t="s">
        <v>62</v>
      </c>
      <c r="AY33" s="230" t="s">
        <v>188</v>
      </c>
    </row>
    <row r="34" spans="1:51" ht="96" customHeight="1" x14ac:dyDescent="0.25">
      <c r="A34" s="116"/>
      <c r="B34" s="116"/>
      <c r="C34" s="116"/>
      <c r="D34" s="116"/>
      <c r="E34" s="116">
        <v>8</v>
      </c>
      <c r="F34" s="116"/>
      <c r="G34" s="116"/>
      <c r="H34" s="116"/>
      <c r="I34" s="137" t="s">
        <v>246</v>
      </c>
      <c r="J34" s="136" t="s">
        <v>251</v>
      </c>
      <c r="K34" s="136" t="s">
        <v>201</v>
      </c>
      <c r="L34" s="117" t="s">
        <v>218</v>
      </c>
      <c r="M34" s="137" t="s">
        <v>197</v>
      </c>
      <c r="N34" s="137" t="s">
        <v>252</v>
      </c>
      <c r="O34" s="117"/>
      <c r="P34" s="117"/>
      <c r="Q34" s="117"/>
      <c r="R34" s="117"/>
      <c r="S34" s="117"/>
      <c r="T34" s="117" t="s">
        <v>204</v>
      </c>
      <c r="U34" s="117" t="s">
        <v>205</v>
      </c>
      <c r="V34" s="118"/>
      <c r="W34" s="118"/>
      <c r="X34" s="118"/>
      <c r="Y34" s="118"/>
      <c r="Z34" s="118"/>
      <c r="AA34" s="118"/>
      <c r="AB34" s="118"/>
      <c r="AC34" s="118"/>
      <c r="AD34" s="118"/>
      <c r="AE34" s="118"/>
      <c r="AF34" s="118"/>
      <c r="AG34" s="118"/>
      <c r="AH34" s="116">
        <v>49</v>
      </c>
      <c r="AI34" s="116">
        <v>60</v>
      </c>
      <c r="AJ34" s="116">
        <v>78</v>
      </c>
      <c r="AK34" s="116">
        <v>67</v>
      </c>
      <c r="AL34" s="116">
        <v>107</v>
      </c>
      <c r="AM34" s="116">
        <v>88</v>
      </c>
      <c r="AN34" s="116">
        <v>60</v>
      </c>
      <c r="AO34" s="116"/>
      <c r="AP34" s="116"/>
      <c r="AQ34" s="116"/>
      <c r="AR34" s="116"/>
      <c r="AS34" s="116"/>
      <c r="AT34" s="116">
        <f t="shared" si="1"/>
        <v>509</v>
      </c>
      <c r="AU34" s="233"/>
      <c r="AV34" s="243" t="s">
        <v>677</v>
      </c>
      <c r="AW34" s="243" t="s">
        <v>678</v>
      </c>
      <c r="AX34" s="243" t="s">
        <v>62</v>
      </c>
      <c r="AY34" s="230" t="s">
        <v>188</v>
      </c>
    </row>
    <row r="35" spans="1:51" ht="101.45" customHeight="1" x14ac:dyDescent="0.25">
      <c r="A35" s="116"/>
      <c r="B35" s="116"/>
      <c r="C35" s="116"/>
      <c r="D35" s="116"/>
      <c r="E35" s="116">
        <v>8</v>
      </c>
      <c r="F35" s="116"/>
      <c r="G35" s="116"/>
      <c r="H35" s="116"/>
      <c r="I35" s="137" t="s">
        <v>246</v>
      </c>
      <c r="J35" s="136" t="s">
        <v>253</v>
      </c>
      <c r="K35" s="136" t="s">
        <v>201</v>
      </c>
      <c r="L35" s="117" t="s">
        <v>218</v>
      </c>
      <c r="M35" s="137" t="s">
        <v>197</v>
      </c>
      <c r="N35" s="137" t="s">
        <v>254</v>
      </c>
      <c r="O35" s="117"/>
      <c r="P35" s="117"/>
      <c r="Q35" s="117"/>
      <c r="R35" s="117"/>
      <c r="S35" s="117"/>
      <c r="T35" s="117" t="s">
        <v>204</v>
      </c>
      <c r="U35" s="117" t="s">
        <v>205</v>
      </c>
      <c r="V35" s="118"/>
      <c r="W35" s="118"/>
      <c r="X35" s="118"/>
      <c r="Y35" s="118"/>
      <c r="Z35" s="118"/>
      <c r="AA35" s="118"/>
      <c r="AB35" s="118"/>
      <c r="AC35" s="118"/>
      <c r="AD35" s="118"/>
      <c r="AE35" s="118"/>
      <c r="AF35" s="118"/>
      <c r="AG35" s="118"/>
      <c r="AH35" s="116">
        <v>31</v>
      </c>
      <c r="AI35" s="116">
        <v>27</v>
      </c>
      <c r="AJ35" s="116">
        <v>43</v>
      </c>
      <c r="AK35" s="116">
        <v>40</v>
      </c>
      <c r="AL35" s="116">
        <v>38</v>
      </c>
      <c r="AM35" s="116">
        <v>0</v>
      </c>
      <c r="AN35" s="116">
        <v>24</v>
      </c>
      <c r="AO35" s="116"/>
      <c r="AP35" s="116"/>
      <c r="AQ35" s="116"/>
      <c r="AR35" s="116"/>
      <c r="AS35" s="116"/>
      <c r="AT35" s="116">
        <f t="shared" si="1"/>
        <v>203</v>
      </c>
      <c r="AU35" s="233"/>
      <c r="AV35" s="243" t="s">
        <v>679</v>
      </c>
      <c r="AW35" s="243" t="s">
        <v>680</v>
      </c>
      <c r="AX35" s="243" t="s">
        <v>681</v>
      </c>
      <c r="AY35" s="230" t="s">
        <v>623</v>
      </c>
    </row>
    <row r="36" spans="1:51" ht="90.6" customHeight="1" x14ac:dyDescent="0.25">
      <c r="A36" s="116"/>
      <c r="B36" s="116"/>
      <c r="C36" s="116"/>
      <c r="D36" s="116"/>
      <c r="E36" s="116">
        <v>8</v>
      </c>
      <c r="F36" s="116"/>
      <c r="G36" s="116"/>
      <c r="H36" s="116"/>
      <c r="I36" s="137" t="s">
        <v>246</v>
      </c>
      <c r="J36" s="136" t="s">
        <v>255</v>
      </c>
      <c r="K36" s="136" t="s">
        <v>201</v>
      </c>
      <c r="L36" s="117" t="s">
        <v>218</v>
      </c>
      <c r="M36" s="137" t="s">
        <v>197</v>
      </c>
      <c r="N36" s="137" t="s">
        <v>256</v>
      </c>
      <c r="O36" s="117"/>
      <c r="P36" s="117"/>
      <c r="Q36" s="117"/>
      <c r="R36" s="117"/>
      <c r="S36" s="117"/>
      <c r="T36" s="117" t="s">
        <v>204</v>
      </c>
      <c r="U36" s="117" t="s">
        <v>205</v>
      </c>
      <c r="V36" s="118"/>
      <c r="W36" s="118"/>
      <c r="X36" s="118"/>
      <c r="Y36" s="118"/>
      <c r="Z36" s="118"/>
      <c r="AA36" s="118"/>
      <c r="AB36" s="118"/>
      <c r="AC36" s="118"/>
      <c r="AD36" s="118"/>
      <c r="AE36" s="118"/>
      <c r="AF36" s="118"/>
      <c r="AG36" s="118"/>
      <c r="AH36" s="116">
        <v>5</v>
      </c>
      <c r="AI36" s="116">
        <v>13</v>
      </c>
      <c r="AJ36" s="116">
        <v>12</v>
      </c>
      <c r="AK36" s="116">
        <v>18</v>
      </c>
      <c r="AL36" s="116">
        <v>4</v>
      </c>
      <c r="AM36" s="116">
        <v>14</v>
      </c>
      <c r="AN36" s="116">
        <v>10</v>
      </c>
      <c r="AO36" s="116"/>
      <c r="AP36" s="116"/>
      <c r="AQ36" s="116"/>
      <c r="AR36" s="116"/>
      <c r="AS36" s="116"/>
      <c r="AT36" s="116">
        <f t="shared" si="1"/>
        <v>76</v>
      </c>
      <c r="AU36" s="233"/>
      <c r="AV36" s="243" t="s">
        <v>682</v>
      </c>
      <c r="AW36" s="243" t="s">
        <v>683</v>
      </c>
      <c r="AX36" s="243" t="s">
        <v>62</v>
      </c>
      <c r="AY36" s="230" t="s">
        <v>188</v>
      </c>
    </row>
    <row r="37" spans="1:51" ht="95.45" customHeight="1" x14ac:dyDescent="0.25">
      <c r="A37" s="116"/>
      <c r="B37" s="116"/>
      <c r="C37" s="116"/>
      <c r="D37" s="116"/>
      <c r="E37" s="116">
        <v>8</v>
      </c>
      <c r="F37" s="116"/>
      <c r="G37" s="116"/>
      <c r="H37" s="116"/>
      <c r="I37" s="137" t="s">
        <v>246</v>
      </c>
      <c r="J37" s="136" t="s">
        <v>257</v>
      </c>
      <c r="K37" s="136" t="s">
        <v>201</v>
      </c>
      <c r="L37" s="117" t="s">
        <v>218</v>
      </c>
      <c r="M37" s="137" t="s">
        <v>197</v>
      </c>
      <c r="N37" s="137" t="s">
        <v>258</v>
      </c>
      <c r="O37" s="117"/>
      <c r="P37" s="117"/>
      <c r="Q37" s="117"/>
      <c r="R37" s="117"/>
      <c r="S37" s="117"/>
      <c r="T37" s="117" t="s">
        <v>204</v>
      </c>
      <c r="U37" s="117" t="s">
        <v>205</v>
      </c>
      <c r="V37" s="118"/>
      <c r="W37" s="118"/>
      <c r="X37" s="118"/>
      <c r="Y37" s="118"/>
      <c r="Z37" s="118"/>
      <c r="AA37" s="118"/>
      <c r="AB37" s="118"/>
      <c r="AC37" s="118"/>
      <c r="AD37" s="118"/>
      <c r="AE37" s="118"/>
      <c r="AF37" s="118"/>
      <c r="AG37" s="118"/>
      <c r="AH37" s="116">
        <v>85</v>
      </c>
      <c r="AI37" s="116">
        <v>100</v>
      </c>
      <c r="AJ37" s="116">
        <v>133</v>
      </c>
      <c r="AK37" s="116">
        <v>125</v>
      </c>
      <c r="AL37" s="116">
        <v>149</v>
      </c>
      <c r="AM37" s="116">
        <v>102</v>
      </c>
      <c r="AN37" s="116">
        <v>94</v>
      </c>
      <c r="AO37" s="116"/>
      <c r="AP37" s="116"/>
      <c r="AQ37" s="116"/>
      <c r="AR37" s="116"/>
      <c r="AS37" s="116"/>
      <c r="AT37" s="116">
        <f t="shared" si="1"/>
        <v>788</v>
      </c>
      <c r="AU37" s="233"/>
      <c r="AV37" s="243" t="s">
        <v>684</v>
      </c>
      <c r="AW37" s="243" t="s">
        <v>685</v>
      </c>
      <c r="AX37" s="243" t="s">
        <v>62</v>
      </c>
      <c r="AY37" s="230" t="s">
        <v>188</v>
      </c>
    </row>
    <row r="38" spans="1:51" ht="147" customHeight="1" x14ac:dyDescent="0.25">
      <c r="A38" s="116"/>
      <c r="B38" s="116"/>
      <c r="C38" s="116"/>
      <c r="D38" s="116"/>
      <c r="E38" s="116">
        <v>9</v>
      </c>
      <c r="F38" s="116"/>
      <c r="G38" s="116"/>
      <c r="H38" s="116"/>
      <c r="I38" s="137" t="s">
        <v>259</v>
      </c>
      <c r="J38" s="136" t="s">
        <v>260</v>
      </c>
      <c r="K38" s="136" t="s">
        <v>201</v>
      </c>
      <c r="L38" s="117" t="s">
        <v>218</v>
      </c>
      <c r="M38" s="137" t="s">
        <v>197</v>
      </c>
      <c r="N38" s="137" t="s">
        <v>261</v>
      </c>
      <c r="O38" s="117"/>
      <c r="P38" s="117"/>
      <c r="Q38" s="117"/>
      <c r="R38" s="117"/>
      <c r="S38" s="117"/>
      <c r="T38" s="117" t="s">
        <v>204</v>
      </c>
      <c r="U38" s="117" t="s">
        <v>262</v>
      </c>
      <c r="V38" s="118"/>
      <c r="W38" s="118"/>
      <c r="X38" s="118"/>
      <c r="Y38" s="118"/>
      <c r="Z38" s="118"/>
      <c r="AA38" s="118"/>
      <c r="AB38" s="118"/>
      <c r="AC38" s="118"/>
      <c r="AD38" s="118"/>
      <c r="AE38" s="118"/>
      <c r="AF38" s="118"/>
      <c r="AG38" s="118"/>
      <c r="AH38" s="116">
        <v>66</v>
      </c>
      <c r="AI38" s="116">
        <v>478</v>
      </c>
      <c r="AJ38" s="116">
        <v>919</v>
      </c>
      <c r="AK38" s="116">
        <v>732</v>
      </c>
      <c r="AL38" s="116">
        <v>927</v>
      </c>
      <c r="AM38" s="116">
        <v>715</v>
      </c>
      <c r="AN38" s="116">
        <v>684</v>
      </c>
      <c r="AO38" s="116"/>
      <c r="AP38" s="116"/>
      <c r="AQ38" s="116"/>
      <c r="AR38" s="116"/>
      <c r="AS38" s="116"/>
      <c r="AT38" s="116">
        <f t="shared" si="1"/>
        <v>4521</v>
      </c>
      <c r="AU38" s="233"/>
      <c r="AV38" s="243" t="s">
        <v>657</v>
      </c>
      <c r="AW38" s="243" t="s">
        <v>658</v>
      </c>
      <c r="AX38" s="243" t="s">
        <v>62</v>
      </c>
      <c r="AY38" s="230" t="s">
        <v>188</v>
      </c>
    </row>
    <row r="39" spans="1:51" ht="300.60000000000002" customHeight="1" x14ac:dyDescent="0.25">
      <c r="A39" s="116"/>
      <c r="B39" s="116"/>
      <c r="C39" s="116"/>
      <c r="D39" s="116"/>
      <c r="E39" s="116">
        <v>10</v>
      </c>
      <c r="F39" s="116"/>
      <c r="G39" s="116"/>
      <c r="H39" s="116"/>
      <c r="I39" s="137" t="s">
        <v>259</v>
      </c>
      <c r="J39" s="136" t="s">
        <v>263</v>
      </c>
      <c r="K39" s="136" t="s">
        <v>201</v>
      </c>
      <c r="L39" s="117" t="s">
        <v>218</v>
      </c>
      <c r="M39" s="137" t="s">
        <v>197</v>
      </c>
      <c r="N39" s="137" t="s">
        <v>264</v>
      </c>
      <c r="O39" s="117"/>
      <c r="P39" s="117"/>
      <c r="Q39" s="117"/>
      <c r="R39" s="117"/>
      <c r="S39" s="117"/>
      <c r="T39" s="117" t="s">
        <v>204</v>
      </c>
      <c r="U39" s="117" t="s">
        <v>262</v>
      </c>
      <c r="V39" s="118"/>
      <c r="W39" s="118"/>
      <c r="X39" s="118"/>
      <c r="Y39" s="118"/>
      <c r="Z39" s="118"/>
      <c r="AA39" s="118"/>
      <c r="AB39" s="118"/>
      <c r="AC39" s="118"/>
      <c r="AD39" s="118"/>
      <c r="AE39" s="118"/>
      <c r="AF39" s="118"/>
      <c r="AG39" s="118"/>
      <c r="AH39" s="116">
        <v>0</v>
      </c>
      <c r="AI39" s="116">
        <v>4</v>
      </c>
      <c r="AJ39" s="116">
        <v>7</v>
      </c>
      <c r="AK39" s="116">
        <v>7</v>
      </c>
      <c r="AL39" s="116">
        <v>10</v>
      </c>
      <c r="AM39" s="116">
        <v>10</v>
      </c>
      <c r="AN39" s="116">
        <v>9</v>
      </c>
      <c r="AO39" s="116"/>
      <c r="AP39" s="116"/>
      <c r="AQ39" s="116"/>
      <c r="AR39" s="116"/>
      <c r="AS39" s="116"/>
      <c r="AT39" s="116">
        <f t="shared" si="1"/>
        <v>47</v>
      </c>
      <c r="AU39" s="233"/>
      <c r="AV39" s="243" t="s">
        <v>659</v>
      </c>
      <c r="AW39" s="243" t="s">
        <v>660</v>
      </c>
      <c r="AX39" s="243" t="s">
        <v>62</v>
      </c>
      <c r="AY39" s="230" t="s">
        <v>188</v>
      </c>
    </row>
    <row r="40" spans="1:51" ht="299.25" customHeight="1" x14ac:dyDescent="0.25">
      <c r="A40" s="116"/>
      <c r="B40" s="116"/>
      <c r="C40" s="116"/>
      <c r="D40" s="116"/>
      <c r="E40" s="116">
        <v>11</v>
      </c>
      <c r="F40" s="116"/>
      <c r="G40" s="116"/>
      <c r="H40" s="116"/>
      <c r="I40" s="137" t="s">
        <v>259</v>
      </c>
      <c r="J40" s="136" t="s">
        <v>265</v>
      </c>
      <c r="K40" s="136" t="s">
        <v>201</v>
      </c>
      <c r="L40" s="117" t="s">
        <v>218</v>
      </c>
      <c r="M40" s="137" t="s">
        <v>197</v>
      </c>
      <c r="N40" s="137" t="s">
        <v>266</v>
      </c>
      <c r="O40" s="117"/>
      <c r="P40" s="117"/>
      <c r="Q40" s="117"/>
      <c r="R40" s="117"/>
      <c r="S40" s="117"/>
      <c r="T40" s="117" t="s">
        <v>204</v>
      </c>
      <c r="U40" s="117" t="s">
        <v>262</v>
      </c>
      <c r="V40" s="118"/>
      <c r="W40" s="118"/>
      <c r="X40" s="118"/>
      <c r="Y40" s="118"/>
      <c r="Z40" s="118"/>
      <c r="AA40" s="118"/>
      <c r="AB40" s="118"/>
      <c r="AC40" s="118"/>
      <c r="AD40" s="118"/>
      <c r="AE40" s="118"/>
      <c r="AF40" s="118"/>
      <c r="AG40" s="118"/>
      <c r="AH40" s="116">
        <v>0</v>
      </c>
      <c r="AI40" s="116">
        <v>9</v>
      </c>
      <c r="AJ40" s="116">
        <v>15</v>
      </c>
      <c r="AK40" s="116">
        <v>17</v>
      </c>
      <c r="AL40" s="116">
        <v>17</v>
      </c>
      <c r="AM40" s="116">
        <v>12</v>
      </c>
      <c r="AN40" s="116">
        <v>20</v>
      </c>
      <c r="AO40" s="116"/>
      <c r="AP40" s="116"/>
      <c r="AQ40" s="116"/>
      <c r="AR40" s="116"/>
      <c r="AS40" s="116"/>
      <c r="AT40" s="116">
        <f t="shared" si="1"/>
        <v>90</v>
      </c>
      <c r="AU40" s="233"/>
      <c r="AV40" s="243" t="s">
        <v>661</v>
      </c>
      <c r="AW40" s="243" t="s">
        <v>662</v>
      </c>
      <c r="AX40" s="243" t="s">
        <v>62</v>
      </c>
      <c r="AY40" s="230" t="s">
        <v>188</v>
      </c>
    </row>
    <row r="41" spans="1:51" ht="283.14999999999998" customHeight="1" x14ac:dyDescent="0.25">
      <c r="A41" s="116"/>
      <c r="B41" s="116"/>
      <c r="C41" s="116"/>
      <c r="D41" s="116"/>
      <c r="E41" s="116">
        <v>12</v>
      </c>
      <c r="F41" s="116"/>
      <c r="G41" s="116"/>
      <c r="H41" s="116"/>
      <c r="I41" s="137" t="s">
        <v>259</v>
      </c>
      <c r="J41" s="136" t="s">
        <v>267</v>
      </c>
      <c r="K41" s="136" t="s">
        <v>201</v>
      </c>
      <c r="L41" s="117" t="s">
        <v>218</v>
      </c>
      <c r="M41" s="137" t="s">
        <v>197</v>
      </c>
      <c r="N41" s="137" t="s">
        <v>268</v>
      </c>
      <c r="O41" s="117"/>
      <c r="P41" s="117"/>
      <c r="Q41" s="117"/>
      <c r="R41" s="117"/>
      <c r="S41" s="117"/>
      <c r="T41" s="117" t="s">
        <v>204</v>
      </c>
      <c r="U41" s="117" t="s">
        <v>262</v>
      </c>
      <c r="V41" s="118"/>
      <c r="W41" s="118"/>
      <c r="X41" s="118"/>
      <c r="Y41" s="118"/>
      <c r="Z41" s="118"/>
      <c r="AA41" s="118"/>
      <c r="AB41" s="118"/>
      <c r="AC41" s="118"/>
      <c r="AD41" s="118"/>
      <c r="AE41" s="118"/>
      <c r="AF41" s="118"/>
      <c r="AG41" s="118"/>
      <c r="AH41" s="116">
        <v>2</v>
      </c>
      <c r="AI41" s="116">
        <v>1</v>
      </c>
      <c r="AJ41" s="116">
        <v>1</v>
      </c>
      <c r="AK41" s="116">
        <v>2</v>
      </c>
      <c r="AL41" s="116">
        <v>6</v>
      </c>
      <c r="AM41" s="116">
        <v>8</v>
      </c>
      <c r="AN41" s="116">
        <v>8</v>
      </c>
      <c r="AO41" s="116"/>
      <c r="AP41" s="116"/>
      <c r="AQ41" s="116"/>
      <c r="AR41" s="116"/>
      <c r="AS41" s="116"/>
      <c r="AT41" s="116">
        <f t="shared" si="1"/>
        <v>28</v>
      </c>
      <c r="AU41" s="233"/>
      <c r="AV41" s="243" t="s">
        <v>663</v>
      </c>
      <c r="AW41" s="243" t="s">
        <v>664</v>
      </c>
      <c r="AX41" s="243" t="s">
        <v>62</v>
      </c>
      <c r="AY41" s="230" t="s">
        <v>188</v>
      </c>
    </row>
    <row r="42" spans="1:51" ht="133.5" customHeight="1" x14ac:dyDescent="0.25">
      <c r="A42" s="116"/>
      <c r="B42" s="116"/>
      <c r="C42" s="116"/>
      <c r="D42" s="116"/>
      <c r="E42" s="116">
        <v>13</v>
      </c>
      <c r="F42" s="116"/>
      <c r="G42" s="116"/>
      <c r="H42" s="116"/>
      <c r="I42" s="137" t="s">
        <v>269</v>
      </c>
      <c r="J42" s="136" t="s">
        <v>270</v>
      </c>
      <c r="K42" s="136" t="s">
        <v>201</v>
      </c>
      <c r="L42" s="117" t="s">
        <v>218</v>
      </c>
      <c r="M42" s="137" t="s">
        <v>197</v>
      </c>
      <c r="N42" s="137" t="s">
        <v>271</v>
      </c>
      <c r="O42" s="117"/>
      <c r="P42" s="117"/>
      <c r="Q42" s="117"/>
      <c r="R42" s="117"/>
      <c r="S42" s="117"/>
      <c r="T42" s="117" t="s">
        <v>204</v>
      </c>
      <c r="U42" s="117" t="s">
        <v>219</v>
      </c>
      <c r="V42" s="118"/>
      <c r="W42" s="118"/>
      <c r="X42" s="118"/>
      <c r="Y42" s="118"/>
      <c r="Z42" s="118"/>
      <c r="AA42" s="118"/>
      <c r="AB42" s="118"/>
      <c r="AC42" s="118"/>
      <c r="AD42" s="118"/>
      <c r="AE42" s="118"/>
      <c r="AF42" s="118"/>
      <c r="AG42" s="118"/>
      <c r="AH42" s="116">
        <v>0</v>
      </c>
      <c r="AI42" s="116">
        <v>405</v>
      </c>
      <c r="AJ42" s="116">
        <v>67</v>
      </c>
      <c r="AK42" s="116">
        <v>401</v>
      </c>
      <c r="AL42" s="116">
        <v>24</v>
      </c>
      <c r="AM42" s="116">
        <v>325</v>
      </c>
      <c r="AN42" s="116">
        <v>156</v>
      </c>
      <c r="AO42" s="116"/>
      <c r="AP42" s="116"/>
      <c r="AQ42" s="116"/>
      <c r="AR42" s="116"/>
      <c r="AS42" s="116"/>
      <c r="AT42" s="116">
        <f t="shared" si="1"/>
        <v>1378</v>
      </c>
      <c r="AU42" s="233"/>
      <c r="AV42" s="243" t="s">
        <v>722</v>
      </c>
      <c r="AW42" s="243" t="s">
        <v>723</v>
      </c>
      <c r="AX42" s="243" t="s">
        <v>615</v>
      </c>
      <c r="AY42" s="230" t="s">
        <v>188</v>
      </c>
    </row>
    <row r="43" spans="1:51" ht="113.25" customHeight="1" x14ac:dyDescent="0.25">
      <c r="A43" s="116"/>
      <c r="B43" s="116"/>
      <c r="C43" s="116"/>
      <c r="D43" s="116"/>
      <c r="E43" s="116">
        <v>14</v>
      </c>
      <c r="F43" s="116"/>
      <c r="G43" s="116"/>
      <c r="H43" s="116"/>
      <c r="I43" s="137" t="s">
        <v>269</v>
      </c>
      <c r="J43" s="136" t="s">
        <v>272</v>
      </c>
      <c r="K43" s="136" t="s">
        <v>201</v>
      </c>
      <c r="L43" s="117" t="s">
        <v>218</v>
      </c>
      <c r="M43" s="137" t="s">
        <v>197</v>
      </c>
      <c r="N43" s="137" t="s">
        <v>273</v>
      </c>
      <c r="O43" s="117"/>
      <c r="P43" s="117"/>
      <c r="Q43" s="117"/>
      <c r="R43" s="117"/>
      <c r="S43" s="117"/>
      <c r="T43" s="117" t="s">
        <v>204</v>
      </c>
      <c r="U43" s="117" t="s">
        <v>219</v>
      </c>
      <c r="V43" s="118"/>
      <c r="W43" s="118"/>
      <c r="X43" s="118"/>
      <c r="Y43" s="118"/>
      <c r="Z43" s="118"/>
      <c r="AA43" s="118"/>
      <c r="AB43" s="118"/>
      <c r="AC43" s="118"/>
      <c r="AD43" s="118"/>
      <c r="AE43" s="118"/>
      <c r="AF43" s="118"/>
      <c r="AG43" s="118"/>
      <c r="AH43" s="116">
        <v>0</v>
      </c>
      <c r="AI43" s="116">
        <v>10</v>
      </c>
      <c r="AJ43" s="116">
        <v>13</v>
      </c>
      <c r="AK43" s="116">
        <v>8</v>
      </c>
      <c r="AL43" s="116">
        <v>16</v>
      </c>
      <c r="AM43" s="116">
        <v>9</v>
      </c>
      <c r="AN43" s="116">
        <v>8</v>
      </c>
      <c r="AO43" s="116"/>
      <c r="AP43" s="116"/>
      <c r="AQ43" s="116"/>
      <c r="AR43" s="116"/>
      <c r="AS43" s="116"/>
      <c r="AT43" s="116">
        <f t="shared" si="1"/>
        <v>64</v>
      </c>
      <c r="AU43" s="233"/>
      <c r="AV43" s="243" t="s">
        <v>724</v>
      </c>
      <c r="AW43" s="243" t="s">
        <v>725</v>
      </c>
      <c r="AX43" s="230" t="s">
        <v>616</v>
      </c>
      <c r="AY43" s="230" t="s">
        <v>726</v>
      </c>
    </row>
    <row r="44" spans="1:51" ht="188.25" customHeight="1" x14ac:dyDescent="0.25">
      <c r="A44" s="116"/>
      <c r="B44" s="116"/>
      <c r="C44" s="116"/>
      <c r="D44" s="116"/>
      <c r="E44" s="116">
        <v>15</v>
      </c>
      <c r="F44" s="116"/>
      <c r="G44" s="116"/>
      <c r="H44" s="116"/>
      <c r="I44" s="137" t="s">
        <v>269</v>
      </c>
      <c r="J44" s="136" t="s">
        <v>274</v>
      </c>
      <c r="K44" s="136" t="s">
        <v>201</v>
      </c>
      <c r="L44" s="117" t="s">
        <v>218</v>
      </c>
      <c r="M44" s="137" t="s">
        <v>197</v>
      </c>
      <c r="N44" s="137" t="s">
        <v>275</v>
      </c>
      <c r="O44" s="117"/>
      <c r="P44" s="117"/>
      <c r="Q44" s="117"/>
      <c r="R44" s="117"/>
      <c r="S44" s="117"/>
      <c r="T44" s="117" t="s">
        <v>204</v>
      </c>
      <c r="U44" s="117" t="s">
        <v>205</v>
      </c>
      <c r="V44" s="118"/>
      <c r="W44" s="118"/>
      <c r="X44" s="118"/>
      <c r="Y44" s="118"/>
      <c r="Z44" s="118"/>
      <c r="AA44" s="118"/>
      <c r="AB44" s="118"/>
      <c r="AC44" s="118"/>
      <c r="AD44" s="118"/>
      <c r="AE44" s="118"/>
      <c r="AF44" s="118"/>
      <c r="AG44" s="118"/>
      <c r="AH44" s="116">
        <v>0</v>
      </c>
      <c r="AI44" s="116">
        <v>0</v>
      </c>
      <c r="AJ44" s="116">
        <v>0</v>
      </c>
      <c r="AK44" s="116">
        <v>310</v>
      </c>
      <c r="AL44" s="116">
        <v>1291</v>
      </c>
      <c r="AM44" s="116">
        <v>1797</v>
      </c>
      <c r="AN44" s="116">
        <v>2179</v>
      </c>
      <c r="AO44" s="116"/>
      <c r="AP44" s="116"/>
      <c r="AQ44" s="116"/>
      <c r="AR44" s="116"/>
      <c r="AS44" s="116"/>
      <c r="AT44" s="116">
        <f t="shared" si="1"/>
        <v>5577</v>
      </c>
      <c r="AU44" s="233"/>
      <c r="AV44" s="246" t="s">
        <v>770</v>
      </c>
      <c r="AW44" s="246" t="s">
        <v>719</v>
      </c>
      <c r="AX44" s="246" t="s">
        <v>62</v>
      </c>
      <c r="AY44" s="137" t="s">
        <v>188</v>
      </c>
    </row>
    <row r="45" spans="1:51" ht="264.75" customHeight="1" x14ac:dyDescent="0.25">
      <c r="A45" s="116"/>
      <c r="B45" s="116"/>
      <c r="C45" s="116"/>
      <c r="D45" s="116"/>
      <c r="E45" s="116">
        <v>16</v>
      </c>
      <c r="F45" s="116"/>
      <c r="G45" s="116"/>
      <c r="H45" s="116"/>
      <c r="I45" s="137" t="s">
        <v>269</v>
      </c>
      <c r="J45" s="136" t="s">
        <v>276</v>
      </c>
      <c r="K45" s="136" t="s">
        <v>201</v>
      </c>
      <c r="L45" s="117" t="s">
        <v>218</v>
      </c>
      <c r="M45" s="137" t="s">
        <v>197</v>
      </c>
      <c r="N45" s="137" t="s">
        <v>277</v>
      </c>
      <c r="O45" s="117"/>
      <c r="P45" s="117"/>
      <c r="Q45" s="117"/>
      <c r="R45" s="117"/>
      <c r="S45" s="117"/>
      <c r="T45" s="117" t="s">
        <v>204</v>
      </c>
      <c r="U45" s="117" t="s">
        <v>278</v>
      </c>
      <c r="V45" s="118"/>
      <c r="W45" s="118"/>
      <c r="X45" s="118"/>
      <c r="Y45" s="118"/>
      <c r="Z45" s="118"/>
      <c r="AA45" s="118"/>
      <c r="AB45" s="118"/>
      <c r="AC45" s="118"/>
      <c r="AD45" s="118"/>
      <c r="AE45" s="118"/>
      <c r="AF45" s="118"/>
      <c r="AG45" s="118"/>
      <c r="AH45" s="116">
        <v>0</v>
      </c>
      <c r="AI45" s="116">
        <v>0</v>
      </c>
      <c r="AJ45" s="116">
        <v>0</v>
      </c>
      <c r="AK45" s="116">
        <v>6</v>
      </c>
      <c r="AL45" s="116">
        <v>7</v>
      </c>
      <c r="AM45" s="116">
        <v>17</v>
      </c>
      <c r="AN45" s="116">
        <v>22</v>
      </c>
      <c r="AO45" s="116"/>
      <c r="AP45" s="116"/>
      <c r="AQ45" s="116"/>
      <c r="AR45" s="116"/>
      <c r="AS45" s="116"/>
      <c r="AT45" s="116">
        <f t="shared" si="1"/>
        <v>52</v>
      </c>
      <c r="AU45" s="233"/>
      <c r="AV45" s="246" t="s">
        <v>720</v>
      </c>
      <c r="AW45" s="246" t="s">
        <v>765</v>
      </c>
      <c r="AX45" s="246" t="s">
        <v>62</v>
      </c>
      <c r="AY45" s="137" t="s">
        <v>188</v>
      </c>
    </row>
    <row r="46" spans="1:51" ht="72" customHeight="1" x14ac:dyDescent="0.25">
      <c r="A46" s="116"/>
      <c r="B46" s="116"/>
      <c r="C46" s="116"/>
      <c r="D46" s="116"/>
      <c r="E46" s="116">
        <v>17</v>
      </c>
      <c r="F46" s="116"/>
      <c r="G46" s="116"/>
      <c r="H46" s="116"/>
      <c r="I46" s="137" t="s">
        <v>279</v>
      </c>
      <c r="J46" s="136" t="s">
        <v>280</v>
      </c>
      <c r="K46" s="136" t="s">
        <v>201</v>
      </c>
      <c r="L46" s="117" t="s">
        <v>218</v>
      </c>
      <c r="M46" s="137" t="s">
        <v>197</v>
      </c>
      <c r="N46" s="137" t="s">
        <v>281</v>
      </c>
      <c r="O46" s="117"/>
      <c r="P46" s="117"/>
      <c r="Q46" s="117"/>
      <c r="R46" s="117"/>
      <c r="S46" s="117"/>
      <c r="T46" s="117" t="s">
        <v>204</v>
      </c>
      <c r="U46" s="117" t="s">
        <v>213</v>
      </c>
      <c r="V46" s="118"/>
      <c r="W46" s="118"/>
      <c r="X46" s="118"/>
      <c r="Y46" s="118"/>
      <c r="Z46" s="118"/>
      <c r="AA46" s="118"/>
      <c r="AB46" s="118"/>
      <c r="AC46" s="118"/>
      <c r="AD46" s="118"/>
      <c r="AE46" s="118"/>
      <c r="AF46" s="118"/>
      <c r="AG46" s="118"/>
      <c r="AH46" s="116">
        <v>0</v>
      </c>
      <c r="AI46" s="116">
        <v>0</v>
      </c>
      <c r="AJ46" s="116">
        <v>14</v>
      </c>
      <c r="AK46" s="116">
        <v>6</v>
      </c>
      <c r="AL46" s="116">
        <v>1</v>
      </c>
      <c r="AM46" s="116">
        <v>12</v>
      </c>
      <c r="AN46" s="116">
        <v>6</v>
      </c>
      <c r="AO46" s="116"/>
      <c r="AP46" s="116"/>
      <c r="AQ46" s="116"/>
      <c r="AR46" s="116"/>
      <c r="AS46" s="116"/>
      <c r="AT46" s="116">
        <f t="shared" si="1"/>
        <v>39</v>
      </c>
      <c r="AU46" s="233"/>
      <c r="AV46" s="243" t="s">
        <v>736</v>
      </c>
      <c r="AW46" s="243" t="s">
        <v>753</v>
      </c>
      <c r="AX46" s="243" t="s">
        <v>737</v>
      </c>
      <c r="AY46" s="247" t="s">
        <v>188</v>
      </c>
    </row>
    <row r="47" spans="1:51" ht="132.6" customHeight="1" x14ac:dyDescent="0.25">
      <c r="A47" s="116"/>
      <c r="B47" s="116"/>
      <c r="C47" s="116"/>
      <c r="D47" s="116"/>
      <c r="E47" s="116">
        <v>18</v>
      </c>
      <c r="F47" s="116"/>
      <c r="G47" s="116"/>
      <c r="H47" s="116"/>
      <c r="I47" s="137" t="s">
        <v>279</v>
      </c>
      <c r="J47" s="136" t="s">
        <v>282</v>
      </c>
      <c r="K47" s="136" t="s">
        <v>201</v>
      </c>
      <c r="L47" s="117" t="s">
        <v>218</v>
      </c>
      <c r="M47" s="137" t="s">
        <v>197</v>
      </c>
      <c r="N47" s="137" t="s">
        <v>283</v>
      </c>
      <c r="O47" s="117"/>
      <c r="P47" s="117"/>
      <c r="Q47" s="117"/>
      <c r="R47" s="117"/>
      <c r="S47" s="117"/>
      <c r="T47" s="117" t="s">
        <v>204</v>
      </c>
      <c r="U47" s="117" t="s">
        <v>213</v>
      </c>
      <c r="V47" s="118"/>
      <c r="W47" s="118"/>
      <c r="X47" s="118"/>
      <c r="Y47" s="118"/>
      <c r="Z47" s="118"/>
      <c r="AA47" s="118"/>
      <c r="AB47" s="118"/>
      <c r="AC47" s="118"/>
      <c r="AD47" s="118"/>
      <c r="AE47" s="118"/>
      <c r="AF47" s="118"/>
      <c r="AG47" s="118"/>
      <c r="AH47" s="116">
        <v>0</v>
      </c>
      <c r="AI47" s="116">
        <v>15</v>
      </c>
      <c r="AJ47" s="116">
        <v>19</v>
      </c>
      <c r="AK47" s="116">
        <v>18</v>
      </c>
      <c r="AL47" s="116">
        <v>19</v>
      </c>
      <c r="AM47" s="116">
        <v>17</v>
      </c>
      <c r="AN47" s="116">
        <v>14</v>
      </c>
      <c r="AO47" s="116"/>
      <c r="AP47" s="116"/>
      <c r="AQ47" s="116"/>
      <c r="AR47" s="116"/>
      <c r="AS47" s="116"/>
      <c r="AT47" s="116">
        <f t="shared" si="1"/>
        <v>102</v>
      </c>
      <c r="AU47" s="233"/>
      <c r="AV47" s="243" t="s">
        <v>738</v>
      </c>
      <c r="AW47" s="243" t="s">
        <v>739</v>
      </c>
      <c r="AX47" s="243" t="s">
        <v>62</v>
      </c>
      <c r="AY47" s="247" t="s">
        <v>188</v>
      </c>
    </row>
    <row r="48" spans="1:51" ht="82.5" customHeight="1" x14ac:dyDescent="0.25">
      <c r="A48" s="116"/>
      <c r="B48" s="116"/>
      <c r="C48" s="116"/>
      <c r="D48" s="116"/>
      <c r="E48" s="116">
        <v>19</v>
      </c>
      <c r="F48" s="116"/>
      <c r="G48" s="116"/>
      <c r="H48" s="116"/>
      <c r="I48" s="137" t="s">
        <v>279</v>
      </c>
      <c r="J48" s="136" t="s">
        <v>284</v>
      </c>
      <c r="K48" s="136" t="s">
        <v>201</v>
      </c>
      <c r="L48" s="117" t="s">
        <v>218</v>
      </c>
      <c r="M48" s="137" t="s">
        <v>197</v>
      </c>
      <c r="N48" s="137" t="s">
        <v>285</v>
      </c>
      <c r="O48" s="117"/>
      <c r="P48" s="117"/>
      <c r="Q48" s="117"/>
      <c r="R48" s="117"/>
      <c r="S48" s="117"/>
      <c r="T48" s="117" t="s">
        <v>204</v>
      </c>
      <c r="U48" s="117" t="s">
        <v>213</v>
      </c>
      <c r="V48" s="118"/>
      <c r="W48" s="118"/>
      <c r="X48" s="118"/>
      <c r="Y48" s="118"/>
      <c r="Z48" s="118"/>
      <c r="AA48" s="118"/>
      <c r="AB48" s="118"/>
      <c r="AC48" s="118"/>
      <c r="AD48" s="118"/>
      <c r="AE48" s="118"/>
      <c r="AF48" s="118"/>
      <c r="AG48" s="118"/>
      <c r="AH48" s="116">
        <v>0</v>
      </c>
      <c r="AI48" s="116">
        <v>28</v>
      </c>
      <c r="AJ48" s="116">
        <v>71</v>
      </c>
      <c r="AK48" s="116">
        <v>46</v>
      </c>
      <c r="AL48" s="116">
        <v>64</v>
      </c>
      <c r="AM48" s="116">
        <v>64</v>
      </c>
      <c r="AN48" s="116">
        <v>54</v>
      </c>
      <c r="AO48" s="116"/>
      <c r="AP48" s="116"/>
      <c r="AQ48" s="116"/>
      <c r="AR48" s="116"/>
      <c r="AS48" s="116"/>
      <c r="AT48" s="116">
        <f t="shared" si="1"/>
        <v>327</v>
      </c>
      <c r="AU48" s="233"/>
      <c r="AV48" s="243" t="s">
        <v>740</v>
      </c>
      <c r="AW48" s="243" t="s">
        <v>741</v>
      </c>
      <c r="AX48" s="243" t="s">
        <v>62</v>
      </c>
      <c r="AY48" s="247" t="s">
        <v>188</v>
      </c>
    </row>
    <row r="49" spans="1:51" ht="169.5" customHeight="1" x14ac:dyDescent="0.25">
      <c r="A49" s="116"/>
      <c r="B49" s="116"/>
      <c r="C49" s="116"/>
      <c r="D49" s="116"/>
      <c r="E49" s="116">
        <v>20</v>
      </c>
      <c r="F49" s="116"/>
      <c r="G49" s="116"/>
      <c r="H49" s="116"/>
      <c r="I49" s="137" t="s">
        <v>286</v>
      </c>
      <c r="J49" s="136" t="s">
        <v>287</v>
      </c>
      <c r="K49" s="136" t="s">
        <v>201</v>
      </c>
      <c r="L49" s="117" t="s">
        <v>218</v>
      </c>
      <c r="M49" s="137" t="s">
        <v>197</v>
      </c>
      <c r="N49" s="137" t="s">
        <v>288</v>
      </c>
      <c r="O49" s="117"/>
      <c r="P49" s="117"/>
      <c r="Q49" s="117"/>
      <c r="R49" s="117"/>
      <c r="S49" s="117"/>
      <c r="T49" s="117" t="s">
        <v>204</v>
      </c>
      <c r="U49" s="117" t="s">
        <v>205</v>
      </c>
      <c r="V49" s="118"/>
      <c r="W49" s="118"/>
      <c r="X49" s="118"/>
      <c r="Y49" s="118"/>
      <c r="Z49" s="118"/>
      <c r="AA49" s="118"/>
      <c r="AB49" s="118"/>
      <c r="AC49" s="118"/>
      <c r="AD49" s="118"/>
      <c r="AE49" s="118"/>
      <c r="AF49" s="118"/>
      <c r="AG49" s="118"/>
      <c r="AH49" s="116">
        <v>0</v>
      </c>
      <c r="AI49" s="116">
        <v>86</v>
      </c>
      <c r="AJ49" s="116">
        <v>136</v>
      </c>
      <c r="AK49" s="116">
        <v>99</v>
      </c>
      <c r="AL49" s="116">
        <v>122</v>
      </c>
      <c r="AM49" s="116">
        <v>70</v>
      </c>
      <c r="AN49" s="116">
        <v>108</v>
      </c>
      <c r="AO49" s="116"/>
      <c r="AP49" s="116"/>
      <c r="AQ49" s="116"/>
      <c r="AR49" s="116"/>
      <c r="AS49" s="116"/>
      <c r="AT49" s="116">
        <f t="shared" si="1"/>
        <v>621</v>
      </c>
      <c r="AU49" s="233"/>
      <c r="AV49" s="243" t="s">
        <v>665</v>
      </c>
      <c r="AW49" s="243" t="s">
        <v>666</v>
      </c>
      <c r="AX49" s="242" t="s">
        <v>669</v>
      </c>
      <c r="AY49" s="230" t="s">
        <v>289</v>
      </c>
    </row>
    <row r="50" spans="1:51" ht="159" customHeight="1" x14ac:dyDescent="0.25">
      <c r="A50" s="116"/>
      <c r="B50" s="116"/>
      <c r="C50" s="116"/>
      <c r="D50" s="116"/>
      <c r="E50" s="116">
        <v>21</v>
      </c>
      <c r="F50" s="116"/>
      <c r="G50" s="116"/>
      <c r="H50" s="116"/>
      <c r="I50" s="137" t="s">
        <v>286</v>
      </c>
      <c r="J50" s="136" t="s">
        <v>290</v>
      </c>
      <c r="K50" s="136" t="s">
        <v>201</v>
      </c>
      <c r="L50" s="117" t="s">
        <v>218</v>
      </c>
      <c r="M50" s="137" t="s">
        <v>197</v>
      </c>
      <c r="N50" s="137" t="s">
        <v>291</v>
      </c>
      <c r="O50" s="117"/>
      <c r="P50" s="117"/>
      <c r="Q50" s="117"/>
      <c r="R50" s="117"/>
      <c r="S50" s="117"/>
      <c r="T50" s="117" t="s">
        <v>204</v>
      </c>
      <c r="U50" s="117" t="s">
        <v>262</v>
      </c>
      <c r="V50" s="118"/>
      <c r="W50" s="118"/>
      <c r="X50" s="118"/>
      <c r="Y50" s="118"/>
      <c r="Z50" s="118"/>
      <c r="AA50" s="118"/>
      <c r="AB50" s="118"/>
      <c r="AC50" s="118"/>
      <c r="AD50" s="118"/>
      <c r="AE50" s="118"/>
      <c r="AF50" s="118"/>
      <c r="AG50" s="118"/>
      <c r="AH50" s="116">
        <v>1</v>
      </c>
      <c r="AI50" s="116">
        <v>1</v>
      </c>
      <c r="AJ50" s="116">
        <v>1</v>
      </c>
      <c r="AK50" s="116">
        <v>1</v>
      </c>
      <c r="AL50" s="116">
        <v>2</v>
      </c>
      <c r="AM50" s="116">
        <v>1</v>
      </c>
      <c r="AN50" s="116">
        <v>2</v>
      </c>
      <c r="AO50" s="116"/>
      <c r="AP50" s="116"/>
      <c r="AQ50" s="116"/>
      <c r="AR50" s="116"/>
      <c r="AS50" s="116"/>
      <c r="AT50" s="116">
        <f t="shared" si="1"/>
        <v>9</v>
      </c>
      <c r="AU50" s="233"/>
      <c r="AV50" s="243" t="s">
        <v>667</v>
      </c>
      <c r="AW50" s="243" t="s">
        <v>668</v>
      </c>
      <c r="AX50" s="243" t="s">
        <v>62</v>
      </c>
      <c r="AY50" s="230" t="s">
        <v>188</v>
      </c>
    </row>
    <row r="51" spans="1:51" ht="158.1" customHeight="1" x14ac:dyDescent="0.25">
      <c r="A51" s="116"/>
      <c r="B51" s="116"/>
      <c r="C51" s="116"/>
      <c r="D51" s="116"/>
      <c r="E51" s="116">
        <v>22</v>
      </c>
      <c r="F51" s="116"/>
      <c r="G51" s="116"/>
      <c r="H51" s="116"/>
      <c r="I51" s="137" t="s">
        <v>292</v>
      </c>
      <c r="J51" s="136" t="s">
        <v>293</v>
      </c>
      <c r="K51" s="136" t="s">
        <v>201</v>
      </c>
      <c r="L51" s="117" t="s">
        <v>218</v>
      </c>
      <c r="M51" s="137" t="s">
        <v>197</v>
      </c>
      <c r="N51" s="137" t="s">
        <v>294</v>
      </c>
      <c r="O51" s="117"/>
      <c r="P51" s="117"/>
      <c r="Q51" s="117"/>
      <c r="R51" s="117"/>
      <c r="S51" s="117"/>
      <c r="T51" s="117" t="s">
        <v>204</v>
      </c>
      <c r="U51" s="117" t="s">
        <v>295</v>
      </c>
      <c r="V51" s="118"/>
      <c r="W51" s="118"/>
      <c r="X51" s="118"/>
      <c r="Y51" s="118"/>
      <c r="Z51" s="118"/>
      <c r="AA51" s="118"/>
      <c r="AB51" s="118"/>
      <c r="AC51" s="118"/>
      <c r="AD51" s="118"/>
      <c r="AE51" s="118"/>
      <c r="AF51" s="118"/>
      <c r="AG51" s="118"/>
      <c r="AH51" s="116">
        <v>8</v>
      </c>
      <c r="AI51" s="116">
        <v>68</v>
      </c>
      <c r="AJ51" s="116">
        <v>107</v>
      </c>
      <c r="AK51" s="116">
        <v>97</v>
      </c>
      <c r="AL51" s="116">
        <v>123</v>
      </c>
      <c r="AM51" s="116">
        <v>161</v>
      </c>
      <c r="AN51" s="116">
        <v>134</v>
      </c>
      <c r="AO51" s="116"/>
      <c r="AP51" s="116"/>
      <c r="AQ51" s="116"/>
      <c r="AR51" s="116"/>
      <c r="AS51" s="116"/>
      <c r="AT51" s="116">
        <f t="shared" si="1"/>
        <v>698</v>
      </c>
      <c r="AU51" s="233"/>
      <c r="AV51" s="243" t="s">
        <v>712</v>
      </c>
      <c r="AW51" s="243" t="s">
        <v>713</v>
      </c>
      <c r="AX51" s="243" t="s">
        <v>62</v>
      </c>
      <c r="AY51" s="230" t="s">
        <v>188</v>
      </c>
    </row>
    <row r="52" spans="1:51" ht="93.6" customHeight="1" x14ac:dyDescent="0.25">
      <c r="A52" s="116"/>
      <c r="B52" s="116"/>
      <c r="C52" s="116"/>
      <c r="D52" s="116"/>
      <c r="E52" s="116">
        <v>22</v>
      </c>
      <c r="F52" s="116"/>
      <c r="G52" s="116"/>
      <c r="H52" s="116"/>
      <c r="I52" s="137" t="s">
        <v>292</v>
      </c>
      <c r="J52" s="136" t="s">
        <v>296</v>
      </c>
      <c r="K52" s="136" t="s">
        <v>201</v>
      </c>
      <c r="L52" s="117" t="s">
        <v>218</v>
      </c>
      <c r="M52" s="137" t="s">
        <v>197</v>
      </c>
      <c r="N52" s="137" t="s">
        <v>297</v>
      </c>
      <c r="O52" s="117"/>
      <c r="P52" s="117"/>
      <c r="Q52" s="117"/>
      <c r="R52" s="117"/>
      <c r="S52" s="117"/>
      <c r="T52" s="117" t="s">
        <v>204</v>
      </c>
      <c r="U52" s="117" t="s">
        <v>205</v>
      </c>
      <c r="V52" s="118"/>
      <c r="W52" s="118"/>
      <c r="X52" s="118"/>
      <c r="Y52" s="118"/>
      <c r="Z52" s="118"/>
      <c r="AA52" s="118"/>
      <c r="AB52" s="118"/>
      <c r="AC52" s="118"/>
      <c r="AD52" s="118"/>
      <c r="AE52" s="118"/>
      <c r="AF52" s="118"/>
      <c r="AG52" s="118"/>
      <c r="AH52" s="116">
        <v>10</v>
      </c>
      <c r="AI52" s="116">
        <v>62</v>
      </c>
      <c r="AJ52" s="116">
        <v>99</v>
      </c>
      <c r="AK52" s="116">
        <v>87</v>
      </c>
      <c r="AL52" s="116">
        <v>114</v>
      </c>
      <c r="AM52" s="116">
        <v>129</v>
      </c>
      <c r="AN52" s="116">
        <v>122</v>
      </c>
      <c r="AO52" s="116"/>
      <c r="AP52" s="116"/>
      <c r="AQ52" s="116"/>
      <c r="AR52" s="116"/>
      <c r="AS52" s="116"/>
      <c r="AT52" s="116">
        <f t="shared" si="1"/>
        <v>623</v>
      </c>
      <c r="AU52" s="233"/>
      <c r="AV52" s="243" t="s">
        <v>714</v>
      </c>
      <c r="AW52" s="243" t="s">
        <v>745</v>
      </c>
      <c r="AX52" s="243" t="s">
        <v>62</v>
      </c>
      <c r="AY52" s="230" t="s">
        <v>188</v>
      </c>
    </row>
    <row r="53" spans="1:51" ht="245.25" customHeight="1" x14ac:dyDescent="0.25">
      <c r="A53" s="116"/>
      <c r="B53" s="116"/>
      <c r="C53" s="116"/>
      <c r="D53" s="116"/>
      <c r="E53" s="116">
        <v>23</v>
      </c>
      <c r="F53" s="116"/>
      <c r="G53" s="116"/>
      <c r="H53" s="116"/>
      <c r="I53" s="137" t="s">
        <v>292</v>
      </c>
      <c r="J53" s="136" t="s">
        <v>298</v>
      </c>
      <c r="K53" s="136" t="s">
        <v>201</v>
      </c>
      <c r="L53" s="117" t="s">
        <v>218</v>
      </c>
      <c r="M53" s="137" t="s">
        <v>197</v>
      </c>
      <c r="N53" s="137" t="s">
        <v>299</v>
      </c>
      <c r="O53" s="117"/>
      <c r="P53" s="117"/>
      <c r="Q53" s="117"/>
      <c r="R53" s="117"/>
      <c r="S53" s="117"/>
      <c r="T53" s="117" t="s">
        <v>204</v>
      </c>
      <c r="U53" s="117" t="s">
        <v>205</v>
      </c>
      <c r="V53" s="118"/>
      <c r="W53" s="118"/>
      <c r="X53" s="118"/>
      <c r="Y53" s="118"/>
      <c r="Z53" s="118"/>
      <c r="AA53" s="118"/>
      <c r="AB53" s="118"/>
      <c r="AC53" s="118"/>
      <c r="AD53" s="118"/>
      <c r="AE53" s="118"/>
      <c r="AF53" s="118"/>
      <c r="AG53" s="118"/>
      <c r="AH53" s="116">
        <v>16</v>
      </c>
      <c r="AI53" s="116">
        <v>252</v>
      </c>
      <c r="AJ53" s="116">
        <v>302</v>
      </c>
      <c r="AK53" s="116">
        <v>331</v>
      </c>
      <c r="AL53" s="116">
        <v>360</v>
      </c>
      <c r="AM53" s="116">
        <v>287</v>
      </c>
      <c r="AN53" s="116">
        <v>339</v>
      </c>
      <c r="AO53" s="116"/>
      <c r="AP53" s="116"/>
      <c r="AQ53" s="116"/>
      <c r="AR53" s="116"/>
      <c r="AS53" s="116"/>
      <c r="AT53" s="116">
        <f t="shared" si="1"/>
        <v>1887</v>
      </c>
      <c r="AU53" s="233"/>
      <c r="AV53" s="243" t="s">
        <v>716</v>
      </c>
      <c r="AW53" s="243" t="s">
        <v>715</v>
      </c>
      <c r="AX53" s="243" t="s">
        <v>711</v>
      </c>
      <c r="AY53" s="230" t="s">
        <v>626</v>
      </c>
    </row>
    <row r="54" spans="1:51" ht="249" customHeight="1" x14ac:dyDescent="0.25">
      <c r="A54" s="116"/>
      <c r="B54" s="116"/>
      <c r="C54" s="116"/>
      <c r="D54" s="116"/>
      <c r="E54" s="116">
        <v>24</v>
      </c>
      <c r="F54" s="116"/>
      <c r="G54" s="116"/>
      <c r="H54" s="116"/>
      <c r="I54" s="137" t="s">
        <v>292</v>
      </c>
      <c r="J54" s="136" t="s">
        <v>300</v>
      </c>
      <c r="K54" s="136" t="s">
        <v>201</v>
      </c>
      <c r="L54" s="117" t="s">
        <v>218</v>
      </c>
      <c r="M54" s="137" t="s">
        <v>197</v>
      </c>
      <c r="N54" s="137" t="s">
        <v>301</v>
      </c>
      <c r="O54" s="117"/>
      <c r="P54" s="117"/>
      <c r="Q54" s="117"/>
      <c r="R54" s="117"/>
      <c r="S54" s="117"/>
      <c r="T54" s="117" t="s">
        <v>204</v>
      </c>
      <c r="U54" s="117" t="s">
        <v>205</v>
      </c>
      <c r="V54" s="118"/>
      <c r="W54" s="118"/>
      <c r="X54" s="118"/>
      <c r="Y54" s="118"/>
      <c r="Z54" s="118"/>
      <c r="AA54" s="118"/>
      <c r="AB54" s="118"/>
      <c r="AC54" s="118"/>
      <c r="AD54" s="118"/>
      <c r="AE54" s="118"/>
      <c r="AF54" s="118"/>
      <c r="AG54" s="118"/>
      <c r="AH54" s="116">
        <v>26</v>
      </c>
      <c r="AI54" s="116">
        <v>314</v>
      </c>
      <c r="AJ54" s="116">
        <v>401</v>
      </c>
      <c r="AK54" s="116">
        <v>418</v>
      </c>
      <c r="AL54" s="116">
        <v>474</v>
      </c>
      <c r="AM54" s="116">
        <v>416</v>
      </c>
      <c r="AN54" s="116">
        <v>461</v>
      </c>
      <c r="AO54" s="116"/>
      <c r="AP54" s="116"/>
      <c r="AQ54" s="116"/>
      <c r="AR54" s="116"/>
      <c r="AS54" s="116"/>
      <c r="AT54" s="116">
        <f t="shared" si="1"/>
        <v>2510</v>
      </c>
      <c r="AU54" s="233"/>
      <c r="AV54" s="243" t="s">
        <v>705</v>
      </c>
      <c r="AW54" s="243" t="s">
        <v>710</v>
      </c>
      <c r="AX54" s="242" t="s">
        <v>711</v>
      </c>
      <c r="AY54" s="242" t="s">
        <v>209</v>
      </c>
    </row>
    <row r="55" spans="1:51" ht="274.89999999999998" customHeight="1" x14ac:dyDescent="0.25">
      <c r="A55" s="116"/>
      <c r="B55" s="116"/>
      <c r="C55" s="116"/>
      <c r="D55" s="116"/>
      <c r="E55" s="116"/>
      <c r="F55" s="116"/>
      <c r="G55" s="117" t="s">
        <v>302</v>
      </c>
      <c r="H55" s="117"/>
      <c r="I55" s="137" t="s">
        <v>303</v>
      </c>
      <c r="J55" s="136" t="s">
        <v>304</v>
      </c>
      <c r="K55" s="136" t="s">
        <v>183</v>
      </c>
      <c r="L55" s="117" t="s">
        <v>218</v>
      </c>
      <c r="M55" s="137" t="s">
        <v>184</v>
      </c>
      <c r="N55" s="137" t="s">
        <v>305</v>
      </c>
      <c r="O55" s="117"/>
      <c r="P55" s="117"/>
      <c r="Q55" s="206"/>
      <c r="R55" s="206">
        <v>1</v>
      </c>
      <c r="S55" s="117"/>
      <c r="T55" s="117" t="s">
        <v>186</v>
      </c>
      <c r="U55" s="117" t="s">
        <v>306</v>
      </c>
      <c r="V55" s="137"/>
      <c r="W55" s="137"/>
      <c r="X55" s="207">
        <v>1</v>
      </c>
      <c r="Y55" s="137"/>
      <c r="Z55" s="137"/>
      <c r="AA55" s="207">
        <v>1</v>
      </c>
      <c r="AB55" s="137"/>
      <c r="AC55" s="137"/>
      <c r="AD55" s="207">
        <v>1</v>
      </c>
      <c r="AE55" s="137"/>
      <c r="AF55" s="137"/>
      <c r="AG55" s="207">
        <v>1</v>
      </c>
      <c r="AH55" s="116"/>
      <c r="AI55" s="116"/>
      <c r="AJ55" s="227">
        <v>0</v>
      </c>
      <c r="AK55" s="116"/>
      <c r="AL55" s="116"/>
      <c r="AM55" s="227">
        <v>1</v>
      </c>
      <c r="AN55" s="116"/>
      <c r="AO55" s="116"/>
      <c r="AP55" s="116"/>
      <c r="AQ55" s="116"/>
      <c r="AR55" s="116"/>
      <c r="AS55" s="116"/>
      <c r="AT55" s="116">
        <f>MIN(AG55:AS55)</f>
        <v>0</v>
      </c>
      <c r="AU55" s="228">
        <f t="shared" ref="AU55:AU59" si="2">+AT55/R55</f>
        <v>0</v>
      </c>
      <c r="AV55" s="243" t="s">
        <v>614</v>
      </c>
      <c r="AW55" s="243" t="s">
        <v>631</v>
      </c>
      <c r="AX55" s="242" t="s">
        <v>62</v>
      </c>
      <c r="AY55" s="230" t="s">
        <v>188</v>
      </c>
    </row>
    <row r="56" spans="1:51" ht="143.1" customHeight="1" x14ac:dyDescent="0.25">
      <c r="A56" s="116"/>
      <c r="B56" s="116"/>
      <c r="C56" s="116"/>
      <c r="D56" s="116"/>
      <c r="E56" s="116"/>
      <c r="F56" s="116"/>
      <c r="G56" s="117" t="s">
        <v>302</v>
      </c>
      <c r="H56" s="117"/>
      <c r="I56" s="137" t="s">
        <v>307</v>
      </c>
      <c r="J56" s="136" t="s">
        <v>308</v>
      </c>
      <c r="K56" s="136" t="s">
        <v>183</v>
      </c>
      <c r="L56" s="117" t="s">
        <v>218</v>
      </c>
      <c r="M56" s="137" t="s">
        <v>184</v>
      </c>
      <c r="N56" s="137" t="s">
        <v>309</v>
      </c>
      <c r="O56" s="117"/>
      <c r="P56" s="117"/>
      <c r="Q56" s="206"/>
      <c r="R56" s="206">
        <v>1</v>
      </c>
      <c r="S56" s="117"/>
      <c r="T56" s="117" t="s">
        <v>186</v>
      </c>
      <c r="U56" s="117" t="s">
        <v>306</v>
      </c>
      <c r="V56" s="137"/>
      <c r="W56" s="137"/>
      <c r="X56" s="207">
        <v>1</v>
      </c>
      <c r="Y56" s="137"/>
      <c r="Z56" s="137"/>
      <c r="AA56" s="207">
        <v>1</v>
      </c>
      <c r="AB56" s="137"/>
      <c r="AC56" s="137"/>
      <c r="AD56" s="207">
        <v>1</v>
      </c>
      <c r="AE56" s="137"/>
      <c r="AF56" s="137"/>
      <c r="AG56" s="207">
        <v>1</v>
      </c>
      <c r="AH56" s="116"/>
      <c r="AI56" s="116"/>
      <c r="AJ56" s="227">
        <v>0</v>
      </c>
      <c r="AK56" s="116"/>
      <c r="AL56" s="116"/>
      <c r="AM56" s="227">
        <v>1</v>
      </c>
      <c r="AN56" s="116"/>
      <c r="AO56" s="116"/>
      <c r="AP56" s="116"/>
      <c r="AQ56" s="116"/>
      <c r="AR56" s="116"/>
      <c r="AS56" s="116"/>
      <c r="AT56" s="116">
        <f>MIN(AG56:AS56)</f>
        <v>0</v>
      </c>
      <c r="AU56" s="228">
        <f t="shared" si="2"/>
        <v>0</v>
      </c>
      <c r="AV56" s="246" t="s">
        <v>621</v>
      </c>
      <c r="AW56" s="246" t="s">
        <v>622</v>
      </c>
      <c r="AX56" s="230" t="s">
        <v>188</v>
      </c>
      <c r="AY56" s="230" t="s">
        <v>188</v>
      </c>
    </row>
    <row r="57" spans="1:51" ht="250.9" customHeight="1" x14ac:dyDescent="0.25">
      <c r="A57" s="116"/>
      <c r="B57" s="116"/>
      <c r="C57" s="116"/>
      <c r="D57" s="116"/>
      <c r="E57" s="116"/>
      <c r="F57" s="116"/>
      <c r="G57" s="117" t="s">
        <v>302</v>
      </c>
      <c r="H57" s="117"/>
      <c r="I57" s="137" t="s">
        <v>310</v>
      </c>
      <c r="J57" s="136" t="s">
        <v>311</v>
      </c>
      <c r="K57" s="136" t="s">
        <v>201</v>
      </c>
      <c r="L57" s="117" t="s">
        <v>218</v>
      </c>
      <c r="M57" s="137" t="s">
        <v>312</v>
      </c>
      <c r="N57" s="137" t="s">
        <v>313</v>
      </c>
      <c r="O57" s="117"/>
      <c r="P57" s="117"/>
      <c r="Q57" s="117"/>
      <c r="R57" s="117">
        <v>28</v>
      </c>
      <c r="S57" s="117"/>
      <c r="T57" s="117" t="s">
        <v>186</v>
      </c>
      <c r="U57" s="117" t="s">
        <v>314</v>
      </c>
      <c r="V57" s="137"/>
      <c r="W57" s="137"/>
      <c r="X57" s="137">
        <v>7</v>
      </c>
      <c r="Y57" s="137"/>
      <c r="Z57" s="137"/>
      <c r="AA57" s="137">
        <v>7</v>
      </c>
      <c r="AB57" s="137"/>
      <c r="AC57" s="137"/>
      <c r="AD57" s="137">
        <v>7</v>
      </c>
      <c r="AE57" s="137"/>
      <c r="AF57" s="137"/>
      <c r="AG57" s="137">
        <v>7</v>
      </c>
      <c r="AH57" s="116"/>
      <c r="AI57" s="116"/>
      <c r="AJ57" s="116">
        <v>7</v>
      </c>
      <c r="AK57" s="116"/>
      <c r="AL57" s="116"/>
      <c r="AM57" s="116">
        <v>7</v>
      </c>
      <c r="AN57" s="116"/>
      <c r="AO57" s="116"/>
      <c r="AP57" s="116"/>
      <c r="AQ57" s="116"/>
      <c r="AR57" s="116"/>
      <c r="AS57" s="116"/>
      <c r="AT57" s="116">
        <f>SUM(AG57:AS57)</f>
        <v>21</v>
      </c>
      <c r="AU57" s="228">
        <f t="shared" si="2"/>
        <v>0.75</v>
      </c>
      <c r="AV57" s="243" t="s">
        <v>624</v>
      </c>
      <c r="AW57" s="243" t="s">
        <v>625</v>
      </c>
      <c r="AX57" s="242" t="s">
        <v>62</v>
      </c>
      <c r="AY57" s="230" t="s">
        <v>188</v>
      </c>
    </row>
    <row r="58" spans="1:51" ht="366.6" customHeight="1" x14ac:dyDescent="0.25">
      <c r="A58" s="116"/>
      <c r="B58" s="116"/>
      <c r="C58" s="116"/>
      <c r="D58" s="116"/>
      <c r="E58" s="116"/>
      <c r="F58" s="116"/>
      <c r="G58" s="117" t="s">
        <v>302</v>
      </c>
      <c r="H58" s="117"/>
      <c r="I58" s="137" t="s">
        <v>315</v>
      </c>
      <c r="J58" s="136" t="s">
        <v>316</v>
      </c>
      <c r="K58" s="136" t="s">
        <v>201</v>
      </c>
      <c r="L58" s="117" t="s">
        <v>218</v>
      </c>
      <c r="M58" s="137" t="s">
        <v>317</v>
      </c>
      <c r="N58" s="137" t="s">
        <v>318</v>
      </c>
      <c r="O58" s="117"/>
      <c r="P58" s="117"/>
      <c r="Q58" s="117"/>
      <c r="R58" s="117">
        <v>80</v>
      </c>
      <c r="S58" s="117"/>
      <c r="T58" s="117" t="s">
        <v>186</v>
      </c>
      <c r="U58" s="117" t="s">
        <v>319</v>
      </c>
      <c r="V58" s="137"/>
      <c r="W58" s="137"/>
      <c r="X58" s="137">
        <v>20</v>
      </c>
      <c r="Y58" s="137"/>
      <c r="Z58" s="137"/>
      <c r="AA58" s="137">
        <v>20</v>
      </c>
      <c r="AB58" s="137"/>
      <c r="AC58" s="137"/>
      <c r="AD58" s="137">
        <v>20</v>
      </c>
      <c r="AE58" s="137"/>
      <c r="AF58" s="137"/>
      <c r="AG58" s="137">
        <v>20</v>
      </c>
      <c r="AH58" s="116"/>
      <c r="AI58" s="116"/>
      <c r="AJ58" s="116">
        <v>20</v>
      </c>
      <c r="AK58" s="116"/>
      <c r="AL58" s="116"/>
      <c r="AM58" s="116">
        <v>20</v>
      </c>
      <c r="AN58" s="116"/>
      <c r="AO58" s="116"/>
      <c r="AP58" s="116"/>
      <c r="AQ58" s="116"/>
      <c r="AR58" s="116"/>
      <c r="AS58" s="116"/>
      <c r="AT58" s="116">
        <f>SUM(AG58:AS58)</f>
        <v>60</v>
      </c>
      <c r="AU58" s="228">
        <f t="shared" si="2"/>
        <v>0.75</v>
      </c>
      <c r="AV58" s="246" t="s">
        <v>627</v>
      </c>
      <c r="AW58" s="246" t="s">
        <v>627</v>
      </c>
      <c r="AX58" s="242" t="s">
        <v>628</v>
      </c>
      <c r="AY58" s="230" t="s">
        <v>629</v>
      </c>
    </row>
    <row r="59" spans="1:51" ht="103.5" customHeight="1" x14ac:dyDescent="0.25">
      <c r="A59" s="116"/>
      <c r="B59" s="116"/>
      <c r="C59" s="116"/>
      <c r="D59" s="116"/>
      <c r="E59" s="116"/>
      <c r="F59" s="116"/>
      <c r="G59" s="117" t="s">
        <v>302</v>
      </c>
      <c r="H59" s="117"/>
      <c r="I59" s="137" t="s">
        <v>320</v>
      </c>
      <c r="J59" s="136" t="s">
        <v>321</v>
      </c>
      <c r="K59" s="136" t="s">
        <v>183</v>
      </c>
      <c r="L59" s="117" t="s">
        <v>218</v>
      </c>
      <c r="M59" s="137" t="s">
        <v>184</v>
      </c>
      <c r="N59" s="137" t="s">
        <v>322</v>
      </c>
      <c r="O59" s="117"/>
      <c r="P59" s="117"/>
      <c r="Q59" s="206"/>
      <c r="R59" s="206">
        <v>1</v>
      </c>
      <c r="S59" s="117"/>
      <c r="T59" s="117" t="s">
        <v>186</v>
      </c>
      <c r="U59" s="117" t="s">
        <v>219</v>
      </c>
      <c r="V59" s="137"/>
      <c r="W59" s="137"/>
      <c r="X59" s="207">
        <v>1</v>
      </c>
      <c r="Y59" s="137"/>
      <c r="Z59" s="137"/>
      <c r="AA59" s="207">
        <v>1</v>
      </c>
      <c r="AB59" s="137"/>
      <c r="AC59" s="137"/>
      <c r="AD59" s="207">
        <v>1</v>
      </c>
      <c r="AE59" s="137"/>
      <c r="AF59" s="137"/>
      <c r="AG59" s="207">
        <v>1</v>
      </c>
      <c r="AH59" s="116"/>
      <c r="AI59" s="116"/>
      <c r="AJ59" s="227">
        <v>1</v>
      </c>
      <c r="AK59" s="116"/>
      <c r="AL59" s="116"/>
      <c r="AM59" s="227">
        <v>1</v>
      </c>
      <c r="AN59" s="116"/>
      <c r="AO59" s="116"/>
      <c r="AP59" s="116"/>
      <c r="AQ59" s="116"/>
      <c r="AR59" s="116"/>
      <c r="AS59" s="116"/>
      <c r="AT59" s="234">
        <f>AVERAGE(AH59:AS59)</f>
        <v>1</v>
      </c>
      <c r="AU59" s="234">
        <f t="shared" si="2"/>
        <v>1</v>
      </c>
      <c r="AV59" s="243" t="s">
        <v>754</v>
      </c>
      <c r="AW59" s="243" t="s">
        <v>617</v>
      </c>
      <c r="AX59" s="243" t="s">
        <v>618</v>
      </c>
      <c r="AY59" s="245" t="s">
        <v>188</v>
      </c>
    </row>
    <row r="60" spans="1:51" ht="175.5" customHeight="1" x14ac:dyDescent="0.25">
      <c r="A60" s="116"/>
      <c r="B60" s="116"/>
      <c r="C60" s="116"/>
      <c r="D60" s="116"/>
      <c r="E60" s="116"/>
      <c r="F60" s="116"/>
      <c r="G60" s="117" t="s">
        <v>302</v>
      </c>
      <c r="H60" s="117"/>
      <c r="I60" s="137" t="s">
        <v>323</v>
      </c>
      <c r="J60" s="136" t="s">
        <v>324</v>
      </c>
      <c r="K60" s="136" t="s">
        <v>183</v>
      </c>
      <c r="L60" s="117" t="s">
        <v>218</v>
      </c>
      <c r="M60" s="137" t="s">
        <v>184</v>
      </c>
      <c r="N60" s="137" t="s">
        <v>325</v>
      </c>
      <c r="O60" s="117"/>
      <c r="P60" s="117"/>
      <c r="Q60" s="206"/>
      <c r="R60" s="206">
        <v>1</v>
      </c>
      <c r="S60" s="117"/>
      <c r="T60" s="117" t="s">
        <v>186</v>
      </c>
      <c r="U60" s="117" t="s">
        <v>219</v>
      </c>
      <c r="V60" s="137"/>
      <c r="W60" s="137"/>
      <c r="X60" s="207">
        <v>1</v>
      </c>
      <c r="Y60" s="137"/>
      <c r="Z60" s="137"/>
      <c r="AA60" s="207">
        <v>1</v>
      </c>
      <c r="AB60" s="137"/>
      <c r="AC60" s="137"/>
      <c r="AD60" s="207">
        <v>1</v>
      </c>
      <c r="AE60" s="137"/>
      <c r="AF60" s="137"/>
      <c r="AG60" s="207">
        <v>1</v>
      </c>
      <c r="AH60" s="116"/>
      <c r="AI60" s="116"/>
      <c r="AJ60" s="227">
        <v>0.78</v>
      </c>
      <c r="AK60" s="116"/>
      <c r="AL60" s="116"/>
      <c r="AM60" s="227">
        <v>1</v>
      </c>
      <c r="AN60" s="116"/>
      <c r="AO60" s="116"/>
      <c r="AP60" s="116"/>
      <c r="AQ60" s="116"/>
      <c r="AR60" s="116"/>
      <c r="AS60" s="116"/>
      <c r="AT60" s="234">
        <f>AVERAGE(AH60:AS60)</f>
        <v>0.89</v>
      </c>
      <c r="AU60" s="234">
        <f>+AT60/R60</f>
        <v>0.89</v>
      </c>
      <c r="AV60" s="243" t="s">
        <v>755</v>
      </c>
      <c r="AW60" s="243" t="s">
        <v>756</v>
      </c>
      <c r="AX60" s="243" t="s">
        <v>619</v>
      </c>
      <c r="AY60" s="245" t="s">
        <v>620</v>
      </c>
    </row>
    <row r="61" spans="1:51" ht="45" customHeight="1" x14ac:dyDescent="0.25">
      <c r="A61" s="602" t="s">
        <v>326</v>
      </c>
      <c r="B61" s="602"/>
      <c r="C61" s="602"/>
      <c r="D61" s="583" t="s">
        <v>327</v>
      </c>
      <c r="E61" s="583"/>
      <c r="F61" s="583"/>
      <c r="G61" s="583"/>
      <c r="H61" s="583"/>
      <c r="I61" s="583"/>
      <c r="J61" s="584" t="s">
        <v>328</v>
      </c>
      <c r="K61" s="584"/>
      <c r="L61" s="584"/>
      <c r="M61" s="584"/>
      <c r="N61" s="584"/>
      <c r="O61" s="584"/>
      <c r="P61" s="583" t="s">
        <v>327</v>
      </c>
      <c r="Q61" s="583"/>
      <c r="R61" s="583"/>
      <c r="S61" s="583"/>
      <c r="T61" s="583"/>
      <c r="U61" s="583"/>
      <c r="V61" s="583" t="s">
        <v>327</v>
      </c>
      <c r="W61" s="583"/>
      <c r="X61" s="583"/>
      <c r="Y61" s="583"/>
      <c r="Z61" s="583"/>
      <c r="AA61" s="583"/>
      <c r="AB61" s="583"/>
      <c r="AC61" s="583"/>
      <c r="AD61" s="583" t="s">
        <v>327</v>
      </c>
      <c r="AE61" s="583"/>
      <c r="AF61" s="583"/>
      <c r="AG61" s="583"/>
      <c r="AH61" s="583"/>
      <c r="AI61" s="583"/>
      <c r="AJ61" s="583"/>
      <c r="AK61" s="583"/>
      <c r="AL61" s="583"/>
      <c r="AM61" s="583"/>
      <c r="AN61" s="583"/>
      <c r="AO61" s="583"/>
      <c r="AP61" s="584" t="s">
        <v>329</v>
      </c>
      <c r="AQ61" s="584"/>
      <c r="AR61" s="584"/>
      <c r="AS61" s="584"/>
      <c r="AT61" s="583" t="s">
        <v>330</v>
      </c>
      <c r="AU61" s="583"/>
      <c r="AV61" s="583"/>
      <c r="AW61" s="583"/>
      <c r="AX61" s="583"/>
      <c r="AY61" s="583"/>
    </row>
    <row r="62" spans="1:51" ht="21.95" customHeight="1" x14ac:dyDescent="0.25">
      <c r="A62" s="602"/>
      <c r="B62" s="602"/>
      <c r="C62" s="602"/>
      <c r="D62" s="583" t="s">
        <v>746</v>
      </c>
      <c r="E62" s="583"/>
      <c r="F62" s="583"/>
      <c r="G62" s="583"/>
      <c r="H62" s="583"/>
      <c r="I62" s="583"/>
      <c r="J62" s="584"/>
      <c r="K62" s="584"/>
      <c r="L62" s="584"/>
      <c r="M62" s="584"/>
      <c r="N62" s="584"/>
      <c r="O62" s="584"/>
      <c r="P62" s="583" t="s">
        <v>331</v>
      </c>
      <c r="Q62" s="583"/>
      <c r="R62" s="583"/>
      <c r="S62" s="583"/>
      <c r="T62" s="583"/>
      <c r="U62" s="583"/>
      <c r="V62" s="583" t="s">
        <v>332</v>
      </c>
      <c r="W62" s="583"/>
      <c r="X62" s="583"/>
      <c r="Y62" s="583"/>
      <c r="Z62" s="583"/>
      <c r="AA62" s="583"/>
      <c r="AB62" s="583"/>
      <c r="AC62" s="583"/>
      <c r="AD62" s="583" t="s">
        <v>333</v>
      </c>
      <c r="AE62" s="583"/>
      <c r="AF62" s="583"/>
      <c r="AG62" s="583"/>
      <c r="AH62" s="583"/>
      <c r="AI62" s="583"/>
      <c r="AJ62" s="583"/>
      <c r="AK62" s="583"/>
      <c r="AL62" s="583"/>
      <c r="AM62" s="583"/>
      <c r="AN62" s="583"/>
      <c r="AO62" s="583"/>
      <c r="AP62" s="584"/>
      <c r="AQ62" s="584"/>
      <c r="AR62" s="584"/>
      <c r="AS62" s="584"/>
      <c r="AT62" s="583" t="s">
        <v>333</v>
      </c>
      <c r="AU62" s="583"/>
      <c r="AV62" s="583"/>
      <c r="AW62" s="583"/>
      <c r="AX62" s="583"/>
      <c r="AY62" s="583"/>
    </row>
    <row r="63" spans="1:51" ht="33.75" customHeight="1" x14ac:dyDescent="0.25">
      <c r="A63" s="602"/>
      <c r="B63" s="602"/>
      <c r="C63" s="602"/>
      <c r="D63" s="583" t="s">
        <v>334</v>
      </c>
      <c r="E63" s="583"/>
      <c r="F63" s="583"/>
      <c r="G63" s="583"/>
      <c r="H63" s="583"/>
      <c r="I63" s="583"/>
      <c r="J63" s="584"/>
      <c r="K63" s="584"/>
      <c r="L63" s="584"/>
      <c r="M63" s="584"/>
      <c r="N63" s="584"/>
      <c r="O63" s="584"/>
      <c r="P63" s="583" t="s">
        <v>335</v>
      </c>
      <c r="Q63" s="583"/>
      <c r="R63" s="583"/>
      <c r="S63" s="583"/>
      <c r="T63" s="583"/>
      <c r="U63" s="583"/>
      <c r="V63" s="583" t="s">
        <v>336</v>
      </c>
      <c r="W63" s="583"/>
      <c r="X63" s="583"/>
      <c r="Y63" s="583"/>
      <c r="Z63" s="583"/>
      <c r="AA63" s="583"/>
      <c r="AB63" s="583"/>
      <c r="AC63" s="583"/>
      <c r="AD63" s="583" t="s">
        <v>337</v>
      </c>
      <c r="AE63" s="583"/>
      <c r="AF63" s="583"/>
      <c r="AG63" s="583"/>
      <c r="AH63" s="583"/>
      <c r="AI63" s="583"/>
      <c r="AJ63" s="583"/>
      <c r="AK63" s="583"/>
      <c r="AL63" s="583"/>
      <c r="AM63" s="583"/>
      <c r="AN63" s="583"/>
      <c r="AO63" s="583"/>
      <c r="AP63" s="584"/>
      <c r="AQ63" s="584"/>
      <c r="AR63" s="584"/>
      <c r="AS63" s="584"/>
      <c r="AT63" s="583" t="s">
        <v>338</v>
      </c>
      <c r="AU63" s="583"/>
      <c r="AV63" s="583"/>
      <c r="AW63" s="583"/>
      <c r="AX63" s="583"/>
      <c r="AY63" s="583"/>
    </row>
  </sheetData>
  <mergeCells count="56">
    <mergeCell ref="AW5:AW12"/>
    <mergeCell ref="AH5:AU10"/>
    <mergeCell ref="K6:U8"/>
    <mergeCell ref="AV5:AV12"/>
    <mergeCell ref="AT62:AY62"/>
    <mergeCell ref="M11:M12"/>
    <mergeCell ref="AT61:AY61"/>
    <mergeCell ref="AT11:AU11"/>
    <mergeCell ref="AH11:AS11"/>
    <mergeCell ref="A5:AG5"/>
    <mergeCell ref="A6:C8"/>
    <mergeCell ref="D6:E8"/>
    <mergeCell ref="F6:G8"/>
    <mergeCell ref="H6:I6"/>
    <mergeCell ref="H7:I7"/>
    <mergeCell ref="H8:I8"/>
    <mergeCell ref="V62:AC62"/>
    <mergeCell ref="P61:U61"/>
    <mergeCell ref="V61:AC61"/>
    <mergeCell ref="V11:AG11"/>
    <mergeCell ref="A61:C63"/>
    <mergeCell ref="U11:U12"/>
    <mergeCell ref="O11:S11"/>
    <mergeCell ref="T11:T12"/>
    <mergeCell ref="N11:N12"/>
    <mergeCell ref="I11:I12"/>
    <mergeCell ref="J11:J12"/>
    <mergeCell ref="K11:K12"/>
    <mergeCell ref="A10:C10"/>
    <mergeCell ref="D9:AG9"/>
    <mergeCell ref="A11:F11"/>
    <mergeCell ref="G11:H11"/>
    <mergeCell ref="A9:C9"/>
    <mergeCell ref="D10:AG10"/>
    <mergeCell ref="A1:AW1"/>
    <mergeCell ref="A2:AW2"/>
    <mergeCell ref="A3:AW4"/>
    <mergeCell ref="AT63:AY63"/>
    <mergeCell ref="D61:I61"/>
    <mergeCell ref="AP61:AS63"/>
    <mergeCell ref="V63:AC63"/>
    <mergeCell ref="L11:L12"/>
    <mergeCell ref="J61:O63"/>
    <mergeCell ref="P62:U62"/>
    <mergeCell ref="P63:U63"/>
    <mergeCell ref="D62:I62"/>
    <mergeCell ref="D63:I63"/>
    <mergeCell ref="AD61:AO61"/>
    <mergeCell ref="AD62:AO62"/>
    <mergeCell ref="AD63:AO63"/>
    <mergeCell ref="AX5:AX12"/>
    <mergeCell ref="AY5:AY12"/>
    <mergeCell ref="AX1:AY1"/>
    <mergeCell ref="AX2:AY2"/>
    <mergeCell ref="AX3:AY3"/>
    <mergeCell ref="AX4:AY4"/>
  </mergeCells>
  <pageMargins left="0.7" right="0.7" top="0.75" bottom="0.75" header="0.3" footer="0.3"/>
  <pageSetup scale="13" fitToHeight="0" orientation="landscape"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39997558519241921"/>
    <pageSetUpPr fitToPage="1"/>
  </sheetPr>
  <dimension ref="A1:BK58"/>
  <sheetViews>
    <sheetView tabSelected="1" topLeftCell="U5" zoomScale="70" zoomScaleNormal="70" workbookViewId="0">
      <selection activeCell="AR23" sqref="AR23"/>
    </sheetView>
  </sheetViews>
  <sheetFormatPr baseColWidth="10" defaultColWidth="19.42578125" defaultRowHeight="15" x14ac:dyDescent="0.25"/>
  <cols>
    <col min="1" max="1" width="29.5703125" style="108" bestFit="1" customWidth="1"/>
    <col min="2" max="4" width="11" style="108" customWidth="1"/>
    <col min="5" max="5" width="23.85546875" style="108" customWidth="1"/>
    <col min="6" max="17" width="11" style="108" customWidth="1"/>
    <col min="18" max="18" width="12.140625" style="108" customWidth="1"/>
    <col min="19" max="19" width="21.5703125" style="108" bestFit="1" customWidth="1"/>
    <col min="20" max="23" width="8.140625" style="108" customWidth="1"/>
    <col min="24" max="24" width="9.42578125" style="108" customWidth="1"/>
    <col min="25" max="25" width="8.140625" style="108" customWidth="1"/>
    <col min="26" max="30" width="7.85546875" style="108" customWidth="1"/>
    <col min="31" max="31" width="11.28515625" style="108" customWidth="1"/>
    <col min="32" max="32" width="2.28515625" style="108" customWidth="1"/>
    <col min="33" max="33" width="19.42578125" style="108" customWidth="1"/>
    <col min="34" max="36" width="11.28515625" style="108" customWidth="1"/>
    <col min="37" max="37" width="26.28515625" style="108" customWidth="1"/>
    <col min="38" max="38" width="19.140625" style="108" customWidth="1"/>
    <col min="39" max="40" width="11.28515625" style="108" customWidth="1"/>
    <col min="41" max="41" width="20.140625" style="108" bestFit="1" customWidth="1"/>
    <col min="42" max="42" width="21" style="108" customWidth="1"/>
    <col min="43" max="50" width="11.28515625" style="108" customWidth="1"/>
    <col min="51" max="51" width="22.28515625" style="108" bestFit="1" customWidth="1"/>
    <col min="52" max="52" width="8.85546875" style="108" customWidth="1"/>
    <col min="53" max="53" width="19.7109375" style="108" customWidth="1"/>
    <col min="54" max="63" width="8.85546875" style="108" customWidth="1"/>
    <col min="64" max="16384" width="19.42578125" style="108"/>
  </cols>
  <sheetData>
    <row r="1" spans="1:63" ht="15.95" customHeight="1" x14ac:dyDescent="0.25">
      <c r="A1" s="619" t="s">
        <v>0</v>
      </c>
      <c r="B1" s="619"/>
      <c r="C1" s="619"/>
      <c r="D1" s="619"/>
      <c r="E1" s="619"/>
      <c r="F1" s="619"/>
      <c r="G1" s="619"/>
      <c r="H1" s="619"/>
      <c r="I1" s="619"/>
      <c r="J1" s="619"/>
      <c r="K1" s="619"/>
      <c r="L1" s="619"/>
      <c r="M1" s="619"/>
      <c r="N1" s="619"/>
      <c r="O1" s="619"/>
      <c r="P1" s="619"/>
      <c r="Q1" s="619"/>
      <c r="R1" s="619"/>
      <c r="S1" s="619"/>
      <c r="T1" s="619"/>
      <c r="U1" s="619"/>
      <c r="V1" s="619"/>
      <c r="W1" s="619"/>
      <c r="X1" s="619"/>
      <c r="Y1" s="619"/>
      <c r="Z1" s="619"/>
      <c r="AA1" s="619"/>
      <c r="AB1" s="619"/>
      <c r="AC1" s="619"/>
      <c r="AD1" s="619"/>
      <c r="AE1" s="619"/>
      <c r="AF1" s="619"/>
      <c r="AG1" s="619"/>
      <c r="AH1" s="619"/>
      <c r="AI1" s="619"/>
      <c r="AJ1" s="619"/>
      <c r="AK1" s="619"/>
      <c r="AL1" s="619"/>
      <c r="AM1" s="619"/>
      <c r="AN1" s="619"/>
      <c r="AO1" s="619"/>
      <c r="AP1" s="619"/>
      <c r="AQ1" s="619"/>
      <c r="AR1" s="619"/>
      <c r="AS1" s="619"/>
      <c r="AT1" s="619"/>
      <c r="AU1" s="619"/>
      <c r="AV1" s="619"/>
      <c r="AW1" s="619"/>
      <c r="AX1" s="619"/>
      <c r="AY1" s="619"/>
      <c r="AZ1" s="619"/>
      <c r="BA1" s="619"/>
      <c r="BB1" s="619"/>
      <c r="BC1" s="619"/>
      <c r="BD1" s="619"/>
      <c r="BE1" s="619"/>
      <c r="BF1" s="619"/>
      <c r="BG1" s="619"/>
      <c r="BH1" s="619"/>
      <c r="BI1" s="620" t="s">
        <v>87</v>
      </c>
      <c r="BJ1" s="620"/>
      <c r="BK1" s="620"/>
    </row>
    <row r="2" spans="1:63" ht="15.95" customHeight="1" x14ac:dyDescent="0.25">
      <c r="A2" s="619" t="s">
        <v>2</v>
      </c>
      <c r="B2" s="619"/>
      <c r="C2" s="619"/>
      <c r="D2" s="619"/>
      <c r="E2" s="619"/>
      <c r="F2" s="619"/>
      <c r="G2" s="619"/>
      <c r="H2" s="619"/>
      <c r="I2" s="619"/>
      <c r="J2" s="619"/>
      <c r="K2" s="619"/>
      <c r="L2" s="619"/>
      <c r="M2" s="619"/>
      <c r="N2" s="619"/>
      <c r="O2" s="619"/>
      <c r="P2" s="619"/>
      <c r="Q2" s="619"/>
      <c r="R2" s="619"/>
      <c r="S2" s="619"/>
      <c r="T2" s="619"/>
      <c r="U2" s="619"/>
      <c r="V2" s="619"/>
      <c r="W2" s="619"/>
      <c r="X2" s="619"/>
      <c r="Y2" s="619"/>
      <c r="Z2" s="619"/>
      <c r="AA2" s="619"/>
      <c r="AB2" s="619"/>
      <c r="AC2" s="619"/>
      <c r="AD2" s="619"/>
      <c r="AE2" s="619"/>
      <c r="AF2" s="619"/>
      <c r="AG2" s="619"/>
      <c r="AH2" s="619"/>
      <c r="AI2" s="619"/>
      <c r="AJ2" s="619"/>
      <c r="AK2" s="619"/>
      <c r="AL2" s="619"/>
      <c r="AM2" s="619"/>
      <c r="AN2" s="619"/>
      <c r="AO2" s="619"/>
      <c r="AP2" s="619"/>
      <c r="AQ2" s="619"/>
      <c r="AR2" s="619"/>
      <c r="AS2" s="619"/>
      <c r="AT2" s="619"/>
      <c r="AU2" s="619"/>
      <c r="AV2" s="619"/>
      <c r="AW2" s="619"/>
      <c r="AX2" s="619"/>
      <c r="AY2" s="619"/>
      <c r="AZ2" s="619"/>
      <c r="BA2" s="619"/>
      <c r="BB2" s="619"/>
      <c r="BC2" s="619"/>
      <c r="BD2" s="619"/>
      <c r="BE2" s="619"/>
      <c r="BF2" s="619"/>
      <c r="BG2" s="619"/>
      <c r="BH2" s="619"/>
      <c r="BI2" s="620" t="s">
        <v>3</v>
      </c>
      <c r="BJ2" s="620"/>
      <c r="BK2" s="620"/>
    </row>
    <row r="3" spans="1:63" ht="26.1" customHeight="1" x14ac:dyDescent="0.25">
      <c r="A3" s="619" t="s">
        <v>339</v>
      </c>
      <c r="B3" s="619"/>
      <c r="C3" s="619"/>
      <c r="D3" s="619"/>
      <c r="E3" s="619"/>
      <c r="F3" s="619"/>
      <c r="G3" s="619"/>
      <c r="H3" s="619"/>
      <c r="I3" s="619"/>
      <c r="J3" s="619"/>
      <c r="K3" s="619"/>
      <c r="L3" s="619"/>
      <c r="M3" s="619"/>
      <c r="N3" s="619"/>
      <c r="O3" s="619"/>
      <c r="P3" s="619"/>
      <c r="Q3" s="619"/>
      <c r="R3" s="619"/>
      <c r="S3" s="619"/>
      <c r="T3" s="619"/>
      <c r="U3" s="619"/>
      <c r="V3" s="619"/>
      <c r="W3" s="619"/>
      <c r="X3" s="619"/>
      <c r="Y3" s="619"/>
      <c r="Z3" s="619"/>
      <c r="AA3" s="619"/>
      <c r="AB3" s="619"/>
      <c r="AC3" s="619"/>
      <c r="AD3" s="619"/>
      <c r="AE3" s="619"/>
      <c r="AF3" s="619"/>
      <c r="AG3" s="619"/>
      <c r="AH3" s="619"/>
      <c r="AI3" s="619"/>
      <c r="AJ3" s="619"/>
      <c r="AK3" s="619"/>
      <c r="AL3" s="619"/>
      <c r="AM3" s="619"/>
      <c r="AN3" s="619"/>
      <c r="AO3" s="619"/>
      <c r="AP3" s="619"/>
      <c r="AQ3" s="619"/>
      <c r="AR3" s="619"/>
      <c r="AS3" s="619"/>
      <c r="AT3" s="619"/>
      <c r="AU3" s="619"/>
      <c r="AV3" s="619"/>
      <c r="AW3" s="619"/>
      <c r="AX3" s="619"/>
      <c r="AY3" s="619"/>
      <c r="AZ3" s="619"/>
      <c r="BA3" s="619"/>
      <c r="BB3" s="619"/>
      <c r="BC3" s="619"/>
      <c r="BD3" s="619"/>
      <c r="BE3" s="619"/>
      <c r="BF3" s="619"/>
      <c r="BG3" s="619"/>
      <c r="BH3" s="619"/>
      <c r="BI3" s="620" t="s">
        <v>5</v>
      </c>
      <c r="BJ3" s="620"/>
      <c r="BK3" s="620"/>
    </row>
    <row r="4" spans="1:63" ht="15.95" customHeight="1" x14ac:dyDescent="0.25">
      <c r="A4" s="619" t="s">
        <v>340</v>
      </c>
      <c r="B4" s="619"/>
      <c r="C4" s="619"/>
      <c r="D4" s="619"/>
      <c r="E4" s="619"/>
      <c r="F4" s="619"/>
      <c r="G4" s="619"/>
      <c r="H4" s="619"/>
      <c r="I4" s="619"/>
      <c r="J4" s="619"/>
      <c r="K4" s="619"/>
      <c r="L4" s="619"/>
      <c r="M4" s="619"/>
      <c r="N4" s="619"/>
      <c r="O4" s="619"/>
      <c r="P4" s="619"/>
      <c r="Q4" s="619"/>
      <c r="R4" s="619"/>
      <c r="S4" s="619"/>
      <c r="T4" s="619"/>
      <c r="U4" s="619"/>
      <c r="V4" s="619"/>
      <c r="W4" s="619"/>
      <c r="X4" s="619"/>
      <c r="Y4" s="619"/>
      <c r="Z4" s="619"/>
      <c r="AA4" s="619"/>
      <c r="AB4" s="619"/>
      <c r="AC4" s="619"/>
      <c r="AD4" s="619"/>
      <c r="AE4" s="619"/>
      <c r="AF4" s="619"/>
      <c r="AG4" s="619"/>
      <c r="AH4" s="619"/>
      <c r="AI4" s="619"/>
      <c r="AJ4" s="619"/>
      <c r="AK4" s="619"/>
      <c r="AL4" s="619"/>
      <c r="AM4" s="619"/>
      <c r="AN4" s="619"/>
      <c r="AO4" s="619"/>
      <c r="AP4" s="619"/>
      <c r="AQ4" s="619"/>
      <c r="AR4" s="619"/>
      <c r="AS4" s="619"/>
      <c r="AT4" s="619"/>
      <c r="AU4" s="619"/>
      <c r="AV4" s="619"/>
      <c r="AW4" s="619"/>
      <c r="AX4" s="619"/>
      <c r="AY4" s="619"/>
      <c r="AZ4" s="619"/>
      <c r="BA4" s="619"/>
      <c r="BB4" s="619"/>
      <c r="BC4" s="619"/>
      <c r="BD4" s="619"/>
      <c r="BE4" s="619"/>
      <c r="BF4" s="619"/>
      <c r="BG4" s="619"/>
      <c r="BH4" s="619"/>
      <c r="BI4" s="616" t="s">
        <v>341</v>
      </c>
      <c r="BJ4" s="617"/>
      <c r="BK4" s="618"/>
    </row>
    <row r="5" spans="1:63" ht="26.1" customHeight="1" x14ac:dyDescent="0.25">
      <c r="A5" s="621" t="s">
        <v>342</v>
      </c>
      <c r="B5" s="621"/>
      <c r="C5" s="621"/>
      <c r="D5" s="621"/>
      <c r="E5" s="621"/>
      <c r="F5" s="621"/>
      <c r="G5" s="621"/>
      <c r="H5" s="621"/>
      <c r="I5" s="621"/>
      <c r="J5" s="621"/>
      <c r="K5" s="621"/>
      <c r="L5" s="621"/>
      <c r="M5" s="621"/>
      <c r="N5" s="621"/>
      <c r="O5" s="621"/>
      <c r="P5" s="621"/>
      <c r="Q5" s="621"/>
      <c r="R5" s="621"/>
      <c r="S5" s="621"/>
      <c r="T5" s="621"/>
      <c r="U5" s="621"/>
      <c r="V5" s="621"/>
      <c r="W5" s="621"/>
      <c r="X5" s="621"/>
      <c r="Y5" s="621"/>
      <c r="Z5" s="621"/>
      <c r="AA5" s="621"/>
      <c r="AB5" s="621"/>
      <c r="AC5" s="621"/>
      <c r="AD5" s="621"/>
      <c r="AE5" s="621"/>
      <c r="AG5" s="621" t="s">
        <v>343</v>
      </c>
      <c r="AH5" s="621"/>
      <c r="AI5" s="621"/>
      <c r="AJ5" s="621"/>
      <c r="AK5" s="621"/>
      <c r="AL5" s="621"/>
      <c r="AM5" s="621"/>
      <c r="AN5" s="621"/>
      <c r="AO5" s="621"/>
      <c r="AP5" s="621"/>
      <c r="AQ5" s="621"/>
      <c r="AR5" s="621"/>
      <c r="AS5" s="621"/>
      <c r="AT5" s="621"/>
      <c r="AU5" s="621"/>
      <c r="AV5" s="621"/>
      <c r="AW5" s="621"/>
      <c r="AX5" s="621"/>
      <c r="AY5" s="621"/>
      <c r="AZ5" s="621"/>
      <c r="BA5" s="621"/>
      <c r="BB5" s="621"/>
      <c r="BC5" s="621"/>
      <c r="BD5" s="621"/>
      <c r="BE5" s="621"/>
      <c r="BF5" s="621"/>
      <c r="BG5" s="621"/>
      <c r="BH5" s="621"/>
      <c r="BI5" s="622"/>
      <c r="BJ5" s="622"/>
      <c r="BK5" s="622"/>
    </row>
    <row r="6" spans="1:63" ht="31.5" customHeight="1" x14ac:dyDescent="0.25">
      <c r="A6" s="154" t="s">
        <v>344</v>
      </c>
      <c r="B6" s="627"/>
      <c r="C6" s="627"/>
      <c r="D6" s="627"/>
      <c r="E6" s="627"/>
      <c r="F6" s="627"/>
      <c r="G6" s="627"/>
      <c r="H6" s="627"/>
      <c r="I6" s="627"/>
      <c r="J6" s="627"/>
      <c r="K6" s="627"/>
      <c r="L6" s="627"/>
      <c r="M6" s="627"/>
      <c r="N6" s="627"/>
      <c r="O6" s="627"/>
      <c r="P6" s="627"/>
      <c r="Q6" s="627"/>
      <c r="R6" s="627"/>
      <c r="S6" s="627"/>
      <c r="T6" s="627"/>
      <c r="U6" s="627"/>
      <c r="V6" s="627"/>
      <c r="W6" s="627"/>
      <c r="X6" s="627"/>
      <c r="Y6" s="627"/>
      <c r="Z6" s="627"/>
      <c r="AA6" s="627"/>
      <c r="AB6" s="627"/>
      <c r="AC6" s="627"/>
      <c r="AD6" s="627"/>
      <c r="AE6" s="627"/>
      <c r="AF6" s="627"/>
      <c r="AG6" s="627"/>
      <c r="AH6" s="627"/>
      <c r="AI6" s="627"/>
      <c r="AJ6" s="627"/>
      <c r="AK6" s="627"/>
      <c r="AL6" s="627"/>
      <c r="AM6" s="627"/>
      <c r="AN6" s="627"/>
      <c r="AO6" s="627"/>
      <c r="AP6" s="627"/>
      <c r="AQ6" s="627"/>
      <c r="AR6" s="627"/>
      <c r="AS6" s="627"/>
      <c r="AT6" s="627"/>
      <c r="AU6" s="627"/>
      <c r="AV6" s="627"/>
      <c r="AW6" s="627"/>
      <c r="AX6" s="627"/>
      <c r="AY6" s="627"/>
      <c r="AZ6" s="627"/>
      <c r="BA6" s="627"/>
      <c r="BB6" s="627"/>
      <c r="BC6" s="627"/>
      <c r="BD6" s="627"/>
      <c r="BE6" s="627"/>
      <c r="BF6" s="627"/>
      <c r="BG6" s="627"/>
      <c r="BH6" s="627"/>
      <c r="BI6" s="627"/>
      <c r="BJ6" s="627"/>
      <c r="BK6" s="627"/>
    </row>
    <row r="7" spans="1:63" ht="31.5" customHeight="1" x14ac:dyDescent="0.25">
      <c r="A7" s="155" t="s">
        <v>345</v>
      </c>
      <c r="B7" s="629" t="s">
        <v>279</v>
      </c>
      <c r="C7" s="630"/>
      <c r="D7" s="630"/>
      <c r="E7" s="630"/>
      <c r="F7" s="630"/>
      <c r="G7" s="630"/>
      <c r="H7" s="630"/>
      <c r="I7" s="630"/>
      <c r="J7" s="630"/>
      <c r="K7" s="630"/>
      <c r="L7" s="630"/>
      <c r="M7" s="630"/>
      <c r="N7" s="630"/>
      <c r="O7" s="630"/>
      <c r="P7" s="630"/>
      <c r="Q7" s="630"/>
      <c r="R7" s="630"/>
      <c r="S7" s="630"/>
      <c r="T7" s="630"/>
      <c r="U7" s="630"/>
      <c r="V7" s="630"/>
      <c r="W7" s="630"/>
      <c r="X7" s="630"/>
      <c r="Y7" s="630"/>
      <c r="Z7" s="630"/>
      <c r="AA7" s="630"/>
      <c r="AB7" s="630"/>
      <c r="AC7" s="630"/>
      <c r="AD7" s="630"/>
      <c r="AE7" s="630"/>
      <c r="AF7" s="630"/>
      <c r="AG7" s="630"/>
      <c r="AH7" s="630"/>
      <c r="AI7" s="630"/>
      <c r="AJ7" s="630"/>
      <c r="AK7" s="630"/>
      <c r="AL7" s="630"/>
      <c r="AM7" s="630"/>
      <c r="AN7" s="630"/>
      <c r="AO7" s="630"/>
      <c r="AP7" s="630"/>
      <c r="AQ7" s="630"/>
      <c r="AR7" s="630"/>
      <c r="AS7" s="630"/>
      <c r="AT7" s="630"/>
      <c r="AU7" s="630"/>
      <c r="AV7" s="630"/>
      <c r="AW7" s="630"/>
      <c r="AX7" s="630"/>
      <c r="AY7" s="630"/>
      <c r="AZ7" s="630"/>
      <c r="BA7" s="630"/>
      <c r="BB7" s="630"/>
      <c r="BC7" s="630"/>
      <c r="BD7" s="630"/>
      <c r="BE7" s="630"/>
      <c r="BF7" s="630"/>
      <c r="BG7" s="630"/>
      <c r="BH7" s="630"/>
      <c r="BI7" s="630"/>
      <c r="BJ7" s="630"/>
      <c r="BK7" s="631"/>
    </row>
    <row r="8" spans="1:63" ht="18.75" customHeight="1" x14ac:dyDescent="0.25">
      <c r="A8" s="146"/>
      <c r="B8" s="146"/>
      <c r="C8" s="146"/>
      <c r="D8" s="146"/>
      <c r="E8" s="146"/>
      <c r="F8" s="146"/>
      <c r="G8" s="146"/>
      <c r="H8" s="146"/>
      <c r="I8" s="146"/>
      <c r="J8" s="146"/>
      <c r="K8" s="147"/>
      <c r="L8" s="147"/>
      <c r="M8" s="147"/>
      <c r="N8" s="147"/>
      <c r="O8" s="147"/>
      <c r="P8" s="147"/>
      <c r="Q8" s="147"/>
      <c r="R8" s="147"/>
      <c r="S8" s="147"/>
      <c r="T8" s="147"/>
      <c r="U8" s="147"/>
      <c r="V8" s="147"/>
      <c r="W8" s="147"/>
      <c r="X8" s="147"/>
      <c r="Y8" s="147"/>
      <c r="Z8" s="147"/>
      <c r="AA8" s="147"/>
      <c r="AB8" s="147"/>
      <c r="AC8" s="147"/>
      <c r="AD8" s="147"/>
      <c r="AE8" s="147"/>
      <c r="AG8" s="146"/>
      <c r="AH8" s="147"/>
      <c r="AI8" s="147"/>
      <c r="AJ8" s="147"/>
      <c r="AK8" s="147"/>
      <c r="AL8" s="147"/>
      <c r="AM8" s="147"/>
      <c r="AN8" s="147"/>
      <c r="AO8" s="147"/>
    </row>
    <row r="9" spans="1:63" ht="30" customHeight="1" x14ac:dyDescent="0.25">
      <c r="A9" s="623" t="s">
        <v>346</v>
      </c>
      <c r="B9" s="192" t="s">
        <v>30</v>
      </c>
      <c r="C9" s="192" t="s">
        <v>31</v>
      </c>
      <c r="D9" s="625" t="s">
        <v>32</v>
      </c>
      <c r="E9" s="626"/>
      <c r="F9" s="192" t="s">
        <v>33</v>
      </c>
      <c r="G9" s="192" t="s">
        <v>8</v>
      </c>
      <c r="H9" s="625" t="s">
        <v>34</v>
      </c>
      <c r="I9" s="626"/>
      <c r="J9" s="192" t="s">
        <v>35</v>
      </c>
      <c r="K9" s="192" t="s">
        <v>36</v>
      </c>
      <c r="L9" s="625" t="s">
        <v>37</v>
      </c>
      <c r="M9" s="626"/>
      <c r="N9" s="192" t="s">
        <v>38</v>
      </c>
      <c r="O9" s="192" t="s">
        <v>39</v>
      </c>
      <c r="P9" s="625" t="s">
        <v>40</v>
      </c>
      <c r="Q9" s="626"/>
      <c r="R9" s="625" t="s">
        <v>347</v>
      </c>
      <c r="S9" s="626"/>
      <c r="T9" s="625" t="s">
        <v>348</v>
      </c>
      <c r="U9" s="628"/>
      <c r="V9" s="628"/>
      <c r="W9" s="628"/>
      <c r="X9" s="628"/>
      <c r="Y9" s="626"/>
      <c r="Z9" s="625" t="s">
        <v>349</v>
      </c>
      <c r="AA9" s="628"/>
      <c r="AB9" s="628"/>
      <c r="AC9" s="628"/>
      <c r="AD9" s="628"/>
      <c r="AE9" s="626"/>
      <c r="AG9" s="623" t="s">
        <v>346</v>
      </c>
      <c r="AH9" s="192" t="s">
        <v>30</v>
      </c>
      <c r="AI9" s="192" t="s">
        <v>31</v>
      </c>
      <c r="AJ9" s="625" t="s">
        <v>32</v>
      </c>
      <c r="AK9" s="626"/>
      <c r="AL9" s="192" t="s">
        <v>33</v>
      </c>
      <c r="AM9" s="192" t="s">
        <v>8</v>
      </c>
      <c r="AN9" s="625" t="s">
        <v>34</v>
      </c>
      <c r="AO9" s="626"/>
      <c r="AP9" s="192" t="s">
        <v>35</v>
      </c>
      <c r="AQ9" s="192" t="s">
        <v>36</v>
      </c>
      <c r="AR9" s="625" t="s">
        <v>37</v>
      </c>
      <c r="AS9" s="626"/>
      <c r="AT9" s="192" t="s">
        <v>38</v>
      </c>
      <c r="AU9" s="192" t="s">
        <v>39</v>
      </c>
      <c r="AV9" s="625" t="s">
        <v>40</v>
      </c>
      <c r="AW9" s="626"/>
      <c r="AX9" s="625" t="s">
        <v>347</v>
      </c>
      <c r="AY9" s="626"/>
      <c r="AZ9" s="625" t="s">
        <v>348</v>
      </c>
      <c r="BA9" s="628"/>
      <c r="BB9" s="628"/>
      <c r="BC9" s="628"/>
      <c r="BD9" s="628"/>
      <c r="BE9" s="626"/>
      <c r="BF9" s="625" t="s">
        <v>349</v>
      </c>
      <c r="BG9" s="628"/>
      <c r="BH9" s="628"/>
      <c r="BI9" s="628"/>
      <c r="BJ9" s="628"/>
      <c r="BK9" s="626"/>
    </row>
    <row r="10" spans="1:63" ht="36" customHeight="1" x14ac:dyDescent="0.25">
      <c r="A10" s="624"/>
      <c r="B10" s="119" t="s">
        <v>350</v>
      </c>
      <c r="C10" s="119" t="s">
        <v>350</v>
      </c>
      <c r="D10" s="119" t="s">
        <v>350</v>
      </c>
      <c r="E10" s="119" t="s">
        <v>351</v>
      </c>
      <c r="F10" s="119" t="s">
        <v>350</v>
      </c>
      <c r="G10" s="119" t="s">
        <v>350</v>
      </c>
      <c r="H10" s="119" t="s">
        <v>350</v>
      </c>
      <c r="I10" s="119" t="s">
        <v>351</v>
      </c>
      <c r="J10" s="119" t="s">
        <v>350</v>
      </c>
      <c r="K10" s="119" t="s">
        <v>350</v>
      </c>
      <c r="L10" s="119" t="s">
        <v>350</v>
      </c>
      <c r="M10" s="119" t="s">
        <v>351</v>
      </c>
      <c r="N10" s="119" t="s">
        <v>350</v>
      </c>
      <c r="O10" s="119" t="s">
        <v>350</v>
      </c>
      <c r="P10" s="119" t="s">
        <v>350</v>
      </c>
      <c r="Q10" s="119" t="s">
        <v>351</v>
      </c>
      <c r="R10" s="119" t="s">
        <v>350</v>
      </c>
      <c r="S10" s="119" t="s">
        <v>351</v>
      </c>
      <c r="T10" s="187" t="s">
        <v>352</v>
      </c>
      <c r="U10" s="187" t="s">
        <v>353</v>
      </c>
      <c r="V10" s="187" t="s">
        <v>354</v>
      </c>
      <c r="W10" s="187" t="s">
        <v>355</v>
      </c>
      <c r="X10" s="188" t="s">
        <v>356</v>
      </c>
      <c r="Y10" s="187" t="s">
        <v>357</v>
      </c>
      <c r="Z10" s="119" t="s">
        <v>358</v>
      </c>
      <c r="AA10" s="148" t="s">
        <v>359</v>
      </c>
      <c r="AB10" s="119" t="s">
        <v>360</v>
      </c>
      <c r="AC10" s="119" t="s">
        <v>361</v>
      </c>
      <c r="AD10" s="119" t="s">
        <v>362</v>
      </c>
      <c r="AE10" s="119" t="s">
        <v>363</v>
      </c>
      <c r="AG10" s="624"/>
      <c r="AH10" s="119" t="s">
        <v>350</v>
      </c>
      <c r="AI10" s="119" t="s">
        <v>350</v>
      </c>
      <c r="AJ10" s="119" t="s">
        <v>350</v>
      </c>
      <c r="AK10" s="119" t="s">
        <v>351</v>
      </c>
      <c r="AL10" s="119" t="s">
        <v>350</v>
      </c>
      <c r="AM10" s="119" t="s">
        <v>350</v>
      </c>
      <c r="AN10" s="119" t="s">
        <v>350</v>
      </c>
      <c r="AO10" s="119" t="s">
        <v>351</v>
      </c>
      <c r="AP10" s="119" t="s">
        <v>350</v>
      </c>
      <c r="AQ10" s="119" t="s">
        <v>350</v>
      </c>
      <c r="AR10" s="119" t="s">
        <v>350</v>
      </c>
      <c r="AS10" s="119" t="s">
        <v>351</v>
      </c>
      <c r="AT10" s="119" t="s">
        <v>350</v>
      </c>
      <c r="AU10" s="119" t="s">
        <v>350</v>
      </c>
      <c r="AV10" s="119" t="s">
        <v>350</v>
      </c>
      <c r="AW10" s="119" t="s">
        <v>351</v>
      </c>
      <c r="AX10" s="119" t="s">
        <v>350</v>
      </c>
      <c r="AY10" s="119" t="s">
        <v>351</v>
      </c>
      <c r="AZ10" s="187" t="s">
        <v>352</v>
      </c>
      <c r="BA10" s="187" t="s">
        <v>353</v>
      </c>
      <c r="BB10" s="187" t="s">
        <v>354</v>
      </c>
      <c r="BC10" s="187" t="s">
        <v>355</v>
      </c>
      <c r="BD10" s="188" t="s">
        <v>356</v>
      </c>
      <c r="BE10" s="187" t="s">
        <v>357</v>
      </c>
      <c r="BF10" s="185" t="s">
        <v>358</v>
      </c>
      <c r="BG10" s="186" t="s">
        <v>359</v>
      </c>
      <c r="BH10" s="185" t="s">
        <v>360</v>
      </c>
      <c r="BI10" s="185" t="s">
        <v>361</v>
      </c>
      <c r="BJ10" s="185" t="s">
        <v>362</v>
      </c>
      <c r="BK10" s="185" t="s">
        <v>363</v>
      </c>
    </row>
    <row r="11" spans="1:63" x14ac:dyDescent="0.25">
      <c r="A11" s="149" t="s">
        <v>364</v>
      </c>
      <c r="B11" s="149">
        <v>0</v>
      </c>
      <c r="C11" s="149">
        <v>0</v>
      </c>
      <c r="D11" s="149">
        <v>0</v>
      </c>
      <c r="E11" s="197"/>
      <c r="F11" s="149">
        <v>0</v>
      </c>
      <c r="G11" s="149">
        <v>0</v>
      </c>
      <c r="H11" s="149">
        <v>0</v>
      </c>
      <c r="I11" s="197"/>
      <c r="J11" s="149">
        <v>0</v>
      </c>
      <c r="K11" s="149">
        <v>0</v>
      </c>
      <c r="L11" s="149">
        <v>0</v>
      </c>
      <c r="M11" s="197"/>
      <c r="N11" s="149">
        <v>0</v>
      </c>
      <c r="O11" s="149">
        <v>0</v>
      </c>
      <c r="P11" s="149">
        <v>0</v>
      </c>
      <c r="Q11" s="197"/>
      <c r="R11" s="190">
        <v>0</v>
      </c>
      <c r="S11" s="210">
        <f>+E11+I11+M11+Q11</f>
        <v>0</v>
      </c>
      <c r="T11" s="189"/>
      <c r="U11" s="189"/>
      <c r="V11" s="189"/>
      <c r="W11" s="189"/>
      <c r="X11" s="189"/>
      <c r="Y11" s="151"/>
      <c r="Z11" s="151"/>
      <c r="AA11" s="151"/>
      <c r="AB11" s="151"/>
      <c r="AC11" s="151"/>
      <c r="AD11" s="151"/>
      <c r="AE11" s="152"/>
      <c r="AG11" s="149" t="s">
        <v>364</v>
      </c>
      <c r="AH11" s="149">
        <v>0</v>
      </c>
      <c r="AI11" s="149">
        <v>0</v>
      </c>
      <c r="AJ11" s="149">
        <v>0</v>
      </c>
      <c r="AK11" s="209">
        <v>0</v>
      </c>
      <c r="AL11" s="149">
        <v>0</v>
      </c>
      <c r="AM11" s="149">
        <v>0</v>
      </c>
      <c r="AN11" s="149"/>
      <c r="AO11" s="197"/>
      <c r="AP11" s="149">
        <v>0</v>
      </c>
      <c r="AQ11" s="149"/>
      <c r="AR11" s="149"/>
      <c r="AS11" s="197"/>
      <c r="AT11" s="149"/>
      <c r="AU11" s="149"/>
      <c r="AV11" s="149"/>
      <c r="AW11" s="197"/>
      <c r="AX11" s="190">
        <v>0</v>
      </c>
      <c r="AY11" s="210">
        <f>+AK11+AO11+AS11+AW11</f>
        <v>0</v>
      </c>
      <c r="AZ11" s="151"/>
      <c r="BA11" s="151"/>
      <c r="BB11" s="151"/>
      <c r="BC11" s="151"/>
      <c r="BD11" s="151"/>
      <c r="BE11" s="151"/>
      <c r="BF11" s="151"/>
      <c r="BG11" s="151"/>
      <c r="BH11" s="151"/>
      <c r="BI11" s="151"/>
      <c r="BJ11" s="151"/>
      <c r="BK11" s="152"/>
    </row>
    <row r="12" spans="1:63" x14ac:dyDescent="0.25">
      <c r="A12" s="149" t="s">
        <v>365</v>
      </c>
      <c r="B12" s="149">
        <v>0</v>
      </c>
      <c r="C12" s="208">
        <v>1</v>
      </c>
      <c r="D12" s="208">
        <v>1</v>
      </c>
      <c r="E12" s="209">
        <v>66432150</v>
      </c>
      <c r="F12" s="208">
        <v>1</v>
      </c>
      <c r="G12" s="208">
        <v>1</v>
      </c>
      <c r="H12" s="208">
        <v>1</v>
      </c>
      <c r="I12" s="197"/>
      <c r="J12" s="208">
        <v>1</v>
      </c>
      <c r="K12" s="208">
        <v>1</v>
      </c>
      <c r="L12" s="208">
        <v>1</v>
      </c>
      <c r="M12" s="197"/>
      <c r="N12" s="208">
        <v>1</v>
      </c>
      <c r="O12" s="208">
        <v>1</v>
      </c>
      <c r="P12" s="208">
        <v>1</v>
      </c>
      <c r="Q12" s="197"/>
      <c r="R12" s="190">
        <v>1</v>
      </c>
      <c r="S12" s="210">
        <f t="shared" ref="S12:S31" si="0">+E12+I12+M12+Q12</f>
        <v>66432150</v>
      </c>
      <c r="T12" s="189"/>
      <c r="U12" s="189"/>
      <c r="V12" s="189"/>
      <c r="W12" s="189"/>
      <c r="X12" s="189"/>
      <c r="Y12" s="151"/>
      <c r="Z12" s="151"/>
      <c r="AA12" s="151"/>
      <c r="AB12" s="151"/>
      <c r="AC12" s="151"/>
      <c r="AD12" s="151"/>
      <c r="AE12" s="151"/>
      <c r="AG12" s="149" t="s">
        <v>365</v>
      </c>
      <c r="AH12" s="149">
        <v>0</v>
      </c>
      <c r="AI12" s="149">
        <v>1</v>
      </c>
      <c r="AJ12" s="149">
        <v>1</v>
      </c>
      <c r="AK12" s="209">
        <v>67650360</v>
      </c>
      <c r="AL12" s="149">
        <v>1</v>
      </c>
      <c r="AM12" s="149">
        <v>1</v>
      </c>
      <c r="AN12" s="149"/>
      <c r="AO12" s="209">
        <v>-1421245</v>
      </c>
      <c r="AP12" s="149">
        <v>1</v>
      </c>
      <c r="AQ12" s="149"/>
      <c r="AR12" s="149"/>
      <c r="AS12" s="197"/>
      <c r="AT12" s="149"/>
      <c r="AU12" s="149"/>
      <c r="AV12" s="149"/>
      <c r="AW12" s="197"/>
      <c r="AX12" s="190">
        <v>1</v>
      </c>
      <c r="AY12" s="210">
        <f t="shared" ref="AY12:AY31" si="1">+AK12+AO12+AS12+AW12</f>
        <v>66229115</v>
      </c>
      <c r="AZ12" s="151"/>
      <c r="BA12" s="151"/>
      <c r="BB12" s="151"/>
      <c r="BC12" s="151"/>
      <c r="BD12" s="151"/>
      <c r="BE12" s="151"/>
      <c r="BF12" s="151"/>
      <c r="BG12" s="151"/>
      <c r="BH12" s="151"/>
      <c r="BI12" s="151"/>
      <c r="BJ12" s="151"/>
      <c r="BK12" s="151"/>
    </row>
    <row r="13" spans="1:63" x14ac:dyDescent="0.25">
      <c r="A13" s="149" t="s">
        <v>366</v>
      </c>
      <c r="B13" s="149">
        <v>0</v>
      </c>
      <c r="C13" s="208">
        <v>1</v>
      </c>
      <c r="D13" s="208">
        <v>1</v>
      </c>
      <c r="E13" s="209">
        <v>66432150</v>
      </c>
      <c r="F13" s="208">
        <v>1</v>
      </c>
      <c r="G13" s="208">
        <v>1</v>
      </c>
      <c r="H13" s="208">
        <v>1</v>
      </c>
      <c r="I13" s="197"/>
      <c r="J13" s="208">
        <v>1</v>
      </c>
      <c r="K13" s="208">
        <v>1</v>
      </c>
      <c r="L13" s="208">
        <v>1</v>
      </c>
      <c r="M13" s="197"/>
      <c r="N13" s="208">
        <v>1</v>
      </c>
      <c r="O13" s="208">
        <v>1</v>
      </c>
      <c r="P13" s="208">
        <v>1</v>
      </c>
      <c r="Q13" s="197"/>
      <c r="R13" s="190">
        <v>1</v>
      </c>
      <c r="S13" s="210">
        <f t="shared" si="0"/>
        <v>66432150</v>
      </c>
      <c r="T13" s="189"/>
      <c r="U13" s="189"/>
      <c r="V13" s="189"/>
      <c r="W13" s="189"/>
      <c r="X13" s="189"/>
      <c r="Y13" s="151"/>
      <c r="Z13" s="151"/>
      <c r="AA13" s="151"/>
      <c r="AB13" s="151"/>
      <c r="AC13" s="151"/>
      <c r="AD13" s="151"/>
      <c r="AE13" s="151"/>
      <c r="AG13" s="149" t="s">
        <v>366</v>
      </c>
      <c r="AH13" s="149">
        <v>0</v>
      </c>
      <c r="AI13" s="149">
        <v>1</v>
      </c>
      <c r="AJ13" s="149">
        <v>1</v>
      </c>
      <c r="AK13" s="209">
        <v>67650360</v>
      </c>
      <c r="AL13" s="149">
        <v>1</v>
      </c>
      <c r="AM13" s="149">
        <v>1</v>
      </c>
      <c r="AN13" s="149"/>
      <c r="AO13" s="209">
        <v>-1421245</v>
      </c>
      <c r="AP13" s="149">
        <v>1</v>
      </c>
      <c r="AQ13" s="149"/>
      <c r="AR13" s="149"/>
      <c r="AS13" s="197"/>
      <c r="AT13" s="149"/>
      <c r="AU13" s="149"/>
      <c r="AV13" s="149"/>
      <c r="AW13" s="197"/>
      <c r="AX13" s="190">
        <v>1</v>
      </c>
      <c r="AY13" s="210">
        <f t="shared" si="1"/>
        <v>66229115</v>
      </c>
      <c r="AZ13" s="151"/>
      <c r="BA13" s="151"/>
      <c r="BB13" s="151"/>
      <c r="BC13" s="151"/>
      <c r="BD13" s="151"/>
      <c r="BE13" s="151"/>
      <c r="BF13" s="151"/>
      <c r="BG13" s="151"/>
      <c r="BH13" s="151"/>
      <c r="BI13" s="151"/>
      <c r="BJ13" s="151"/>
      <c r="BK13" s="151"/>
    </row>
    <row r="14" spans="1:63" x14ac:dyDescent="0.25">
      <c r="A14" s="149" t="s">
        <v>367</v>
      </c>
      <c r="B14" s="149">
        <v>0</v>
      </c>
      <c r="C14" s="208">
        <v>1</v>
      </c>
      <c r="D14" s="208">
        <v>1</v>
      </c>
      <c r="E14" s="209">
        <v>66432150</v>
      </c>
      <c r="F14" s="208">
        <v>1</v>
      </c>
      <c r="G14" s="208">
        <v>1</v>
      </c>
      <c r="H14" s="208">
        <v>1</v>
      </c>
      <c r="I14" s="197"/>
      <c r="J14" s="208">
        <v>1</v>
      </c>
      <c r="K14" s="208">
        <v>1</v>
      </c>
      <c r="L14" s="208">
        <v>1</v>
      </c>
      <c r="M14" s="197"/>
      <c r="N14" s="208">
        <v>1</v>
      </c>
      <c r="O14" s="208">
        <v>1</v>
      </c>
      <c r="P14" s="208">
        <v>1</v>
      </c>
      <c r="Q14" s="197"/>
      <c r="R14" s="190">
        <v>1</v>
      </c>
      <c r="S14" s="210">
        <f t="shared" si="0"/>
        <v>66432150</v>
      </c>
      <c r="T14" s="189"/>
      <c r="U14" s="189"/>
      <c r="V14" s="189"/>
      <c r="W14" s="189"/>
      <c r="X14" s="189"/>
      <c r="Y14" s="151"/>
      <c r="Z14" s="151"/>
      <c r="AA14" s="151"/>
      <c r="AB14" s="151"/>
      <c r="AC14" s="151"/>
      <c r="AD14" s="151"/>
      <c r="AE14" s="151"/>
      <c r="AG14" s="149" t="s">
        <v>367</v>
      </c>
      <c r="AH14" s="149">
        <v>0</v>
      </c>
      <c r="AI14" s="149">
        <v>1</v>
      </c>
      <c r="AJ14" s="149">
        <v>1</v>
      </c>
      <c r="AK14" s="209">
        <v>67650360</v>
      </c>
      <c r="AL14" s="149">
        <v>1</v>
      </c>
      <c r="AM14" s="149">
        <v>1</v>
      </c>
      <c r="AN14" s="149"/>
      <c r="AO14" s="209">
        <v>-1421245</v>
      </c>
      <c r="AP14" s="149">
        <v>1</v>
      </c>
      <c r="AQ14" s="149"/>
      <c r="AR14" s="149"/>
      <c r="AS14" s="197"/>
      <c r="AT14" s="149"/>
      <c r="AU14" s="149"/>
      <c r="AV14" s="149"/>
      <c r="AW14" s="197"/>
      <c r="AX14" s="190">
        <v>1</v>
      </c>
      <c r="AY14" s="210">
        <f t="shared" si="1"/>
        <v>66229115</v>
      </c>
      <c r="AZ14" s="151"/>
      <c r="BA14" s="151"/>
      <c r="BB14" s="151"/>
      <c r="BC14" s="151"/>
      <c r="BD14" s="151"/>
      <c r="BE14" s="151"/>
      <c r="BF14" s="151"/>
      <c r="BG14" s="151"/>
      <c r="BH14" s="151"/>
      <c r="BI14" s="151"/>
      <c r="BJ14" s="151"/>
      <c r="BK14" s="151"/>
    </row>
    <row r="15" spans="1:63" x14ac:dyDescent="0.25">
      <c r="A15" s="149" t="s">
        <v>368</v>
      </c>
      <c r="B15" s="149">
        <v>0</v>
      </c>
      <c r="C15" s="208">
        <v>1</v>
      </c>
      <c r="D15" s="208">
        <v>1</v>
      </c>
      <c r="E15" s="209">
        <v>66432150</v>
      </c>
      <c r="F15" s="208">
        <v>1</v>
      </c>
      <c r="G15" s="208">
        <v>1</v>
      </c>
      <c r="H15" s="208">
        <v>1</v>
      </c>
      <c r="I15" s="197"/>
      <c r="J15" s="208">
        <v>1</v>
      </c>
      <c r="K15" s="208">
        <v>1</v>
      </c>
      <c r="L15" s="208">
        <v>1</v>
      </c>
      <c r="M15" s="197"/>
      <c r="N15" s="208">
        <v>1</v>
      </c>
      <c r="O15" s="208">
        <v>1</v>
      </c>
      <c r="P15" s="208">
        <v>1</v>
      </c>
      <c r="Q15" s="197"/>
      <c r="R15" s="190">
        <v>1</v>
      </c>
      <c r="S15" s="210">
        <f t="shared" si="0"/>
        <v>66432150</v>
      </c>
      <c r="T15" s="189"/>
      <c r="U15" s="189"/>
      <c r="V15" s="189"/>
      <c r="W15" s="189"/>
      <c r="X15" s="189"/>
      <c r="Y15" s="151"/>
      <c r="Z15" s="151"/>
      <c r="AA15" s="151"/>
      <c r="AB15" s="151"/>
      <c r="AC15" s="151"/>
      <c r="AD15" s="151"/>
      <c r="AE15" s="151"/>
      <c r="AG15" s="149" t="s">
        <v>368</v>
      </c>
      <c r="AH15" s="149">
        <v>0</v>
      </c>
      <c r="AI15" s="149">
        <v>1</v>
      </c>
      <c r="AJ15" s="149">
        <v>1</v>
      </c>
      <c r="AK15" s="209">
        <v>67650360</v>
      </c>
      <c r="AL15" s="149">
        <v>1</v>
      </c>
      <c r="AM15" s="149">
        <v>1</v>
      </c>
      <c r="AN15" s="149"/>
      <c r="AO15" s="209">
        <v>-1421245</v>
      </c>
      <c r="AP15" s="149">
        <v>1</v>
      </c>
      <c r="AQ15" s="149"/>
      <c r="AR15" s="149"/>
      <c r="AS15" s="197"/>
      <c r="AT15" s="149"/>
      <c r="AU15" s="149"/>
      <c r="AV15" s="149"/>
      <c r="AW15" s="197"/>
      <c r="AX15" s="190">
        <v>1</v>
      </c>
      <c r="AY15" s="210">
        <f t="shared" si="1"/>
        <v>66229115</v>
      </c>
      <c r="AZ15" s="151"/>
      <c r="BA15" s="151"/>
      <c r="BB15" s="151"/>
      <c r="BC15" s="151"/>
      <c r="BD15" s="151"/>
      <c r="BE15" s="151"/>
      <c r="BF15" s="151"/>
      <c r="BG15" s="151"/>
      <c r="BH15" s="151"/>
      <c r="BI15" s="151"/>
      <c r="BJ15" s="151"/>
      <c r="BK15" s="151"/>
    </row>
    <row r="16" spans="1:63" x14ac:dyDescent="0.25">
      <c r="A16" s="149" t="s">
        <v>369</v>
      </c>
      <c r="B16" s="149">
        <v>0</v>
      </c>
      <c r="C16" s="208">
        <v>1</v>
      </c>
      <c r="D16" s="208">
        <v>1</v>
      </c>
      <c r="E16" s="209">
        <v>66432150</v>
      </c>
      <c r="F16" s="208">
        <v>1</v>
      </c>
      <c r="G16" s="208">
        <v>1</v>
      </c>
      <c r="H16" s="208">
        <v>1</v>
      </c>
      <c r="I16" s="197"/>
      <c r="J16" s="208">
        <v>1</v>
      </c>
      <c r="K16" s="208">
        <v>1</v>
      </c>
      <c r="L16" s="208">
        <v>1</v>
      </c>
      <c r="M16" s="197"/>
      <c r="N16" s="208">
        <v>1</v>
      </c>
      <c r="O16" s="208">
        <v>1</v>
      </c>
      <c r="P16" s="208">
        <v>1</v>
      </c>
      <c r="Q16" s="197"/>
      <c r="R16" s="190">
        <v>1</v>
      </c>
      <c r="S16" s="210">
        <f t="shared" si="0"/>
        <v>66432150</v>
      </c>
      <c r="T16" s="189"/>
      <c r="U16" s="189"/>
      <c r="V16" s="189"/>
      <c r="W16" s="189"/>
      <c r="X16" s="189"/>
      <c r="Y16" s="151"/>
      <c r="Z16" s="151"/>
      <c r="AA16" s="151"/>
      <c r="AB16" s="151"/>
      <c r="AC16" s="151"/>
      <c r="AD16" s="151"/>
      <c r="AE16" s="151"/>
      <c r="AG16" s="149" t="s">
        <v>369</v>
      </c>
      <c r="AH16" s="149">
        <v>0</v>
      </c>
      <c r="AI16" s="149">
        <v>1</v>
      </c>
      <c r="AJ16" s="149">
        <v>1</v>
      </c>
      <c r="AK16" s="209">
        <v>67650360</v>
      </c>
      <c r="AL16" s="149">
        <v>1</v>
      </c>
      <c r="AM16" s="149">
        <v>1</v>
      </c>
      <c r="AN16" s="149"/>
      <c r="AO16" s="209">
        <v>-1421245</v>
      </c>
      <c r="AP16" s="149">
        <v>1</v>
      </c>
      <c r="AQ16" s="149"/>
      <c r="AR16" s="149"/>
      <c r="AS16" s="197"/>
      <c r="AT16" s="149"/>
      <c r="AU16" s="149"/>
      <c r="AV16" s="149"/>
      <c r="AW16" s="197"/>
      <c r="AX16" s="190">
        <v>1</v>
      </c>
      <c r="AY16" s="210">
        <f t="shared" si="1"/>
        <v>66229115</v>
      </c>
      <c r="AZ16" s="151"/>
      <c r="BA16" s="151"/>
      <c r="BB16" s="151"/>
      <c r="BC16" s="151"/>
      <c r="BD16" s="151"/>
      <c r="BE16" s="151"/>
      <c r="BF16" s="151"/>
      <c r="BG16" s="151"/>
      <c r="BH16" s="151"/>
      <c r="BI16" s="151"/>
      <c r="BJ16" s="151"/>
      <c r="BK16" s="151"/>
    </row>
    <row r="17" spans="1:63" x14ac:dyDescent="0.25">
      <c r="A17" s="149" t="s">
        <v>370</v>
      </c>
      <c r="B17" s="149">
        <v>0</v>
      </c>
      <c r="C17" s="208">
        <v>1</v>
      </c>
      <c r="D17" s="208">
        <v>1</v>
      </c>
      <c r="E17" s="209">
        <v>66432150</v>
      </c>
      <c r="F17" s="208">
        <v>1</v>
      </c>
      <c r="G17" s="208">
        <v>1</v>
      </c>
      <c r="H17" s="208">
        <v>1</v>
      </c>
      <c r="I17" s="197"/>
      <c r="J17" s="208">
        <v>1</v>
      </c>
      <c r="K17" s="208">
        <v>1</v>
      </c>
      <c r="L17" s="208">
        <v>1</v>
      </c>
      <c r="M17" s="197"/>
      <c r="N17" s="208">
        <v>1</v>
      </c>
      <c r="O17" s="208">
        <v>1</v>
      </c>
      <c r="P17" s="208">
        <v>1</v>
      </c>
      <c r="Q17" s="197"/>
      <c r="R17" s="190">
        <v>1</v>
      </c>
      <c r="S17" s="210">
        <f t="shared" si="0"/>
        <v>66432150</v>
      </c>
      <c r="T17" s="189"/>
      <c r="U17" s="189"/>
      <c r="V17" s="189"/>
      <c r="W17" s="189"/>
      <c r="X17" s="189"/>
      <c r="Y17" s="151"/>
      <c r="Z17" s="151"/>
      <c r="AA17" s="151"/>
      <c r="AB17" s="151"/>
      <c r="AC17" s="151"/>
      <c r="AD17" s="151"/>
      <c r="AE17" s="151"/>
      <c r="AG17" s="149" t="s">
        <v>370</v>
      </c>
      <c r="AH17" s="149">
        <v>0</v>
      </c>
      <c r="AI17" s="149">
        <v>1</v>
      </c>
      <c r="AJ17" s="149">
        <v>1</v>
      </c>
      <c r="AK17" s="209">
        <v>67650360</v>
      </c>
      <c r="AL17" s="149">
        <v>1</v>
      </c>
      <c r="AM17" s="149">
        <v>1</v>
      </c>
      <c r="AN17" s="149"/>
      <c r="AO17" s="209">
        <v>-1421245</v>
      </c>
      <c r="AP17" s="149">
        <v>1</v>
      </c>
      <c r="AQ17" s="149"/>
      <c r="AR17" s="149"/>
      <c r="AS17" s="197"/>
      <c r="AT17" s="149"/>
      <c r="AU17" s="149"/>
      <c r="AV17" s="149"/>
      <c r="AW17" s="197"/>
      <c r="AX17" s="190">
        <v>1</v>
      </c>
      <c r="AY17" s="210">
        <f t="shared" si="1"/>
        <v>66229115</v>
      </c>
      <c r="AZ17" s="151"/>
      <c r="BA17" s="151"/>
      <c r="BB17" s="151"/>
      <c r="BC17" s="151"/>
      <c r="BD17" s="151"/>
      <c r="BE17" s="151"/>
      <c r="BF17" s="151"/>
      <c r="BG17" s="151"/>
      <c r="BH17" s="151"/>
      <c r="BI17" s="151"/>
      <c r="BJ17" s="151"/>
      <c r="BK17" s="151"/>
    </row>
    <row r="18" spans="1:63" x14ac:dyDescent="0.25">
      <c r="A18" s="149" t="s">
        <v>371</v>
      </c>
      <c r="B18" s="149">
        <v>0</v>
      </c>
      <c r="C18" s="208">
        <v>1</v>
      </c>
      <c r="D18" s="208">
        <v>1</v>
      </c>
      <c r="E18" s="209">
        <v>66432150</v>
      </c>
      <c r="F18" s="208">
        <v>1</v>
      </c>
      <c r="G18" s="208">
        <v>1</v>
      </c>
      <c r="H18" s="208">
        <v>1</v>
      </c>
      <c r="I18" s="197"/>
      <c r="J18" s="208">
        <v>1</v>
      </c>
      <c r="K18" s="208">
        <v>1</v>
      </c>
      <c r="L18" s="208">
        <v>1</v>
      </c>
      <c r="M18" s="197"/>
      <c r="N18" s="208">
        <v>1</v>
      </c>
      <c r="O18" s="208">
        <v>1</v>
      </c>
      <c r="P18" s="208">
        <v>1</v>
      </c>
      <c r="Q18" s="197"/>
      <c r="R18" s="190">
        <v>1</v>
      </c>
      <c r="S18" s="210">
        <f t="shared" si="0"/>
        <v>66432150</v>
      </c>
      <c r="T18" s="189"/>
      <c r="U18" s="189"/>
      <c r="V18" s="189"/>
      <c r="W18" s="189"/>
      <c r="X18" s="189"/>
      <c r="Y18" s="151"/>
      <c r="Z18" s="151"/>
      <c r="AA18" s="151"/>
      <c r="AB18" s="151"/>
      <c r="AC18" s="151"/>
      <c r="AD18" s="151"/>
      <c r="AE18" s="151"/>
      <c r="AG18" s="149" t="s">
        <v>371</v>
      </c>
      <c r="AH18" s="149">
        <v>0</v>
      </c>
      <c r="AI18" s="149">
        <v>1</v>
      </c>
      <c r="AJ18" s="149">
        <v>1</v>
      </c>
      <c r="AK18" s="209">
        <v>67650360</v>
      </c>
      <c r="AL18" s="149">
        <v>1</v>
      </c>
      <c r="AM18" s="149">
        <v>1</v>
      </c>
      <c r="AN18" s="149"/>
      <c r="AO18" s="209">
        <v>-1421245</v>
      </c>
      <c r="AP18" s="149">
        <v>1</v>
      </c>
      <c r="AQ18" s="149"/>
      <c r="AR18" s="149"/>
      <c r="AS18" s="197"/>
      <c r="AT18" s="149"/>
      <c r="AU18" s="149"/>
      <c r="AV18" s="149"/>
      <c r="AW18" s="197"/>
      <c r="AX18" s="190">
        <v>1</v>
      </c>
      <c r="AY18" s="210">
        <f t="shared" si="1"/>
        <v>66229115</v>
      </c>
      <c r="AZ18" s="151"/>
      <c r="BA18" s="151"/>
      <c r="BB18" s="151"/>
      <c r="BC18" s="151"/>
      <c r="BD18" s="151"/>
      <c r="BE18" s="151"/>
      <c r="BF18" s="151"/>
      <c r="BG18" s="151"/>
      <c r="BH18" s="151"/>
      <c r="BI18" s="151"/>
      <c r="BJ18" s="151"/>
      <c r="BK18" s="151"/>
    </row>
    <row r="19" spans="1:63" x14ac:dyDescent="0.25">
      <c r="A19" s="149" t="s">
        <v>372</v>
      </c>
      <c r="B19" s="149">
        <v>0</v>
      </c>
      <c r="C19" s="208">
        <v>1</v>
      </c>
      <c r="D19" s="208">
        <v>1</v>
      </c>
      <c r="E19" s="209">
        <v>66432150</v>
      </c>
      <c r="F19" s="208">
        <v>1</v>
      </c>
      <c r="G19" s="208">
        <v>1</v>
      </c>
      <c r="H19" s="208">
        <v>1</v>
      </c>
      <c r="I19" s="197"/>
      <c r="J19" s="208">
        <v>1</v>
      </c>
      <c r="K19" s="208">
        <v>1</v>
      </c>
      <c r="L19" s="208">
        <v>1</v>
      </c>
      <c r="M19" s="197"/>
      <c r="N19" s="208">
        <v>1</v>
      </c>
      <c r="O19" s="208">
        <v>1</v>
      </c>
      <c r="P19" s="208">
        <v>1</v>
      </c>
      <c r="Q19" s="197"/>
      <c r="R19" s="190">
        <v>1</v>
      </c>
      <c r="S19" s="210">
        <f t="shared" si="0"/>
        <v>66432150</v>
      </c>
      <c r="T19" s="189"/>
      <c r="U19" s="189"/>
      <c r="V19" s="189"/>
      <c r="W19" s="189"/>
      <c r="X19" s="189"/>
      <c r="Y19" s="151"/>
      <c r="Z19" s="151"/>
      <c r="AA19" s="151"/>
      <c r="AB19" s="151"/>
      <c r="AC19" s="151"/>
      <c r="AD19" s="151"/>
      <c r="AE19" s="151"/>
      <c r="AG19" s="149" t="s">
        <v>372</v>
      </c>
      <c r="AH19" s="149">
        <v>0</v>
      </c>
      <c r="AI19" s="149">
        <v>1</v>
      </c>
      <c r="AJ19" s="149">
        <v>1</v>
      </c>
      <c r="AK19" s="209">
        <v>67650360</v>
      </c>
      <c r="AL19" s="149">
        <v>1</v>
      </c>
      <c r="AM19" s="149">
        <v>1</v>
      </c>
      <c r="AN19" s="149"/>
      <c r="AO19" s="209">
        <v>-1421245</v>
      </c>
      <c r="AP19" s="149">
        <v>1</v>
      </c>
      <c r="AQ19" s="149"/>
      <c r="AR19" s="149"/>
      <c r="AS19" s="197"/>
      <c r="AT19" s="149"/>
      <c r="AU19" s="149"/>
      <c r="AV19" s="149"/>
      <c r="AW19" s="197"/>
      <c r="AX19" s="190">
        <v>1</v>
      </c>
      <c r="AY19" s="210">
        <f t="shared" si="1"/>
        <v>66229115</v>
      </c>
      <c r="AZ19" s="151"/>
      <c r="BA19" s="151"/>
      <c r="BB19" s="151"/>
      <c r="BC19" s="151"/>
      <c r="BD19" s="151"/>
      <c r="BE19" s="151"/>
      <c r="BF19" s="151"/>
      <c r="BG19" s="151"/>
      <c r="BH19" s="151"/>
      <c r="BI19" s="149"/>
      <c r="BJ19" s="149"/>
      <c r="BK19" s="149"/>
    </row>
    <row r="20" spans="1:63" x14ac:dyDescent="0.25">
      <c r="A20" s="149" t="s">
        <v>373</v>
      </c>
      <c r="B20" s="149">
        <v>0</v>
      </c>
      <c r="C20" s="208">
        <v>1</v>
      </c>
      <c r="D20" s="208">
        <v>1</v>
      </c>
      <c r="E20" s="209">
        <v>66432150</v>
      </c>
      <c r="F20" s="208">
        <v>1</v>
      </c>
      <c r="G20" s="208">
        <v>1</v>
      </c>
      <c r="H20" s="208">
        <v>1</v>
      </c>
      <c r="I20" s="197"/>
      <c r="J20" s="208">
        <v>1</v>
      </c>
      <c r="K20" s="208">
        <v>1</v>
      </c>
      <c r="L20" s="208">
        <v>1</v>
      </c>
      <c r="M20" s="197"/>
      <c r="N20" s="208">
        <v>1</v>
      </c>
      <c r="O20" s="208">
        <v>1</v>
      </c>
      <c r="P20" s="208">
        <v>1</v>
      </c>
      <c r="Q20" s="197"/>
      <c r="R20" s="190">
        <v>1</v>
      </c>
      <c r="S20" s="210">
        <f t="shared" si="0"/>
        <v>66432150</v>
      </c>
      <c r="T20" s="189"/>
      <c r="U20" s="189"/>
      <c r="V20" s="189"/>
      <c r="W20" s="189"/>
      <c r="X20" s="189"/>
      <c r="Y20" s="151"/>
      <c r="Z20" s="151"/>
      <c r="AA20" s="151"/>
      <c r="AB20" s="151"/>
      <c r="AC20" s="151"/>
      <c r="AD20" s="151"/>
      <c r="AE20" s="151"/>
      <c r="AG20" s="149" t="s">
        <v>373</v>
      </c>
      <c r="AH20" s="149">
        <v>0</v>
      </c>
      <c r="AI20" s="149">
        <v>1</v>
      </c>
      <c r="AJ20" s="149">
        <v>1</v>
      </c>
      <c r="AK20" s="209">
        <v>67650360</v>
      </c>
      <c r="AL20" s="149">
        <v>1</v>
      </c>
      <c r="AM20" s="149">
        <v>1</v>
      </c>
      <c r="AN20" s="149"/>
      <c r="AO20" s="209">
        <v>-1421245</v>
      </c>
      <c r="AP20" s="149">
        <v>1</v>
      </c>
      <c r="AQ20" s="149"/>
      <c r="AR20" s="149"/>
      <c r="AS20" s="197"/>
      <c r="AT20" s="149"/>
      <c r="AU20" s="149"/>
      <c r="AV20" s="149"/>
      <c r="AW20" s="197"/>
      <c r="AX20" s="190">
        <v>1</v>
      </c>
      <c r="AY20" s="210">
        <f t="shared" si="1"/>
        <v>66229115</v>
      </c>
      <c r="AZ20" s="151"/>
      <c r="BA20" s="151"/>
      <c r="BB20" s="151"/>
      <c r="BC20" s="151"/>
      <c r="BD20" s="151"/>
      <c r="BE20" s="151"/>
      <c r="BF20" s="151"/>
      <c r="BG20" s="151"/>
      <c r="BH20" s="151"/>
      <c r="BI20" s="149"/>
      <c r="BJ20" s="149"/>
      <c r="BK20" s="149"/>
    </row>
    <row r="21" spans="1:63" x14ac:dyDescent="0.25">
      <c r="A21" s="149" t="s">
        <v>374</v>
      </c>
      <c r="B21" s="149">
        <v>0</v>
      </c>
      <c r="C21" s="208">
        <v>1</v>
      </c>
      <c r="D21" s="208">
        <v>1</v>
      </c>
      <c r="E21" s="209">
        <v>66432150</v>
      </c>
      <c r="F21" s="208">
        <v>1</v>
      </c>
      <c r="G21" s="208">
        <v>1</v>
      </c>
      <c r="H21" s="208">
        <v>1</v>
      </c>
      <c r="I21" s="197"/>
      <c r="J21" s="208">
        <v>1</v>
      </c>
      <c r="K21" s="208">
        <v>1</v>
      </c>
      <c r="L21" s="208">
        <v>1</v>
      </c>
      <c r="M21" s="197"/>
      <c r="N21" s="208">
        <v>1</v>
      </c>
      <c r="O21" s="208">
        <v>1</v>
      </c>
      <c r="P21" s="208">
        <v>1</v>
      </c>
      <c r="Q21" s="197"/>
      <c r="R21" s="190">
        <v>1</v>
      </c>
      <c r="S21" s="210">
        <f t="shared" si="0"/>
        <v>66432150</v>
      </c>
      <c r="T21" s="189"/>
      <c r="U21" s="189"/>
      <c r="V21" s="189"/>
      <c r="W21" s="189"/>
      <c r="X21" s="189"/>
      <c r="Y21" s="151"/>
      <c r="Z21" s="151"/>
      <c r="AA21" s="151"/>
      <c r="AB21" s="151"/>
      <c r="AC21" s="151"/>
      <c r="AD21" s="151"/>
      <c r="AE21" s="151"/>
      <c r="AG21" s="149" t="s">
        <v>374</v>
      </c>
      <c r="AH21" s="149">
        <v>0</v>
      </c>
      <c r="AI21" s="149">
        <v>1</v>
      </c>
      <c r="AJ21" s="149">
        <v>1</v>
      </c>
      <c r="AK21" s="209">
        <v>67650360</v>
      </c>
      <c r="AL21" s="149">
        <v>1</v>
      </c>
      <c r="AM21" s="149">
        <v>1</v>
      </c>
      <c r="AN21" s="149"/>
      <c r="AO21" s="209">
        <v>-1421245</v>
      </c>
      <c r="AP21" s="149">
        <v>1</v>
      </c>
      <c r="AQ21" s="149"/>
      <c r="AR21" s="149"/>
      <c r="AS21" s="197"/>
      <c r="AT21" s="149"/>
      <c r="AU21" s="149"/>
      <c r="AV21" s="149"/>
      <c r="AW21" s="197"/>
      <c r="AX21" s="190">
        <v>1</v>
      </c>
      <c r="AY21" s="210">
        <f t="shared" si="1"/>
        <v>66229115</v>
      </c>
      <c r="AZ21" s="151"/>
      <c r="BA21" s="151"/>
      <c r="BB21" s="151"/>
      <c r="BC21" s="151"/>
      <c r="BD21" s="151"/>
      <c r="BE21" s="151"/>
      <c r="BF21" s="151"/>
      <c r="BG21" s="151"/>
      <c r="BH21" s="151"/>
      <c r="BI21" s="149"/>
      <c r="BJ21" s="149"/>
      <c r="BK21" s="149"/>
    </row>
    <row r="22" spans="1:63" x14ac:dyDescent="0.25">
      <c r="A22" s="149" t="s">
        <v>375</v>
      </c>
      <c r="B22" s="149">
        <v>0</v>
      </c>
      <c r="C22" s="208">
        <v>1</v>
      </c>
      <c r="D22" s="208">
        <v>1</v>
      </c>
      <c r="E22" s="209">
        <v>66432150</v>
      </c>
      <c r="F22" s="208">
        <v>1</v>
      </c>
      <c r="G22" s="208">
        <v>1</v>
      </c>
      <c r="H22" s="208">
        <v>1</v>
      </c>
      <c r="I22" s="197"/>
      <c r="J22" s="208">
        <v>1</v>
      </c>
      <c r="K22" s="208">
        <v>1</v>
      </c>
      <c r="L22" s="208">
        <v>1</v>
      </c>
      <c r="M22" s="197"/>
      <c r="N22" s="208">
        <v>1</v>
      </c>
      <c r="O22" s="208">
        <v>1</v>
      </c>
      <c r="P22" s="208">
        <v>1</v>
      </c>
      <c r="Q22" s="197"/>
      <c r="R22" s="190">
        <v>1</v>
      </c>
      <c r="S22" s="210">
        <f t="shared" si="0"/>
        <v>66432150</v>
      </c>
      <c r="T22" s="189"/>
      <c r="U22" s="189"/>
      <c r="V22" s="189"/>
      <c r="W22" s="189"/>
      <c r="X22" s="189"/>
      <c r="Y22" s="151"/>
      <c r="Z22" s="151"/>
      <c r="AA22" s="151"/>
      <c r="AB22" s="151"/>
      <c r="AC22" s="151"/>
      <c r="AD22" s="151"/>
      <c r="AE22" s="151"/>
      <c r="AG22" s="149" t="s">
        <v>375</v>
      </c>
      <c r="AH22" s="149">
        <v>0</v>
      </c>
      <c r="AI22" s="149">
        <v>1</v>
      </c>
      <c r="AJ22" s="149">
        <v>1</v>
      </c>
      <c r="AK22" s="209">
        <v>67650360</v>
      </c>
      <c r="AL22" s="149">
        <v>1</v>
      </c>
      <c r="AM22" s="149">
        <v>1</v>
      </c>
      <c r="AN22" s="149"/>
      <c r="AO22" s="209">
        <v>-1421245</v>
      </c>
      <c r="AP22" s="149">
        <v>1</v>
      </c>
      <c r="AQ22" s="149"/>
      <c r="AR22" s="149"/>
      <c r="AS22" s="197"/>
      <c r="AT22" s="149"/>
      <c r="AU22" s="149"/>
      <c r="AV22" s="149"/>
      <c r="AW22" s="197"/>
      <c r="AX22" s="190">
        <v>1</v>
      </c>
      <c r="AY22" s="210">
        <f t="shared" si="1"/>
        <v>66229115</v>
      </c>
      <c r="AZ22" s="151"/>
      <c r="BA22" s="151"/>
      <c r="BB22" s="151"/>
      <c r="BC22" s="151"/>
      <c r="BD22" s="151"/>
      <c r="BE22" s="151"/>
      <c r="BF22" s="151"/>
      <c r="BG22" s="151"/>
      <c r="BH22" s="151"/>
      <c r="BI22" s="151"/>
      <c r="BJ22" s="151"/>
      <c r="BK22" s="151"/>
    </row>
    <row r="23" spans="1:63" x14ac:dyDescent="0.25">
      <c r="A23" s="149" t="s">
        <v>376</v>
      </c>
      <c r="B23" s="149">
        <v>0</v>
      </c>
      <c r="C23" s="208">
        <v>1</v>
      </c>
      <c r="D23" s="208">
        <v>1</v>
      </c>
      <c r="E23" s="209">
        <v>66432150</v>
      </c>
      <c r="F23" s="208">
        <v>1</v>
      </c>
      <c r="G23" s="208">
        <v>1</v>
      </c>
      <c r="H23" s="208">
        <v>1</v>
      </c>
      <c r="I23" s="197"/>
      <c r="J23" s="208">
        <v>1</v>
      </c>
      <c r="K23" s="208">
        <v>1</v>
      </c>
      <c r="L23" s="208">
        <v>1</v>
      </c>
      <c r="M23" s="197"/>
      <c r="N23" s="208">
        <v>1</v>
      </c>
      <c r="O23" s="208">
        <v>1</v>
      </c>
      <c r="P23" s="208">
        <v>1</v>
      </c>
      <c r="Q23" s="197"/>
      <c r="R23" s="190">
        <v>1</v>
      </c>
      <c r="S23" s="210">
        <f t="shared" si="0"/>
        <v>66432150</v>
      </c>
      <c r="T23" s="189"/>
      <c r="U23" s="189"/>
      <c r="V23" s="189"/>
      <c r="W23" s="189"/>
      <c r="X23" s="189"/>
      <c r="Y23" s="151"/>
      <c r="Z23" s="151"/>
      <c r="AA23" s="151"/>
      <c r="AB23" s="151"/>
      <c r="AC23" s="151"/>
      <c r="AD23" s="151"/>
      <c r="AE23" s="151"/>
      <c r="AG23" s="149" t="s">
        <v>376</v>
      </c>
      <c r="AH23" s="149">
        <v>0</v>
      </c>
      <c r="AI23" s="149">
        <v>1</v>
      </c>
      <c r="AJ23" s="149">
        <v>1</v>
      </c>
      <c r="AK23" s="209">
        <v>67650360</v>
      </c>
      <c r="AL23" s="149">
        <v>1</v>
      </c>
      <c r="AM23" s="149">
        <v>1</v>
      </c>
      <c r="AN23" s="149"/>
      <c r="AO23" s="209">
        <v>-1421245</v>
      </c>
      <c r="AP23" s="149">
        <v>1</v>
      </c>
      <c r="AQ23" s="149"/>
      <c r="AR23" s="149"/>
      <c r="AS23" s="197"/>
      <c r="AT23" s="149"/>
      <c r="AU23" s="149"/>
      <c r="AV23" s="149"/>
      <c r="AW23" s="197"/>
      <c r="AX23" s="190">
        <v>1</v>
      </c>
      <c r="AY23" s="210">
        <f t="shared" si="1"/>
        <v>66229115</v>
      </c>
      <c r="AZ23" s="151"/>
      <c r="BA23" s="151"/>
      <c r="BB23" s="151"/>
      <c r="BC23" s="151"/>
      <c r="BD23" s="151"/>
      <c r="BE23" s="151"/>
      <c r="BF23" s="151"/>
      <c r="BG23" s="151"/>
      <c r="BH23" s="151"/>
      <c r="BI23" s="151"/>
      <c r="BJ23" s="151"/>
      <c r="BK23" s="151"/>
    </row>
    <row r="24" spans="1:63" x14ac:dyDescent="0.25">
      <c r="A24" s="149" t="s">
        <v>377</v>
      </c>
      <c r="B24" s="149">
        <v>0</v>
      </c>
      <c r="C24" s="208">
        <v>1</v>
      </c>
      <c r="D24" s="208">
        <v>1</v>
      </c>
      <c r="E24" s="209">
        <v>66432150</v>
      </c>
      <c r="F24" s="208">
        <v>1</v>
      </c>
      <c r="G24" s="208">
        <v>1</v>
      </c>
      <c r="H24" s="208">
        <v>1</v>
      </c>
      <c r="I24" s="197"/>
      <c r="J24" s="208">
        <v>1</v>
      </c>
      <c r="K24" s="208">
        <v>1</v>
      </c>
      <c r="L24" s="208">
        <v>1</v>
      </c>
      <c r="M24" s="197"/>
      <c r="N24" s="208">
        <v>1</v>
      </c>
      <c r="O24" s="208">
        <v>1</v>
      </c>
      <c r="P24" s="208">
        <v>1</v>
      </c>
      <c r="Q24" s="197"/>
      <c r="R24" s="190">
        <v>1</v>
      </c>
      <c r="S24" s="210">
        <f t="shared" si="0"/>
        <v>66432150</v>
      </c>
      <c r="T24" s="189"/>
      <c r="U24" s="189"/>
      <c r="V24" s="189"/>
      <c r="W24" s="189"/>
      <c r="X24" s="189"/>
      <c r="Y24" s="151"/>
      <c r="Z24" s="151"/>
      <c r="AA24" s="151"/>
      <c r="AB24" s="151"/>
      <c r="AC24" s="151"/>
      <c r="AD24" s="151"/>
      <c r="AE24" s="151"/>
      <c r="AG24" s="149" t="s">
        <v>377</v>
      </c>
      <c r="AH24" s="149">
        <v>0</v>
      </c>
      <c r="AI24" s="149">
        <v>1</v>
      </c>
      <c r="AJ24" s="149">
        <v>1</v>
      </c>
      <c r="AK24" s="209">
        <v>67650360</v>
      </c>
      <c r="AL24" s="149">
        <v>1</v>
      </c>
      <c r="AM24" s="149">
        <v>1</v>
      </c>
      <c r="AN24" s="149"/>
      <c r="AO24" s="209">
        <v>-1421245</v>
      </c>
      <c r="AP24" s="149">
        <v>1</v>
      </c>
      <c r="AQ24" s="149"/>
      <c r="AR24" s="149"/>
      <c r="AS24" s="197"/>
      <c r="AT24" s="149"/>
      <c r="AU24" s="149"/>
      <c r="AV24" s="149"/>
      <c r="AW24" s="197"/>
      <c r="AX24" s="190">
        <v>1</v>
      </c>
      <c r="AY24" s="210">
        <f t="shared" si="1"/>
        <v>66229115</v>
      </c>
      <c r="AZ24" s="151"/>
      <c r="BA24" s="151"/>
      <c r="BB24" s="151"/>
      <c r="BC24" s="151"/>
      <c r="BD24" s="151"/>
      <c r="BE24" s="151"/>
      <c r="BF24" s="151"/>
      <c r="BG24" s="151"/>
      <c r="BH24" s="151"/>
      <c r="BI24" s="151"/>
      <c r="BJ24" s="151"/>
      <c r="BK24" s="151"/>
    </row>
    <row r="25" spans="1:63" x14ac:dyDescent="0.25">
      <c r="A25" s="149" t="s">
        <v>378</v>
      </c>
      <c r="B25" s="149">
        <v>0</v>
      </c>
      <c r="C25" s="208">
        <v>1</v>
      </c>
      <c r="D25" s="208">
        <v>1</v>
      </c>
      <c r="E25" s="209">
        <v>66432150</v>
      </c>
      <c r="F25" s="208">
        <v>1</v>
      </c>
      <c r="G25" s="208">
        <v>1</v>
      </c>
      <c r="H25" s="208">
        <v>1</v>
      </c>
      <c r="I25" s="197"/>
      <c r="J25" s="208">
        <v>1</v>
      </c>
      <c r="K25" s="208">
        <v>1</v>
      </c>
      <c r="L25" s="208">
        <v>1</v>
      </c>
      <c r="M25" s="197"/>
      <c r="N25" s="208">
        <v>1</v>
      </c>
      <c r="O25" s="208">
        <v>1</v>
      </c>
      <c r="P25" s="208">
        <v>1</v>
      </c>
      <c r="Q25" s="197"/>
      <c r="R25" s="190">
        <v>1</v>
      </c>
      <c r="S25" s="210">
        <f t="shared" si="0"/>
        <v>66432150</v>
      </c>
      <c r="T25" s="189"/>
      <c r="U25" s="189"/>
      <c r="V25" s="189"/>
      <c r="W25" s="189"/>
      <c r="X25" s="189"/>
      <c r="Y25" s="151"/>
      <c r="Z25" s="151"/>
      <c r="AA25" s="151"/>
      <c r="AB25" s="151"/>
      <c r="AC25" s="151"/>
      <c r="AD25" s="151"/>
      <c r="AE25" s="151"/>
      <c r="AG25" s="149" t="s">
        <v>378</v>
      </c>
      <c r="AH25" s="149">
        <v>0</v>
      </c>
      <c r="AI25" s="149">
        <v>1</v>
      </c>
      <c r="AJ25" s="149">
        <v>1</v>
      </c>
      <c r="AK25" s="209">
        <v>67650360</v>
      </c>
      <c r="AL25" s="149">
        <v>1</v>
      </c>
      <c r="AM25" s="149">
        <v>1</v>
      </c>
      <c r="AN25" s="149"/>
      <c r="AO25" s="209">
        <v>-1421245</v>
      </c>
      <c r="AP25" s="149">
        <v>1</v>
      </c>
      <c r="AQ25" s="149"/>
      <c r="AR25" s="149"/>
      <c r="AS25" s="197"/>
      <c r="AT25" s="149"/>
      <c r="AU25" s="149"/>
      <c r="AV25" s="149"/>
      <c r="AW25" s="197"/>
      <c r="AX25" s="190">
        <v>1</v>
      </c>
      <c r="AY25" s="210">
        <f t="shared" si="1"/>
        <v>66229115</v>
      </c>
      <c r="AZ25" s="151"/>
      <c r="BA25" s="151"/>
      <c r="BB25" s="151"/>
      <c r="BC25" s="151"/>
      <c r="BD25" s="151"/>
      <c r="BE25" s="151"/>
      <c r="BF25" s="151"/>
      <c r="BG25" s="151"/>
      <c r="BH25" s="151"/>
      <c r="BI25" s="151"/>
      <c r="BJ25" s="151"/>
      <c r="BK25" s="151"/>
    </row>
    <row r="26" spans="1:63" x14ac:dyDescent="0.25">
      <c r="A26" s="149" t="s">
        <v>379</v>
      </c>
      <c r="B26" s="149">
        <v>0</v>
      </c>
      <c r="C26" s="208">
        <v>1</v>
      </c>
      <c r="D26" s="208">
        <v>1</v>
      </c>
      <c r="E26" s="209">
        <v>66432150</v>
      </c>
      <c r="F26" s="208">
        <v>1</v>
      </c>
      <c r="G26" s="208">
        <v>1</v>
      </c>
      <c r="H26" s="208">
        <v>1</v>
      </c>
      <c r="I26" s="197"/>
      <c r="J26" s="208">
        <v>1</v>
      </c>
      <c r="K26" s="208">
        <v>1</v>
      </c>
      <c r="L26" s="208">
        <v>1</v>
      </c>
      <c r="M26" s="197"/>
      <c r="N26" s="208">
        <v>1</v>
      </c>
      <c r="O26" s="208">
        <v>1</v>
      </c>
      <c r="P26" s="208">
        <v>1</v>
      </c>
      <c r="Q26" s="197"/>
      <c r="R26" s="190">
        <v>1</v>
      </c>
      <c r="S26" s="210">
        <f t="shared" si="0"/>
        <v>66432150</v>
      </c>
      <c r="T26" s="189"/>
      <c r="U26" s="189"/>
      <c r="V26" s="189"/>
      <c r="W26" s="189"/>
      <c r="X26" s="189"/>
      <c r="Y26" s="151"/>
      <c r="Z26" s="151"/>
      <c r="AA26" s="151"/>
      <c r="AB26" s="151"/>
      <c r="AC26" s="151"/>
      <c r="AD26" s="151"/>
      <c r="AE26" s="151"/>
      <c r="AG26" s="149" t="s">
        <v>379</v>
      </c>
      <c r="AH26" s="149">
        <v>0</v>
      </c>
      <c r="AI26" s="149">
        <v>1</v>
      </c>
      <c r="AJ26" s="149">
        <v>1</v>
      </c>
      <c r="AK26" s="209">
        <v>67650360</v>
      </c>
      <c r="AL26" s="149">
        <v>1</v>
      </c>
      <c r="AM26" s="149">
        <v>1</v>
      </c>
      <c r="AN26" s="149"/>
      <c r="AO26" s="209">
        <v>-1421245</v>
      </c>
      <c r="AP26" s="149">
        <v>1</v>
      </c>
      <c r="AQ26" s="149"/>
      <c r="AR26" s="149"/>
      <c r="AS26" s="197"/>
      <c r="AT26" s="149"/>
      <c r="AU26" s="149"/>
      <c r="AV26" s="149"/>
      <c r="AW26" s="197"/>
      <c r="AX26" s="190">
        <v>1</v>
      </c>
      <c r="AY26" s="210">
        <f t="shared" si="1"/>
        <v>66229115</v>
      </c>
      <c r="AZ26" s="151"/>
      <c r="BA26" s="151"/>
      <c r="BB26" s="151"/>
      <c r="BC26" s="151"/>
      <c r="BD26" s="151"/>
      <c r="BE26" s="151"/>
      <c r="BF26" s="151"/>
      <c r="BG26" s="151"/>
      <c r="BH26" s="151"/>
      <c r="BI26" s="151"/>
      <c r="BJ26" s="151"/>
      <c r="BK26" s="151"/>
    </row>
    <row r="27" spans="1:63" x14ac:dyDescent="0.25">
      <c r="A27" s="149" t="s">
        <v>380</v>
      </c>
      <c r="B27" s="149">
        <v>0</v>
      </c>
      <c r="C27" s="208">
        <v>1</v>
      </c>
      <c r="D27" s="208">
        <v>1</v>
      </c>
      <c r="E27" s="209">
        <v>66432150</v>
      </c>
      <c r="F27" s="208">
        <v>1</v>
      </c>
      <c r="G27" s="208">
        <v>1</v>
      </c>
      <c r="H27" s="208">
        <v>1</v>
      </c>
      <c r="I27" s="197"/>
      <c r="J27" s="208">
        <v>1</v>
      </c>
      <c r="K27" s="208">
        <v>1</v>
      </c>
      <c r="L27" s="208">
        <v>1</v>
      </c>
      <c r="M27" s="197"/>
      <c r="N27" s="208">
        <v>1</v>
      </c>
      <c r="O27" s="208">
        <v>1</v>
      </c>
      <c r="P27" s="208">
        <v>1</v>
      </c>
      <c r="Q27" s="197"/>
      <c r="R27" s="190">
        <v>1</v>
      </c>
      <c r="S27" s="210">
        <f t="shared" si="0"/>
        <v>66432150</v>
      </c>
      <c r="T27" s="189"/>
      <c r="U27" s="189"/>
      <c r="V27" s="189"/>
      <c r="W27" s="189"/>
      <c r="X27" s="189"/>
      <c r="Y27" s="151"/>
      <c r="Z27" s="151"/>
      <c r="AA27" s="151"/>
      <c r="AB27" s="151"/>
      <c r="AC27" s="151"/>
      <c r="AD27" s="151"/>
      <c r="AE27" s="151"/>
      <c r="AG27" s="149" t="s">
        <v>380</v>
      </c>
      <c r="AH27" s="149">
        <v>0</v>
      </c>
      <c r="AI27" s="149">
        <v>1</v>
      </c>
      <c r="AJ27" s="149">
        <v>1</v>
      </c>
      <c r="AK27" s="209">
        <v>67650360</v>
      </c>
      <c r="AL27" s="149">
        <v>1</v>
      </c>
      <c r="AM27" s="149">
        <v>1</v>
      </c>
      <c r="AN27" s="149"/>
      <c r="AO27" s="209">
        <v>-1421245</v>
      </c>
      <c r="AP27" s="149">
        <v>1</v>
      </c>
      <c r="AQ27" s="149"/>
      <c r="AR27" s="149"/>
      <c r="AS27" s="197"/>
      <c r="AT27" s="149"/>
      <c r="AU27" s="149"/>
      <c r="AV27" s="149"/>
      <c r="AW27" s="197"/>
      <c r="AX27" s="190">
        <v>1</v>
      </c>
      <c r="AY27" s="210">
        <f t="shared" si="1"/>
        <v>66229115</v>
      </c>
      <c r="AZ27" s="151"/>
      <c r="BA27" s="151"/>
      <c r="BB27" s="151"/>
      <c r="BC27" s="151"/>
      <c r="BD27" s="151"/>
      <c r="BE27" s="151"/>
      <c r="BF27" s="151"/>
      <c r="BG27" s="151"/>
      <c r="BH27" s="151"/>
      <c r="BI27" s="151"/>
      <c r="BJ27" s="151"/>
      <c r="BK27" s="151"/>
    </row>
    <row r="28" spans="1:63" x14ac:dyDescent="0.25">
      <c r="A28" s="149" t="s">
        <v>381</v>
      </c>
      <c r="B28" s="149">
        <v>0</v>
      </c>
      <c r="C28" s="208">
        <v>1</v>
      </c>
      <c r="D28" s="208">
        <v>1</v>
      </c>
      <c r="E28" s="209">
        <v>66432150</v>
      </c>
      <c r="F28" s="208">
        <v>1</v>
      </c>
      <c r="G28" s="208">
        <v>1</v>
      </c>
      <c r="H28" s="208">
        <v>1</v>
      </c>
      <c r="I28" s="197"/>
      <c r="J28" s="208">
        <v>1</v>
      </c>
      <c r="K28" s="208">
        <v>1</v>
      </c>
      <c r="L28" s="208">
        <v>1</v>
      </c>
      <c r="M28" s="197"/>
      <c r="N28" s="208">
        <v>1</v>
      </c>
      <c r="O28" s="208">
        <v>1</v>
      </c>
      <c r="P28" s="208">
        <v>1</v>
      </c>
      <c r="Q28" s="197"/>
      <c r="R28" s="190">
        <v>1</v>
      </c>
      <c r="S28" s="210">
        <f t="shared" si="0"/>
        <v>66432150</v>
      </c>
      <c r="T28" s="189"/>
      <c r="U28" s="189"/>
      <c r="V28" s="189"/>
      <c r="W28" s="189"/>
      <c r="X28" s="189"/>
      <c r="Y28" s="151"/>
      <c r="Z28" s="151"/>
      <c r="AA28" s="151"/>
      <c r="AB28" s="151"/>
      <c r="AC28" s="151"/>
      <c r="AD28" s="151"/>
      <c r="AE28" s="151"/>
      <c r="AG28" s="149" t="s">
        <v>381</v>
      </c>
      <c r="AH28" s="149">
        <v>0</v>
      </c>
      <c r="AI28" s="149">
        <v>1</v>
      </c>
      <c r="AJ28" s="149">
        <v>1</v>
      </c>
      <c r="AK28" s="209">
        <v>67650360</v>
      </c>
      <c r="AL28" s="149">
        <v>1</v>
      </c>
      <c r="AM28" s="149">
        <v>1</v>
      </c>
      <c r="AN28" s="149"/>
      <c r="AO28" s="209">
        <v>-1421245</v>
      </c>
      <c r="AP28" s="149">
        <v>1</v>
      </c>
      <c r="AQ28" s="149"/>
      <c r="AR28" s="149"/>
      <c r="AS28" s="197"/>
      <c r="AT28" s="149"/>
      <c r="AU28" s="149"/>
      <c r="AV28" s="149"/>
      <c r="AW28" s="197"/>
      <c r="AX28" s="190">
        <v>1</v>
      </c>
      <c r="AY28" s="210">
        <f t="shared" si="1"/>
        <v>66229115</v>
      </c>
      <c r="AZ28" s="151"/>
      <c r="BA28" s="151"/>
      <c r="BB28" s="151"/>
      <c r="BC28" s="151"/>
      <c r="BD28" s="151"/>
      <c r="BE28" s="151"/>
      <c r="BF28" s="151"/>
      <c r="BG28" s="151"/>
      <c r="BH28" s="151"/>
      <c r="BI28" s="151"/>
      <c r="BJ28" s="151"/>
      <c r="BK28" s="151"/>
    </row>
    <row r="29" spans="1:63" x14ac:dyDescent="0.25">
      <c r="A29" s="149" t="s">
        <v>382</v>
      </c>
      <c r="B29" s="149">
        <v>0</v>
      </c>
      <c r="C29" s="208">
        <v>1</v>
      </c>
      <c r="D29" s="208">
        <v>1</v>
      </c>
      <c r="E29" s="209">
        <v>66432150</v>
      </c>
      <c r="F29" s="208">
        <v>1</v>
      </c>
      <c r="G29" s="208">
        <v>1</v>
      </c>
      <c r="H29" s="208">
        <v>1</v>
      </c>
      <c r="I29" s="197"/>
      <c r="J29" s="208">
        <v>1</v>
      </c>
      <c r="K29" s="208">
        <v>1</v>
      </c>
      <c r="L29" s="208">
        <v>1</v>
      </c>
      <c r="M29" s="197"/>
      <c r="N29" s="208">
        <v>1</v>
      </c>
      <c r="O29" s="208">
        <v>1</v>
      </c>
      <c r="P29" s="208">
        <v>1</v>
      </c>
      <c r="Q29" s="197"/>
      <c r="R29" s="190">
        <v>1</v>
      </c>
      <c r="S29" s="210">
        <f t="shared" si="0"/>
        <v>66432150</v>
      </c>
      <c r="T29" s="189"/>
      <c r="U29" s="189"/>
      <c r="V29" s="189"/>
      <c r="W29" s="189"/>
      <c r="X29" s="189"/>
      <c r="Y29" s="151"/>
      <c r="Z29" s="151"/>
      <c r="AA29" s="151"/>
      <c r="AB29" s="151"/>
      <c r="AC29" s="151"/>
      <c r="AD29" s="151"/>
      <c r="AE29" s="151"/>
      <c r="AG29" s="149" t="s">
        <v>382</v>
      </c>
      <c r="AH29" s="149">
        <v>0</v>
      </c>
      <c r="AI29" s="149">
        <v>1</v>
      </c>
      <c r="AJ29" s="149">
        <v>1</v>
      </c>
      <c r="AK29" s="209">
        <v>3839360</v>
      </c>
      <c r="AL29" s="149">
        <v>1</v>
      </c>
      <c r="AM29" s="149">
        <v>1</v>
      </c>
      <c r="AN29" s="149"/>
      <c r="AO29" s="209">
        <v>62389755</v>
      </c>
      <c r="AP29" s="149">
        <v>1</v>
      </c>
      <c r="AQ29" s="149"/>
      <c r="AR29" s="149"/>
      <c r="AS29" s="197"/>
      <c r="AT29" s="149"/>
      <c r="AU29" s="149"/>
      <c r="AV29" s="149"/>
      <c r="AW29" s="197"/>
      <c r="AX29" s="190">
        <v>1</v>
      </c>
      <c r="AY29" s="210">
        <f t="shared" si="1"/>
        <v>66229115</v>
      </c>
      <c r="AZ29" s="151"/>
      <c r="BA29" s="151"/>
      <c r="BB29" s="151"/>
      <c r="BC29" s="151"/>
      <c r="BD29" s="151"/>
      <c r="BE29" s="151"/>
      <c r="BF29" s="151"/>
      <c r="BG29" s="151"/>
      <c r="BH29" s="151"/>
      <c r="BI29" s="151"/>
      <c r="BJ29" s="151"/>
      <c r="BK29" s="151"/>
    </row>
    <row r="30" spans="1:63" x14ac:dyDescent="0.25">
      <c r="A30" s="149" t="s">
        <v>383</v>
      </c>
      <c r="B30" s="149">
        <v>0</v>
      </c>
      <c r="C30" s="208">
        <v>1</v>
      </c>
      <c r="D30" s="208">
        <v>1</v>
      </c>
      <c r="E30" s="209">
        <v>66432150</v>
      </c>
      <c r="F30" s="208">
        <v>1</v>
      </c>
      <c r="G30" s="208">
        <v>1</v>
      </c>
      <c r="H30" s="208">
        <v>1</v>
      </c>
      <c r="I30" s="197"/>
      <c r="J30" s="208">
        <v>1</v>
      </c>
      <c r="K30" s="208">
        <v>1</v>
      </c>
      <c r="L30" s="208">
        <v>1</v>
      </c>
      <c r="M30" s="197"/>
      <c r="N30" s="208">
        <v>1</v>
      </c>
      <c r="O30" s="208">
        <v>1</v>
      </c>
      <c r="P30" s="208">
        <v>1</v>
      </c>
      <c r="Q30" s="197"/>
      <c r="R30" s="190">
        <v>1</v>
      </c>
      <c r="S30" s="210">
        <f t="shared" si="0"/>
        <v>66432150</v>
      </c>
      <c r="T30" s="189"/>
      <c r="U30" s="189"/>
      <c r="V30" s="189"/>
      <c r="W30" s="189"/>
      <c r="X30" s="189"/>
      <c r="Y30" s="151"/>
      <c r="Z30" s="151"/>
      <c r="AA30" s="151"/>
      <c r="AB30" s="151"/>
      <c r="AC30" s="151"/>
      <c r="AD30" s="151"/>
      <c r="AE30" s="151"/>
      <c r="AG30" s="149" t="s">
        <v>383</v>
      </c>
      <c r="AH30" s="149">
        <v>0</v>
      </c>
      <c r="AI30" s="149">
        <v>1</v>
      </c>
      <c r="AJ30" s="149">
        <v>1</v>
      </c>
      <c r="AK30" s="209">
        <v>67650360</v>
      </c>
      <c r="AL30" s="149">
        <v>1</v>
      </c>
      <c r="AM30" s="149">
        <v>1</v>
      </c>
      <c r="AN30" s="149"/>
      <c r="AO30" s="209">
        <v>-1421245</v>
      </c>
      <c r="AP30" s="149">
        <v>1</v>
      </c>
      <c r="AQ30" s="149"/>
      <c r="AR30" s="149"/>
      <c r="AS30" s="197"/>
      <c r="AT30" s="149"/>
      <c r="AU30" s="149"/>
      <c r="AV30" s="149"/>
      <c r="AW30" s="197"/>
      <c r="AX30" s="190">
        <v>1</v>
      </c>
      <c r="AY30" s="210">
        <f t="shared" si="1"/>
        <v>66229115</v>
      </c>
      <c r="AZ30" s="151"/>
      <c r="BA30" s="151"/>
      <c r="BB30" s="151"/>
      <c r="BC30" s="151"/>
      <c r="BD30" s="151"/>
      <c r="BE30" s="151"/>
      <c r="BF30" s="151"/>
      <c r="BG30" s="151"/>
      <c r="BH30" s="151"/>
      <c r="BI30" s="151"/>
      <c r="BJ30" s="151"/>
      <c r="BK30" s="151"/>
    </row>
    <row r="31" spans="1:63" x14ac:dyDescent="0.25">
      <c r="A31" s="149" t="s">
        <v>384</v>
      </c>
      <c r="B31" s="149">
        <v>0</v>
      </c>
      <c r="C31" s="208">
        <v>1</v>
      </c>
      <c r="D31" s="208">
        <v>1</v>
      </c>
      <c r="E31" s="209">
        <v>66432150</v>
      </c>
      <c r="F31" s="208">
        <v>1</v>
      </c>
      <c r="G31" s="208">
        <v>1</v>
      </c>
      <c r="H31" s="208">
        <v>1</v>
      </c>
      <c r="I31" s="197"/>
      <c r="J31" s="208">
        <v>1</v>
      </c>
      <c r="K31" s="208">
        <v>1</v>
      </c>
      <c r="L31" s="208">
        <v>1</v>
      </c>
      <c r="M31" s="197"/>
      <c r="N31" s="208">
        <v>1</v>
      </c>
      <c r="O31" s="208">
        <v>1</v>
      </c>
      <c r="P31" s="208">
        <v>1</v>
      </c>
      <c r="Q31" s="197"/>
      <c r="R31" s="190">
        <v>1</v>
      </c>
      <c r="S31" s="210">
        <f t="shared" si="0"/>
        <v>66432150</v>
      </c>
      <c r="T31" s="189"/>
      <c r="U31" s="189"/>
      <c r="V31" s="189"/>
      <c r="W31" s="189"/>
      <c r="X31" s="189"/>
      <c r="Y31" s="151"/>
      <c r="Z31" s="151"/>
      <c r="AA31" s="151"/>
      <c r="AB31" s="151"/>
      <c r="AC31" s="151"/>
      <c r="AD31" s="151"/>
      <c r="AE31" s="151"/>
      <c r="AG31" s="149" t="s">
        <v>384</v>
      </c>
      <c r="AH31" s="149">
        <v>0</v>
      </c>
      <c r="AI31" s="149">
        <v>1</v>
      </c>
      <c r="AJ31" s="149">
        <v>1</v>
      </c>
      <c r="AK31" s="209">
        <v>67650360</v>
      </c>
      <c r="AL31" s="149">
        <v>1</v>
      </c>
      <c r="AM31" s="149">
        <v>1</v>
      </c>
      <c r="AN31" s="149"/>
      <c r="AO31" s="209">
        <v>-1421245</v>
      </c>
      <c r="AP31" s="149">
        <v>1</v>
      </c>
      <c r="AQ31" s="149"/>
      <c r="AR31" s="149"/>
      <c r="AS31" s="197"/>
      <c r="AT31" s="149"/>
      <c r="AU31" s="149"/>
      <c r="AV31" s="149"/>
      <c r="AW31" s="197"/>
      <c r="AX31" s="190">
        <v>1</v>
      </c>
      <c r="AY31" s="210">
        <f t="shared" si="1"/>
        <v>66229115</v>
      </c>
      <c r="AZ31" s="151"/>
      <c r="BA31" s="151"/>
      <c r="BB31" s="151"/>
      <c r="BC31" s="151"/>
      <c r="BD31" s="151"/>
      <c r="BE31" s="151"/>
      <c r="BF31" s="151"/>
      <c r="BG31" s="151"/>
      <c r="BH31" s="151"/>
      <c r="BI31" s="151"/>
      <c r="BJ31" s="151"/>
      <c r="BK31" s="151"/>
    </row>
    <row r="32" spans="1:63" x14ac:dyDescent="0.25">
      <c r="A32" s="153" t="s">
        <v>385</v>
      </c>
      <c r="B32" s="150">
        <f>SUM(B11:B31)</f>
        <v>0</v>
      </c>
      <c r="C32" s="150">
        <f t="shared" ref="C32:AE32" si="2">SUM(C11:C31)</f>
        <v>20</v>
      </c>
      <c r="D32" s="150">
        <f t="shared" si="2"/>
        <v>20</v>
      </c>
      <c r="E32" s="210">
        <f>SUM(E11:E31)</f>
        <v>1328643000</v>
      </c>
      <c r="F32" s="150">
        <f t="shared" si="2"/>
        <v>20</v>
      </c>
      <c r="G32" s="150">
        <f t="shared" si="2"/>
        <v>20</v>
      </c>
      <c r="H32" s="150">
        <f t="shared" si="2"/>
        <v>20</v>
      </c>
      <c r="I32" s="198">
        <f>SUM(I11:I31)</f>
        <v>0</v>
      </c>
      <c r="J32" s="150">
        <f t="shared" si="2"/>
        <v>20</v>
      </c>
      <c r="K32" s="150">
        <f t="shared" si="2"/>
        <v>20</v>
      </c>
      <c r="L32" s="150">
        <f t="shared" si="2"/>
        <v>20</v>
      </c>
      <c r="M32" s="198">
        <f>SUM(M11:M31)</f>
        <v>0</v>
      </c>
      <c r="N32" s="150">
        <f t="shared" si="2"/>
        <v>20</v>
      </c>
      <c r="O32" s="150">
        <f t="shared" si="2"/>
        <v>20</v>
      </c>
      <c r="P32" s="150">
        <f t="shared" si="2"/>
        <v>20</v>
      </c>
      <c r="Q32" s="198">
        <f>SUM(Q11:Q31)</f>
        <v>0</v>
      </c>
      <c r="R32" s="150">
        <f t="shared" si="2"/>
        <v>20</v>
      </c>
      <c r="S32" s="210">
        <f t="shared" si="2"/>
        <v>1328643000</v>
      </c>
      <c r="T32" s="150">
        <f t="shared" si="2"/>
        <v>0</v>
      </c>
      <c r="U32" s="150">
        <f t="shared" si="2"/>
        <v>0</v>
      </c>
      <c r="V32" s="150">
        <f t="shared" si="2"/>
        <v>0</v>
      </c>
      <c r="W32" s="150">
        <f t="shared" si="2"/>
        <v>0</v>
      </c>
      <c r="X32" s="150">
        <f t="shared" si="2"/>
        <v>0</v>
      </c>
      <c r="Y32" s="150">
        <f t="shared" si="2"/>
        <v>0</v>
      </c>
      <c r="Z32" s="150">
        <f t="shared" si="2"/>
        <v>0</v>
      </c>
      <c r="AA32" s="150">
        <f t="shared" si="2"/>
        <v>0</v>
      </c>
      <c r="AB32" s="150">
        <f t="shared" si="2"/>
        <v>0</v>
      </c>
      <c r="AC32" s="150">
        <f t="shared" si="2"/>
        <v>0</v>
      </c>
      <c r="AD32" s="150">
        <f t="shared" si="2"/>
        <v>0</v>
      </c>
      <c r="AE32" s="150">
        <f t="shared" si="2"/>
        <v>0</v>
      </c>
      <c r="AG32" s="153" t="s">
        <v>385</v>
      </c>
      <c r="AH32" s="150">
        <f t="shared" ref="AH32:AW32" si="3">SUM(AH11:AH31)</f>
        <v>0</v>
      </c>
      <c r="AI32" s="150">
        <f t="shared" si="3"/>
        <v>20</v>
      </c>
      <c r="AJ32" s="150">
        <f t="shared" si="3"/>
        <v>20</v>
      </c>
      <c r="AK32" s="210">
        <f>SUM(AK11:AK31)</f>
        <v>1289196200</v>
      </c>
      <c r="AL32" s="150">
        <f t="shared" si="3"/>
        <v>20</v>
      </c>
      <c r="AM32" s="150">
        <f t="shared" si="3"/>
        <v>20</v>
      </c>
      <c r="AN32" s="150">
        <f t="shared" si="3"/>
        <v>0</v>
      </c>
      <c r="AO32" s="198">
        <f t="shared" si="3"/>
        <v>35386100</v>
      </c>
      <c r="AP32" s="150">
        <f t="shared" si="3"/>
        <v>20</v>
      </c>
      <c r="AQ32" s="150">
        <f t="shared" si="3"/>
        <v>0</v>
      </c>
      <c r="AR32" s="150">
        <f t="shared" si="3"/>
        <v>0</v>
      </c>
      <c r="AS32" s="198">
        <f t="shared" si="3"/>
        <v>0</v>
      </c>
      <c r="AT32" s="150">
        <f t="shared" si="3"/>
        <v>0</v>
      </c>
      <c r="AU32" s="150">
        <f t="shared" si="3"/>
        <v>0</v>
      </c>
      <c r="AV32" s="150">
        <f t="shared" si="3"/>
        <v>0</v>
      </c>
      <c r="AW32" s="198">
        <f t="shared" si="3"/>
        <v>0</v>
      </c>
      <c r="AX32" s="191">
        <f t="shared" ref="AX32:BK32" si="4">SUM(AX11:AX31)</f>
        <v>20</v>
      </c>
      <c r="AY32" s="210">
        <f t="shared" si="4"/>
        <v>1324582300</v>
      </c>
      <c r="AZ32" s="150">
        <f t="shared" si="4"/>
        <v>0</v>
      </c>
      <c r="BA32" s="150">
        <f t="shared" si="4"/>
        <v>0</v>
      </c>
      <c r="BB32" s="150">
        <f t="shared" si="4"/>
        <v>0</v>
      </c>
      <c r="BC32" s="150">
        <f t="shared" si="4"/>
        <v>0</v>
      </c>
      <c r="BD32" s="150">
        <f t="shared" si="4"/>
        <v>0</v>
      </c>
      <c r="BE32" s="150">
        <f t="shared" si="4"/>
        <v>0</v>
      </c>
      <c r="BF32" s="150">
        <f t="shared" si="4"/>
        <v>0</v>
      </c>
      <c r="BG32" s="150">
        <f t="shared" si="4"/>
        <v>0</v>
      </c>
      <c r="BH32" s="150">
        <f t="shared" si="4"/>
        <v>0</v>
      </c>
      <c r="BI32" s="150">
        <f t="shared" si="4"/>
        <v>0</v>
      </c>
      <c r="BJ32" s="150">
        <f t="shared" si="4"/>
        <v>0</v>
      </c>
      <c r="BK32" s="150">
        <f t="shared" si="4"/>
        <v>0</v>
      </c>
    </row>
    <row r="33" spans="1:63" x14ac:dyDescent="0.25">
      <c r="AK33" s="251"/>
      <c r="AL33" s="248">
        <f>+AY32-AK33</f>
        <v>1324582300</v>
      </c>
    </row>
    <row r="34" spans="1:63" x14ac:dyDescent="0.25">
      <c r="AO34" s="249"/>
      <c r="AP34" s="249"/>
    </row>
    <row r="35" spans="1:63" ht="30" customHeight="1" x14ac:dyDescent="0.25">
      <c r="A35" s="623" t="s">
        <v>346</v>
      </c>
      <c r="B35" s="192" t="s">
        <v>30</v>
      </c>
      <c r="C35" s="192" t="s">
        <v>31</v>
      </c>
      <c r="D35" s="625" t="s">
        <v>32</v>
      </c>
      <c r="E35" s="626"/>
      <c r="F35" s="192" t="s">
        <v>33</v>
      </c>
      <c r="G35" s="192" t="s">
        <v>8</v>
      </c>
      <c r="H35" s="625" t="s">
        <v>34</v>
      </c>
      <c r="I35" s="626"/>
      <c r="J35" s="192" t="s">
        <v>35</v>
      </c>
      <c r="K35" s="192" t="s">
        <v>36</v>
      </c>
      <c r="L35" s="625" t="s">
        <v>37</v>
      </c>
      <c r="M35" s="626"/>
      <c r="N35" s="192" t="s">
        <v>38</v>
      </c>
      <c r="O35" s="192" t="s">
        <v>39</v>
      </c>
      <c r="P35" s="625" t="s">
        <v>40</v>
      </c>
      <c r="Q35" s="626"/>
      <c r="R35" s="625" t="s">
        <v>347</v>
      </c>
      <c r="S35" s="626"/>
      <c r="T35" s="625" t="s">
        <v>348</v>
      </c>
      <c r="U35" s="628"/>
      <c r="V35" s="628"/>
      <c r="W35" s="628"/>
      <c r="X35" s="628"/>
      <c r="Y35" s="626"/>
      <c r="Z35" s="625" t="s">
        <v>349</v>
      </c>
      <c r="AA35" s="628"/>
      <c r="AB35" s="628"/>
      <c r="AC35" s="628"/>
      <c r="AD35" s="628"/>
      <c r="AE35" s="626"/>
      <c r="AG35" s="623" t="s">
        <v>346</v>
      </c>
      <c r="AH35" s="192" t="s">
        <v>30</v>
      </c>
      <c r="AI35" s="192" t="s">
        <v>31</v>
      </c>
      <c r="AJ35" s="625" t="s">
        <v>32</v>
      </c>
      <c r="AK35" s="626"/>
      <c r="AL35" s="192" t="s">
        <v>33</v>
      </c>
      <c r="AM35" s="192" t="s">
        <v>8</v>
      </c>
      <c r="AN35" s="625" t="s">
        <v>34</v>
      </c>
      <c r="AO35" s="626"/>
      <c r="AP35" s="192" t="s">
        <v>35</v>
      </c>
      <c r="AQ35" s="192" t="s">
        <v>36</v>
      </c>
      <c r="AR35" s="625" t="s">
        <v>37</v>
      </c>
      <c r="AS35" s="626"/>
      <c r="AT35" s="192" t="s">
        <v>38</v>
      </c>
      <c r="AU35" s="192" t="s">
        <v>39</v>
      </c>
      <c r="AV35" s="625" t="s">
        <v>40</v>
      </c>
      <c r="AW35" s="626"/>
      <c r="AX35" s="625" t="s">
        <v>347</v>
      </c>
      <c r="AY35" s="626"/>
      <c r="AZ35" s="625" t="s">
        <v>348</v>
      </c>
      <c r="BA35" s="628"/>
      <c r="BB35" s="628"/>
      <c r="BC35" s="628"/>
      <c r="BD35" s="628"/>
      <c r="BE35" s="626"/>
      <c r="BF35" s="625" t="s">
        <v>349</v>
      </c>
      <c r="BG35" s="628"/>
      <c r="BH35" s="628"/>
      <c r="BI35" s="628"/>
      <c r="BJ35" s="628"/>
      <c r="BK35" s="626"/>
    </row>
    <row r="36" spans="1:63" ht="36" customHeight="1" x14ac:dyDescent="0.25">
      <c r="A36" s="624"/>
      <c r="B36" s="119" t="s">
        <v>350</v>
      </c>
      <c r="C36" s="119" t="s">
        <v>350</v>
      </c>
      <c r="D36" s="119" t="s">
        <v>350</v>
      </c>
      <c r="E36" s="119" t="s">
        <v>351</v>
      </c>
      <c r="F36" s="119" t="s">
        <v>350</v>
      </c>
      <c r="G36" s="119" t="s">
        <v>350</v>
      </c>
      <c r="H36" s="119" t="s">
        <v>350</v>
      </c>
      <c r="I36" s="119" t="s">
        <v>351</v>
      </c>
      <c r="J36" s="119" t="s">
        <v>350</v>
      </c>
      <c r="K36" s="119" t="s">
        <v>350</v>
      </c>
      <c r="L36" s="119" t="s">
        <v>350</v>
      </c>
      <c r="M36" s="119" t="s">
        <v>351</v>
      </c>
      <c r="N36" s="119" t="s">
        <v>350</v>
      </c>
      <c r="O36" s="119" t="s">
        <v>350</v>
      </c>
      <c r="P36" s="119" t="s">
        <v>350</v>
      </c>
      <c r="Q36" s="119" t="s">
        <v>351</v>
      </c>
      <c r="R36" s="119" t="s">
        <v>350</v>
      </c>
      <c r="S36" s="119" t="s">
        <v>351</v>
      </c>
      <c r="T36" s="187" t="s">
        <v>352</v>
      </c>
      <c r="U36" s="187" t="s">
        <v>353</v>
      </c>
      <c r="V36" s="187" t="s">
        <v>354</v>
      </c>
      <c r="W36" s="187" t="s">
        <v>355</v>
      </c>
      <c r="X36" s="188" t="s">
        <v>356</v>
      </c>
      <c r="Y36" s="187" t="s">
        <v>357</v>
      </c>
      <c r="Z36" s="119" t="s">
        <v>358</v>
      </c>
      <c r="AA36" s="148" t="s">
        <v>359</v>
      </c>
      <c r="AB36" s="119" t="s">
        <v>360</v>
      </c>
      <c r="AC36" s="119" t="s">
        <v>361</v>
      </c>
      <c r="AD36" s="119" t="s">
        <v>362</v>
      </c>
      <c r="AE36" s="119" t="s">
        <v>363</v>
      </c>
      <c r="AG36" s="624"/>
      <c r="AH36" s="119" t="s">
        <v>350</v>
      </c>
      <c r="AI36" s="119" t="s">
        <v>350</v>
      </c>
      <c r="AJ36" s="119" t="s">
        <v>350</v>
      </c>
      <c r="AK36" s="119" t="s">
        <v>351</v>
      </c>
      <c r="AL36" s="119" t="s">
        <v>350</v>
      </c>
      <c r="AM36" s="119" t="s">
        <v>350</v>
      </c>
      <c r="AN36" s="119" t="s">
        <v>350</v>
      </c>
      <c r="AO36" s="119" t="s">
        <v>351</v>
      </c>
      <c r="AP36" s="119" t="s">
        <v>350</v>
      </c>
      <c r="AQ36" s="119" t="s">
        <v>350</v>
      </c>
      <c r="AR36" s="119" t="s">
        <v>350</v>
      </c>
      <c r="AS36" s="119" t="s">
        <v>351</v>
      </c>
      <c r="AT36" s="119" t="s">
        <v>350</v>
      </c>
      <c r="AU36" s="119" t="s">
        <v>350</v>
      </c>
      <c r="AV36" s="119" t="s">
        <v>350</v>
      </c>
      <c r="AW36" s="119" t="s">
        <v>351</v>
      </c>
      <c r="AX36" s="119" t="s">
        <v>350</v>
      </c>
      <c r="AY36" s="119" t="s">
        <v>351</v>
      </c>
      <c r="AZ36" s="187" t="s">
        <v>352</v>
      </c>
      <c r="BA36" s="187" t="s">
        <v>353</v>
      </c>
      <c r="BB36" s="187" t="s">
        <v>354</v>
      </c>
      <c r="BC36" s="187" t="s">
        <v>355</v>
      </c>
      <c r="BD36" s="188" t="s">
        <v>356</v>
      </c>
      <c r="BE36" s="187" t="s">
        <v>357</v>
      </c>
      <c r="BF36" s="185" t="s">
        <v>358</v>
      </c>
      <c r="BG36" s="186" t="s">
        <v>359</v>
      </c>
      <c r="BH36" s="185" t="s">
        <v>360</v>
      </c>
      <c r="BI36" s="185" t="s">
        <v>361</v>
      </c>
      <c r="BJ36" s="185" t="s">
        <v>362</v>
      </c>
      <c r="BK36" s="185" t="s">
        <v>363</v>
      </c>
    </row>
    <row r="37" spans="1:63" x14ac:dyDescent="0.25">
      <c r="A37" s="149" t="s">
        <v>364</v>
      </c>
      <c r="B37" s="149"/>
      <c r="C37" s="149"/>
      <c r="D37" s="149"/>
      <c r="E37" s="197"/>
      <c r="F37" s="149"/>
      <c r="G37" s="149"/>
      <c r="H37" s="149"/>
      <c r="I37" s="197"/>
      <c r="J37" s="149"/>
      <c r="K37" s="149"/>
      <c r="L37" s="149"/>
      <c r="M37" s="197"/>
      <c r="N37" s="149"/>
      <c r="O37" s="149"/>
      <c r="P37" s="149"/>
      <c r="Q37" s="197"/>
      <c r="R37" s="190">
        <f t="shared" ref="R37:R57" si="5">B37+C37+D37+F37+G37+H37+J37+K37+L37+N37+O37+P37</f>
        <v>0</v>
      </c>
      <c r="S37" s="156">
        <f>+E37+I37+M37+Q37</f>
        <v>0</v>
      </c>
      <c r="T37" s="189"/>
      <c r="U37" s="189"/>
      <c r="V37" s="189"/>
      <c r="W37" s="189"/>
      <c r="X37" s="189"/>
      <c r="Y37" s="151"/>
      <c r="Z37" s="151"/>
      <c r="AA37" s="151"/>
      <c r="AB37" s="151"/>
      <c r="AC37" s="151"/>
      <c r="AD37" s="151"/>
      <c r="AE37" s="152"/>
      <c r="AG37" s="149" t="s">
        <v>364</v>
      </c>
      <c r="AH37" s="149"/>
      <c r="AI37" s="149"/>
      <c r="AJ37" s="149"/>
      <c r="AK37" s="197"/>
      <c r="AL37" s="149"/>
      <c r="AM37" s="149"/>
      <c r="AN37" s="149"/>
      <c r="AO37" s="197"/>
      <c r="AP37" s="149"/>
      <c r="AQ37" s="149"/>
      <c r="AR37" s="149"/>
      <c r="AS37" s="197"/>
      <c r="AT37" s="149"/>
      <c r="AU37" s="149"/>
      <c r="AV37" s="149"/>
      <c r="AW37" s="197"/>
      <c r="AX37" s="190">
        <f t="shared" ref="AX37:AX57" si="6">AH37+AI37+AJ37+AL37+AM37+AN37+AP37+AQ37+AR37+AT37+AU37+AV37</f>
        <v>0</v>
      </c>
      <c r="AY37" s="156">
        <f>+AK37+AO37+AS37+AW37</f>
        <v>0</v>
      </c>
      <c r="AZ37" s="151"/>
      <c r="BA37" s="151"/>
      <c r="BB37" s="151"/>
      <c r="BC37" s="151"/>
      <c r="BD37" s="151"/>
      <c r="BE37" s="151"/>
      <c r="BF37" s="151"/>
      <c r="BG37" s="151"/>
      <c r="BH37" s="151"/>
      <c r="BI37" s="151"/>
      <c r="BJ37" s="151"/>
      <c r="BK37" s="152"/>
    </row>
    <row r="38" spans="1:63" x14ac:dyDescent="0.25">
      <c r="A38" s="149" t="s">
        <v>365</v>
      </c>
      <c r="B38" s="149"/>
      <c r="C38" s="149"/>
      <c r="D38" s="149"/>
      <c r="E38" s="197"/>
      <c r="F38" s="149"/>
      <c r="G38" s="149"/>
      <c r="H38" s="149"/>
      <c r="I38" s="197"/>
      <c r="J38" s="149"/>
      <c r="K38" s="149"/>
      <c r="L38" s="149"/>
      <c r="M38" s="197"/>
      <c r="N38" s="149"/>
      <c r="O38" s="149"/>
      <c r="P38" s="149"/>
      <c r="Q38" s="197"/>
      <c r="R38" s="190">
        <f t="shared" si="5"/>
        <v>0</v>
      </c>
      <c r="S38" s="156">
        <f t="shared" ref="S38:S57" si="7">+E38+I38+M38+Q38</f>
        <v>0</v>
      </c>
      <c r="T38" s="189"/>
      <c r="U38" s="189"/>
      <c r="V38" s="189"/>
      <c r="W38" s="189"/>
      <c r="X38" s="189"/>
      <c r="Y38" s="151"/>
      <c r="Z38" s="151"/>
      <c r="AA38" s="151"/>
      <c r="AB38" s="151"/>
      <c r="AC38" s="151"/>
      <c r="AD38" s="151"/>
      <c r="AE38" s="151"/>
      <c r="AG38" s="149" t="s">
        <v>365</v>
      </c>
      <c r="AH38" s="149"/>
      <c r="AI38" s="149"/>
      <c r="AJ38" s="149"/>
      <c r="AK38" s="197"/>
      <c r="AL38" s="149"/>
      <c r="AM38" s="149"/>
      <c r="AN38" s="149"/>
      <c r="AO38" s="197"/>
      <c r="AP38" s="149"/>
      <c r="AQ38" s="149"/>
      <c r="AR38" s="149"/>
      <c r="AS38" s="197"/>
      <c r="AT38" s="149"/>
      <c r="AU38" s="149"/>
      <c r="AV38" s="149"/>
      <c r="AW38" s="197"/>
      <c r="AX38" s="190">
        <f t="shared" si="6"/>
        <v>0</v>
      </c>
      <c r="AY38" s="156">
        <f t="shared" ref="AY38:AY57" si="8">+AK38+AO38+AS38+AW38</f>
        <v>0</v>
      </c>
      <c r="AZ38" s="151"/>
      <c r="BA38" s="151"/>
      <c r="BB38" s="151"/>
      <c r="BC38" s="151"/>
      <c r="BD38" s="151"/>
      <c r="BE38" s="151"/>
      <c r="BF38" s="151"/>
      <c r="BG38" s="151"/>
      <c r="BH38" s="151"/>
      <c r="BI38" s="151"/>
      <c r="BJ38" s="151"/>
      <c r="BK38" s="151"/>
    </row>
    <row r="39" spans="1:63" x14ac:dyDescent="0.25">
      <c r="A39" s="149" t="s">
        <v>366</v>
      </c>
      <c r="B39" s="149"/>
      <c r="C39" s="149"/>
      <c r="D39" s="149"/>
      <c r="E39" s="197"/>
      <c r="F39" s="149"/>
      <c r="G39" s="149"/>
      <c r="H39" s="149"/>
      <c r="I39" s="197"/>
      <c r="J39" s="149"/>
      <c r="K39" s="149"/>
      <c r="L39" s="149"/>
      <c r="M39" s="197"/>
      <c r="N39" s="149"/>
      <c r="O39" s="149"/>
      <c r="P39" s="149"/>
      <c r="Q39" s="197"/>
      <c r="R39" s="190">
        <f t="shared" si="5"/>
        <v>0</v>
      </c>
      <c r="S39" s="156">
        <f t="shared" si="7"/>
        <v>0</v>
      </c>
      <c r="T39" s="189"/>
      <c r="U39" s="189"/>
      <c r="V39" s="189"/>
      <c r="W39" s="189"/>
      <c r="X39" s="189"/>
      <c r="Y39" s="151"/>
      <c r="Z39" s="151"/>
      <c r="AA39" s="151"/>
      <c r="AB39" s="151"/>
      <c r="AC39" s="151"/>
      <c r="AD39" s="151"/>
      <c r="AE39" s="151"/>
      <c r="AG39" s="149" t="s">
        <v>366</v>
      </c>
      <c r="AH39" s="149"/>
      <c r="AI39" s="149"/>
      <c r="AJ39" s="149"/>
      <c r="AK39" s="197"/>
      <c r="AL39" s="149"/>
      <c r="AM39" s="149"/>
      <c r="AN39" s="149"/>
      <c r="AO39" s="197"/>
      <c r="AP39" s="149"/>
      <c r="AQ39" s="149"/>
      <c r="AR39" s="149"/>
      <c r="AS39" s="197"/>
      <c r="AT39" s="149"/>
      <c r="AU39" s="149"/>
      <c r="AV39" s="149"/>
      <c r="AW39" s="197"/>
      <c r="AX39" s="190">
        <f t="shared" si="6"/>
        <v>0</v>
      </c>
      <c r="AY39" s="156">
        <f t="shared" si="8"/>
        <v>0</v>
      </c>
      <c r="AZ39" s="151"/>
      <c r="BA39" s="151"/>
      <c r="BB39" s="151"/>
      <c r="BC39" s="151"/>
      <c r="BD39" s="151"/>
      <c r="BE39" s="151"/>
      <c r="BF39" s="151"/>
      <c r="BG39" s="151"/>
      <c r="BH39" s="151"/>
      <c r="BI39" s="151"/>
      <c r="BJ39" s="151"/>
      <c r="BK39" s="151"/>
    </row>
    <row r="40" spans="1:63" x14ac:dyDescent="0.25">
      <c r="A40" s="149" t="s">
        <v>367</v>
      </c>
      <c r="B40" s="149"/>
      <c r="C40" s="149"/>
      <c r="D40" s="149"/>
      <c r="E40" s="197"/>
      <c r="F40" s="149"/>
      <c r="G40" s="149"/>
      <c r="H40" s="149"/>
      <c r="I40" s="197"/>
      <c r="J40" s="149"/>
      <c r="K40" s="149"/>
      <c r="L40" s="149"/>
      <c r="M40" s="197"/>
      <c r="N40" s="149"/>
      <c r="O40" s="149"/>
      <c r="P40" s="149"/>
      <c r="Q40" s="197"/>
      <c r="R40" s="190">
        <f t="shared" si="5"/>
        <v>0</v>
      </c>
      <c r="S40" s="156">
        <f t="shared" si="7"/>
        <v>0</v>
      </c>
      <c r="T40" s="189"/>
      <c r="U40" s="189"/>
      <c r="V40" s="189"/>
      <c r="W40" s="189"/>
      <c r="X40" s="189"/>
      <c r="Y40" s="151"/>
      <c r="Z40" s="151"/>
      <c r="AA40" s="151"/>
      <c r="AB40" s="151"/>
      <c r="AC40" s="151"/>
      <c r="AD40" s="151"/>
      <c r="AE40" s="151"/>
      <c r="AG40" s="149" t="s">
        <v>367</v>
      </c>
      <c r="AH40" s="149"/>
      <c r="AI40" s="149"/>
      <c r="AJ40" s="149"/>
      <c r="AK40" s="197"/>
      <c r="AL40" s="149"/>
      <c r="AM40" s="149"/>
      <c r="AN40" s="149"/>
      <c r="AO40" s="197"/>
      <c r="AP40" s="149"/>
      <c r="AQ40" s="149"/>
      <c r="AR40" s="149"/>
      <c r="AS40" s="197"/>
      <c r="AT40" s="149"/>
      <c r="AU40" s="149"/>
      <c r="AV40" s="149"/>
      <c r="AW40" s="197"/>
      <c r="AX40" s="190">
        <f t="shared" si="6"/>
        <v>0</v>
      </c>
      <c r="AY40" s="156">
        <f t="shared" si="8"/>
        <v>0</v>
      </c>
      <c r="AZ40" s="151"/>
      <c r="BA40" s="151"/>
      <c r="BB40" s="151"/>
      <c r="BC40" s="151"/>
      <c r="BD40" s="151"/>
      <c r="BE40" s="151"/>
      <c r="BF40" s="151"/>
      <c r="BG40" s="151"/>
      <c r="BH40" s="151"/>
      <c r="BI40" s="151"/>
      <c r="BJ40" s="151"/>
      <c r="BK40" s="151"/>
    </row>
    <row r="41" spans="1:63" x14ac:dyDescent="0.25">
      <c r="A41" s="149" t="s">
        <v>368</v>
      </c>
      <c r="B41" s="149"/>
      <c r="C41" s="149"/>
      <c r="D41" s="149"/>
      <c r="E41" s="197"/>
      <c r="F41" s="149"/>
      <c r="G41" s="149"/>
      <c r="H41" s="149"/>
      <c r="I41" s="197"/>
      <c r="J41" s="149"/>
      <c r="K41" s="149"/>
      <c r="L41" s="149"/>
      <c r="M41" s="197"/>
      <c r="N41" s="149"/>
      <c r="O41" s="149"/>
      <c r="P41" s="149"/>
      <c r="Q41" s="197"/>
      <c r="R41" s="190">
        <f t="shared" si="5"/>
        <v>0</v>
      </c>
      <c r="S41" s="156">
        <f t="shared" si="7"/>
        <v>0</v>
      </c>
      <c r="T41" s="189"/>
      <c r="U41" s="189"/>
      <c r="V41" s="189"/>
      <c r="W41" s="189"/>
      <c r="X41" s="189"/>
      <c r="Y41" s="151"/>
      <c r="Z41" s="151"/>
      <c r="AA41" s="151"/>
      <c r="AB41" s="151"/>
      <c r="AC41" s="151"/>
      <c r="AD41" s="151"/>
      <c r="AE41" s="151"/>
      <c r="AG41" s="149" t="s">
        <v>368</v>
      </c>
      <c r="AH41" s="149"/>
      <c r="AI41" s="149"/>
      <c r="AJ41" s="149"/>
      <c r="AK41" s="197"/>
      <c r="AL41" s="149"/>
      <c r="AM41" s="149"/>
      <c r="AN41" s="149"/>
      <c r="AO41" s="197"/>
      <c r="AP41" s="149"/>
      <c r="AQ41" s="149"/>
      <c r="AR41" s="149"/>
      <c r="AS41" s="197"/>
      <c r="AT41" s="149"/>
      <c r="AU41" s="149"/>
      <c r="AV41" s="149"/>
      <c r="AW41" s="197"/>
      <c r="AX41" s="190">
        <f t="shared" si="6"/>
        <v>0</v>
      </c>
      <c r="AY41" s="156">
        <f t="shared" si="8"/>
        <v>0</v>
      </c>
      <c r="AZ41" s="151"/>
      <c r="BA41" s="151"/>
      <c r="BB41" s="151"/>
      <c r="BC41" s="151"/>
      <c r="BD41" s="151"/>
      <c r="BE41" s="151"/>
      <c r="BF41" s="151"/>
      <c r="BG41" s="151"/>
      <c r="BH41" s="151"/>
      <c r="BI41" s="151"/>
      <c r="BJ41" s="151"/>
      <c r="BK41" s="151"/>
    </row>
    <row r="42" spans="1:63" x14ac:dyDescent="0.25">
      <c r="A42" s="149" t="s">
        <v>369</v>
      </c>
      <c r="B42" s="149"/>
      <c r="C42" s="149"/>
      <c r="D42" s="149"/>
      <c r="E42" s="197"/>
      <c r="F42" s="149"/>
      <c r="G42" s="149"/>
      <c r="H42" s="149"/>
      <c r="I42" s="197"/>
      <c r="J42" s="149"/>
      <c r="K42" s="149"/>
      <c r="L42" s="149"/>
      <c r="M42" s="197"/>
      <c r="N42" s="149"/>
      <c r="O42" s="149"/>
      <c r="P42" s="149"/>
      <c r="Q42" s="197"/>
      <c r="R42" s="190">
        <f t="shared" si="5"/>
        <v>0</v>
      </c>
      <c r="S42" s="156">
        <f t="shared" si="7"/>
        <v>0</v>
      </c>
      <c r="T42" s="189"/>
      <c r="U42" s="189"/>
      <c r="V42" s="189"/>
      <c r="W42" s="189"/>
      <c r="X42" s="189"/>
      <c r="Y42" s="151"/>
      <c r="Z42" s="151"/>
      <c r="AA42" s="151"/>
      <c r="AB42" s="151"/>
      <c r="AC42" s="151"/>
      <c r="AD42" s="151"/>
      <c r="AE42" s="151"/>
      <c r="AG42" s="149" t="s">
        <v>369</v>
      </c>
      <c r="AH42" s="149"/>
      <c r="AI42" s="149"/>
      <c r="AJ42" s="149"/>
      <c r="AK42" s="197"/>
      <c r="AL42" s="149"/>
      <c r="AM42" s="149"/>
      <c r="AN42" s="149"/>
      <c r="AO42" s="197"/>
      <c r="AP42" s="149"/>
      <c r="AQ42" s="149"/>
      <c r="AR42" s="149"/>
      <c r="AS42" s="197"/>
      <c r="AT42" s="149"/>
      <c r="AU42" s="149"/>
      <c r="AV42" s="149"/>
      <c r="AW42" s="197"/>
      <c r="AX42" s="190">
        <f t="shared" si="6"/>
        <v>0</v>
      </c>
      <c r="AY42" s="156">
        <f t="shared" si="8"/>
        <v>0</v>
      </c>
      <c r="AZ42" s="151"/>
      <c r="BA42" s="151"/>
      <c r="BB42" s="151"/>
      <c r="BC42" s="151"/>
      <c r="BD42" s="151"/>
      <c r="BE42" s="151"/>
      <c r="BF42" s="151"/>
      <c r="BG42" s="151"/>
      <c r="BH42" s="151"/>
      <c r="BI42" s="151"/>
      <c r="BJ42" s="151"/>
      <c r="BK42" s="151"/>
    </row>
    <row r="43" spans="1:63" x14ac:dyDescent="0.25">
      <c r="A43" s="149" t="s">
        <v>370</v>
      </c>
      <c r="B43" s="149"/>
      <c r="C43" s="149"/>
      <c r="D43" s="149"/>
      <c r="E43" s="197"/>
      <c r="F43" s="149"/>
      <c r="G43" s="149"/>
      <c r="H43" s="149"/>
      <c r="I43" s="197"/>
      <c r="J43" s="149"/>
      <c r="K43" s="149"/>
      <c r="L43" s="149"/>
      <c r="M43" s="197"/>
      <c r="N43" s="149"/>
      <c r="O43" s="149"/>
      <c r="P43" s="149"/>
      <c r="Q43" s="197"/>
      <c r="R43" s="190">
        <f t="shared" si="5"/>
        <v>0</v>
      </c>
      <c r="S43" s="156">
        <f t="shared" si="7"/>
        <v>0</v>
      </c>
      <c r="T43" s="189"/>
      <c r="U43" s="189"/>
      <c r="V43" s="189"/>
      <c r="W43" s="189"/>
      <c r="X43" s="189"/>
      <c r="Y43" s="151"/>
      <c r="Z43" s="151"/>
      <c r="AA43" s="151"/>
      <c r="AB43" s="151"/>
      <c r="AC43" s="151"/>
      <c r="AD43" s="151"/>
      <c r="AE43" s="151"/>
      <c r="AG43" s="149" t="s">
        <v>370</v>
      </c>
      <c r="AH43" s="149"/>
      <c r="AI43" s="149"/>
      <c r="AJ43" s="149"/>
      <c r="AK43" s="197"/>
      <c r="AL43" s="149"/>
      <c r="AM43" s="149"/>
      <c r="AN43" s="149"/>
      <c r="AO43" s="197"/>
      <c r="AP43" s="149"/>
      <c r="AQ43" s="149"/>
      <c r="AR43" s="149"/>
      <c r="AS43" s="197"/>
      <c r="AT43" s="149"/>
      <c r="AU43" s="149"/>
      <c r="AV43" s="149"/>
      <c r="AW43" s="197"/>
      <c r="AX43" s="190">
        <f t="shared" si="6"/>
        <v>0</v>
      </c>
      <c r="AY43" s="156">
        <f t="shared" si="8"/>
        <v>0</v>
      </c>
      <c r="AZ43" s="151"/>
      <c r="BA43" s="151"/>
      <c r="BB43" s="151"/>
      <c r="BC43" s="151"/>
      <c r="BD43" s="151"/>
      <c r="BE43" s="151"/>
      <c r="BF43" s="151"/>
      <c r="BG43" s="151"/>
      <c r="BH43" s="151"/>
      <c r="BI43" s="151"/>
      <c r="BJ43" s="151"/>
      <c r="BK43" s="151"/>
    </row>
    <row r="44" spans="1:63" x14ac:dyDescent="0.25">
      <c r="A44" s="149" t="s">
        <v>371</v>
      </c>
      <c r="B44" s="149"/>
      <c r="C44" s="149"/>
      <c r="D44" s="149"/>
      <c r="E44" s="197"/>
      <c r="F44" s="149"/>
      <c r="G44" s="149"/>
      <c r="H44" s="149"/>
      <c r="I44" s="197"/>
      <c r="J44" s="149"/>
      <c r="K44" s="149"/>
      <c r="L44" s="149"/>
      <c r="M44" s="197"/>
      <c r="N44" s="149"/>
      <c r="O44" s="149"/>
      <c r="P44" s="149"/>
      <c r="Q44" s="197"/>
      <c r="R44" s="190">
        <f t="shared" si="5"/>
        <v>0</v>
      </c>
      <c r="S44" s="156">
        <f t="shared" si="7"/>
        <v>0</v>
      </c>
      <c r="T44" s="189"/>
      <c r="U44" s="189"/>
      <c r="V44" s="189"/>
      <c r="W44" s="189"/>
      <c r="X44" s="189"/>
      <c r="Y44" s="151"/>
      <c r="Z44" s="151"/>
      <c r="AA44" s="151"/>
      <c r="AB44" s="151"/>
      <c r="AC44" s="151"/>
      <c r="AD44" s="151"/>
      <c r="AE44" s="151"/>
      <c r="AG44" s="149" t="s">
        <v>371</v>
      </c>
      <c r="AH44" s="149"/>
      <c r="AI44" s="149"/>
      <c r="AJ44" s="149"/>
      <c r="AK44" s="197"/>
      <c r="AL44" s="149"/>
      <c r="AM44" s="149"/>
      <c r="AN44" s="149"/>
      <c r="AO44" s="197"/>
      <c r="AP44" s="149"/>
      <c r="AQ44" s="149"/>
      <c r="AR44" s="149"/>
      <c r="AS44" s="197"/>
      <c r="AT44" s="149"/>
      <c r="AU44" s="149"/>
      <c r="AV44" s="149"/>
      <c r="AW44" s="197"/>
      <c r="AX44" s="190">
        <f t="shared" si="6"/>
        <v>0</v>
      </c>
      <c r="AY44" s="156">
        <f t="shared" si="8"/>
        <v>0</v>
      </c>
      <c r="AZ44" s="151"/>
      <c r="BA44" s="151"/>
      <c r="BB44" s="151"/>
      <c r="BC44" s="151"/>
      <c r="BD44" s="151"/>
      <c r="BE44" s="151"/>
      <c r="BF44" s="151"/>
      <c r="BG44" s="151"/>
      <c r="BH44" s="151"/>
      <c r="BI44" s="151"/>
      <c r="BJ44" s="151"/>
      <c r="BK44" s="151"/>
    </row>
    <row r="45" spans="1:63" x14ac:dyDescent="0.25">
      <c r="A45" s="149" t="s">
        <v>372</v>
      </c>
      <c r="B45" s="149"/>
      <c r="C45" s="149"/>
      <c r="D45" s="149"/>
      <c r="E45" s="197"/>
      <c r="F45" s="149"/>
      <c r="G45" s="149"/>
      <c r="H45" s="149"/>
      <c r="I45" s="197"/>
      <c r="J45" s="149"/>
      <c r="K45" s="149"/>
      <c r="L45" s="149"/>
      <c r="M45" s="197"/>
      <c r="N45" s="149"/>
      <c r="O45" s="149"/>
      <c r="P45" s="149"/>
      <c r="Q45" s="197"/>
      <c r="R45" s="190">
        <f t="shared" si="5"/>
        <v>0</v>
      </c>
      <c r="S45" s="156">
        <f t="shared" si="7"/>
        <v>0</v>
      </c>
      <c r="T45" s="189"/>
      <c r="U45" s="189"/>
      <c r="V45" s="189"/>
      <c r="W45" s="189"/>
      <c r="X45" s="189"/>
      <c r="Y45" s="151"/>
      <c r="Z45" s="151"/>
      <c r="AA45" s="151"/>
      <c r="AB45" s="151"/>
      <c r="AC45" s="151"/>
      <c r="AD45" s="151"/>
      <c r="AE45" s="151"/>
      <c r="AG45" s="149" t="s">
        <v>372</v>
      </c>
      <c r="AH45" s="149"/>
      <c r="AI45" s="149"/>
      <c r="AJ45" s="149"/>
      <c r="AK45" s="197"/>
      <c r="AL45" s="149"/>
      <c r="AM45" s="149"/>
      <c r="AN45" s="149"/>
      <c r="AO45" s="197"/>
      <c r="AP45" s="149"/>
      <c r="AQ45" s="149"/>
      <c r="AR45" s="149"/>
      <c r="AS45" s="197"/>
      <c r="AT45" s="149"/>
      <c r="AU45" s="149"/>
      <c r="AV45" s="149"/>
      <c r="AW45" s="197"/>
      <c r="AX45" s="190">
        <f t="shared" si="6"/>
        <v>0</v>
      </c>
      <c r="AY45" s="156">
        <f t="shared" si="8"/>
        <v>0</v>
      </c>
      <c r="AZ45" s="151"/>
      <c r="BA45" s="151"/>
      <c r="BB45" s="151"/>
      <c r="BC45" s="151"/>
      <c r="BD45" s="151"/>
      <c r="BE45" s="151"/>
      <c r="BF45" s="151"/>
      <c r="BG45" s="151"/>
      <c r="BH45" s="151"/>
      <c r="BI45" s="149"/>
      <c r="BJ45" s="149"/>
      <c r="BK45" s="149"/>
    </row>
    <row r="46" spans="1:63" x14ac:dyDescent="0.25">
      <c r="A46" s="149" t="s">
        <v>373</v>
      </c>
      <c r="B46" s="149"/>
      <c r="C46" s="149"/>
      <c r="D46" s="149"/>
      <c r="E46" s="197"/>
      <c r="F46" s="149"/>
      <c r="G46" s="149"/>
      <c r="H46" s="149"/>
      <c r="I46" s="197"/>
      <c r="J46" s="149"/>
      <c r="K46" s="149"/>
      <c r="L46" s="149"/>
      <c r="M46" s="197"/>
      <c r="N46" s="149"/>
      <c r="O46" s="149"/>
      <c r="P46" s="149"/>
      <c r="Q46" s="197"/>
      <c r="R46" s="190">
        <f t="shared" si="5"/>
        <v>0</v>
      </c>
      <c r="S46" s="156">
        <f t="shared" si="7"/>
        <v>0</v>
      </c>
      <c r="T46" s="189"/>
      <c r="U46" s="189"/>
      <c r="V46" s="189"/>
      <c r="W46" s="189"/>
      <c r="X46" s="189"/>
      <c r="Y46" s="151"/>
      <c r="Z46" s="151"/>
      <c r="AA46" s="151"/>
      <c r="AB46" s="151"/>
      <c r="AC46" s="151"/>
      <c r="AD46" s="151"/>
      <c r="AE46" s="151"/>
      <c r="AG46" s="149" t="s">
        <v>373</v>
      </c>
      <c r="AH46" s="149"/>
      <c r="AI46" s="149"/>
      <c r="AJ46" s="149"/>
      <c r="AK46" s="197"/>
      <c r="AL46" s="149"/>
      <c r="AM46" s="149"/>
      <c r="AN46" s="149"/>
      <c r="AO46" s="197"/>
      <c r="AP46" s="149"/>
      <c r="AQ46" s="149"/>
      <c r="AR46" s="149"/>
      <c r="AS46" s="197"/>
      <c r="AT46" s="149"/>
      <c r="AU46" s="149"/>
      <c r="AV46" s="149"/>
      <c r="AW46" s="197"/>
      <c r="AX46" s="190">
        <f t="shared" si="6"/>
        <v>0</v>
      </c>
      <c r="AY46" s="156">
        <f t="shared" si="8"/>
        <v>0</v>
      </c>
      <c r="AZ46" s="151"/>
      <c r="BA46" s="151"/>
      <c r="BB46" s="151"/>
      <c r="BC46" s="151"/>
      <c r="BD46" s="151"/>
      <c r="BE46" s="151"/>
      <c r="BF46" s="151"/>
      <c r="BG46" s="151"/>
      <c r="BH46" s="151"/>
      <c r="BI46" s="149"/>
      <c r="BJ46" s="149"/>
      <c r="BK46" s="149"/>
    </row>
    <row r="47" spans="1:63" x14ac:dyDescent="0.25">
      <c r="A47" s="149" t="s">
        <v>374</v>
      </c>
      <c r="B47" s="149"/>
      <c r="C47" s="149"/>
      <c r="D47" s="149"/>
      <c r="E47" s="197"/>
      <c r="F47" s="149"/>
      <c r="G47" s="149"/>
      <c r="H47" s="149"/>
      <c r="I47" s="197"/>
      <c r="J47" s="149"/>
      <c r="K47" s="149"/>
      <c r="L47" s="149"/>
      <c r="M47" s="197"/>
      <c r="N47" s="149"/>
      <c r="O47" s="149"/>
      <c r="P47" s="149"/>
      <c r="Q47" s="197"/>
      <c r="R47" s="190">
        <f t="shared" si="5"/>
        <v>0</v>
      </c>
      <c r="S47" s="156">
        <f t="shared" si="7"/>
        <v>0</v>
      </c>
      <c r="T47" s="189"/>
      <c r="U47" s="189"/>
      <c r="V47" s="189"/>
      <c r="W47" s="189"/>
      <c r="X47" s="189"/>
      <c r="Y47" s="151"/>
      <c r="Z47" s="151"/>
      <c r="AA47" s="151"/>
      <c r="AB47" s="151"/>
      <c r="AC47" s="151"/>
      <c r="AD47" s="151"/>
      <c r="AE47" s="151"/>
      <c r="AG47" s="149" t="s">
        <v>374</v>
      </c>
      <c r="AH47" s="149"/>
      <c r="AI47" s="149"/>
      <c r="AJ47" s="149"/>
      <c r="AK47" s="197"/>
      <c r="AL47" s="149"/>
      <c r="AM47" s="149"/>
      <c r="AN47" s="149"/>
      <c r="AO47" s="197"/>
      <c r="AP47" s="149"/>
      <c r="AQ47" s="149"/>
      <c r="AR47" s="149"/>
      <c r="AS47" s="197"/>
      <c r="AT47" s="149"/>
      <c r="AU47" s="149"/>
      <c r="AV47" s="149"/>
      <c r="AW47" s="197"/>
      <c r="AX47" s="190">
        <f t="shared" si="6"/>
        <v>0</v>
      </c>
      <c r="AY47" s="156">
        <f t="shared" si="8"/>
        <v>0</v>
      </c>
      <c r="AZ47" s="151"/>
      <c r="BA47" s="151"/>
      <c r="BB47" s="151"/>
      <c r="BC47" s="151"/>
      <c r="BD47" s="151"/>
      <c r="BE47" s="151"/>
      <c r="BF47" s="151"/>
      <c r="BG47" s="151"/>
      <c r="BH47" s="151"/>
      <c r="BI47" s="149"/>
      <c r="BJ47" s="149"/>
      <c r="BK47" s="149"/>
    </row>
    <row r="48" spans="1:63" x14ac:dyDescent="0.25">
      <c r="A48" s="149" t="s">
        <v>375</v>
      </c>
      <c r="B48" s="149"/>
      <c r="C48" s="149"/>
      <c r="D48" s="149"/>
      <c r="E48" s="197"/>
      <c r="F48" s="149"/>
      <c r="G48" s="149"/>
      <c r="H48" s="149"/>
      <c r="I48" s="197"/>
      <c r="J48" s="149"/>
      <c r="K48" s="149"/>
      <c r="L48" s="149"/>
      <c r="M48" s="197"/>
      <c r="N48" s="149"/>
      <c r="O48" s="149"/>
      <c r="P48" s="149"/>
      <c r="Q48" s="197"/>
      <c r="R48" s="190">
        <f t="shared" si="5"/>
        <v>0</v>
      </c>
      <c r="S48" s="156">
        <f t="shared" si="7"/>
        <v>0</v>
      </c>
      <c r="T48" s="189"/>
      <c r="U48" s="189"/>
      <c r="V48" s="189"/>
      <c r="W48" s="189"/>
      <c r="X48" s="189"/>
      <c r="Y48" s="151"/>
      <c r="Z48" s="151"/>
      <c r="AA48" s="151"/>
      <c r="AB48" s="151"/>
      <c r="AC48" s="151"/>
      <c r="AD48" s="151"/>
      <c r="AE48" s="151"/>
      <c r="AG48" s="149" t="s">
        <v>375</v>
      </c>
      <c r="AH48" s="149"/>
      <c r="AI48" s="149"/>
      <c r="AJ48" s="149"/>
      <c r="AK48" s="197"/>
      <c r="AL48" s="149"/>
      <c r="AM48" s="149"/>
      <c r="AN48" s="149"/>
      <c r="AO48" s="197"/>
      <c r="AP48" s="149"/>
      <c r="AQ48" s="149"/>
      <c r="AR48" s="149"/>
      <c r="AS48" s="197"/>
      <c r="AT48" s="149"/>
      <c r="AU48" s="149"/>
      <c r="AV48" s="149"/>
      <c r="AW48" s="197"/>
      <c r="AX48" s="190">
        <f t="shared" si="6"/>
        <v>0</v>
      </c>
      <c r="AY48" s="156">
        <f t="shared" si="8"/>
        <v>0</v>
      </c>
      <c r="AZ48" s="151"/>
      <c r="BA48" s="151"/>
      <c r="BB48" s="151"/>
      <c r="BC48" s="151"/>
      <c r="BD48" s="151"/>
      <c r="BE48" s="151"/>
      <c r="BF48" s="151"/>
      <c r="BG48" s="151"/>
      <c r="BH48" s="151"/>
      <c r="BI48" s="151"/>
      <c r="BJ48" s="151"/>
      <c r="BK48" s="151"/>
    </row>
    <row r="49" spans="1:63" x14ac:dyDescent="0.25">
      <c r="A49" s="149" t="s">
        <v>376</v>
      </c>
      <c r="B49" s="149"/>
      <c r="C49" s="149"/>
      <c r="D49" s="149"/>
      <c r="E49" s="197"/>
      <c r="F49" s="149"/>
      <c r="G49" s="149"/>
      <c r="H49" s="149"/>
      <c r="I49" s="197"/>
      <c r="J49" s="149"/>
      <c r="K49" s="149"/>
      <c r="L49" s="149"/>
      <c r="M49" s="197"/>
      <c r="N49" s="149"/>
      <c r="O49" s="149"/>
      <c r="P49" s="149"/>
      <c r="Q49" s="197"/>
      <c r="R49" s="190">
        <f t="shared" si="5"/>
        <v>0</v>
      </c>
      <c r="S49" s="156">
        <f t="shared" si="7"/>
        <v>0</v>
      </c>
      <c r="T49" s="189"/>
      <c r="U49" s="189"/>
      <c r="V49" s="189"/>
      <c r="W49" s="189"/>
      <c r="X49" s="189"/>
      <c r="Y49" s="151"/>
      <c r="Z49" s="151"/>
      <c r="AA49" s="151"/>
      <c r="AB49" s="151"/>
      <c r="AC49" s="151"/>
      <c r="AD49" s="151"/>
      <c r="AE49" s="151"/>
      <c r="AG49" s="149" t="s">
        <v>376</v>
      </c>
      <c r="AH49" s="149"/>
      <c r="AI49" s="149"/>
      <c r="AJ49" s="149"/>
      <c r="AK49" s="197"/>
      <c r="AL49" s="149"/>
      <c r="AM49" s="149"/>
      <c r="AN49" s="149"/>
      <c r="AO49" s="197"/>
      <c r="AP49" s="149"/>
      <c r="AQ49" s="149"/>
      <c r="AR49" s="149"/>
      <c r="AS49" s="197"/>
      <c r="AT49" s="149"/>
      <c r="AU49" s="149"/>
      <c r="AV49" s="149"/>
      <c r="AW49" s="197"/>
      <c r="AX49" s="190">
        <f t="shared" si="6"/>
        <v>0</v>
      </c>
      <c r="AY49" s="156">
        <f t="shared" si="8"/>
        <v>0</v>
      </c>
      <c r="AZ49" s="151"/>
      <c r="BA49" s="151"/>
      <c r="BB49" s="151"/>
      <c r="BC49" s="151"/>
      <c r="BD49" s="151"/>
      <c r="BE49" s="151"/>
      <c r="BF49" s="151"/>
      <c r="BG49" s="151"/>
      <c r="BH49" s="151"/>
      <c r="BI49" s="151"/>
      <c r="BJ49" s="151"/>
      <c r="BK49" s="151"/>
    </row>
    <row r="50" spans="1:63" x14ac:dyDescent="0.25">
      <c r="A50" s="149" t="s">
        <v>377</v>
      </c>
      <c r="B50" s="149"/>
      <c r="C50" s="149"/>
      <c r="D50" s="149"/>
      <c r="E50" s="197"/>
      <c r="F50" s="149"/>
      <c r="G50" s="149"/>
      <c r="H50" s="149"/>
      <c r="I50" s="197"/>
      <c r="J50" s="149"/>
      <c r="K50" s="149"/>
      <c r="L50" s="149"/>
      <c r="M50" s="197"/>
      <c r="N50" s="149"/>
      <c r="O50" s="149"/>
      <c r="P50" s="149"/>
      <c r="Q50" s="197"/>
      <c r="R50" s="190">
        <f t="shared" si="5"/>
        <v>0</v>
      </c>
      <c r="S50" s="156">
        <f t="shared" si="7"/>
        <v>0</v>
      </c>
      <c r="T50" s="189"/>
      <c r="U50" s="189"/>
      <c r="V50" s="189"/>
      <c r="W50" s="189"/>
      <c r="X50" s="189"/>
      <c r="Y50" s="151"/>
      <c r="Z50" s="151"/>
      <c r="AA50" s="151"/>
      <c r="AB50" s="151"/>
      <c r="AC50" s="151"/>
      <c r="AD50" s="151"/>
      <c r="AE50" s="151"/>
      <c r="AG50" s="149" t="s">
        <v>377</v>
      </c>
      <c r="AH50" s="149"/>
      <c r="AI50" s="149"/>
      <c r="AJ50" s="149"/>
      <c r="AK50" s="197"/>
      <c r="AL50" s="149"/>
      <c r="AM50" s="149"/>
      <c r="AN50" s="149"/>
      <c r="AO50" s="197"/>
      <c r="AP50" s="149"/>
      <c r="AQ50" s="149"/>
      <c r="AR50" s="149"/>
      <c r="AS50" s="197"/>
      <c r="AT50" s="149"/>
      <c r="AU50" s="149"/>
      <c r="AV50" s="149"/>
      <c r="AW50" s="197"/>
      <c r="AX50" s="190">
        <f t="shared" si="6"/>
        <v>0</v>
      </c>
      <c r="AY50" s="156">
        <f t="shared" si="8"/>
        <v>0</v>
      </c>
      <c r="AZ50" s="151"/>
      <c r="BA50" s="151"/>
      <c r="BB50" s="151"/>
      <c r="BC50" s="151"/>
      <c r="BD50" s="151"/>
      <c r="BE50" s="151"/>
      <c r="BF50" s="151"/>
      <c r="BG50" s="151"/>
      <c r="BH50" s="151"/>
      <c r="BI50" s="151"/>
      <c r="BJ50" s="151"/>
      <c r="BK50" s="151"/>
    </row>
    <row r="51" spans="1:63" x14ac:dyDescent="0.25">
      <c r="A51" s="149" t="s">
        <v>378</v>
      </c>
      <c r="B51" s="149"/>
      <c r="C51" s="149"/>
      <c r="D51" s="149"/>
      <c r="E51" s="197"/>
      <c r="F51" s="149"/>
      <c r="G51" s="149"/>
      <c r="H51" s="149"/>
      <c r="I51" s="197"/>
      <c r="J51" s="149"/>
      <c r="K51" s="149"/>
      <c r="L51" s="149"/>
      <c r="M51" s="197"/>
      <c r="N51" s="149"/>
      <c r="O51" s="149"/>
      <c r="P51" s="149"/>
      <c r="Q51" s="197"/>
      <c r="R51" s="190">
        <f t="shared" si="5"/>
        <v>0</v>
      </c>
      <c r="S51" s="156">
        <f t="shared" si="7"/>
        <v>0</v>
      </c>
      <c r="T51" s="189"/>
      <c r="U51" s="189"/>
      <c r="V51" s="189"/>
      <c r="W51" s="189"/>
      <c r="X51" s="189"/>
      <c r="Y51" s="151"/>
      <c r="Z51" s="151"/>
      <c r="AA51" s="151"/>
      <c r="AB51" s="151"/>
      <c r="AC51" s="151"/>
      <c r="AD51" s="151"/>
      <c r="AE51" s="151"/>
      <c r="AG51" s="149" t="s">
        <v>378</v>
      </c>
      <c r="AH51" s="149"/>
      <c r="AI51" s="149"/>
      <c r="AJ51" s="149"/>
      <c r="AK51" s="197"/>
      <c r="AL51" s="149"/>
      <c r="AM51" s="149"/>
      <c r="AN51" s="149"/>
      <c r="AO51" s="197"/>
      <c r="AP51" s="149"/>
      <c r="AQ51" s="149"/>
      <c r="AR51" s="149"/>
      <c r="AS51" s="197"/>
      <c r="AT51" s="149"/>
      <c r="AU51" s="149"/>
      <c r="AV51" s="149"/>
      <c r="AW51" s="197"/>
      <c r="AX51" s="190">
        <f t="shared" si="6"/>
        <v>0</v>
      </c>
      <c r="AY51" s="156">
        <f t="shared" si="8"/>
        <v>0</v>
      </c>
      <c r="AZ51" s="151"/>
      <c r="BA51" s="151"/>
      <c r="BB51" s="151"/>
      <c r="BC51" s="151"/>
      <c r="BD51" s="151"/>
      <c r="BE51" s="151"/>
      <c r="BF51" s="151"/>
      <c r="BG51" s="151"/>
      <c r="BH51" s="151"/>
      <c r="BI51" s="151"/>
      <c r="BJ51" s="151"/>
      <c r="BK51" s="151"/>
    </row>
    <row r="52" spans="1:63" x14ac:dyDescent="0.25">
      <c r="A52" s="149" t="s">
        <v>379</v>
      </c>
      <c r="B52" s="149"/>
      <c r="C52" s="149"/>
      <c r="D52" s="149"/>
      <c r="E52" s="197"/>
      <c r="F52" s="149"/>
      <c r="G52" s="149"/>
      <c r="H52" s="149"/>
      <c r="I52" s="197"/>
      <c r="J52" s="149"/>
      <c r="K52" s="149"/>
      <c r="L52" s="149"/>
      <c r="M52" s="197"/>
      <c r="N52" s="149"/>
      <c r="O52" s="149"/>
      <c r="P52" s="149"/>
      <c r="Q52" s="197"/>
      <c r="R52" s="190">
        <f t="shared" si="5"/>
        <v>0</v>
      </c>
      <c r="S52" s="156">
        <f t="shared" si="7"/>
        <v>0</v>
      </c>
      <c r="T52" s="189"/>
      <c r="U52" s="189"/>
      <c r="V52" s="189"/>
      <c r="W52" s="189"/>
      <c r="X52" s="189"/>
      <c r="Y52" s="151"/>
      <c r="Z52" s="151"/>
      <c r="AA52" s="151"/>
      <c r="AB52" s="151"/>
      <c r="AC52" s="151"/>
      <c r="AD52" s="151"/>
      <c r="AE52" s="151"/>
      <c r="AG52" s="149" t="s">
        <v>379</v>
      </c>
      <c r="AH52" s="149"/>
      <c r="AI52" s="149"/>
      <c r="AJ52" s="149"/>
      <c r="AK52" s="197"/>
      <c r="AL52" s="149"/>
      <c r="AM52" s="149"/>
      <c r="AN52" s="149"/>
      <c r="AO52" s="197"/>
      <c r="AP52" s="149"/>
      <c r="AQ52" s="149"/>
      <c r="AR52" s="149"/>
      <c r="AS52" s="197"/>
      <c r="AT52" s="149"/>
      <c r="AU52" s="149"/>
      <c r="AV52" s="149"/>
      <c r="AW52" s="197"/>
      <c r="AX52" s="190">
        <f t="shared" si="6"/>
        <v>0</v>
      </c>
      <c r="AY52" s="156">
        <f t="shared" si="8"/>
        <v>0</v>
      </c>
      <c r="AZ52" s="151"/>
      <c r="BA52" s="151"/>
      <c r="BB52" s="151"/>
      <c r="BC52" s="151"/>
      <c r="BD52" s="151"/>
      <c r="BE52" s="151"/>
      <c r="BF52" s="151"/>
      <c r="BG52" s="151"/>
      <c r="BH52" s="151"/>
      <c r="BI52" s="151"/>
      <c r="BJ52" s="151"/>
      <c r="BK52" s="151"/>
    </row>
    <row r="53" spans="1:63" x14ac:dyDescent="0.25">
      <c r="A53" s="149" t="s">
        <v>380</v>
      </c>
      <c r="B53" s="149"/>
      <c r="C53" s="149"/>
      <c r="D53" s="149"/>
      <c r="E53" s="197"/>
      <c r="F53" s="149"/>
      <c r="G53" s="149"/>
      <c r="H53" s="149"/>
      <c r="I53" s="197"/>
      <c r="J53" s="149"/>
      <c r="K53" s="149"/>
      <c r="L53" s="149"/>
      <c r="M53" s="197"/>
      <c r="N53" s="149"/>
      <c r="O53" s="149"/>
      <c r="P53" s="149"/>
      <c r="Q53" s="197"/>
      <c r="R53" s="190">
        <f t="shared" si="5"/>
        <v>0</v>
      </c>
      <c r="S53" s="156">
        <f t="shared" si="7"/>
        <v>0</v>
      </c>
      <c r="T53" s="189"/>
      <c r="U53" s="189"/>
      <c r="V53" s="189"/>
      <c r="W53" s="189"/>
      <c r="X53" s="189"/>
      <c r="Y53" s="151"/>
      <c r="Z53" s="151"/>
      <c r="AA53" s="151"/>
      <c r="AB53" s="151"/>
      <c r="AC53" s="151"/>
      <c r="AD53" s="151"/>
      <c r="AE53" s="151"/>
      <c r="AG53" s="149" t="s">
        <v>380</v>
      </c>
      <c r="AH53" s="149"/>
      <c r="AI53" s="149"/>
      <c r="AJ53" s="149"/>
      <c r="AK53" s="197"/>
      <c r="AL53" s="149"/>
      <c r="AM53" s="149"/>
      <c r="AN53" s="149"/>
      <c r="AO53" s="197"/>
      <c r="AP53" s="149"/>
      <c r="AQ53" s="149"/>
      <c r="AR53" s="149"/>
      <c r="AS53" s="197"/>
      <c r="AT53" s="149"/>
      <c r="AU53" s="149"/>
      <c r="AV53" s="149"/>
      <c r="AW53" s="197"/>
      <c r="AX53" s="190">
        <f t="shared" si="6"/>
        <v>0</v>
      </c>
      <c r="AY53" s="156">
        <f t="shared" si="8"/>
        <v>0</v>
      </c>
      <c r="AZ53" s="151"/>
      <c r="BA53" s="151"/>
      <c r="BB53" s="151"/>
      <c r="BC53" s="151"/>
      <c r="BD53" s="151"/>
      <c r="BE53" s="151"/>
      <c r="BF53" s="151"/>
      <c r="BG53" s="151"/>
      <c r="BH53" s="151"/>
      <c r="BI53" s="151"/>
      <c r="BJ53" s="151"/>
      <c r="BK53" s="151"/>
    </row>
    <row r="54" spans="1:63" x14ac:dyDescent="0.25">
      <c r="A54" s="149" t="s">
        <v>381</v>
      </c>
      <c r="B54" s="149"/>
      <c r="C54" s="149"/>
      <c r="D54" s="149"/>
      <c r="E54" s="197"/>
      <c r="F54" s="149"/>
      <c r="G54" s="149"/>
      <c r="H54" s="149"/>
      <c r="I54" s="197"/>
      <c r="J54" s="149"/>
      <c r="K54" s="149"/>
      <c r="L54" s="149"/>
      <c r="M54" s="197"/>
      <c r="N54" s="149"/>
      <c r="O54" s="149"/>
      <c r="P54" s="149"/>
      <c r="Q54" s="197"/>
      <c r="R54" s="190">
        <f t="shared" si="5"/>
        <v>0</v>
      </c>
      <c r="S54" s="156">
        <f t="shared" si="7"/>
        <v>0</v>
      </c>
      <c r="T54" s="189"/>
      <c r="U54" s="189"/>
      <c r="V54" s="189"/>
      <c r="W54" s="189"/>
      <c r="X54" s="189"/>
      <c r="Y54" s="151"/>
      <c r="Z54" s="151"/>
      <c r="AA54" s="151"/>
      <c r="AB54" s="151"/>
      <c r="AC54" s="151"/>
      <c r="AD54" s="151"/>
      <c r="AE54" s="151"/>
      <c r="AG54" s="149" t="s">
        <v>381</v>
      </c>
      <c r="AH54" s="149"/>
      <c r="AI54" s="149"/>
      <c r="AJ54" s="149"/>
      <c r="AK54" s="197"/>
      <c r="AL54" s="149"/>
      <c r="AM54" s="149"/>
      <c r="AN54" s="149"/>
      <c r="AO54" s="197"/>
      <c r="AP54" s="149"/>
      <c r="AQ54" s="149"/>
      <c r="AR54" s="149"/>
      <c r="AS54" s="197"/>
      <c r="AT54" s="149"/>
      <c r="AU54" s="149"/>
      <c r="AV54" s="149"/>
      <c r="AW54" s="197"/>
      <c r="AX54" s="190">
        <f t="shared" si="6"/>
        <v>0</v>
      </c>
      <c r="AY54" s="156">
        <f t="shared" si="8"/>
        <v>0</v>
      </c>
      <c r="AZ54" s="151"/>
      <c r="BA54" s="151"/>
      <c r="BB54" s="151"/>
      <c r="BC54" s="151"/>
      <c r="BD54" s="151"/>
      <c r="BE54" s="151"/>
      <c r="BF54" s="151"/>
      <c r="BG54" s="151"/>
      <c r="BH54" s="151"/>
      <c r="BI54" s="151"/>
      <c r="BJ54" s="151"/>
      <c r="BK54" s="151"/>
    </row>
    <row r="55" spans="1:63" x14ac:dyDescent="0.25">
      <c r="A55" s="149" t="s">
        <v>382</v>
      </c>
      <c r="B55" s="149"/>
      <c r="C55" s="149"/>
      <c r="D55" s="149"/>
      <c r="E55" s="197"/>
      <c r="F55" s="149"/>
      <c r="G55" s="149"/>
      <c r="H55" s="149"/>
      <c r="I55" s="197"/>
      <c r="J55" s="149"/>
      <c r="K55" s="149"/>
      <c r="L55" s="149"/>
      <c r="M55" s="197"/>
      <c r="N55" s="149"/>
      <c r="O55" s="149"/>
      <c r="P55" s="149"/>
      <c r="Q55" s="197"/>
      <c r="R55" s="190">
        <f t="shared" si="5"/>
        <v>0</v>
      </c>
      <c r="S55" s="156">
        <f t="shared" si="7"/>
        <v>0</v>
      </c>
      <c r="T55" s="189"/>
      <c r="U55" s="189"/>
      <c r="V55" s="189"/>
      <c r="W55" s="189"/>
      <c r="X55" s="189"/>
      <c r="Y55" s="151"/>
      <c r="Z55" s="151"/>
      <c r="AA55" s="151"/>
      <c r="AB55" s="151"/>
      <c r="AC55" s="151"/>
      <c r="AD55" s="151"/>
      <c r="AE55" s="151"/>
      <c r="AG55" s="149" t="s">
        <v>382</v>
      </c>
      <c r="AH55" s="149"/>
      <c r="AI55" s="149"/>
      <c r="AJ55" s="149"/>
      <c r="AK55" s="197"/>
      <c r="AL55" s="149"/>
      <c r="AM55" s="149"/>
      <c r="AN55" s="149"/>
      <c r="AO55" s="197"/>
      <c r="AP55" s="149"/>
      <c r="AQ55" s="149"/>
      <c r="AR55" s="149"/>
      <c r="AS55" s="197"/>
      <c r="AT55" s="149"/>
      <c r="AU55" s="149"/>
      <c r="AV55" s="149"/>
      <c r="AW55" s="197"/>
      <c r="AX55" s="190">
        <f t="shared" si="6"/>
        <v>0</v>
      </c>
      <c r="AY55" s="156">
        <f t="shared" si="8"/>
        <v>0</v>
      </c>
      <c r="AZ55" s="151"/>
      <c r="BA55" s="151"/>
      <c r="BB55" s="151"/>
      <c r="BC55" s="151"/>
      <c r="BD55" s="151"/>
      <c r="BE55" s="151"/>
      <c r="BF55" s="151"/>
      <c r="BG55" s="151"/>
      <c r="BH55" s="151"/>
      <c r="BI55" s="151"/>
      <c r="BJ55" s="151"/>
      <c r="BK55" s="151"/>
    </row>
    <row r="56" spans="1:63" x14ac:dyDescent="0.25">
      <c r="A56" s="149" t="s">
        <v>383</v>
      </c>
      <c r="B56" s="149"/>
      <c r="C56" s="149"/>
      <c r="D56" s="149"/>
      <c r="E56" s="197"/>
      <c r="F56" s="149"/>
      <c r="G56" s="149"/>
      <c r="H56" s="149"/>
      <c r="I56" s="197"/>
      <c r="J56" s="149"/>
      <c r="K56" s="149"/>
      <c r="L56" s="149"/>
      <c r="M56" s="197"/>
      <c r="N56" s="149"/>
      <c r="O56" s="149"/>
      <c r="P56" s="149"/>
      <c r="Q56" s="197"/>
      <c r="R56" s="190">
        <f t="shared" si="5"/>
        <v>0</v>
      </c>
      <c r="S56" s="156">
        <f t="shared" si="7"/>
        <v>0</v>
      </c>
      <c r="T56" s="189"/>
      <c r="U56" s="189"/>
      <c r="V56" s="189"/>
      <c r="W56" s="189"/>
      <c r="X56" s="189"/>
      <c r="Y56" s="151"/>
      <c r="Z56" s="151"/>
      <c r="AA56" s="151"/>
      <c r="AB56" s="151"/>
      <c r="AC56" s="151"/>
      <c r="AD56" s="151"/>
      <c r="AE56" s="151"/>
      <c r="AG56" s="149" t="s">
        <v>383</v>
      </c>
      <c r="AH56" s="149"/>
      <c r="AI56" s="149"/>
      <c r="AJ56" s="149"/>
      <c r="AK56" s="197"/>
      <c r="AL56" s="149"/>
      <c r="AM56" s="149"/>
      <c r="AN56" s="149"/>
      <c r="AO56" s="197"/>
      <c r="AP56" s="149"/>
      <c r="AQ56" s="149"/>
      <c r="AR56" s="149"/>
      <c r="AS56" s="197"/>
      <c r="AT56" s="149"/>
      <c r="AU56" s="149"/>
      <c r="AV56" s="149"/>
      <c r="AW56" s="197"/>
      <c r="AX56" s="190">
        <f t="shared" si="6"/>
        <v>0</v>
      </c>
      <c r="AY56" s="156">
        <f t="shared" si="8"/>
        <v>0</v>
      </c>
      <c r="AZ56" s="151"/>
      <c r="BA56" s="151"/>
      <c r="BB56" s="151"/>
      <c r="BC56" s="151"/>
      <c r="BD56" s="151"/>
      <c r="BE56" s="151"/>
      <c r="BF56" s="151"/>
      <c r="BG56" s="151"/>
      <c r="BH56" s="151"/>
      <c r="BI56" s="151"/>
      <c r="BJ56" s="151"/>
      <c r="BK56" s="151"/>
    </row>
    <row r="57" spans="1:63" x14ac:dyDescent="0.25">
      <c r="A57" s="149" t="s">
        <v>384</v>
      </c>
      <c r="B57" s="149"/>
      <c r="C57" s="149"/>
      <c r="D57" s="149"/>
      <c r="E57" s="197"/>
      <c r="F57" s="149"/>
      <c r="G57" s="149"/>
      <c r="H57" s="149"/>
      <c r="I57" s="197"/>
      <c r="J57" s="149"/>
      <c r="K57" s="149"/>
      <c r="L57" s="149"/>
      <c r="M57" s="197"/>
      <c r="N57" s="149"/>
      <c r="O57" s="149"/>
      <c r="P57" s="149"/>
      <c r="Q57" s="197"/>
      <c r="R57" s="190">
        <f t="shared" si="5"/>
        <v>0</v>
      </c>
      <c r="S57" s="156">
        <f t="shared" si="7"/>
        <v>0</v>
      </c>
      <c r="T57" s="189"/>
      <c r="U57" s="189"/>
      <c r="V57" s="189"/>
      <c r="W57" s="189"/>
      <c r="X57" s="189"/>
      <c r="Y57" s="151"/>
      <c r="Z57" s="151"/>
      <c r="AA57" s="151"/>
      <c r="AB57" s="151"/>
      <c r="AC57" s="151"/>
      <c r="AD57" s="151"/>
      <c r="AE57" s="151"/>
      <c r="AG57" s="149" t="s">
        <v>384</v>
      </c>
      <c r="AH57" s="149"/>
      <c r="AI57" s="149"/>
      <c r="AJ57" s="149"/>
      <c r="AK57" s="197"/>
      <c r="AL57" s="149"/>
      <c r="AM57" s="149"/>
      <c r="AN57" s="149"/>
      <c r="AO57" s="197"/>
      <c r="AP57" s="149"/>
      <c r="AQ57" s="149"/>
      <c r="AR57" s="149"/>
      <c r="AS57" s="197"/>
      <c r="AT57" s="149"/>
      <c r="AU57" s="149"/>
      <c r="AV57" s="149"/>
      <c r="AW57" s="197"/>
      <c r="AX57" s="190">
        <f t="shared" si="6"/>
        <v>0</v>
      </c>
      <c r="AY57" s="156">
        <f t="shared" si="8"/>
        <v>0</v>
      </c>
      <c r="AZ57" s="151"/>
      <c r="BA57" s="151"/>
      <c r="BB57" s="151"/>
      <c r="BC57" s="151"/>
      <c r="BD57" s="151"/>
      <c r="BE57" s="151"/>
      <c r="BF57" s="151"/>
      <c r="BG57" s="151"/>
      <c r="BH57" s="151"/>
      <c r="BI57" s="151"/>
      <c r="BJ57" s="151"/>
      <c r="BK57" s="151"/>
    </row>
    <row r="58" spans="1:63" x14ac:dyDescent="0.25">
      <c r="A58" s="153" t="s">
        <v>385</v>
      </c>
      <c r="B58" s="150">
        <f t="shared" ref="B58:Q58" si="9">SUM(B37:B57)</f>
        <v>0</v>
      </c>
      <c r="C58" s="150">
        <f t="shared" si="9"/>
        <v>0</v>
      </c>
      <c r="D58" s="150">
        <f t="shared" si="9"/>
        <v>0</v>
      </c>
      <c r="E58" s="198">
        <f t="shared" si="9"/>
        <v>0</v>
      </c>
      <c r="F58" s="150">
        <f t="shared" si="9"/>
        <v>0</v>
      </c>
      <c r="G58" s="150">
        <f t="shared" si="9"/>
        <v>0</v>
      </c>
      <c r="H58" s="150">
        <f t="shared" si="9"/>
        <v>0</v>
      </c>
      <c r="I58" s="198">
        <f t="shared" si="9"/>
        <v>0</v>
      </c>
      <c r="J58" s="150">
        <f t="shared" si="9"/>
        <v>0</v>
      </c>
      <c r="K58" s="150">
        <f t="shared" si="9"/>
        <v>0</v>
      </c>
      <c r="L58" s="150">
        <f t="shared" si="9"/>
        <v>0</v>
      </c>
      <c r="M58" s="198">
        <f t="shared" si="9"/>
        <v>0</v>
      </c>
      <c r="N58" s="150">
        <f t="shared" si="9"/>
        <v>0</v>
      </c>
      <c r="O58" s="150">
        <f t="shared" si="9"/>
        <v>0</v>
      </c>
      <c r="P58" s="150">
        <f t="shared" si="9"/>
        <v>0</v>
      </c>
      <c r="Q58" s="198">
        <f t="shared" si="9"/>
        <v>0</v>
      </c>
      <c r="R58" s="150">
        <f t="shared" ref="R58:AE58" si="10">SUM(R37:R57)</f>
        <v>0</v>
      </c>
      <c r="S58" s="156">
        <f t="shared" si="10"/>
        <v>0</v>
      </c>
      <c r="T58" s="150">
        <f t="shared" si="10"/>
        <v>0</v>
      </c>
      <c r="U58" s="150">
        <f t="shared" si="10"/>
        <v>0</v>
      </c>
      <c r="V58" s="150">
        <f t="shared" si="10"/>
        <v>0</v>
      </c>
      <c r="W58" s="150">
        <f t="shared" si="10"/>
        <v>0</v>
      </c>
      <c r="X58" s="150">
        <f t="shared" si="10"/>
        <v>0</v>
      </c>
      <c r="Y58" s="150">
        <f t="shared" si="10"/>
        <v>0</v>
      </c>
      <c r="Z58" s="150">
        <f t="shared" si="10"/>
        <v>0</v>
      </c>
      <c r="AA58" s="150">
        <f t="shared" si="10"/>
        <v>0</v>
      </c>
      <c r="AB58" s="150">
        <f t="shared" si="10"/>
        <v>0</v>
      </c>
      <c r="AC58" s="150">
        <f t="shared" si="10"/>
        <v>0</v>
      </c>
      <c r="AD58" s="150">
        <f t="shared" si="10"/>
        <v>0</v>
      </c>
      <c r="AE58" s="150">
        <f t="shared" si="10"/>
        <v>0</v>
      </c>
      <c r="AG58" s="153" t="s">
        <v>385</v>
      </c>
      <c r="AH58" s="150">
        <f t="shared" ref="AH58:AW58" si="11">SUM(AH37:AH57)</f>
        <v>0</v>
      </c>
      <c r="AI58" s="150">
        <f t="shared" si="11"/>
        <v>0</v>
      </c>
      <c r="AJ58" s="150">
        <f t="shared" si="11"/>
        <v>0</v>
      </c>
      <c r="AK58" s="198">
        <f t="shared" si="11"/>
        <v>0</v>
      </c>
      <c r="AL58" s="150">
        <f t="shared" si="11"/>
        <v>0</v>
      </c>
      <c r="AM58" s="150">
        <f t="shared" si="11"/>
        <v>0</v>
      </c>
      <c r="AN58" s="150">
        <f t="shared" si="11"/>
        <v>0</v>
      </c>
      <c r="AO58" s="198">
        <f t="shared" si="11"/>
        <v>0</v>
      </c>
      <c r="AP58" s="150">
        <f t="shared" si="11"/>
        <v>0</v>
      </c>
      <c r="AQ58" s="150">
        <f t="shared" si="11"/>
        <v>0</v>
      </c>
      <c r="AR58" s="150">
        <f t="shared" si="11"/>
        <v>0</v>
      </c>
      <c r="AS58" s="198">
        <f t="shared" si="11"/>
        <v>0</v>
      </c>
      <c r="AT58" s="150">
        <f t="shared" si="11"/>
        <v>0</v>
      </c>
      <c r="AU58" s="150">
        <f t="shared" si="11"/>
        <v>0</v>
      </c>
      <c r="AV58" s="150">
        <f t="shared" si="11"/>
        <v>0</v>
      </c>
      <c r="AW58" s="198">
        <f t="shared" si="11"/>
        <v>0</v>
      </c>
      <c r="AX58" s="191">
        <f t="shared" ref="AX58:BK58" si="12">SUM(AX37:AX57)</f>
        <v>0</v>
      </c>
      <c r="AY58" s="157">
        <f t="shared" si="12"/>
        <v>0</v>
      </c>
      <c r="AZ58" s="150">
        <f t="shared" si="12"/>
        <v>0</v>
      </c>
      <c r="BA58" s="150">
        <f t="shared" si="12"/>
        <v>0</v>
      </c>
      <c r="BB58" s="150">
        <f t="shared" si="12"/>
        <v>0</v>
      </c>
      <c r="BC58" s="150">
        <f t="shared" si="12"/>
        <v>0</v>
      </c>
      <c r="BD58" s="150">
        <f t="shared" si="12"/>
        <v>0</v>
      </c>
      <c r="BE58" s="150">
        <f t="shared" si="12"/>
        <v>0</v>
      </c>
      <c r="BF58" s="150">
        <f t="shared" si="12"/>
        <v>0</v>
      </c>
      <c r="BG58" s="150">
        <f t="shared" si="12"/>
        <v>0</v>
      </c>
      <c r="BH58" s="150">
        <f t="shared" si="12"/>
        <v>0</v>
      </c>
      <c r="BI58" s="150">
        <f t="shared" si="12"/>
        <v>0</v>
      </c>
      <c r="BJ58" s="150">
        <f t="shared" si="12"/>
        <v>0</v>
      </c>
      <c r="BK58" s="150">
        <f t="shared" si="12"/>
        <v>0</v>
      </c>
    </row>
  </sheetData>
  <mergeCells count="44">
    <mergeCell ref="R35:S35"/>
    <mergeCell ref="T35:Y35"/>
    <mergeCell ref="A35:A36"/>
    <mergeCell ref="D35:E35"/>
    <mergeCell ref="H35:I35"/>
    <mergeCell ref="L35:M35"/>
    <mergeCell ref="P35:Q35"/>
    <mergeCell ref="Z35:AE35"/>
    <mergeCell ref="AG35:AG36"/>
    <mergeCell ref="AJ35:AK35"/>
    <mergeCell ref="AN35:AO35"/>
    <mergeCell ref="AR35:AS35"/>
    <mergeCell ref="AX35:AY35"/>
    <mergeCell ref="AZ35:BE35"/>
    <mergeCell ref="BF35:BK35"/>
    <mergeCell ref="AR9:AS9"/>
    <mergeCell ref="AV9:AW9"/>
    <mergeCell ref="BF9:BK9"/>
    <mergeCell ref="AZ9:BE9"/>
    <mergeCell ref="AV35:AW35"/>
    <mergeCell ref="AX9:AY9"/>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I4:BK4"/>
    <mergeCell ref="A4:BH4"/>
    <mergeCell ref="BI1:BK1"/>
    <mergeCell ref="BI2:BK2"/>
    <mergeCell ref="BI3:BK3"/>
    <mergeCell ref="A1:BH1"/>
    <mergeCell ref="A2:BH2"/>
    <mergeCell ref="A3:BH3"/>
  </mergeCells>
  <pageMargins left="0.7" right="0.7" top="0.75" bottom="0.75" header="0.3" footer="0.3"/>
  <pageSetup scale="1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B45"/>
  <sheetViews>
    <sheetView zoomScale="90" zoomScaleNormal="90" workbookViewId="0">
      <selection sqref="A1:B1"/>
    </sheetView>
  </sheetViews>
  <sheetFormatPr baseColWidth="10" defaultColWidth="10.85546875" defaultRowHeight="15" x14ac:dyDescent="0.25"/>
  <cols>
    <col min="1" max="1" width="72" style="133" bestFit="1" customWidth="1"/>
    <col min="2" max="2" width="73.42578125" style="133" customWidth="1"/>
    <col min="3" max="3" width="10.85546875" style="133"/>
    <col min="4" max="4" width="31.140625" style="133" customWidth="1"/>
    <col min="5" max="5" width="70.140625" style="133" customWidth="1"/>
    <col min="6" max="6" width="17.28515625" style="133" customWidth="1"/>
    <col min="7" max="8" width="21.85546875" style="133" customWidth="1"/>
    <col min="9" max="9" width="19.28515625" style="133" customWidth="1"/>
    <col min="10" max="10" width="42" style="133" customWidth="1"/>
    <col min="11" max="16384" width="10.85546875" style="133"/>
  </cols>
  <sheetData>
    <row r="1" spans="1:2" ht="25.5" customHeight="1" x14ac:dyDescent="0.25">
      <c r="A1" s="634" t="s">
        <v>147</v>
      </c>
      <c r="B1" s="635"/>
    </row>
    <row r="2" spans="1:2" ht="25.5" customHeight="1" x14ac:dyDescent="0.25">
      <c r="A2" s="636" t="s">
        <v>386</v>
      </c>
      <c r="B2" s="637"/>
    </row>
    <row r="3" spans="1:2" x14ac:dyDescent="0.25">
      <c r="A3" s="194" t="s">
        <v>387</v>
      </c>
      <c r="B3" s="134" t="s">
        <v>388</v>
      </c>
    </row>
    <row r="4" spans="1:2" x14ac:dyDescent="0.25">
      <c r="A4" s="195" t="s">
        <v>9</v>
      </c>
      <c r="B4" s="141" t="s">
        <v>389</v>
      </c>
    </row>
    <row r="5" spans="1:2" ht="105" x14ac:dyDescent="0.25">
      <c r="A5" s="195" t="s">
        <v>10</v>
      </c>
      <c r="B5" s="199" t="s">
        <v>390</v>
      </c>
    </row>
    <row r="6" spans="1:2" x14ac:dyDescent="0.25">
      <c r="A6" s="195" t="s">
        <v>15</v>
      </c>
      <c r="B6" s="638" t="s">
        <v>391</v>
      </c>
    </row>
    <row r="7" spans="1:2" x14ac:dyDescent="0.25">
      <c r="A7" s="195" t="s">
        <v>17</v>
      </c>
      <c r="B7" s="639"/>
    </row>
    <row r="8" spans="1:2" x14ac:dyDescent="0.25">
      <c r="A8" s="195" t="s">
        <v>19</v>
      </c>
      <c r="B8" s="639"/>
    </row>
    <row r="9" spans="1:2" x14ac:dyDescent="0.25">
      <c r="A9" s="195" t="s">
        <v>392</v>
      </c>
      <c r="B9" s="640"/>
    </row>
    <row r="10" spans="1:2" ht="30" x14ac:dyDescent="0.25">
      <c r="A10" s="195" t="s">
        <v>7</v>
      </c>
      <c r="B10" s="135" t="s">
        <v>393</v>
      </c>
    </row>
    <row r="11" spans="1:2" ht="45" x14ac:dyDescent="0.25">
      <c r="A11" s="195" t="s">
        <v>27</v>
      </c>
      <c r="B11" s="135" t="s">
        <v>394</v>
      </c>
    </row>
    <row r="12" spans="1:2" ht="60" x14ac:dyDescent="0.25">
      <c r="A12" s="195" t="s">
        <v>26</v>
      </c>
      <c r="B12" s="136" t="s">
        <v>395</v>
      </c>
    </row>
    <row r="13" spans="1:2" ht="30" x14ac:dyDescent="0.25">
      <c r="A13" s="195" t="s">
        <v>396</v>
      </c>
      <c r="B13" s="136" t="s">
        <v>397</v>
      </c>
    </row>
    <row r="14" spans="1:2" ht="45" x14ac:dyDescent="0.25">
      <c r="A14" s="195" t="s">
        <v>398</v>
      </c>
      <c r="B14" s="136" t="s">
        <v>399</v>
      </c>
    </row>
    <row r="15" spans="1:2" ht="72" customHeight="1" x14ac:dyDescent="0.25">
      <c r="A15" s="196" t="s">
        <v>400</v>
      </c>
      <c r="B15" s="137" t="s">
        <v>401</v>
      </c>
    </row>
    <row r="16" spans="1:2" ht="194.25" x14ac:dyDescent="0.25">
      <c r="A16" s="196" t="s">
        <v>402</v>
      </c>
      <c r="B16" s="138" t="s">
        <v>403</v>
      </c>
    </row>
    <row r="17" spans="1:2" ht="25.5" customHeight="1" x14ac:dyDescent="0.25">
      <c r="A17" s="636" t="s">
        <v>404</v>
      </c>
      <c r="B17" s="637"/>
    </row>
    <row r="18" spans="1:2" x14ac:dyDescent="0.25">
      <c r="A18" s="194" t="s">
        <v>387</v>
      </c>
      <c r="B18" s="134" t="s">
        <v>388</v>
      </c>
    </row>
    <row r="19" spans="1:2" x14ac:dyDescent="0.25">
      <c r="A19" s="195" t="s">
        <v>9</v>
      </c>
      <c r="B19" s="141" t="s">
        <v>389</v>
      </c>
    </row>
    <row r="20" spans="1:2" ht="105" x14ac:dyDescent="0.25">
      <c r="A20" s="195" t="s">
        <v>10</v>
      </c>
      <c r="B20" s="140" t="s">
        <v>405</v>
      </c>
    </row>
    <row r="21" spans="1:2" ht="30" x14ac:dyDescent="0.25">
      <c r="A21" s="195" t="s">
        <v>406</v>
      </c>
      <c r="B21" s="136" t="s">
        <v>407</v>
      </c>
    </row>
    <row r="22" spans="1:2" ht="45" x14ac:dyDescent="0.25">
      <c r="A22" s="195" t="s">
        <v>408</v>
      </c>
      <c r="B22" s="136" t="s">
        <v>409</v>
      </c>
    </row>
    <row r="23" spans="1:2" ht="75" x14ac:dyDescent="0.25">
      <c r="A23" s="195" t="s">
        <v>410</v>
      </c>
      <c r="B23" s="136" t="s">
        <v>411</v>
      </c>
    </row>
    <row r="24" spans="1:2" ht="30" x14ac:dyDescent="0.25">
      <c r="A24" s="195" t="s">
        <v>412</v>
      </c>
      <c r="B24" s="136" t="s">
        <v>413</v>
      </c>
    </row>
    <row r="25" spans="1:2" x14ac:dyDescent="0.25">
      <c r="A25" s="195" t="s">
        <v>414</v>
      </c>
      <c r="B25" s="136" t="s">
        <v>415</v>
      </c>
    </row>
    <row r="26" spans="1:2" ht="45.95" customHeight="1" x14ac:dyDescent="0.25">
      <c r="A26" s="195" t="s">
        <v>416</v>
      </c>
      <c r="B26" s="139" t="s">
        <v>417</v>
      </c>
    </row>
    <row r="27" spans="1:2" ht="75" x14ac:dyDescent="0.25">
      <c r="A27" s="195" t="s">
        <v>161</v>
      </c>
      <c r="B27" s="139" t="s">
        <v>418</v>
      </c>
    </row>
    <row r="28" spans="1:2" ht="45" x14ac:dyDescent="0.25">
      <c r="A28" s="195" t="s">
        <v>419</v>
      </c>
      <c r="B28" s="139" t="s">
        <v>420</v>
      </c>
    </row>
    <row r="29" spans="1:2" ht="45" x14ac:dyDescent="0.25">
      <c r="A29" s="195" t="s">
        <v>421</v>
      </c>
      <c r="B29" s="139" t="s">
        <v>422</v>
      </c>
    </row>
    <row r="30" spans="1:2" ht="45" x14ac:dyDescent="0.25">
      <c r="A30" s="195" t="s">
        <v>423</v>
      </c>
      <c r="B30" s="139" t="s">
        <v>424</v>
      </c>
    </row>
    <row r="31" spans="1:2" ht="144" customHeight="1" x14ac:dyDescent="0.25">
      <c r="A31" s="195" t="s">
        <v>425</v>
      </c>
      <c r="B31" s="139" t="s">
        <v>426</v>
      </c>
    </row>
    <row r="32" spans="1:2" ht="30" x14ac:dyDescent="0.25">
      <c r="A32" s="195" t="s">
        <v>427</v>
      </c>
      <c r="B32" s="139" t="s">
        <v>428</v>
      </c>
    </row>
    <row r="33" spans="1:2" ht="30" x14ac:dyDescent="0.25">
      <c r="A33" s="195" t="s">
        <v>429</v>
      </c>
      <c r="B33" s="139" t="s">
        <v>430</v>
      </c>
    </row>
    <row r="34" spans="1:2" ht="30" x14ac:dyDescent="0.25">
      <c r="A34" s="195" t="s">
        <v>431</v>
      </c>
      <c r="B34" s="139" t="s">
        <v>432</v>
      </c>
    </row>
    <row r="35" spans="1:2" ht="30" x14ac:dyDescent="0.25">
      <c r="A35" s="195" t="s">
        <v>433</v>
      </c>
      <c r="B35" s="139" t="s">
        <v>434</v>
      </c>
    </row>
    <row r="36" spans="1:2" ht="75" x14ac:dyDescent="0.25">
      <c r="A36" s="195" t="s">
        <v>435</v>
      </c>
      <c r="B36" s="139" t="s">
        <v>436</v>
      </c>
    </row>
    <row r="37" spans="1:2" x14ac:dyDescent="0.25">
      <c r="A37" s="195" t="s">
        <v>150</v>
      </c>
      <c r="B37" s="139" t="s">
        <v>437</v>
      </c>
    </row>
    <row r="38" spans="1:2" ht="30" x14ac:dyDescent="0.25">
      <c r="A38" s="195" t="s">
        <v>438</v>
      </c>
      <c r="B38" s="139" t="s">
        <v>439</v>
      </c>
    </row>
    <row r="39" spans="1:2" ht="45" x14ac:dyDescent="0.25">
      <c r="A39" s="195" t="s">
        <v>440</v>
      </c>
      <c r="B39" s="139" t="s">
        <v>441</v>
      </c>
    </row>
    <row r="40" spans="1:2" ht="28.5" x14ac:dyDescent="0.25">
      <c r="A40" s="196" t="s">
        <v>153</v>
      </c>
      <c r="B40" s="139" t="s">
        <v>442</v>
      </c>
    </row>
    <row r="41" spans="1:2" ht="25.5" customHeight="1" x14ac:dyDescent="0.25">
      <c r="A41" s="636" t="s">
        <v>443</v>
      </c>
      <c r="B41" s="637"/>
    </row>
    <row r="42" spans="1:2" x14ac:dyDescent="0.25">
      <c r="A42" s="634" t="s">
        <v>444</v>
      </c>
      <c r="B42" s="635"/>
    </row>
    <row r="43" spans="1:2" ht="72" customHeight="1" x14ac:dyDescent="0.25">
      <c r="A43" s="632" t="s">
        <v>445</v>
      </c>
      <c r="B43" s="633"/>
    </row>
    <row r="44" spans="1:2" ht="30" x14ac:dyDescent="0.25">
      <c r="A44" s="195" t="s">
        <v>421</v>
      </c>
      <c r="B44" s="139" t="s">
        <v>446</v>
      </c>
    </row>
    <row r="45" spans="1:2" ht="45" x14ac:dyDescent="0.25">
      <c r="A45" s="196" t="s">
        <v>447</v>
      </c>
      <c r="B45" s="139" t="s">
        <v>448</v>
      </c>
    </row>
  </sheetData>
  <mergeCells count="7">
    <mergeCell ref="A43:B43"/>
    <mergeCell ref="A1:B1"/>
    <mergeCell ref="A2:B2"/>
    <mergeCell ref="B6:B9"/>
    <mergeCell ref="A17:B17"/>
    <mergeCell ref="A41:B41"/>
    <mergeCell ref="A42:B42"/>
  </mergeCells>
  <pageMargins left="0.25" right="0.25" top="0.75" bottom="0.75" header="0.3" footer="0.3"/>
  <pageSetup scale="3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I56"/>
  <sheetViews>
    <sheetView zoomScale="91" workbookViewId="0"/>
  </sheetViews>
  <sheetFormatPr baseColWidth="10" defaultColWidth="9.140625" defaultRowHeight="15" x14ac:dyDescent="0.25"/>
  <cols>
    <col min="1" max="1" width="44.140625" style="108" customWidth="1"/>
    <col min="2" max="2" width="61.85546875" style="108" customWidth="1"/>
    <col min="3" max="3" width="61.140625" style="108" customWidth="1"/>
    <col min="4" max="4" width="81" style="108" customWidth="1"/>
    <col min="5" max="5" width="32.85546875" style="133" customWidth="1"/>
    <col min="6" max="6" width="19" style="108" customWidth="1"/>
    <col min="7" max="7" width="29.42578125" style="108" customWidth="1"/>
    <col min="8" max="8" width="36.28515625" style="108" customWidth="1"/>
    <col min="9" max="9" width="40" style="108" customWidth="1"/>
    <col min="10" max="16384" width="9.140625" style="108"/>
  </cols>
  <sheetData>
    <row r="1" spans="1:9" s="121" customFormat="1" x14ac:dyDescent="0.25">
      <c r="A1" s="120" t="s">
        <v>449</v>
      </c>
      <c r="B1" s="120" t="s">
        <v>450</v>
      </c>
      <c r="C1" s="120" t="s">
        <v>451</v>
      </c>
      <c r="D1" s="120" t="s">
        <v>452</v>
      </c>
      <c r="E1" s="120" t="s">
        <v>423</v>
      </c>
      <c r="F1" s="120" t="s">
        <v>453</v>
      </c>
      <c r="G1" s="120" t="s">
        <v>454</v>
      </c>
      <c r="H1" s="120" t="s">
        <v>348</v>
      </c>
      <c r="I1" s="120" t="s">
        <v>414</v>
      </c>
    </row>
    <row r="2" spans="1:9" s="121" customFormat="1" x14ac:dyDescent="0.25">
      <c r="A2" s="122" t="s">
        <v>155</v>
      </c>
      <c r="B2" s="117" t="s">
        <v>455</v>
      </c>
      <c r="C2" s="122" t="s">
        <v>456</v>
      </c>
      <c r="D2" s="123" t="s">
        <v>457</v>
      </c>
      <c r="E2" s="118" t="s">
        <v>458</v>
      </c>
      <c r="F2" s="124" t="s">
        <v>459</v>
      </c>
      <c r="G2" s="125" t="s">
        <v>460</v>
      </c>
      <c r="H2" s="125" t="s">
        <v>461</v>
      </c>
      <c r="I2" s="124" t="s">
        <v>462</v>
      </c>
    </row>
    <row r="3" spans="1:9" x14ac:dyDescent="0.25">
      <c r="A3" s="122" t="s">
        <v>463</v>
      </c>
      <c r="B3" s="117" t="s">
        <v>464</v>
      </c>
      <c r="C3" s="122" t="s">
        <v>465</v>
      </c>
      <c r="D3" s="126" t="s">
        <v>466</v>
      </c>
      <c r="E3" s="118" t="s">
        <v>467</v>
      </c>
      <c r="F3" s="124" t="s">
        <v>468</v>
      </c>
      <c r="G3" s="125" t="s">
        <v>469</v>
      </c>
      <c r="H3" s="125" t="s">
        <v>357</v>
      </c>
      <c r="I3" s="124" t="s">
        <v>470</v>
      </c>
    </row>
    <row r="4" spans="1:9" x14ac:dyDescent="0.25">
      <c r="A4" s="122" t="s">
        <v>471</v>
      </c>
      <c r="B4" s="117" t="s">
        <v>472</v>
      </c>
      <c r="C4" s="122" t="s">
        <v>473</v>
      </c>
      <c r="D4" s="126" t="s">
        <v>474</v>
      </c>
      <c r="E4" s="118" t="s">
        <v>475</v>
      </c>
      <c r="F4" s="124" t="s">
        <v>476</v>
      </c>
      <c r="G4" s="125" t="s">
        <v>477</v>
      </c>
      <c r="H4" s="125" t="s">
        <v>352</v>
      </c>
      <c r="I4" s="124" t="s">
        <v>478</v>
      </c>
    </row>
    <row r="5" spans="1:9" x14ac:dyDescent="0.25">
      <c r="A5" s="122" t="s">
        <v>479</v>
      </c>
      <c r="B5" s="117" t="s">
        <v>480</v>
      </c>
      <c r="C5" s="122" t="s">
        <v>481</v>
      </c>
      <c r="D5" s="126" t="s">
        <v>200</v>
      </c>
      <c r="E5" s="118" t="s">
        <v>482</v>
      </c>
      <c r="F5" s="124" t="s">
        <v>201</v>
      </c>
      <c r="G5" s="125" t="s">
        <v>483</v>
      </c>
      <c r="H5" s="125" t="s">
        <v>353</v>
      </c>
      <c r="I5" s="124" t="s">
        <v>484</v>
      </c>
    </row>
    <row r="6" spans="1:9" ht="30" x14ac:dyDescent="0.25">
      <c r="A6" s="122" t="s">
        <v>485</v>
      </c>
      <c r="B6" s="117" t="s">
        <v>486</v>
      </c>
      <c r="C6" s="122" t="s">
        <v>487</v>
      </c>
      <c r="D6" s="126" t="s">
        <v>206</v>
      </c>
      <c r="E6" s="118" t="s">
        <v>488</v>
      </c>
      <c r="G6" s="125" t="s">
        <v>489</v>
      </c>
      <c r="H6" s="125" t="s">
        <v>354</v>
      </c>
      <c r="I6" s="124" t="s">
        <v>490</v>
      </c>
    </row>
    <row r="7" spans="1:9" ht="30" x14ac:dyDescent="0.25">
      <c r="B7" s="117" t="s">
        <v>491</v>
      </c>
      <c r="C7" s="122" t="s">
        <v>492</v>
      </c>
      <c r="D7" s="126" t="s">
        <v>210</v>
      </c>
      <c r="E7" s="124" t="s">
        <v>493</v>
      </c>
      <c r="G7" s="118" t="s">
        <v>363</v>
      </c>
      <c r="H7" s="125" t="s">
        <v>355</v>
      </c>
      <c r="I7" s="124" t="s">
        <v>494</v>
      </c>
    </row>
    <row r="8" spans="1:9" ht="30" x14ac:dyDescent="0.25">
      <c r="A8" s="127"/>
      <c r="B8" s="117" t="s">
        <v>495</v>
      </c>
      <c r="C8" s="122" t="s">
        <v>496</v>
      </c>
      <c r="D8" s="126" t="s">
        <v>214</v>
      </c>
      <c r="E8" s="124" t="s">
        <v>497</v>
      </c>
      <c r="I8" s="124" t="s">
        <v>498</v>
      </c>
    </row>
    <row r="9" spans="1:9" ht="32.1" customHeight="1" x14ac:dyDescent="0.25">
      <c r="A9" s="127"/>
      <c r="B9" s="117" t="s">
        <v>499</v>
      </c>
      <c r="C9" s="122" t="s">
        <v>500</v>
      </c>
      <c r="D9" s="126" t="s">
        <v>501</v>
      </c>
      <c r="E9" s="124" t="s">
        <v>502</v>
      </c>
      <c r="I9" s="124" t="s">
        <v>503</v>
      </c>
    </row>
    <row r="10" spans="1:9" x14ac:dyDescent="0.25">
      <c r="A10" s="127"/>
      <c r="B10" s="117" t="s">
        <v>504</v>
      </c>
      <c r="C10" s="122" t="s">
        <v>505</v>
      </c>
      <c r="D10" s="126" t="s">
        <v>506</v>
      </c>
      <c r="E10" s="124" t="s">
        <v>507</v>
      </c>
      <c r="I10" s="124" t="s">
        <v>508</v>
      </c>
    </row>
    <row r="11" spans="1:9" x14ac:dyDescent="0.25">
      <c r="A11" s="127"/>
      <c r="B11" s="117" t="s">
        <v>509</v>
      </c>
      <c r="C11" s="122" t="s">
        <v>510</v>
      </c>
      <c r="D11" s="126" t="s">
        <v>511</v>
      </c>
      <c r="E11" s="124" t="s">
        <v>512</v>
      </c>
      <c r="I11" s="124" t="s">
        <v>513</v>
      </c>
    </row>
    <row r="12" spans="1:9" ht="30" x14ac:dyDescent="0.25">
      <c r="A12" s="127"/>
      <c r="B12" s="117" t="s">
        <v>514</v>
      </c>
      <c r="C12" s="122" t="s">
        <v>515</v>
      </c>
      <c r="D12" s="126" t="s">
        <v>516</v>
      </c>
      <c r="E12" s="124" t="s">
        <v>517</v>
      </c>
      <c r="I12" s="124" t="s">
        <v>518</v>
      </c>
    </row>
    <row r="13" spans="1:9" x14ac:dyDescent="0.25">
      <c r="A13" s="127"/>
      <c r="B13" s="241" t="s">
        <v>519</v>
      </c>
      <c r="D13" s="126" t="s">
        <v>520</v>
      </c>
      <c r="E13" s="124" t="s">
        <v>521</v>
      </c>
      <c r="I13" s="124" t="s">
        <v>522</v>
      </c>
    </row>
    <row r="14" spans="1:9" x14ac:dyDescent="0.25">
      <c r="A14" s="127"/>
      <c r="B14" s="117" t="s">
        <v>523</v>
      </c>
      <c r="C14" s="127"/>
      <c r="D14" s="126" t="s">
        <v>524</v>
      </c>
      <c r="E14" s="124" t="s">
        <v>525</v>
      </c>
    </row>
    <row r="15" spans="1:9" x14ac:dyDescent="0.25">
      <c r="A15" s="127"/>
      <c r="B15" s="117" t="s">
        <v>526</v>
      </c>
      <c r="C15" s="127"/>
      <c r="D15" s="126" t="s">
        <v>527</v>
      </c>
      <c r="E15" s="124" t="s">
        <v>528</v>
      </c>
    </row>
    <row r="16" spans="1:9" x14ac:dyDescent="0.25">
      <c r="A16" s="127"/>
      <c r="B16" s="117" t="s">
        <v>529</v>
      </c>
      <c r="C16" s="127"/>
      <c r="D16" s="126" t="s">
        <v>530</v>
      </c>
      <c r="E16" s="128"/>
    </row>
    <row r="17" spans="1:5" x14ac:dyDescent="0.25">
      <c r="A17" s="127"/>
      <c r="B17" s="117" t="s">
        <v>531</v>
      </c>
      <c r="C17" s="127"/>
      <c r="D17" s="126" t="s">
        <v>532</v>
      </c>
      <c r="E17" s="128"/>
    </row>
    <row r="18" spans="1:5" x14ac:dyDescent="0.25">
      <c r="A18" s="127"/>
      <c r="B18" s="117" t="s">
        <v>533</v>
      </c>
      <c r="C18" s="127"/>
      <c r="D18" s="126" t="s">
        <v>534</v>
      </c>
      <c r="E18" s="128"/>
    </row>
    <row r="19" spans="1:5" x14ac:dyDescent="0.25">
      <c r="A19" s="127"/>
      <c r="B19" s="117" t="s">
        <v>535</v>
      </c>
      <c r="C19" s="127"/>
      <c r="D19" s="126" t="s">
        <v>536</v>
      </c>
      <c r="E19" s="128"/>
    </row>
    <row r="20" spans="1:5" x14ac:dyDescent="0.25">
      <c r="A20" s="127"/>
      <c r="B20" s="117" t="s">
        <v>537</v>
      </c>
      <c r="C20" s="127"/>
      <c r="D20" s="126" t="s">
        <v>538</v>
      </c>
      <c r="E20" s="128"/>
    </row>
    <row r="21" spans="1:5" x14ac:dyDescent="0.25">
      <c r="B21" s="117" t="s">
        <v>539</v>
      </c>
      <c r="D21" s="126" t="s">
        <v>540</v>
      </c>
      <c r="E21" s="128"/>
    </row>
    <row r="22" spans="1:5" x14ac:dyDescent="0.25">
      <c r="B22" s="117" t="s">
        <v>541</v>
      </c>
      <c r="D22" s="126" t="s">
        <v>542</v>
      </c>
      <c r="E22" s="128"/>
    </row>
    <row r="23" spans="1:5" x14ac:dyDescent="0.25">
      <c r="B23" s="117" t="s">
        <v>543</v>
      </c>
      <c r="D23" s="126" t="s">
        <v>544</v>
      </c>
      <c r="E23" s="128"/>
    </row>
    <row r="24" spans="1:5" x14ac:dyDescent="0.25">
      <c r="D24" s="129" t="s">
        <v>545</v>
      </c>
      <c r="E24" s="129" t="s">
        <v>546</v>
      </c>
    </row>
    <row r="25" spans="1:5" x14ac:dyDescent="0.25">
      <c r="D25" s="130" t="s">
        <v>547</v>
      </c>
      <c r="E25" s="124" t="s">
        <v>548</v>
      </c>
    </row>
    <row r="26" spans="1:5" x14ac:dyDescent="0.25">
      <c r="D26" s="130" t="s">
        <v>549</v>
      </c>
      <c r="E26" s="124" t="s">
        <v>550</v>
      </c>
    </row>
    <row r="27" spans="1:5" x14ac:dyDescent="0.25">
      <c r="D27" s="641" t="s">
        <v>551</v>
      </c>
      <c r="E27" s="124" t="s">
        <v>552</v>
      </c>
    </row>
    <row r="28" spans="1:5" x14ac:dyDescent="0.25">
      <c r="D28" s="642"/>
      <c r="E28" s="124" t="s">
        <v>553</v>
      </c>
    </row>
    <row r="29" spans="1:5" x14ac:dyDescent="0.25">
      <c r="D29" s="642"/>
      <c r="E29" s="124" t="s">
        <v>554</v>
      </c>
    </row>
    <row r="30" spans="1:5" x14ac:dyDescent="0.25">
      <c r="D30" s="643"/>
      <c r="E30" s="124" t="s">
        <v>555</v>
      </c>
    </row>
    <row r="31" spans="1:5" x14ac:dyDescent="0.25">
      <c r="D31" s="130" t="s">
        <v>556</v>
      </c>
      <c r="E31" s="124" t="s">
        <v>557</v>
      </c>
    </row>
    <row r="32" spans="1:5" x14ac:dyDescent="0.25">
      <c r="D32" s="130" t="s">
        <v>558</v>
      </c>
      <c r="E32" s="124" t="s">
        <v>559</v>
      </c>
    </row>
    <row r="33" spans="4:5" x14ac:dyDescent="0.25">
      <c r="D33" s="130" t="s">
        <v>560</v>
      </c>
      <c r="E33" s="124" t="s">
        <v>561</v>
      </c>
    </row>
    <row r="34" spans="4:5" x14ac:dyDescent="0.25">
      <c r="D34" s="130" t="s">
        <v>562</v>
      </c>
      <c r="E34" s="124" t="s">
        <v>563</v>
      </c>
    </row>
    <row r="35" spans="4:5" x14ac:dyDescent="0.25">
      <c r="D35" s="130" t="s">
        <v>564</v>
      </c>
      <c r="E35" s="124" t="s">
        <v>565</v>
      </c>
    </row>
    <row r="36" spans="4:5" x14ac:dyDescent="0.25">
      <c r="D36" s="130" t="s">
        <v>566</v>
      </c>
      <c r="E36" s="124" t="s">
        <v>567</v>
      </c>
    </row>
    <row r="37" spans="4:5" x14ac:dyDescent="0.25">
      <c r="D37" s="130" t="s">
        <v>568</v>
      </c>
      <c r="E37" s="124" t="s">
        <v>182</v>
      </c>
    </row>
    <row r="38" spans="4:5" x14ac:dyDescent="0.25">
      <c r="D38" s="130" t="s">
        <v>569</v>
      </c>
      <c r="E38" s="124" t="s">
        <v>190</v>
      </c>
    </row>
    <row r="39" spans="4:5" x14ac:dyDescent="0.25">
      <c r="D39" s="131" t="s">
        <v>570</v>
      </c>
      <c r="E39" s="124" t="s">
        <v>571</v>
      </c>
    </row>
    <row r="40" spans="4:5" x14ac:dyDescent="0.25">
      <c r="D40" s="131" t="s">
        <v>572</v>
      </c>
      <c r="E40" s="124" t="s">
        <v>573</v>
      </c>
    </row>
    <row r="41" spans="4:5" x14ac:dyDescent="0.25">
      <c r="D41" s="130" t="s">
        <v>574</v>
      </c>
      <c r="E41" s="124" t="s">
        <v>575</v>
      </c>
    </row>
    <row r="42" spans="4:5" x14ac:dyDescent="0.25">
      <c r="D42" s="130" t="s">
        <v>576</v>
      </c>
      <c r="E42" s="124" t="s">
        <v>196</v>
      </c>
    </row>
    <row r="43" spans="4:5" x14ac:dyDescent="0.25">
      <c r="D43" s="131" t="s">
        <v>577</v>
      </c>
      <c r="E43" s="124" t="s">
        <v>578</v>
      </c>
    </row>
    <row r="44" spans="4:5" x14ac:dyDescent="0.25">
      <c r="D44" s="132" t="s">
        <v>579</v>
      </c>
      <c r="E44" s="124" t="s">
        <v>580</v>
      </c>
    </row>
    <row r="45" spans="4:5" x14ac:dyDescent="0.25">
      <c r="D45" s="126" t="s">
        <v>581</v>
      </c>
      <c r="E45" s="124" t="s">
        <v>582</v>
      </c>
    </row>
    <row r="46" spans="4:5" x14ac:dyDescent="0.25">
      <c r="D46" s="126" t="s">
        <v>583</v>
      </c>
      <c r="E46" s="124" t="s">
        <v>584</v>
      </c>
    </row>
    <row r="47" spans="4:5" x14ac:dyDescent="0.25">
      <c r="D47" s="126" t="s">
        <v>585</v>
      </c>
      <c r="E47" s="124" t="s">
        <v>586</v>
      </c>
    </row>
    <row r="48" spans="4:5" x14ac:dyDescent="0.25">
      <c r="D48" s="126" t="s">
        <v>587</v>
      </c>
      <c r="E48" s="124" t="s">
        <v>588</v>
      </c>
    </row>
    <row r="49" spans="4:4" x14ac:dyDescent="0.25">
      <c r="D49" s="129" t="s">
        <v>589</v>
      </c>
    </row>
    <row r="50" spans="4:4" x14ac:dyDescent="0.25">
      <c r="D50" s="126" t="s">
        <v>590</v>
      </c>
    </row>
    <row r="51" spans="4:4" x14ac:dyDescent="0.25">
      <c r="D51" s="126" t="s">
        <v>591</v>
      </c>
    </row>
    <row r="52" spans="4:4" x14ac:dyDescent="0.25">
      <c r="D52" s="129" t="s">
        <v>592</v>
      </c>
    </row>
    <row r="53" spans="4:4" x14ac:dyDescent="0.25">
      <c r="D53" s="132" t="s">
        <v>593</v>
      </c>
    </row>
    <row r="54" spans="4:4" x14ac:dyDescent="0.25">
      <c r="D54" s="132" t="s">
        <v>594</v>
      </c>
    </row>
    <row r="55" spans="4:4" x14ac:dyDescent="0.25">
      <c r="D55" s="132" t="s">
        <v>595</v>
      </c>
    </row>
    <row r="56" spans="4:4" x14ac:dyDescent="0.25">
      <c r="D56" s="132" t="s">
        <v>596</v>
      </c>
    </row>
  </sheetData>
  <mergeCells count="1">
    <mergeCell ref="D27:D30"/>
  </mergeCells>
  <pageMargins left="0.7" right="0.7" top="0.75" bottom="0.75" header="0.3" footer="0.3"/>
  <pageSetup scale="2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baseColWidth="10" defaultColWidth="10.85546875"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46"/>
  <sheetViews>
    <sheetView zoomScale="90" zoomScaleNormal="90" workbookViewId="0">
      <selection activeCell="P9" sqref="P9"/>
    </sheetView>
  </sheetViews>
  <sheetFormatPr baseColWidth="10" defaultColWidth="10.85546875" defaultRowHeight="15" x14ac:dyDescent="0.25"/>
  <cols>
    <col min="1" max="2" width="10.85546875" customWidth="1"/>
    <col min="3" max="3" width="6.85546875" customWidth="1"/>
    <col min="4" max="4" width="8.85546875" customWidth="1"/>
    <col min="5" max="5" width="10.85546875" customWidth="1"/>
  </cols>
  <sheetData>
    <row r="1" spans="1:14" x14ac:dyDescent="0.25">
      <c r="B1" t="s">
        <v>597</v>
      </c>
      <c r="C1" s="646" t="s">
        <v>598</v>
      </c>
      <c r="D1" s="646"/>
      <c r="E1" s="646"/>
      <c r="F1" s="646"/>
      <c r="G1" s="647" t="s">
        <v>599</v>
      </c>
      <c r="H1" s="648"/>
      <c r="I1" s="648"/>
      <c r="J1" s="649"/>
      <c r="K1" s="645" t="s">
        <v>600</v>
      </c>
      <c r="L1" s="645"/>
      <c r="M1" s="645"/>
      <c r="N1" s="645"/>
    </row>
    <row r="2" spans="1:14" x14ac:dyDescent="0.25">
      <c r="C2" s="4"/>
      <c r="D2" s="4"/>
      <c r="E2" s="4"/>
      <c r="F2" s="4" t="s">
        <v>601</v>
      </c>
      <c r="G2" s="30"/>
      <c r="H2" s="4"/>
      <c r="I2" s="4"/>
      <c r="J2" s="31" t="s">
        <v>601</v>
      </c>
      <c r="K2" s="4"/>
      <c r="L2" s="4"/>
      <c r="M2" s="4"/>
      <c r="N2" s="4" t="s">
        <v>601</v>
      </c>
    </row>
    <row r="3" spans="1:14" x14ac:dyDescent="0.25">
      <c r="A3" s="644" t="s">
        <v>602</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25">
      <c r="A4" s="644"/>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25">
      <c r="A5" s="644"/>
      <c r="B5" s="5">
        <v>3</v>
      </c>
      <c r="C5" s="6">
        <v>0.05</v>
      </c>
      <c r="D5" s="6">
        <v>0.05</v>
      </c>
      <c r="E5" s="6">
        <v>0.1</v>
      </c>
      <c r="F5" s="7">
        <f>(C5+D5+E5)</f>
        <v>0.2</v>
      </c>
      <c r="G5" s="32">
        <v>0.1</v>
      </c>
      <c r="H5" s="6">
        <v>0.1</v>
      </c>
      <c r="I5" s="6">
        <v>0.1</v>
      </c>
      <c r="J5" s="33">
        <f>(G5+H5+I5)</f>
        <v>0.30000000000000004</v>
      </c>
      <c r="K5" s="24"/>
      <c r="L5" s="5"/>
      <c r="M5" s="5"/>
      <c r="N5" s="5"/>
    </row>
    <row r="6" spans="1:14" x14ac:dyDescent="0.25">
      <c r="A6" s="644"/>
      <c r="B6" s="5">
        <v>4</v>
      </c>
      <c r="C6" s="6">
        <v>0.1</v>
      </c>
      <c r="D6" s="6">
        <v>0.1</v>
      </c>
      <c r="E6" s="6">
        <v>0.2</v>
      </c>
      <c r="F6" s="7">
        <f>(C6+D6+E6)</f>
        <v>0.4</v>
      </c>
      <c r="G6" s="32">
        <v>0</v>
      </c>
      <c r="H6" s="6">
        <v>0</v>
      </c>
      <c r="I6" s="6">
        <v>0.1</v>
      </c>
      <c r="J6" s="33">
        <f>(G6+H6+I6)</f>
        <v>0.1</v>
      </c>
      <c r="K6" s="24"/>
      <c r="L6" s="5"/>
      <c r="M6" s="5"/>
      <c r="N6" s="5"/>
    </row>
    <row r="7" spans="1:14" x14ac:dyDescent="0.25">
      <c r="A7" s="644"/>
      <c r="B7" s="5">
        <v>5</v>
      </c>
      <c r="C7" s="6">
        <v>0</v>
      </c>
      <c r="D7" s="6">
        <v>0</v>
      </c>
      <c r="E7" s="6">
        <v>0</v>
      </c>
      <c r="F7" s="7">
        <f>(C7+D7+E7)</f>
        <v>0</v>
      </c>
      <c r="G7" s="32">
        <v>0</v>
      </c>
      <c r="H7" s="6">
        <v>0</v>
      </c>
      <c r="I7" s="6">
        <v>0</v>
      </c>
      <c r="J7" s="33">
        <f>(G7+H7+I7)</f>
        <v>0</v>
      </c>
      <c r="K7" s="24"/>
      <c r="L7" s="5"/>
      <c r="M7" s="5"/>
      <c r="N7" s="5"/>
    </row>
    <row r="8" spans="1:14" x14ac:dyDescent="0.25">
      <c r="A8" s="644" t="s">
        <v>603</v>
      </c>
      <c r="B8" s="9">
        <v>6</v>
      </c>
      <c r="C8" s="10">
        <v>0.1</v>
      </c>
      <c r="D8" s="10">
        <v>0.1</v>
      </c>
      <c r="E8" s="10">
        <v>0.1</v>
      </c>
      <c r="F8" s="11">
        <f>C8+D8+E8</f>
        <v>0.30000000000000004</v>
      </c>
      <c r="G8" s="34"/>
      <c r="H8" s="9"/>
      <c r="I8" s="9"/>
      <c r="J8" s="35"/>
      <c r="K8" s="25"/>
      <c r="L8" s="9"/>
      <c r="M8" s="9"/>
      <c r="N8" s="9"/>
    </row>
    <row r="9" spans="1:14" x14ac:dyDescent="0.25">
      <c r="A9" s="644"/>
      <c r="B9" s="9">
        <v>7</v>
      </c>
      <c r="C9" s="9"/>
      <c r="D9" s="9"/>
      <c r="E9" s="9"/>
      <c r="F9" s="19"/>
      <c r="G9" s="36"/>
      <c r="H9" s="9"/>
      <c r="I9" s="9"/>
      <c r="J9" s="35"/>
      <c r="K9" s="25"/>
      <c r="L9" s="9"/>
      <c r="M9" s="9"/>
      <c r="N9" s="9"/>
    </row>
    <row r="10" spans="1:14" x14ac:dyDescent="0.25">
      <c r="A10" s="644"/>
      <c r="B10" s="9">
        <v>8</v>
      </c>
      <c r="C10" s="9"/>
      <c r="D10" s="9"/>
      <c r="E10" s="9"/>
      <c r="F10" s="19"/>
      <c r="G10" s="36"/>
      <c r="H10" s="9"/>
      <c r="I10" s="9"/>
      <c r="J10" s="35"/>
      <c r="K10" s="25"/>
      <c r="L10" s="9"/>
      <c r="M10" s="9"/>
      <c r="N10" s="9"/>
    </row>
    <row r="11" spans="1:14" x14ac:dyDescent="0.25">
      <c r="A11" s="644"/>
      <c r="B11" s="9">
        <v>9</v>
      </c>
      <c r="C11" s="9"/>
      <c r="D11" s="9"/>
      <c r="E11" s="9"/>
      <c r="F11" s="19"/>
      <c r="G11" s="36"/>
      <c r="H11" s="9"/>
      <c r="I11" s="9"/>
      <c r="J11" s="35"/>
      <c r="K11" s="25"/>
      <c r="L11" s="9"/>
      <c r="M11" s="9"/>
      <c r="N11" s="9"/>
    </row>
    <row r="12" spans="1:14" x14ac:dyDescent="0.25">
      <c r="A12" s="644" t="s">
        <v>604</v>
      </c>
      <c r="B12" s="14">
        <v>10</v>
      </c>
      <c r="C12" s="14"/>
      <c r="D12" s="14"/>
      <c r="E12" s="14"/>
      <c r="F12" s="20"/>
      <c r="G12" s="37"/>
      <c r="H12" s="14"/>
      <c r="I12" s="14"/>
      <c r="J12" s="38"/>
      <c r="K12" s="26"/>
      <c r="L12" s="14"/>
      <c r="M12" s="14"/>
      <c r="N12" s="14"/>
    </row>
    <row r="13" spans="1:14" x14ac:dyDescent="0.25">
      <c r="A13" s="644"/>
      <c r="B13" s="14">
        <v>11</v>
      </c>
      <c r="C13" s="14"/>
      <c r="D13" s="14"/>
      <c r="E13" s="14"/>
      <c r="F13" s="20"/>
      <c r="G13" s="37"/>
      <c r="H13" s="14"/>
      <c r="I13" s="14"/>
      <c r="J13" s="38"/>
      <c r="K13" s="26"/>
      <c r="L13" s="14"/>
      <c r="M13" s="14"/>
      <c r="N13" s="14"/>
    </row>
    <row r="14" spans="1:14" x14ac:dyDescent="0.25">
      <c r="A14" s="644"/>
      <c r="B14" s="14">
        <v>12</v>
      </c>
      <c r="C14" s="14"/>
      <c r="D14" s="14"/>
      <c r="E14" s="14"/>
      <c r="F14" s="20"/>
      <c r="G14" s="37"/>
      <c r="H14" s="14"/>
      <c r="I14" s="14"/>
      <c r="J14" s="38"/>
      <c r="K14" s="26"/>
      <c r="L14" s="14"/>
      <c r="M14" s="14"/>
      <c r="N14" s="14"/>
    </row>
    <row r="15" spans="1:14" x14ac:dyDescent="0.25">
      <c r="A15" s="644"/>
      <c r="B15" s="14">
        <v>13</v>
      </c>
      <c r="C15" s="14"/>
      <c r="D15" s="14"/>
      <c r="E15" s="14"/>
      <c r="F15" s="20"/>
      <c r="G15" s="37"/>
      <c r="H15" s="14"/>
      <c r="I15" s="14"/>
      <c r="J15" s="38"/>
      <c r="K15" s="26"/>
      <c r="L15" s="14"/>
      <c r="M15" s="14"/>
      <c r="N15" s="14"/>
    </row>
    <row r="16" spans="1:14" x14ac:dyDescent="0.25">
      <c r="A16" s="644" t="s">
        <v>605</v>
      </c>
      <c r="B16" s="15">
        <v>14</v>
      </c>
      <c r="C16" s="15"/>
      <c r="D16" s="15"/>
      <c r="E16" s="15"/>
      <c r="F16" s="21"/>
      <c r="G16" s="39"/>
      <c r="H16" s="15"/>
      <c r="I16" s="15"/>
      <c r="J16" s="40"/>
      <c r="K16" s="27"/>
      <c r="L16" s="15"/>
      <c r="M16" s="15"/>
      <c r="N16" s="15"/>
    </row>
    <row r="17" spans="1:14" x14ac:dyDescent="0.25">
      <c r="A17" s="644"/>
      <c r="B17" s="15">
        <v>15</v>
      </c>
      <c r="C17" s="15"/>
      <c r="D17" s="15"/>
      <c r="E17" s="15"/>
      <c r="F17" s="21"/>
      <c r="G17" s="39"/>
      <c r="H17" s="15"/>
      <c r="I17" s="15"/>
      <c r="J17" s="40"/>
      <c r="K17" s="27"/>
      <c r="L17" s="15"/>
      <c r="M17" s="15"/>
      <c r="N17" s="15"/>
    </row>
    <row r="18" spans="1:14" x14ac:dyDescent="0.25">
      <c r="A18" s="644"/>
      <c r="B18" s="15">
        <v>16</v>
      </c>
      <c r="C18" s="15"/>
      <c r="D18" s="15"/>
      <c r="E18" s="15"/>
      <c r="F18" s="21"/>
      <c r="G18" s="39"/>
      <c r="H18" s="15"/>
      <c r="I18" s="15"/>
      <c r="J18" s="40"/>
      <c r="K18" s="27"/>
      <c r="L18" s="15"/>
      <c r="M18" s="15"/>
      <c r="N18" s="15"/>
    </row>
    <row r="19" spans="1:14" x14ac:dyDescent="0.25">
      <c r="A19" s="644" t="s">
        <v>606</v>
      </c>
      <c r="B19" s="18">
        <v>17</v>
      </c>
      <c r="C19" s="18"/>
      <c r="D19" s="18"/>
      <c r="E19" s="18"/>
      <c r="F19" s="22"/>
      <c r="G19" s="41"/>
      <c r="H19" s="18"/>
      <c r="I19" s="18"/>
      <c r="J19" s="42"/>
      <c r="K19" s="28"/>
      <c r="L19" s="18"/>
      <c r="M19" s="18"/>
      <c r="N19" s="18"/>
    </row>
    <row r="20" spans="1:14" x14ac:dyDescent="0.25">
      <c r="A20" s="644"/>
      <c r="B20" s="18">
        <v>18</v>
      </c>
      <c r="C20" s="18"/>
      <c r="D20" s="18"/>
      <c r="E20" s="18"/>
      <c r="F20" s="22"/>
      <c r="G20" s="41"/>
      <c r="H20" s="18"/>
      <c r="I20" s="18"/>
      <c r="J20" s="42"/>
      <c r="K20" s="28"/>
      <c r="L20" s="18"/>
      <c r="M20" s="18"/>
      <c r="N20" s="18"/>
    </row>
    <row r="21" spans="1:14" x14ac:dyDescent="0.25">
      <c r="A21" s="644"/>
      <c r="B21" s="18">
        <v>19</v>
      </c>
      <c r="C21" s="18"/>
      <c r="D21" s="18"/>
      <c r="E21" s="18"/>
      <c r="F21" s="22"/>
      <c r="G21" s="41"/>
      <c r="H21" s="18"/>
      <c r="I21" s="18"/>
      <c r="J21" s="42"/>
      <c r="K21" s="28"/>
      <c r="L21" s="18"/>
      <c r="M21" s="18"/>
      <c r="N21" s="18"/>
    </row>
    <row r="22" spans="1:14" x14ac:dyDescent="0.25">
      <c r="A22" s="644"/>
      <c r="B22" s="18">
        <v>20</v>
      </c>
      <c r="C22" s="18"/>
      <c r="D22" s="18"/>
      <c r="E22" s="18"/>
      <c r="F22" s="22"/>
      <c r="G22" s="41"/>
      <c r="H22" s="18"/>
      <c r="I22" s="18"/>
      <c r="J22" s="42"/>
      <c r="K22" s="28"/>
      <c r="L22" s="18"/>
      <c r="M22" s="18"/>
      <c r="N22" s="18"/>
    </row>
    <row r="23" spans="1:14" x14ac:dyDescent="0.25">
      <c r="A23" s="644" t="s">
        <v>607</v>
      </c>
      <c r="B23" s="13">
        <v>21</v>
      </c>
      <c r="C23" s="13"/>
      <c r="D23" s="13"/>
      <c r="E23" s="13"/>
      <c r="F23" s="23"/>
      <c r="G23" s="43"/>
      <c r="H23" s="13"/>
      <c r="I23" s="13"/>
      <c r="J23" s="44"/>
      <c r="K23" s="29"/>
      <c r="L23" s="13"/>
      <c r="M23" s="13"/>
      <c r="N23" s="13"/>
    </row>
    <row r="24" spans="1:14" x14ac:dyDescent="0.25">
      <c r="A24" s="644"/>
      <c r="B24" s="13">
        <v>22</v>
      </c>
      <c r="C24" s="13"/>
      <c r="D24" s="13"/>
      <c r="E24" s="13"/>
      <c r="F24" s="23"/>
      <c r="G24" s="43"/>
      <c r="H24" s="13"/>
      <c r="I24" s="13"/>
      <c r="J24" s="44"/>
      <c r="K24" s="29"/>
      <c r="L24" s="13"/>
      <c r="M24" s="13"/>
      <c r="N24" s="13"/>
    </row>
    <row r="25" spans="1:14" x14ac:dyDescent="0.25">
      <c r="A25" s="644"/>
      <c r="B25" s="13">
        <v>23</v>
      </c>
      <c r="C25" s="13"/>
      <c r="D25" s="13"/>
      <c r="E25" s="13"/>
      <c r="F25" s="23"/>
      <c r="G25" s="43"/>
      <c r="H25" s="13"/>
      <c r="I25" s="13"/>
      <c r="J25" s="44"/>
      <c r="K25" s="29"/>
      <c r="L25" s="13"/>
      <c r="M25" s="13"/>
      <c r="N25" s="13"/>
    </row>
    <row r="26" spans="1:14" x14ac:dyDescent="0.25">
      <c r="A26" s="644"/>
      <c r="B26" s="13">
        <v>24</v>
      </c>
      <c r="C26" s="13"/>
      <c r="D26" s="13"/>
      <c r="E26" s="13"/>
      <c r="F26" s="23"/>
      <c r="G26" s="43"/>
      <c r="H26" s="13"/>
      <c r="I26" s="13"/>
      <c r="J26" s="44"/>
      <c r="K26" s="29"/>
      <c r="L26" s="13"/>
      <c r="M26" s="13"/>
      <c r="N26" s="13"/>
    </row>
    <row r="27" spans="1:14" x14ac:dyDescent="0.25">
      <c r="A27" s="644" t="s">
        <v>608</v>
      </c>
      <c r="B27" s="9">
        <v>25</v>
      </c>
      <c r="C27" s="9"/>
      <c r="D27" s="9"/>
      <c r="E27" s="9"/>
      <c r="F27" s="9"/>
      <c r="G27" s="9"/>
      <c r="H27" s="9"/>
      <c r="I27" s="9"/>
      <c r="J27" s="9"/>
      <c r="K27" s="9"/>
      <c r="L27" s="9"/>
      <c r="M27" s="9"/>
      <c r="N27" s="9"/>
    </row>
    <row r="28" spans="1:14" x14ac:dyDescent="0.25">
      <c r="A28" s="644"/>
      <c r="B28" s="9">
        <v>26</v>
      </c>
      <c r="C28" s="9"/>
      <c r="D28" s="9"/>
      <c r="E28" s="9"/>
      <c r="F28" s="9"/>
      <c r="G28" s="9"/>
      <c r="H28" s="9"/>
      <c r="I28" s="9"/>
      <c r="J28" s="9"/>
      <c r="K28" s="9"/>
      <c r="L28" s="9"/>
      <c r="M28" s="9"/>
      <c r="N28" s="9"/>
    </row>
    <row r="29" spans="1:14" x14ac:dyDescent="0.25">
      <c r="A29" s="644"/>
      <c r="B29" s="9">
        <v>27</v>
      </c>
      <c r="C29" s="9"/>
      <c r="D29" s="9"/>
      <c r="E29" s="9"/>
      <c r="F29" s="9"/>
      <c r="G29" s="9"/>
      <c r="H29" s="9"/>
      <c r="I29" s="9"/>
      <c r="J29" s="9"/>
      <c r="K29" s="9"/>
      <c r="L29" s="9"/>
      <c r="M29" s="9"/>
      <c r="N29" s="9"/>
    </row>
    <row r="30" spans="1:14" x14ac:dyDescent="0.25">
      <c r="A30" s="644"/>
      <c r="B30" s="9">
        <v>28</v>
      </c>
      <c r="C30" s="9"/>
      <c r="D30" s="9"/>
      <c r="E30" s="9"/>
      <c r="F30" s="9"/>
      <c r="G30" s="9"/>
      <c r="H30" s="9"/>
      <c r="I30" s="9"/>
      <c r="J30" s="9"/>
      <c r="K30" s="9"/>
      <c r="L30" s="9"/>
      <c r="M30" s="9"/>
      <c r="N30" s="9"/>
    </row>
    <row r="31" spans="1:14" x14ac:dyDescent="0.25">
      <c r="A31" s="644"/>
      <c r="B31" s="9">
        <v>29</v>
      </c>
      <c r="C31" s="9"/>
      <c r="D31" s="9"/>
      <c r="E31" s="9"/>
      <c r="F31" s="9"/>
      <c r="G31" s="9"/>
      <c r="H31" s="9"/>
      <c r="I31" s="9"/>
      <c r="J31" s="9"/>
      <c r="K31" s="9"/>
      <c r="L31" s="9"/>
      <c r="M31" s="9"/>
      <c r="N31" s="9"/>
    </row>
    <row r="32" spans="1:14" x14ac:dyDescent="0.25">
      <c r="A32" s="644" t="s">
        <v>609</v>
      </c>
      <c r="B32" s="16">
        <v>30</v>
      </c>
      <c r="C32" s="16"/>
      <c r="D32" s="16"/>
      <c r="E32" s="16"/>
      <c r="F32" s="16"/>
      <c r="G32" s="16"/>
      <c r="H32" s="16"/>
      <c r="I32" s="16"/>
      <c r="J32" s="16"/>
      <c r="K32" s="16"/>
      <c r="L32" s="16"/>
      <c r="M32" s="16"/>
      <c r="N32" s="16"/>
    </row>
    <row r="33" spans="1:14" x14ac:dyDescent="0.25">
      <c r="A33" s="644"/>
      <c r="B33" s="16">
        <v>31</v>
      </c>
      <c r="C33" s="16"/>
      <c r="D33" s="16"/>
      <c r="E33" s="16"/>
      <c r="F33" s="16"/>
      <c r="G33" s="16"/>
      <c r="H33" s="16"/>
      <c r="I33" s="16"/>
      <c r="J33" s="16"/>
      <c r="K33" s="16"/>
      <c r="L33" s="16"/>
      <c r="M33" s="16"/>
      <c r="N33" s="16"/>
    </row>
    <row r="34" spans="1:14" x14ac:dyDescent="0.25">
      <c r="A34" s="644"/>
      <c r="B34" s="16">
        <v>32</v>
      </c>
      <c r="C34" s="16"/>
      <c r="D34" s="16"/>
      <c r="E34" s="16"/>
      <c r="F34" s="16"/>
      <c r="G34" s="16"/>
      <c r="H34" s="16"/>
      <c r="I34" s="16"/>
      <c r="J34" s="16"/>
      <c r="K34" s="16"/>
      <c r="L34" s="16"/>
      <c r="M34" s="16"/>
      <c r="N34" s="16"/>
    </row>
    <row r="35" spans="1:14" x14ac:dyDescent="0.25">
      <c r="A35" s="644" t="s">
        <v>610</v>
      </c>
      <c r="B35" s="17">
        <v>33</v>
      </c>
      <c r="C35" s="14"/>
      <c r="D35" s="14"/>
      <c r="E35" s="14"/>
      <c r="F35" s="14"/>
      <c r="G35" s="14"/>
      <c r="H35" s="14"/>
      <c r="I35" s="14"/>
      <c r="J35" s="14"/>
      <c r="K35" s="14"/>
      <c r="L35" s="14"/>
      <c r="M35" s="14"/>
      <c r="N35" s="14"/>
    </row>
    <row r="36" spans="1:14" x14ac:dyDescent="0.25">
      <c r="A36" s="644"/>
      <c r="B36" s="14">
        <v>34</v>
      </c>
      <c r="C36" s="14"/>
      <c r="D36" s="14"/>
      <c r="E36" s="14"/>
      <c r="F36" s="14"/>
      <c r="G36" s="14"/>
      <c r="H36" s="14"/>
      <c r="I36" s="14"/>
      <c r="J36" s="14"/>
      <c r="K36" s="14"/>
      <c r="L36" s="14"/>
      <c r="M36" s="14"/>
      <c r="N36" s="14"/>
    </row>
    <row r="37" spans="1:14" x14ac:dyDescent="0.25">
      <c r="A37" s="644"/>
      <c r="B37" s="45">
        <v>35</v>
      </c>
      <c r="C37" s="14"/>
      <c r="D37" s="14"/>
      <c r="E37" s="14"/>
      <c r="F37" s="14"/>
      <c r="G37" s="14"/>
      <c r="H37" s="14"/>
      <c r="I37" s="14"/>
      <c r="J37" s="14"/>
      <c r="K37" s="14"/>
      <c r="L37" s="14"/>
      <c r="M37" s="14"/>
      <c r="N37" s="14"/>
    </row>
    <row r="38" spans="1:14" x14ac:dyDescent="0.25">
      <c r="A38" s="644" t="s">
        <v>611</v>
      </c>
      <c r="B38" s="8">
        <v>36</v>
      </c>
      <c r="C38" s="8"/>
      <c r="D38" s="8"/>
      <c r="E38" s="8"/>
      <c r="F38" s="8"/>
      <c r="G38" s="8"/>
      <c r="H38" s="8"/>
      <c r="I38" s="8"/>
      <c r="J38" s="8"/>
      <c r="K38" s="8"/>
      <c r="L38" s="8"/>
      <c r="M38" s="8"/>
      <c r="N38" s="8"/>
    </row>
    <row r="39" spans="1:14" x14ac:dyDescent="0.25">
      <c r="A39" s="644"/>
      <c r="B39" s="8">
        <v>37</v>
      </c>
      <c r="C39" s="8"/>
      <c r="D39" s="8"/>
      <c r="E39" s="8"/>
      <c r="F39" s="8"/>
      <c r="G39" s="8"/>
      <c r="H39" s="8"/>
      <c r="I39" s="8"/>
      <c r="J39" s="8"/>
      <c r="K39" s="8"/>
      <c r="L39" s="8"/>
      <c r="M39" s="8"/>
      <c r="N39" s="8"/>
    </row>
    <row r="40" spans="1:14" x14ac:dyDescent="0.25">
      <c r="A40" s="644"/>
      <c r="B40" s="8">
        <v>38</v>
      </c>
      <c r="C40" s="8"/>
      <c r="D40" s="8"/>
      <c r="E40" s="8"/>
      <c r="F40" s="8"/>
      <c r="G40" s="8"/>
      <c r="H40" s="8"/>
      <c r="I40" s="8"/>
      <c r="J40" s="8"/>
      <c r="K40" s="8"/>
      <c r="L40" s="8"/>
      <c r="M40" s="8"/>
      <c r="N40" s="8"/>
    </row>
    <row r="41" spans="1:14" x14ac:dyDescent="0.25">
      <c r="A41" s="651" t="s">
        <v>612</v>
      </c>
      <c r="B41" s="46">
        <v>39</v>
      </c>
      <c r="C41" s="47"/>
      <c r="D41" s="47"/>
      <c r="E41" s="47"/>
      <c r="F41" s="47"/>
      <c r="G41" s="47"/>
      <c r="H41" s="47"/>
      <c r="I41" s="47"/>
      <c r="J41" s="47"/>
      <c r="K41" s="47"/>
      <c r="L41" s="47"/>
      <c r="M41" s="47"/>
      <c r="N41" s="47"/>
    </row>
    <row r="42" spans="1:14" x14ac:dyDescent="0.25">
      <c r="A42" s="651"/>
      <c r="B42" s="47">
        <v>40</v>
      </c>
      <c r="C42" s="47"/>
      <c r="D42" s="47"/>
      <c r="E42" s="47"/>
      <c r="F42" s="47"/>
      <c r="G42" s="47"/>
      <c r="H42" s="47"/>
      <c r="I42" s="47"/>
      <c r="J42" s="47"/>
      <c r="K42" s="47"/>
      <c r="L42" s="47"/>
      <c r="M42" s="47"/>
      <c r="N42" s="47"/>
    </row>
    <row r="43" spans="1:14" x14ac:dyDescent="0.25">
      <c r="A43" s="651"/>
      <c r="B43" s="47">
        <v>41</v>
      </c>
      <c r="C43" s="47"/>
      <c r="D43" s="47"/>
      <c r="E43" s="47"/>
      <c r="F43" s="47"/>
      <c r="G43" s="47"/>
      <c r="H43" s="47"/>
      <c r="I43" s="47"/>
      <c r="J43" s="47"/>
      <c r="K43" s="47"/>
      <c r="L43" s="47"/>
      <c r="M43" s="47"/>
      <c r="N43" s="47"/>
    </row>
    <row r="44" spans="1:14" x14ac:dyDescent="0.25">
      <c r="A44" s="651"/>
      <c r="B44" s="48">
        <v>42</v>
      </c>
      <c r="C44" s="47"/>
      <c r="D44" s="47"/>
      <c r="E44" s="47"/>
      <c r="F44" s="47"/>
      <c r="G44" s="47"/>
      <c r="H44" s="47"/>
      <c r="I44" s="47"/>
      <c r="J44" s="47"/>
      <c r="K44" s="47"/>
      <c r="L44" s="47"/>
      <c r="M44" s="47"/>
      <c r="N44" s="47"/>
    </row>
    <row r="45" spans="1:14" x14ac:dyDescent="0.25">
      <c r="A45" s="650" t="s">
        <v>613</v>
      </c>
      <c r="B45" s="12">
        <v>43</v>
      </c>
      <c r="C45" s="12"/>
      <c r="D45" s="12"/>
      <c r="E45" s="12"/>
      <c r="F45" s="12"/>
      <c r="G45" s="12"/>
      <c r="H45" s="12"/>
      <c r="I45" s="12"/>
      <c r="J45" s="12"/>
      <c r="K45" s="12"/>
      <c r="L45" s="12"/>
      <c r="M45" s="12"/>
      <c r="N45" s="12"/>
    </row>
    <row r="46" spans="1:14" x14ac:dyDescent="0.25">
      <c r="A46" s="650"/>
      <c r="B46" s="12">
        <v>44</v>
      </c>
      <c r="C46" s="12"/>
      <c r="D46" s="12"/>
      <c r="E46" s="12"/>
      <c r="F46" s="12"/>
      <c r="G46" s="12"/>
      <c r="H46" s="12"/>
      <c r="I46" s="12"/>
      <c r="J46" s="12"/>
      <c r="K46" s="12"/>
      <c r="L46" s="12"/>
      <c r="M46" s="12"/>
      <c r="N46" s="12"/>
    </row>
  </sheetData>
  <mergeCells count="15">
    <mergeCell ref="A45:A46"/>
    <mergeCell ref="A27:A31"/>
    <mergeCell ref="A32:A34"/>
    <mergeCell ref="A35:A37"/>
    <mergeCell ref="A38:A40"/>
    <mergeCell ref="A41:A44"/>
    <mergeCell ref="A23:A26"/>
    <mergeCell ref="K1:N1"/>
    <mergeCell ref="A3:A7"/>
    <mergeCell ref="A8:A11"/>
    <mergeCell ref="A12:A15"/>
    <mergeCell ref="A16:A18"/>
    <mergeCell ref="A19:A22"/>
    <mergeCell ref="C1:F1"/>
    <mergeCell ref="G1:J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85546875" defaultRowHeight="15" x14ac:dyDescent="0.25"/>
  <cols>
    <col min="1" max="1" width="38.42578125" style="50" customWidth="1"/>
    <col min="2" max="2" width="15.42578125" style="50" customWidth="1"/>
    <col min="3" max="3" width="16.28515625" style="50" customWidth="1"/>
    <col min="4" max="6" width="7" style="50" customWidth="1"/>
    <col min="7" max="15" width="7.7109375" style="50" customWidth="1"/>
    <col min="16" max="16" width="13.28515625" style="50" customWidth="1"/>
    <col min="17" max="17" width="10.85546875" style="50"/>
    <col min="18" max="18" width="7.42578125" style="50" customWidth="1"/>
    <col min="19" max="20" width="10.85546875" style="50"/>
    <col min="21" max="21" width="13" style="50" customWidth="1"/>
    <col min="22" max="22" width="7.85546875" style="50" customWidth="1"/>
    <col min="23" max="28" width="12.140625" style="50" customWidth="1"/>
    <col min="29" max="29" width="6.28515625" style="50" bestFit="1" customWidth="1"/>
    <col min="30" max="30" width="22.85546875" style="50" customWidth="1"/>
    <col min="31" max="31" width="18.42578125" style="50" bestFit="1" customWidth="1"/>
    <col min="32" max="32" width="8.42578125" style="50" customWidth="1"/>
    <col min="33" max="33" width="18.42578125" style="50" bestFit="1" customWidth="1"/>
    <col min="34" max="34" width="5.7109375" style="50" customWidth="1"/>
    <col min="35" max="35" width="18.42578125" style="50" bestFit="1" customWidth="1"/>
    <col min="36" max="36" width="4.7109375" style="50" customWidth="1"/>
    <col min="37" max="37" width="23" style="50" bestFit="1" customWidth="1"/>
    <col min="38" max="38" width="10.85546875" style="50"/>
    <col min="39" max="39" width="18.42578125" style="50" bestFit="1" customWidth="1"/>
    <col min="40" max="40" width="16.140625" style="50" customWidth="1"/>
    <col min="41" max="16384" width="10.85546875" style="50"/>
  </cols>
  <sheetData>
    <row r="1" spans="1:28" ht="32.25" customHeight="1" x14ac:dyDescent="0.25">
      <c r="A1" s="492"/>
      <c r="B1" s="466" t="s">
        <v>0</v>
      </c>
      <c r="C1" s="467"/>
      <c r="D1" s="467"/>
      <c r="E1" s="467"/>
      <c r="F1" s="467"/>
      <c r="G1" s="467"/>
      <c r="H1" s="467"/>
      <c r="I1" s="467"/>
      <c r="J1" s="467"/>
      <c r="K1" s="467"/>
      <c r="L1" s="467"/>
      <c r="M1" s="467"/>
      <c r="N1" s="467"/>
      <c r="O1" s="467"/>
      <c r="P1" s="467"/>
      <c r="Q1" s="467"/>
      <c r="R1" s="467"/>
      <c r="S1" s="467"/>
      <c r="T1" s="467"/>
      <c r="U1" s="467"/>
      <c r="V1" s="467"/>
      <c r="W1" s="467"/>
      <c r="X1" s="467"/>
      <c r="Y1" s="468"/>
      <c r="Z1" s="463" t="s">
        <v>87</v>
      </c>
      <c r="AA1" s="464"/>
      <c r="AB1" s="465"/>
    </row>
    <row r="2" spans="1:28" ht="30.75" customHeight="1" x14ac:dyDescent="0.25">
      <c r="A2" s="493"/>
      <c r="B2" s="481" t="s">
        <v>2</v>
      </c>
      <c r="C2" s="482"/>
      <c r="D2" s="482"/>
      <c r="E2" s="482"/>
      <c r="F2" s="482"/>
      <c r="G2" s="482"/>
      <c r="H2" s="482"/>
      <c r="I2" s="482"/>
      <c r="J2" s="482"/>
      <c r="K2" s="482"/>
      <c r="L2" s="482"/>
      <c r="M2" s="482"/>
      <c r="N2" s="482"/>
      <c r="O2" s="482"/>
      <c r="P2" s="482"/>
      <c r="Q2" s="482"/>
      <c r="R2" s="482"/>
      <c r="S2" s="482"/>
      <c r="T2" s="482"/>
      <c r="U2" s="482"/>
      <c r="V2" s="482"/>
      <c r="W2" s="482"/>
      <c r="X2" s="482"/>
      <c r="Y2" s="483"/>
      <c r="Z2" s="469" t="s">
        <v>88</v>
      </c>
      <c r="AA2" s="470"/>
      <c r="AB2" s="471"/>
    </row>
    <row r="3" spans="1:28" ht="24" customHeight="1" x14ac:dyDescent="0.25">
      <c r="A3" s="493"/>
      <c r="B3" s="374" t="s">
        <v>4</v>
      </c>
      <c r="C3" s="375"/>
      <c r="D3" s="375"/>
      <c r="E3" s="375"/>
      <c r="F3" s="375"/>
      <c r="G3" s="375"/>
      <c r="H3" s="375"/>
      <c r="I3" s="375"/>
      <c r="J3" s="375"/>
      <c r="K3" s="375"/>
      <c r="L3" s="375"/>
      <c r="M3" s="375"/>
      <c r="N3" s="375"/>
      <c r="O3" s="375"/>
      <c r="P3" s="375"/>
      <c r="Q3" s="375"/>
      <c r="R3" s="375"/>
      <c r="S3" s="375"/>
      <c r="T3" s="375"/>
      <c r="U3" s="375"/>
      <c r="V3" s="375"/>
      <c r="W3" s="375"/>
      <c r="X3" s="375"/>
      <c r="Y3" s="376"/>
      <c r="Z3" s="469" t="s">
        <v>89</v>
      </c>
      <c r="AA3" s="470"/>
      <c r="AB3" s="471"/>
    </row>
    <row r="4" spans="1:28" ht="15.75" customHeight="1" thickBot="1" x14ac:dyDescent="0.3">
      <c r="A4" s="494"/>
      <c r="B4" s="377"/>
      <c r="C4" s="378"/>
      <c r="D4" s="378"/>
      <c r="E4" s="378"/>
      <c r="F4" s="378"/>
      <c r="G4" s="378"/>
      <c r="H4" s="378"/>
      <c r="I4" s="378"/>
      <c r="J4" s="378"/>
      <c r="K4" s="378"/>
      <c r="L4" s="378"/>
      <c r="M4" s="378"/>
      <c r="N4" s="378"/>
      <c r="O4" s="378"/>
      <c r="P4" s="378"/>
      <c r="Q4" s="378"/>
      <c r="R4" s="378"/>
      <c r="S4" s="378"/>
      <c r="T4" s="378"/>
      <c r="U4" s="378"/>
      <c r="V4" s="378"/>
      <c r="W4" s="378"/>
      <c r="X4" s="378"/>
      <c r="Y4" s="379"/>
      <c r="Z4" s="495" t="s">
        <v>6</v>
      </c>
      <c r="AA4" s="496"/>
      <c r="AB4" s="497"/>
    </row>
    <row r="5" spans="1:28"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25">
      <c r="A7" s="362" t="s">
        <v>15</v>
      </c>
      <c r="B7" s="363"/>
      <c r="C7" s="371"/>
      <c r="D7" s="372"/>
      <c r="E7" s="372"/>
      <c r="F7" s="372"/>
      <c r="G7" s="372"/>
      <c r="H7" s="372"/>
      <c r="I7" s="372"/>
      <c r="J7" s="372"/>
      <c r="K7" s="373"/>
      <c r="L7" s="62"/>
      <c r="M7" s="63"/>
      <c r="N7" s="63"/>
      <c r="O7" s="63"/>
      <c r="P7" s="63"/>
      <c r="Q7" s="64"/>
      <c r="R7" s="473" t="s">
        <v>9</v>
      </c>
      <c r="S7" s="498"/>
      <c r="T7" s="474"/>
      <c r="U7" s="472" t="s">
        <v>90</v>
      </c>
      <c r="V7" s="418"/>
      <c r="W7" s="473" t="s">
        <v>10</v>
      </c>
      <c r="X7" s="474"/>
      <c r="Y7" s="432" t="s">
        <v>11</v>
      </c>
      <c r="Z7" s="433"/>
      <c r="AA7" s="423"/>
      <c r="AB7" s="424"/>
    </row>
    <row r="8" spans="1:28" ht="15" customHeight="1" x14ac:dyDescent="0.25">
      <c r="A8" s="364"/>
      <c r="B8" s="365"/>
      <c r="C8" s="374"/>
      <c r="D8" s="375"/>
      <c r="E8" s="375"/>
      <c r="F8" s="375"/>
      <c r="G8" s="375"/>
      <c r="H8" s="375"/>
      <c r="I8" s="375"/>
      <c r="J8" s="375"/>
      <c r="K8" s="376"/>
      <c r="L8" s="62"/>
      <c r="M8" s="63"/>
      <c r="N8" s="63"/>
      <c r="O8" s="63"/>
      <c r="P8" s="63"/>
      <c r="Q8" s="64"/>
      <c r="R8" s="434"/>
      <c r="S8" s="435"/>
      <c r="T8" s="436"/>
      <c r="U8" s="419"/>
      <c r="V8" s="420"/>
      <c r="W8" s="434"/>
      <c r="X8" s="436"/>
      <c r="Y8" s="425" t="s">
        <v>12</v>
      </c>
      <c r="Z8" s="426"/>
      <c r="AA8" s="356"/>
      <c r="AB8" s="357"/>
    </row>
    <row r="9" spans="1:28" ht="15" customHeight="1" thickBot="1" x14ac:dyDescent="0.3">
      <c r="A9" s="366"/>
      <c r="B9" s="367"/>
      <c r="C9" s="377"/>
      <c r="D9" s="378"/>
      <c r="E9" s="378"/>
      <c r="F9" s="378"/>
      <c r="G9" s="378"/>
      <c r="H9" s="378"/>
      <c r="I9" s="378"/>
      <c r="J9" s="378"/>
      <c r="K9" s="379"/>
      <c r="L9" s="62"/>
      <c r="M9" s="63"/>
      <c r="N9" s="63"/>
      <c r="O9" s="63"/>
      <c r="P9" s="63"/>
      <c r="Q9" s="64"/>
      <c r="R9" s="351"/>
      <c r="S9" s="352"/>
      <c r="T9" s="353"/>
      <c r="U9" s="421"/>
      <c r="V9" s="422"/>
      <c r="W9" s="351"/>
      <c r="X9" s="353"/>
      <c r="Y9" s="358" t="s">
        <v>13</v>
      </c>
      <c r="Z9" s="359"/>
      <c r="AA9" s="360"/>
      <c r="AB9" s="361"/>
    </row>
    <row r="10" spans="1:28" ht="9" customHeight="1" thickBot="1" x14ac:dyDescent="0.3">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
      <c r="A11" s="341" t="s">
        <v>17</v>
      </c>
      <c r="B11" s="342"/>
      <c r="C11" s="380"/>
      <c r="D11" s="381"/>
      <c r="E11" s="381"/>
      <c r="F11" s="381"/>
      <c r="G11" s="381"/>
      <c r="H11" s="381"/>
      <c r="I11" s="381"/>
      <c r="J11" s="381"/>
      <c r="K11" s="382"/>
      <c r="L11" s="72"/>
      <c r="M11" s="348" t="s">
        <v>19</v>
      </c>
      <c r="N11" s="349"/>
      <c r="O11" s="349"/>
      <c r="P11" s="349"/>
      <c r="Q11" s="350"/>
      <c r="R11" s="383"/>
      <c r="S11" s="384"/>
      <c r="T11" s="384"/>
      <c r="U11" s="384"/>
      <c r="V11" s="385"/>
      <c r="W11" s="348" t="s">
        <v>21</v>
      </c>
      <c r="X11" s="350"/>
      <c r="Y11" s="429"/>
      <c r="Z11" s="430"/>
      <c r="AA11" s="430"/>
      <c r="AB11" s="431"/>
    </row>
    <row r="12" spans="1:28" ht="9" customHeight="1" thickBot="1" x14ac:dyDescent="0.3">
      <c r="A12" s="59"/>
      <c r="B12" s="54"/>
      <c r="C12" s="303"/>
      <c r="D12" s="303"/>
      <c r="E12" s="303"/>
      <c r="F12" s="303"/>
      <c r="G12" s="303"/>
      <c r="H12" s="303"/>
      <c r="I12" s="303"/>
      <c r="J12" s="303"/>
      <c r="K12" s="303"/>
      <c r="L12" s="303"/>
      <c r="M12" s="303"/>
      <c r="N12" s="303"/>
      <c r="O12" s="303"/>
      <c r="P12" s="303"/>
      <c r="Q12" s="303"/>
      <c r="R12" s="303"/>
      <c r="S12" s="303"/>
      <c r="T12" s="303"/>
      <c r="U12" s="303"/>
      <c r="V12" s="303"/>
      <c r="W12" s="303"/>
      <c r="X12" s="303"/>
      <c r="Y12" s="303"/>
      <c r="Z12" s="303"/>
      <c r="AA12" s="73"/>
      <c r="AB12" s="74"/>
    </row>
    <row r="13" spans="1:28" s="76" customFormat="1" ht="37.5" customHeight="1" thickBot="1" x14ac:dyDescent="0.3">
      <c r="A13" s="341" t="s">
        <v>23</v>
      </c>
      <c r="B13" s="342"/>
      <c r="C13" s="343"/>
      <c r="D13" s="344"/>
      <c r="E13" s="344"/>
      <c r="F13" s="344"/>
      <c r="G13" s="344"/>
      <c r="H13" s="344"/>
      <c r="I13" s="344"/>
      <c r="J13" s="344"/>
      <c r="K13" s="344"/>
      <c r="L13" s="344"/>
      <c r="M13" s="344"/>
      <c r="N13" s="344"/>
      <c r="O13" s="344"/>
      <c r="P13" s="344"/>
      <c r="Q13" s="345"/>
      <c r="R13" s="54"/>
      <c r="S13" s="437" t="s">
        <v>91</v>
      </c>
      <c r="T13" s="437"/>
      <c r="U13" s="75"/>
      <c r="V13" s="508" t="s">
        <v>26</v>
      </c>
      <c r="W13" s="437"/>
      <c r="X13" s="437"/>
      <c r="Y13" s="437"/>
      <c r="Z13" s="54"/>
      <c r="AA13" s="346"/>
      <c r="AB13" s="347"/>
    </row>
    <row r="14" spans="1:28" ht="16.5" customHeight="1" thickBot="1" x14ac:dyDescent="0.3">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
      <c r="A15" s="362" t="s">
        <v>7</v>
      </c>
      <c r="B15" s="363"/>
      <c r="C15" s="490" t="s">
        <v>92</v>
      </c>
      <c r="D15" s="80"/>
      <c r="E15" s="80"/>
      <c r="F15" s="80"/>
      <c r="G15" s="80"/>
      <c r="H15" s="80"/>
      <c r="I15" s="80"/>
      <c r="J15" s="70"/>
      <c r="K15" s="81"/>
      <c r="L15" s="70"/>
      <c r="M15" s="60"/>
      <c r="N15" s="60"/>
      <c r="O15" s="60"/>
      <c r="P15" s="60"/>
      <c r="Q15" s="509" t="s">
        <v>27</v>
      </c>
      <c r="R15" s="510"/>
      <c r="S15" s="510"/>
      <c r="T15" s="510"/>
      <c r="U15" s="510"/>
      <c r="V15" s="510"/>
      <c r="W15" s="510"/>
      <c r="X15" s="510"/>
      <c r="Y15" s="510"/>
      <c r="Z15" s="510"/>
      <c r="AA15" s="510"/>
      <c r="AB15" s="511"/>
    </row>
    <row r="16" spans="1:28" ht="35.25" customHeight="1" thickBot="1" x14ac:dyDescent="0.3">
      <c r="A16" s="366"/>
      <c r="B16" s="367"/>
      <c r="C16" s="491"/>
      <c r="D16" s="80"/>
      <c r="E16" s="80"/>
      <c r="F16" s="80"/>
      <c r="G16" s="80"/>
      <c r="H16" s="80"/>
      <c r="I16" s="80"/>
      <c r="J16" s="70"/>
      <c r="K16" s="70"/>
      <c r="L16" s="70"/>
      <c r="M16" s="60"/>
      <c r="N16" s="60"/>
      <c r="O16" s="60"/>
      <c r="P16" s="60"/>
      <c r="Q16" s="449" t="s">
        <v>93</v>
      </c>
      <c r="R16" s="450"/>
      <c r="S16" s="450"/>
      <c r="T16" s="450"/>
      <c r="U16" s="450"/>
      <c r="V16" s="451"/>
      <c r="W16" s="452" t="s">
        <v>94</v>
      </c>
      <c r="X16" s="450"/>
      <c r="Y16" s="450"/>
      <c r="Z16" s="450"/>
      <c r="AA16" s="450"/>
      <c r="AB16" s="453"/>
    </row>
    <row r="17" spans="1:39" ht="27" customHeight="1" x14ac:dyDescent="0.25">
      <c r="A17" s="82"/>
      <c r="B17" s="60"/>
      <c r="C17" s="60"/>
      <c r="D17" s="80"/>
      <c r="E17" s="80"/>
      <c r="F17" s="80"/>
      <c r="G17" s="80"/>
      <c r="H17" s="80"/>
      <c r="I17" s="80"/>
      <c r="J17" s="80"/>
      <c r="K17" s="80"/>
      <c r="L17" s="80"/>
      <c r="M17" s="60"/>
      <c r="N17" s="60"/>
      <c r="O17" s="60"/>
      <c r="P17" s="60"/>
      <c r="Q17" s="459" t="s">
        <v>95</v>
      </c>
      <c r="R17" s="460"/>
      <c r="S17" s="455"/>
      <c r="T17" s="446" t="s">
        <v>96</v>
      </c>
      <c r="U17" s="447"/>
      <c r="V17" s="448"/>
      <c r="W17" s="454" t="s">
        <v>95</v>
      </c>
      <c r="X17" s="455"/>
      <c r="Y17" s="454" t="s">
        <v>97</v>
      </c>
      <c r="Z17" s="455"/>
      <c r="AA17" s="446" t="s">
        <v>98</v>
      </c>
      <c r="AB17" s="517"/>
      <c r="AC17" s="83"/>
      <c r="AD17" s="83"/>
    </row>
    <row r="18" spans="1:39" ht="27" customHeight="1" x14ac:dyDescent="0.25">
      <c r="A18" s="82"/>
      <c r="B18" s="60"/>
      <c r="C18" s="60"/>
      <c r="D18" s="80"/>
      <c r="E18" s="80"/>
      <c r="F18" s="80"/>
      <c r="G18" s="80"/>
      <c r="H18" s="80"/>
      <c r="I18" s="80"/>
      <c r="J18" s="80"/>
      <c r="K18" s="80"/>
      <c r="L18" s="80"/>
      <c r="M18" s="60"/>
      <c r="N18" s="60"/>
      <c r="O18" s="60"/>
      <c r="P18" s="60"/>
      <c r="Q18" s="163"/>
      <c r="R18" s="164"/>
      <c r="S18" s="165"/>
      <c r="T18" s="446"/>
      <c r="U18" s="447"/>
      <c r="V18" s="448"/>
      <c r="W18" s="142"/>
      <c r="X18" s="143"/>
      <c r="Y18" s="142"/>
      <c r="Z18" s="143"/>
      <c r="AA18" s="144"/>
      <c r="AB18" s="145"/>
      <c r="AC18" s="83"/>
      <c r="AD18" s="83"/>
    </row>
    <row r="19" spans="1:39" ht="18" customHeight="1" thickBot="1" x14ac:dyDescent="0.3">
      <c r="A19" s="59"/>
      <c r="B19" s="54"/>
      <c r="C19" s="80"/>
      <c r="D19" s="80"/>
      <c r="E19" s="80"/>
      <c r="F19" s="80"/>
      <c r="G19" s="84"/>
      <c r="H19" s="84"/>
      <c r="I19" s="84"/>
      <c r="J19" s="84"/>
      <c r="K19" s="84"/>
      <c r="L19" s="84"/>
      <c r="M19" s="80"/>
      <c r="N19" s="80"/>
      <c r="O19" s="80"/>
      <c r="P19" s="80"/>
      <c r="Q19" s="456"/>
      <c r="R19" s="457"/>
      <c r="S19" s="458"/>
      <c r="T19" s="505"/>
      <c r="U19" s="457"/>
      <c r="V19" s="458"/>
      <c r="W19" s="512"/>
      <c r="X19" s="513"/>
      <c r="Y19" s="515"/>
      <c r="Z19" s="516"/>
      <c r="AA19" s="461"/>
      <c r="AB19" s="462"/>
      <c r="AC19" s="3"/>
      <c r="AD19" s="3"/>
    </row>
    <row r="20" spans="1:39" ht="7.5" customHeight="1" thickBot="1" x14ac:dyDescent="0.3">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25">
      <c r="A21" s="404" t="s">
        <v>47</v>
      </c>
      <c r="B21" s="405"/>
      <c r="C21" s="406"/>
      <c r="D21" s="406"/>
      <c r="E21" s="406"/>
      <c r="F21" s="406"/>
      <c r="G21" s="406"/>
      <c r="H21" s="406"/>
      <c r="I21" s="406"/>
      <c r="J21" s="406"/>
      <c r="K21" s="406"/>
      <c r="L21" s="406"/>
      <c r="M21" s="406"/>
      <c r="N21" s="406"/>
      <c r="O21" s="406"/>
      <c r="P21" s="406"/>
      <c r="Q21" s="406"/>
      <c r="R21" s="406"/>
      <c r="S21" s="406"/>
      <c r="T21" s="406"/>
      <c r="U21" s="406"/>
      <c r="V21" s="406"/>
      <c r="W21" s="406"/>
      <c r="X21" s="406"/>
      <c r="Y21" s="406"/>
      <c r="Z21" s="406"/>
      <c r="AA21" s="406"/>
      <c r="AB21" s="407"/>
    </row>
    <row r="22" spans="1:39" ht="15" customHeight="1" x14ac:dyDescent="0.25">
      <c r="A22" s="386" t="s">
        <v>48</v>
      </c>
      <c r="B22" s="388" t="s">
        <v>49</v>
      </c>
      <c r="C22" s="389"/>
      <c r="D22" s="312" t="s">
        <v>99</v>
      </c>
      <c r="E22" s="313"/>
      <c r="F22" s="313"/>
      <c r="G22" s="313"/>
      <c r="H22" s="313"/>
      <c r="I22" s="313"/>
      <c r="J22" s="313"/>
      <c r="K22" s="313"/>
      <c r="L22" s="313"/>
      <c r="M22" s="313"/>
      <c r="N22" s="313"/>
      <c r="O22" s="315"/>
      <c r="P22" s="335" t="s">
        <v>41</v>
      </c>
      <c r="Q22" s="335" t="s">
        <v>51</v>
      </c>
      <c r="R22" s="335"/>
      <c r="S22" s="335"/>
      <c r="T22" s="335"/>
      <c r="U22" s="335"/>
      <c r="V22" s="335"/>
      <c r="W22" s="335"/>
      <c r="X22" s="335"/>
      <c r="Y22" s="335"/>
      <c r="Z22" s="335"/>
      <c r="AA22" s="335"/>
      <c r="AB22" s="337"/>
    </row>
    <row r="23" spans="1:39" ht="27" customHeight="1" x14ac:dyDescent="0.25">
      <c r="A23" s="387"/>
      <c r="B23" s="390"/>
      <c r="C23" s="391"/>
      <c r="D23" s="88" t="s">
        <v>30</v>
      </c>
      <c r="E23" s="88" t="s">
        <v>31</v>
      </c>
      <c r="F23" s="88" t="s">
        <v>32</v>
      </c>
      <c r="G23" s="88" t="s">
        <v>33</v>
      </c>
      <c r="H23" s="88" t="s">
        <v>8</v>
      </c>
      <c r="I23" s="88" t="s">
        <v>34</v>
      </c>
      <c r="J23" s="88" t="s">
        <v>35</v>
      </c>
      <c r="K23" s="88" t="s">
        <v>36</v>
      </c>
      <c r="L23" s="88" t="s">
        <v>37</v>
      </c>
      <c r="M23" s="88" t="s">
        <v>38</v>
      </c>
      <c r="N23" s="88" t="s">
        <v>39</v>
      </c>
      <c r="O23" s="88" t="s">
        <v>40</v>
      </c>
      <c r="P23" s="315"/>
      <c r="Q23" s="335"/>
      <c r="R23" s="335"/>
      <c r="S23" s="335"/>
      <c r="T23" s="335"/>
      <c r="U23" s="335"/>
      <c r="V23" s="335"/>
      <c r="W23" s="335"/>
      <c r="X23" s="335"/>
      <c r="Y23" s="335"/>
      <c r="Z23" s="335"/>
      <c r="AA23" s="335"/>
      <c r="AB23" s="337"/>
    </row>
    <row r="24" spans="1:39" ht="42" customHeight="1" thickBot="1" x14ac:dyDescent="0.3">
      <c r="A24" s="85"/>
      <c r="B24" s="331"/>
      <c r="C24" s="332"/>
      <c r="D24" s="89"/>
      <c r="E24" s="89"/>
      <c r="F24" s="89"/>
      <c r="G24" s="89"/>
      <c r="H24" s="89"/>
      <c r="I24" s="89"/>
      <c r="J24" s="89"/>
      <c r="K24" s="89"/>
      <c r="L24" s="89"/>
      <c r="M24" s="89"/>
      <c r="N24" s="89"/>
      <c r="O24" s="89"/>
      <c r="P24" s="86">
        <f>SUM(D24:O24)</f>
        <v>0</v>
      </c>
      <c r="Q24" s="333" t="s">
        <v>100</v>
      </c>
      <c r="R24" s="333"/>
      <c r="S24" s="333"/>
      <c r="T24" s="333"/>
      <c r="U24" s="333"/>
      <c r="V24" s="333"/>
      <c r="W24" s="333"/>
      <c r="X24" s="333"/>
      <c r="Y24" s="333"/>
      <c r="Z24" s="333"/>
      <c r="AA24" s="333"/>
      <c r="AB24" s="334"/>
    </row>
    <row r="25" spans="1:39" ht="21.95" customHeight="1" x14ac:dyDescent="0.25">
      <c r="A25" s="338" t="s">
        <v>52</v>
      </c>
      <c r="B25" s="339"/>
      <c r="C25" s="339"/>
      <c r="D25" s="339"/>
      <c r="E25" s="339"/>
      <c r="F25" s="339"/>
      <c r="G25" s="339"/>
      <c r="H25" s="339"/>
      <c r="I25" s="339"/>
      <c r="J25" s="339"/>
      <c r="K25" s="339"/>
      <c r="L25" s="339"/>
      <c r="M25" s="339"/>
      <c r="N25" s="339"/>
      <c r="O25" s="339"/>
      <c r="P25" s="339"/>
      <c r="Q25" s="339"/>
      <c r="R25" s="339"/>
      <c r="S25" s="339"/>
      <c r="T25" s="339"/>
      <c r="U25" s="339"/>
      <c r="V25" s="339"/>
      <c r="W25" s="339"/>
      <c r="X25" s="339"/>
      <c r="Y25" s="339"/>
      <c r="Z25" s="339"/>
      <c r="AA25" s="339"/>
      <c r="AB25" s="340"/>
    </row>
    <row r="26" spans="1:39" ht="23.1" customHeight="1" x14ac:dyDescent="0.25">
      <c r="A26" s="305" t="s">
        <v>53</v>
      </c>
      <c r="B26" s="335" t="s">
        <v>54</v>
      </c>
      <c r="C26" s="335" t="s">
        <v>49</v>
      </c>
      <c r="D26" s="335" t="s">
        <v>55</v>
      </c>
      <c r="E26" s="335"/>
      <c r="F26" s="335"/>
      <c r="G26" s="335"/>
      <c r="H26" s="335"/>
      <c r="I26" s="335"/>
      <c r="J26" s="335"/>
      <c r="K26" s="335"/>
      <c r="L26" s="335"/>
      <c r="M26" s="335"/>
      <c r="N26" s="335"/>
      <c r="O26" s="335"/>
      <c r="P26" s="335"/>
      <c r="Q26" s="335" t="s">
        <v>56</v>
      </c>
      <c r="R26" s="335"/>
      <c r="S26" s="335"/>
      <c r="T26" s="335"/>
      <c r="U26" s="335"/>
      <c r="V26" s="335"/>
      <c r="W26" s="335"/>
      <c r="X26" s="335"/>
      <c r="Y26" s="335"/>
      <c r="Z26" s="335"/>
      <c r="AA26" s="335"/>
      <c r="AB26" s="337"/>
      <c r="AE26" s="87"/>
      <c r="AF26" s="87"/>
      <c r="AG26" s="87"/>
      <c r="AH26" s="87"/>
      <c r="AI26" s="87"/>
      <c r="AJ26" s="87"/>
      <c r="AK26" s="87"/>
      <c r="AL26" s="87"/>
      <c r="AM26" s="87"/>
    </row>
    <row r="27" spans="1:39" ht="23.1" customHeight="1" x14ac:dyDescent="0.25">
      <c r="A27" s="305"/>
      <c r="B27" s="335"/>
      <c r="C27" s="336"/>
      <c r="D27" s="88" t="s">
        <v>30</v>
      </c>
      <c r="E27" s="88" t="s">
        <v>31</v>
      </c>
      <c r="F27" s="88" t="s">
        <v>32</v>
      </c>
      <c r="G27" s="88" t="s">
        <v>33</v>
      </c>
      <c r="H27" s="88" t="s">
        <v>8</v>
      </c>
      <c r="I27" s="88" t="s">
        <v>34</v>
      </c>
      <c r="J27" s="88" t="s">
        <v>35</v>
      </c>
      <c r="K27" s="88" t="s">
        <v>36</v>
      </c>
      <c r="L27" s="88" t="s">
        <v>37</v>
      </c>
      <c r="M27" s="88" t="s">
        <v>38</v>
      </c>
      <c r="N27" s="88" t="s">
        <v>39</v>
      </c>
      <c r="O27" s="88" t="s">
        <v>40</v>
      </c>
      <c r="P27" s="88" t="s">
        <v>41</v>
      </c>
      <c r="Q27" s="390" t="s">
        <v>101</v>
      </c>
      <c r="R27" s="504"/>
      <c r="S27" s="504"/>
      <c r="T27" s="391"/>
      <c r="U27" s="390" t="s">
        <v>59</v>
      </c>
      <c r="V27" s="504"/>
      <c r="W27" s="504"/>
      <c r="X27" s="391"/>
      <c r="Y27" s="390" t="s">
        <v>60</v>
      </c>
      <c r="Z27" s="504"/>
      <c r="AA27" s="504"/>
      <c r="AB27" s="514"/>
      <c r="AE27" s="87"/>
      <c r="AF27" s="87"/>
      <c r="AG27" s="87"/>
      <c r="AH27" s="87"/>
      <c r="AI27" s="87"/>
      <c r="AJ27" s="87"/>
      <c r="AK27" s="87"/>
      <c r="AL27" s="87"/>
      <c r="AM27" s="87"/>
    </row>
    <row r="28" spans="1:39" ht="33" customHeight="1" x14ac:dyDescent="0.25">
      <c r="A28" s="518"/>
      <c r="B28" s="520"/>
      <c r="C28" s="90" t="s">
        <v>61</v>
      </c>
      <c r="D28" s="89"/>
      <c r="E28" s="89"/>
      <c r="F28" s="89"/>
      <c r="G28" s="89"/>
      <c r="H28" s="89"/>
      <c r="I28" s="89"/>
      <c r="J28" s="89"/>
      <c r="K28" s="89"/>
      <c r="L28" s="89"/>
      <c r="M28" s="89"/>
      <c r="N28" s="89"/>
      <c r="O28" s="89"/>
      <c r="P28" s="161">
        <f>SUM(D28:O28)</f>
        <v>0</v>
      </c>
      <c r="Q28" s="438" t="s">
        <v>102</v>
      </c>
      <c r="R28" s="439"/>
      <c r="S28" s="439"/>
      <c r="T28" s="440"/>
      <c r="U28" s="438" t="s">
        <v>103</v>
      </c>
      <c r="V28" s="439"/>
      <c r="W28" s="439"/>
      <c r="X28" s="440"/>
      <c r="Y28" s="438" t="s">
        <v>104</v>
      </c>
      <c r="Z28" s="439"/>
      <c r="AA28" s="439"/>
      <c r="AB28" s="444"/>
      <c r="AE28" s="87"/>
      <c r="AF28" s="87"/>
      <c r="AG28" s="87"/>
      <c r="AH28" s="87"/>
      <c r="AI28" s="87"/>
      <c r="AJ28" s="87"/>
      <c r="AK28" s="87"/>
      <c r="AL28" s="87"/>
      <c r="AM28" s="87"/>
    </row>
    <row r="29" spans="1:39" ht="33.950000000000003" customHeight="1" thickBot="1" x14ac:dyDescent="0.3">
      <c r="A29" s="519"/>
      <c r="B29" s="319"/>
      <c r="C29" s="91" t="s">
        <v>64</v>
      </c>
      <c r="D29" s="92"/>
      <c r="E29" s="92"/>
      <c r="F29" s="92"/>
      <c r="G29" s="93"/>
      <c r="H29" s="93"/>
      <c r="I29" s="93"/>
      <c r="J29" s="93"/>
      <c r="K29" s="93"/>
      <c r="L29" s="93"/>
      <c r="M29" s="93"/>
      <c r="N29" s="93"/>
      <c r="O29" s="93"/>
      <c r="P29" s="162">
        <f>SUM(D29:O29)</f>
        <v>0</v>
      </c>
      <c r="Q29" s="441"/>
      <c r="R29" s="442"/>
      <c r="S29" s="442"/>
      <c r="T29" s="443"/>
      <c r="U29" s="441"/>
      <c r="V29" s="442"/>
      <c r="W29" s="442"/>
      <c r="X29" s="443"/>
      <c r="Y29" s="441"/>
      <c r="Z29" s="442"/>
      <c r="AA29" s="442"/>
      <c r="AB29" s="445"/>
      <c r="AC29" s="49"/>
      <c r="AE29" s="87"/>
      <c r="AF29" s="87"/>
      <c r="AG29" s="87"/>
      <c r="AH29" s="87"/>
      <c r="AI29" s="87"/>
      <c r="AJ29" s="87"/>
      <c r="AK29" s="87"/>
      <c r="AL29" s="87"/>
      <c r="AM29" s="87"/>
    </row>
    <row r="30" spans="1:39" ht="26.1" customHeight="1" x14ac:dyDescent="0.25">
      <c r="A30" s="304" t="s">
        <v>65</v>
      </c>
      <c r="B30" s="306" t="s">
        <v>66</v>
      </c>
      <c r="C30" s="308" t="s">
        <v>67</v>
      </c>
      <c r="D30" s="308"/>
      <c r="E30" s="308"/>
      <c r="F30" s="308"/>
      <c r="G30" s="308"/>
      <c r="H30" s="308"/>
      <c r="I30" s="308"/>
      <c r="J30" s="308"/>
      <c r="K30" s="308"/>
      <c r="L30" s="308"/>
      <c r="M30" s="308"/>
      <c r="N30" s="308"/>
      <c r="O30" s="308"/>
      <c r="P30" s="308"/>
      <c r="Q30" s="309" t="s">
        <v>68</v>
      </c>
      <c r="R30" s="310"/>
      <c r="S30" s="310"/>
      <c r="T30" s="310"/>
      <c r="U30" s="310"/>
      <c r="V30" s="310"/>
      <c r="W30" s="310"/>
      <c r="X30" s="310"/>
      <c r="Y30" s="310"/>
      <c r="Z30" s="310"/>
      <c r="AA30" s="310"/>
      <c r="AB30" s="311"/>
      <c r="AE30" s="87"/>
      <c r="AF30" s="87"/>
      <c r="AG30" s="87"/>
      <c r="AH30" s="87"/>
      <c r="AI30" s="87"/>
      <c r="AJ30" s="87"/>
      <c r="AK30" s="87"/>
      <c r="AL30" s="87"/>
      <c r="AM30" s="87"/>
    </row>
    <row r="31" spans="1:39" ht="26.1" customHeight="1" x14ac:dyDescent="0.25">
      <c r="A31" s="305"/>
      <c r="B31" s="307"/>
      <c r="C31" s="88" t="s">
        <v>69</v>
      </c>
      <c r="D31" s="88" t="s">
        <v>70</v>
      </c>
      <c r="E31" s="88" t="s">
        <v>71</v>
      </c>
      <c r="F31" s="88" t="s">
        <v>72</v>
      </c>
      <c r="G31" s="88" t="s">
        <v>73</v>
      </c>
      <c r="H31" s="88" t="s">
        <v>74</v>
      </c>
      <c r="I31" s="88" t="s">
        <v>75</v>
      </c>
      <c r="J31" s="88" t="s">
        <v>76</v>
      </c>
      <c r="K31" s="88" t="s">
        <v>77</v>
      </c>
      <c r="L31" s="88" t="s">
        <v>78</v>
      </c>
      <c r="M31" s="88" t="s">
        <v>79</v>
      </c>
      <c r="N31" s="88" t="s">
        <v>80</v>
      </c>
      <c r="O31" s="88" t="s">
        <v>81</v>
      </c>
      <c r="P31" s="88" t="s">
        <v>82</v>
      </c>
      <c r="Q31" s="312" t="s">
        <v>83</v>
      </c>
      <c r="R31" s="313"/>
      <c r="S31" s="313"/>
      <c r="T31" s="313"/>
      <c r="U31" s="313"/>
      <c r="V31" s="313"/>
      <c r="W31" s="313"/>
      <c r="X31" s="313"/>
      <c r="Y31" s="313"/>
      <c r="Z31" s="313"/>
      <c r="AA31" s="313"/>
      <c r="AB31" s="314"/>
      <c r="AE31" s="94"/>
      <c r="AF31" s="94"/>
      <c r="AG31" s="94"/>
      <c r="AH31" s="94"/>
      <c r="AI31" s="94"/>
      <c r="AJ31" s="94"/>
      <c r="AK31" s="94"/>
      <c r="AL31" s="94"/>
      <c r="AM31" s="94"/>
    </row>
    <row r="32" spans="1:39" ht="28.5" customHeight="1" x14ac:dyDescent="0.25">
      <c r="A32" s="525"/>
      <c r="B32" s="523"/>
      <c r="C32" s="90" t="s">
        <v>61</v>
      </c>
      <c r="D32" s="95"/>
      <c r="E32" s="95"/>
      <c r="F32" s="95"/>
      <c r="G32" s="95"/>
      <c r="H32" s="95"/>
      <c r="I32" s="95"/>
      <c r="J32" s="95"/>
      <c r="K32" s="95"/>
      <c r="L32" s="95"/>
      <c r="M32" s="95"/>
      <c r="N32" s="95"/>
      <c r="O32" s="95"/>
      <c r="P32" s="96">
        <f t="shared" ref="P32:P39" si="0">SUM(D32:O32)</f>
        <v>0</v>
      </c>
      <c r="Q32" s="484" t="s">
        <v>105</v>
      </c>
      <c r="R32" s="485"/>
      <c r="S32" s="485"/>
      <c r="T32" s="485"/>
      <c r="U32" s="485"/>
      <c r="V32" s="485"/>
      <c r="W32" s="485"/>
      <c r="X32" s="485"/>
      <c r="Y32" s="485"/>
      <c r="Z32" s="485"/>
      <c r="AA32" s="485"/>
      <c r="AB32" s="486"/>
      <c r="AC32" s="97"/>
      <c r="AE32" s="98"/>
      <c r="AF32" s="98"/>
      <c r="AG32" s="98"/>
      <c r="AH32" s="98"/>
      <c r="AI32" s="98"/>
      <c r="AJ32" s="98"/>
      <c r="AK32" s="98"/>
      <c r="AL32" s="98"/>
      <c r="AM32" s="98"/>
    </row>
    <row r="33" spans="1:29" ht="28.5" customHeight="1" x14ac:dyDescent="0.25">
      <c r="A33" s="526"/>
      <c r="B33" s="524"/>
      <c r="C33" s="99" t="s">
        <v>64</v>
      </c>
      <c r="D33" s="100"/>
      <c r="E33" s="100"/>
      <c r="F33" s="100"/>
      <c r="G33" s="100"/>
      <c r="H33" s="100"/>
      <c r="I33" s="100"/>
      <c r="J33" s="100"/>
      <c r="K33" s="100"/>
      <c r="L33" s="100"/>
      <c r="M33" s="100"/>
      <c r="N33" s="100"/>
      <c r="O33" s="100"/>
      <c r="P33" s="101">
        <f t="shared" si="0"/>
        <v>0</v>
      </c>
      <c r="Q33" s="487"/>
      <c r="R33" s="488"/>
      <c r="S33" s="488"/>
      <c r="T33" s="488"/>
      <c r="U33" s="488"/>
      <c r="V33" s="488"/>
      <c r="W33" s="488"/>
      <c r="X33" s="488"/>
      <c r="Y33" s="488"/>
      <c r="Z33" s="488"/>
      <c r="AA33" s="488"/>
      <c r="AB33" s="489"/>
      <c r="AC33" s="97"/>
    </row>
    <row r="34" spans="1:29" ht="28.5" customHeight="1" x14ac:dyDescent="0.25">
      <c r="A34" s="526"/>
      <c r="B34" s="499"/>
      <c r="C34" s="102" t="s">
        <v>61</v>
      </c>
      <c r="D34" s="103"/>
      <c r="E34" s="103"/>
      <c r="F34" s="103"/>
      <c r="G34" s="103"/>
      <c r="H34" s="103"/>
      <c r="I34" s="103"/>
      <c r="J34" s="103"/>
      <c r="K34" s="103"/>
      <c r="L34" s="103"/>
      <c r="M34" s="103"/>
      <c r="N34" s="103"/>
      <c r="O34" s="103"/>
      <c r="P34" s="101">
        <f t="shared" si="0"/>
        <v>0</v>
      </c>
      <c r="Q34" s="475"/>
      <c r="R34" s="476"/>
      <c r="S34" s="476"/>
      <c r="T34" s="476"/>
      <c r="U34" s="476"/>
      <c r="V34" s="476"/>
      <c r="W34" s="476"/>
      <c r="X34" s="476"/>
      <c r="Y34" s="476"/>
      <c r="Z34" s="476"/>
      <c r="AA34" s="476"/>
      <c r="AB34" s="477"/>
      <c r="AC34" s="97"/>
    </row>
    <row r="35" spans="1:29" ht="28.5" customHeight="1" x14ac:dyDescent="0.25">
      <c r="A35" s="526"/>
      <c r="B35" s="524"/>
      <c r="C35" s="99" t="s">
        <v>64</v>
      </c>
      <c r="D35" s="100"/>
      <c r="E35" s="100"/>
      <c r="F35" s="100"/>
      <c r="G35" s="100"/>
      <c r="H35" s="100"/>
      <c r="I35" s="100"/>
      <c r="J35" s="100"/>
      <c r="K35" s="100"/>
      <c r="L35" s="104"/>
      <c r="M35" s="104"/>
      <c r="N35" s="104"/>
      <c r="O35" s="104"/>
      <c r="P35" s="101">
        <f t="shared" si="0"/>
        <v>0</v>
      </c>
      <c r="Q35" s="478"/>
      <c r="R35" s="479"/>
      <c r="S35" s="479"/>
      <c r="T35" s="479"/>
      <c r="U35" s="479"/>
      <c r="V35" s="479"/>
      <c r="W35" s="479"/>
      <c r="X35" s="479"/>
      <c r="Y35" s="479"/>
      <c r="Z35" s="479"/>
      <c r="AA35" s="479"/>
      <c r="AB35" s="480"/>
      <c r="AC35" s="97"/>
    </row>
    <row r="36" spans="1:29" ht="28.5" customHeight="1" x14ac:dyDescent="0.25">
      <c r="A36" s="521"/>
      <c r="B36" s="499"/>
      <c r="C36" s="102" t="s">
        <v>61</v>
      </c>
      <c r="D36" s="103"/>
      <c r="E36" s="103"/>
      <c r="F36" s="103"/>
      <c r="G36" s="103"/>
      <c r="H36" s="103"/>
      <c r="I36" s="103"/>
      <c r="J36" s="103"/>
      <c r="K36" s="103"/>
      <c r="L36" s="103"/>
      <c r="M36" s="103"/>
      <c r="N36" s="103"/>
      <c r="O36" s="103"/>
      <c r="P36" s="101">
        <f t="shared" si="0"/>
        <v>0</v>
      </c>
      <c r="Q36" s="475"/>
      <c r="R36" s="476"/>
      <c r="S36" s="476"/>
      <c r="T36" s="476"/>
      <c r="U36" s="476"/>
      <c r="V36" s="476"/>
      <c r="W36" s="476"/>
      <c r="X36" s="476"/>
      <c r="Y36" s="476"/>
      <c r="Z36" s="476"/>
      <c r="AA36" s="476"/>
      <c r="AB36" s="477"/>
      <c r="AC36" s="97"/>
    </row>
    <row r="37" spans="1:29" ht="28.5" customHeight="1" x14ac:dyDescent="0.25">
      <c r="A37" s="522"/>
      <c r="B37" s="524"/>
      <c r="C37" s="99" t="s">
        <v>64</v>
      </c>
      <c r="D37" s="100"/>
      <c r="E37" s="100"/>
      <c r="F37" s="100"/>
      <c r="G37" s="100"/>
      <c r="H37" s="100"/>
      <c r="I37" s="100"/>
      <c r="J37" s="100"/>
      <c r="K37" s="100"/>
      <c r="L37" s="104"/>
      <c r="M37" s="104"/>
      <c r="N37" s="104"/>
      <c r="O37" s="104"/>
      <c r="P37" s="101">
        <f t="shared" si="0"/>
        <v>0</v>
      </c>
      <c r="Q37" s="478"/>
      <c r="R37" s="479"/>
      <c r="S37" s="479"/>
      <c r="T37" s="479"/>
      <c r="U37" s="479"/>
      <c r="V37" s="479"/>
      <c r="W37" s="479"/>
      <c r="X37" s="479"/>
      <c r="Y37" s="479"/>
      <c r="Z37" s="479"/>
      <c r="AA37" s="479"/>
      <c r="AB37" s="480"/>
      <c r="AC37" s="97"/>
    </row>
    <row r="38" spans="1:29" ht="28.5" customHeight="1" x14ac:dyDescent="0.25">
      <c r="A38" s="506"/>
      <c r="B38" s="499"/>
      <c r="C38" s="102" t="s">
        <v>61</v>
      </c>
      <c r="D38" s="103"/>
      <c r="E38" s="103"/>
      <c r="F38" s="103"/>
      <c r="G38" s="103"/>
      <c r="H38" s="103"/>
      <c r="I38" s="103"/>
      <c r="J38" s="103"/>
      <c r="K38" s="103"/>
      <c r="L38" s="103"/>
      <c r="M38" s="103"/>
      <c r="N38" s="103"/>
      <c r="O38" s="103"/>
      <c r="P38" s="101">
        <f t="shared" si="0"/>
        <v>0</v>
      </c>
      <c r="Q38" s="475"/>
      <c r="R38" s="476"/>
      <c r="S38" s="476"/>
      <c r="T38" s="476"/>
      <c r="U38" s="476"/>
      <c r="V38" s="476"/>
      <c r="W38" s="476"/>
      <c r="X38" s="476"/>
      <c r="Y38" s="476"/>
      <c r="Z38" s="476"/>
      <c r="AA38" s="476"/>
      <c r="AB38" s="477"/>
      <c r="AC38" s="97"/>
    </row>
    <row r="39" spans="1:29" ht="28.5" customHeight="1" thickBot="1" x14ac:dyDescent="0.3">
      <c r="A39" s="507"/>
      <c r="B39" s="500"/>
      <c r="C39" s="91" t="s">
        <v>64</v>
      </c>
      <c r="D39" s="105"/>
      <c r="E39" s="105"/>
      <c r="F39" s="105"/>
      <c r="G39" s="105"/>
      <c r="H39" s="105"/>
      <c r="I39" s="105"/>
      <c r="J39" s="105"/>
      <c r="K39" s="105"/>
      <c r="L39" s="106"/>
      <c r="M39" s="106"/>
      <c r="N39" s="106"/>
      <c r="O39" s="106"/>
      <c r="P39" s="107">
        <f t="shared" si="0"/>
        <v>0</v>
      </c>
      <c r="Q39" s="501"/>
      <c r="R39" s="502"/>
      <c r="S39" s="502"/>
      <c r="T39" s="502"/>
      <c r="U39" s="502"/>
      <c r="V39" s="502"/>
      <c r="W39" s="502"/>
      <c r="X39" s="502"/>
      <c r="Y39" s="502"/>
      <c r="Z39" s="502"/>
      <c r="AA39" s="502"/>
      <c r="AB39" s="503"/>
      <c r="AC39" s="97"/>
    </row>
    <row r="40" spans="1:29" x14ac:dyDescent="0.25">
      <c r="A40" s="50" t="s">
        <v>106</v>
      </c>
    </row>
  </sheetData>
  <mergeCells count="86">
    <mergeCell ref="A36:A37"/>
    <mergeCell ref="B32:B33"/>
    <mergeCell ref="B30:B31"/>
    <mergeCell ref="B34:B35"/>
    <mergeCell ref="B36:B37"/>
    <mergeCell ref="A32:A33"/>
    <mergeCell ref="A30:A31"/>
    <mergeCell ref="A34:A35"/>
    <mergeCell ref="A26:A27"/>
    <mergeCell ref="C26:C27"/>
    <mergeCell ref="A22:A23"/>
    <mergeCell ref="A28:A29"/>
    <mergeCell ref="A25:AB25"/>
    <mergeCell ref="D26:P26"/>
    <mergeCell ref="Q24:AB24"/>
    <mergeCell ref="B26:B27"/>
    <mergeCell ref="Q28:T29"/>
    <mergeCell ref="Q26:AB26"/>
    <mergeCell ref="Q27:T27"/>
    <mergeCell ref="B28:B29"/>
    <mergeCell ref="B24:C24"/>
    <mergeCell ref="T17:V17"/>
    <mergeCell ref="Y19:Z19"/>
    <mergeCell ref="Y17:Z17"/>
    <mergeCell ref="AA17:AB17"/>
    <mergeCell ref="B22:C23"/>
    <mergeCell ref="B38:B39"/>
    <mergeCell ref="C13:Q13"/>
    <mergeCell ref="Q22:AB23"/>
    <mergeCell ref="C7:K9"/>
    <mergeCell ref="Q38:AB39"/>
    <mergeCell ref="U27:X27"/>
    <mergeCell ref="Q36:AB37"/>
    <mergeCell ref="T19:V19"/>
    <mergeCell ref="A11:B11"/>
    <mergeCell ref="A38:A39"/>
    <mergeCell ref="V13:Y13"/>
    <mergeCell ref="Q15:AB15"/>
    <mergeCell ref="AA13:AB13"/>
    <mergeCell ref="W19:X19"/>
    <mergeCell ref="Y27:AB27"/>
    <mergeCell ref="Q31:AB31"/>
    <mergeCell ref="Q34:AB35"/>
    <mergeCell ref="A21:AB21"/>
    <mergeCell ref="P22:P23"/>
    <mergeCell ref="C30:P30"/>
    <mergeCell ref="B2:Y2"/>
    <mergeCell ref="B3:Y4"/>
    <mergeCell ref="Q32:AB33"/>
    <mergeCell ref="Q30:AB30"/>
    <mergeCell ref="C15:C16"/>
    <mergeCell ref="A1:A4"/>
    <mergeCell ref="Z2:AB2"/>
    <mergeCell ref="Z4:AB4"/>
    <mergeCell ref="R7:T9"/>
    <mergeCell ref="A15:B16"/>
    <mergeCell ref="A7:B9"/>
    <mergeCell ref="R11:V11"/>
    <mergeCell ref="Z1:AB1"/>
    <mergeCell ref="AA8:AB8"/>
    <mergeCell ref="AA9:AB9"/>
    <mergeCell ref="W11:X11"/>
    <mergeCell ref="B1:Y1"/>
    <mergeCell ref="AA7:AB7"/>
    <mergeCell ref="Y9:Z9"/>
    <mergeCell ref="Z3:AB3"/>
    <mergeCell ref="Y8:Z8"/>
    <mergeCell ref="Y7:Z7"/>
    <mergeCell ref="U7:V9"/>
    <mergeCell ref="W7:X9"/>
    <mergeCell ref="A13:B13"/>
    <mergeCell ref="C11:K11"/>
    <mergeCell ref="S13:T13"/>
    <mergeCell ref="Y11:AB11"/>
    <mergeCell ref="U28:X29"/>
    <mergeCell ref="Y28:AB29"/>
    <mergeCell ref="T18:V18"/>
    <mergeCell ref="D22:O22"/>
    <mergeCell ref="Q16:V16"/>
    <mergeCell ref="M11:Q11"/>
    <mergeCell ref="C12:Z12"/>
    <mergeCell ref="W16:AB16"/>
    <mergeCell ref="W17:X17"/>
    <mergeCell ref="Q19:S19"/>
    <mergeCell ref="Q17:S17"/>
    <mergeCell ref="AA19:AB19"/>
  </mergeCells>
  <dataValidations count="2">
    <dataValidation type="textLength" operator="lessThanOrEqual" allowBlank="1" showInputMessage="1" showErrorMessage="1" errorTitle="Máximo 2.000 caracteres" error="Máximo 2.000 caracteres" promptTitle="2.000 caracteres" sqref="Q24:AB24" xr:uid="{00000000-0002-0000-0100-000000000000}">
      <formula1>2000</formula1>
    </dataValidation>
    <dataValidation type="textLength" operator="lessThanOrEqual" allowBlank="1" showInputMessage="1" showErrorMessage="1" errorTitle="Máximo 2.000 caracteres" error="Máximo 2.000 caracteres" sqref="Q32:AB39 Q28 U28 Y28" xr:uid="{00000000-0002-0000-0100-000001000000}">
      <formula1>2000</formula1>
    </dataValidation>
  </dataValidations>
  <pageMargins left="0" right="0" top="0" bottom="0" header="0" footer="0"/>
  <pageSetup paperSize="41" scale="45"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39"/>
  <sheetViews>
    <sheetView showGridLines="0" topLeftCell="R13" zoomScale="58" zoomScaleNormal="58" workbookViewId="0">
      <selection activeCell="W23" sqref="W23"/>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16" width="18.140625" style="50" customWidth="1"/>
    <col min="17" max="17" width="21" style="50" customWidth="1"/>
    <col min="18"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392"/>
      <c r="B1" s="395" t="s">
        <v>0</v>
      </c>
      <c r="C1" s="396"/>
      <c r="D1" s="396"/>
      <c r="E1" s="396"/>
      <c r="F1" s="396"/>
      <c r="G1" s="396"/>
      <c r="H1" s="396"/>
      <c r="I1" s="396"/>
      <c r="J1" s="396"/>
      <c r="K1" s="396"/>
      <c r="L1" s="396"/>
      <c r="M1" s="396"/>
      <c r="N1" s="396"/>
      <c r="O1" s="396"/>
      <c r="P1" s="396"/>
      <c r="Q1" s="396"/>
      <c r="R1" s="396"/>
      <c r="S1" s="396"/>
      <c r="T1" s="396"/>
      <c r="U1" s="396"/>
      <c r="V1" s="396"/>
      <c r="W1" s="396"/>
      <c r="X1" s="396"/>
      <c r="Y1" s="396"/>
      <c r="Z1" s="396"/>
      <c r="AA1" s="397"/>
      <c r="AB1" s="398" t="s">
        <v>1</v>
      </c>
      <c r="AC1" s="399"/>
      <c r="AD1" s="400"/>
    </row>
    <row r="2" spans="1:30" ht="30.75" customHeight="1" thickBot="1" x14ac:dyDescent="0.3">
      <c r="A2" s="393"/>
      <c r="B2" s="395" t="s">
        <v>2</v>
      </c>
      <c r="C2" s="396"/>
      <c r="D2" s="396"/>
      <c r="E2" s="396"/>
      <c r="F2" s="396"/>
      <c r="G2" s="396"/>
      <c r="H2" s="396"/>
      <c r="I2" s="396"/>
      <c r="J2" s="396"/>
      <c r="K2" s="396"/>
      <c r="L2" s="396"/>
      <c r="M2" s="396"/>
      <c r="N2" s="396"/>
      <c r="O2" s="396"/>
      <c r="P2" s="396"/>
      <c r="Q2" s="396"/>
      <c r="R2" s="396"/>
      <c r="S2" s="396"/>
      <c r="T2" s="396"/>
      <c r="U2" s="396"/>
      <c r="V2" s="396"/>
      <c r="W2" s="396"/>
      <c r="X2" s="396"/>
      <c r="Y2" s="396"/>
      <c r="Z2" s="396"/>
      <c r="AA2" s="397"/>
      <c r="AB2" s="401" t="s">
        <v>3</v>
      </c>
      <c r="AC2" s="402"/>
      <c r="AD2" s="403"/>
    </row>
    <row r="3" spans="1:30" ht="24" customHeight="1" x14ac:dyDescent="0.25">
      <c r="A3" s="393"/>
      <c r="B3" s="338" t="s">
        <v>4</v>
      </c>
      <c r="C3" s="339"/>
      <c r="D3" s="339"/>
      <c r="E3" s="339"/>
      <c r="F3" s="339"/>
      <c r="G3" s="339"/>
      <c r="H3" s="339"/>
      <c r="I3" s="339"/>
      <c r="J3" s="339"/>
      <c r="K3" s="339"/>
      <c r="L3" s="339"/>
      <c r="M3" s="339"/>
      <c r="N3" s="339"/>
      <c r="O3" s="339"/>
      <c r="P3" s="339"/>
      <c r="Q3" s="339"/>
      <c r="R3" s="339"/>
      <c r="S3" s="339"/>
      <c r="T3" s="339"/>
      <c r="U3" s="339"/>
      <c r="V3" s="339"/>
      <c r="W3" s="339"/>
      <c r="X3" s="339"/>
      <c r="Y3" s="339"/>
      <c r="Z3" s="339"/>
      <c r="AA3" s="340"/>
      <c r="AB3" s="401" t="s">
        <v>5</v>
      </c>
      <c r="AC3" s="402"/>
      <c r="AD3" s="403"/>
    </row>
    <row r="4" spans="1:30" ht="21.95" customHeight="1" thickBot="1" x14ac:dyDescent="0.3">
      <c r="A4" s="394"/>
      <c r="B4" s="408"/>
      <c r="C4" s="409"/>
      <c r="D4" s="409"/>
      <c r="E4" s="409"/>
      <c r="F4" s="409"/>
      <c r="G4" s="409"/>
      <c r="H4" s="409"/>
      <c r="I4" s="409"/>
      <c r="J4" s="409"/>
      <c r="K4" s="409"/>
      <c r="L4" s="409"/>
      <c r="M4" s="409"/>
      <c r="N4" s="409"/>
      <c r="O4" s="409"/>
      <c r="P4" s="409"/>
      <c r="Q4" s="409"/>
      <c r="R4" s="409"/>
      <c r="S4" s="409"/>
      <c r="T4" s="409"/>
      <c r="U4" s="409"/>
      <c r="V4" s="409"/>
      <c r="W4" s="409"/>
      <c r="X4" s="409"/>
      <c r="Y4" s="409"/>
      <c r="Z4" s="409"/>
      <c r="AA4" s="410"/>
      <c r="AB4" s="411" t="s">
        <v>6</v>
      </c>
      <c r="AC4" s="412"/>
      <c r="AD4" s="413"/>
    </row>
    <row r="5" spans="1:30" ht="9" customHeight="1" thickBot="1" x14ac:dyDescent="0.3">
      <c r="A5" s="51"/>
      <c r="B5" s="200"/>
      <c r="C5" s="20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362" t="s">
        <v>7</v>
      </c>
      <c r="B7" s="363"/>
      <c r="C7" s="368" t="s">
        <v>35</v>
      </c>
      <c r="D7" s="362" t="s">
        <v>9</v>
      </c>
      <c r="E7" s="414"/>
      <c r="F7" s="414"/>
      <c r="G7" s="414"/>
      <c r="H7" s="363"/>
      <c r="I7" s="417">
        <v>45146</v>
      </c>
      <c r="J7" s="418"/>
      <c r="K7" s="362" t="s">
        <v>10</v>
      </c>
      <c r="L7" s="363"/>
      <c r="M7" s="432" t="s">
        <v>11</v>
      </c>
      <c r="N7" s="433"/>
      <c r="O7" s="423"/>
      <c r="P7" s="424"/>
      <c r="Q7" s="54"/>
      <c r="R7" s="54"/>
      <c r="S7" s="54"/>
      <c r="T7" s="54"/>
      <c r="U7" s="54"/>
      <c r="V7" s="54"/>
      <c r="W7" s="54"/>
      <c r="X7" s="54"/>
      <c r="Y7" s="54"/>
      <c r="Z7" s="55"/>
      <c r="AA7" s="54"/>
      <c r="AB7" s="54"/>
      <c r="AC7" s="60"/>
      <c r="AD7" s="61"/>
    </row>
    <row r="8" spans="1:30" x14ac:dyDescent="0.25">
      <c r="A8" s="364"/>
      <c r="B8" s="365"/>
      <c r="C8" s="369"/>
      <c r="D8" s="364"/>
      <c r="E8" s="415"/>
      <c r="F8" s="415"/>
      <c r="G8" s="415"/>
      <c r="H8" s="365"/>
      <c r="I8" s="419"/>
      <c r="J8" s="420"/>
      <c r="K8" s="364"/>
      <c r="L8" s="365"/>
      <c r="M8" s="425" t="s">
        <v>12</v>
      </c>
      <c r="N8" s="426"/>
      <c r="O8" s="356"/>
      <c r="P8" s="357"/>
      <c r="Q8" s="54"/>
      <c r="R8" s="54"/>
      <c r="S8" s="54"/>
      <c r="T8" s="54"/>
      <c r="U8" s="54"/>
      <c r="V8" s="54"/>
      <c r="W8" s="54"/>
      <c r="X8" s="54"/>
      <c r="Y8" s="54"/>
      <c r="Z8" s="55"/>
      <c r="AA8" s="54"/>
      <c r="AB8" s="54"/>
      <c r="AC8" s="60"/>
      <c r="AD8" s="61"/>
    </row>
    <row r="9" spans="1:30" ht="15.75" thickBot="1" x14ac:dyDescent="0.3">
      <c r="A9" s="366"/>
      <c r="B9" s="367"/>
      <c r="C9" s="370"/>
      <c r="D9" s="366"/>
      <c r="E9" s="416"/>
      <c r="F9" s="416"/>
      <c r="G9" s="416"/>
      <c r="H9" s="367"/>
      <c r="I9" s="421"/>
      <c r="J9" s="422"/>
      <c r="K9" s="366"/>
      <c r="L9" s="367"/>
      <c r="M9" s="358" t="s">
        <v>13</v>
      </c>
      <c r="N9" s="359"/>
      <c r="O9" s="360" t="s">
        <v>14</v>
      </c>
      <c r="P9" s="361"/>
      <c r="Q9" s="54"/>
      <c r="R9" s="54"/>
      <c r="S9" s="54"/>
      <c r="T9" s="54"/>
      <c r="U9" s="54"/>
      <c r="V9" s="54"/>
      <c r="W9" s="54"/>
      <c r="X9" s="54"/>
      <c r="Y9" s="54"/>
      <c r="Z9" s="55"/>
      <c r="AA9" s="54"/>
      <c r="AB9" s="54"/>
      <c r="AC9" s="60"/>
      <c r="AD9" s="61"/>
    </row>
    <row r="10" spans="1:30"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25">
      <c r="A11" s="362" t="s">
        <v>15</v>
      </c>
      <c r="B11" s="363"/>
      <c r="C11" s="371" t="s">
        <v>16</v>
      </c>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c r="AB11" s="372"/>
      <c r="AC11" s="372"/>
      <c r="AD11" s="373"/>
    </row>
    <row r="12" spans="1:30" ht="15" customHeight="1" x14ac:dyDescent="0.25">
      <c r="A12" s="364"/>
      <c r="B12" s="365"/>
      <c r="C12" s="374"/>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376"/>
    </row>
    <row r="13" spans="1:30" ht="15" customHeight="1" thickBot="1" x14ac:dyDescent="0.3">
      <c r="A13" s="366"/>
      <c r="B13" s="367"/>
      <c r="C13" s="377"/>
      <c r="D13" s="378"/>
      <c r="E13" s="378"/>
      <c r="F13" s="378"/>
      <c r="G13" s="378"/>
      <c r="H13" s="378"/>
      <c r="I13" s="378"/>
      <c r="J13" s="378"/>
      <c r="K13" s="378"/>
      <c r="L13" s="378"/>
      <c r="M13" s="378"/>
      <c r="N13" s="378"/>
      <c r="O13" s="378"/>
      <c r="P13" s="378"/>
      <c r="Q13" s="378"/>
      <c r="R13" s="378"/>
      <c r="S13" s="378"/>
      <c r="T13" s="378"/>
      <c r="U13" s="378"/>
      <c r="V13" s="378"/>
      <c r="W13" s="378"/>
      <c r="X13" s="378"/>
      <c r="Y13" s="378"/>
      <c r="Z13" s="378"/>
      <c r="AA13" s="378"/>
      <c r="AB13" s="378"/>
      <c r="AC13" s="378"/>
      <c r="AD13" s="379"/>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41" t="s">
        <v>17</v>
      </c>
      <c r="B15" s="342"/>
      <c r="C15" s="380" t="s">
        <v>18</v>
      </c>
      <c r="D15" s="381"/>
      <c r="E15" s="381"/>
      <c r="F15" s="381"/>
      <c r="G15" s="381"/>
      <c r="H15" s="381"/>
      <c r="I15" s="381"/>
      <c r="J15" s="381"/>
      <c r="K15" s="382"/>
      <c r="L15" s="348" t="s">
        <v>19</v>
      </c>
      <c r="M15" s="349"/>
      <c r="N15" s="349"/>
      <c r="O15" s="349"/>
      <c r="P15" s="349"/>
      <c r="Q15" s="350"/>
      <c r="R15" s="383" t="s">
        <v>20</v>
      </c>
      <c r="S15" s="384"/>
      <c r="T15" s="384"/>
      <c r="U15" s="384"/>
      <c r="V15" s="384"/>
      <c r="W15" s="384"/>
      <c r="X15" s="385"/>
      <c r="Y15" s="348" t="s">
        <v>21</v>
      </c>
      <c r="Z15" s="350"/>
      <c r="AA15" s="429" t="s">
        <v>22</v>
      </c>
      <c r="AB15" s="430"/>
      <c r="AC15" s="430"/>
      <c r="AD15" s="431"/>
    </row>
    <row r="16" spans="1:30" ht="9" customHeight="1" thickBot="1" x14ac:dyDescent="0.3">
      <c r="A16" s="59"/>
      <c r="B16" s="54"/>
      <c r="C16" s="303"/>
      <c r="D16" s="303"/>
      <c r="E16" s="303"/>
      <c r="F16" s="303"/>
      <c r="G16" s="303"/>
      <c r="H16" s="303"/>
      <c r="I16" s="303"/>
      <c r="J16" s="303"/>
      <c r="K16" s="303"/>
      <c r="L16" s="303"/>
      <c r="M16" s="303"/>
      <c r="N16" s="303"/>
      <c r="O16" s="303"/>
      <c r="P16" s="303"/>
      <c r="Q16" s="303"/>
      <c r="R16" s="303"/>
      <c r="S16" s="303"/>
      <c r="T16" s="303"/>
      <c r="U16" s="303"/>
      <c r="V16" s="303"/>
      <c r="W16" s="303"/>
      <c r="X16" s="303"/>
      <c r="Y16" s="303"/>
      <c r="Z16" s="303"/>
      <c r="AA16" s="303"/>
      <c r="AB16" s="303"/>
      <c r="AC16" s="73"/>
      <c r="AD16" s="74"/>
    </row>
    <row r="17" spans="1:41" s="76" customFormat="1" ht="37.5" customHeight="1" thickBot="1" x14ac:dyDescent="0.3">
      <c r="A17" s="341" t="s">
        <v>23</v>
      </c>
      <c r="B17" s="342"/>
      <c r="C17" s="343" t="s">
        <v>107</v>
      </c>
      <c r="D17" s="344"/>
      <c r="E17" s="344"/>
      <c r="F17" s="344"/>
      <c r="G17" s="344"/>
      <c r="H17" s="344"/>
      <c r="I17" s="344"/>
      <c r="J17" s="344"/>
      <c r="K17" s="344"/>
      <c r="L17" s="344"/>
      <c r="M17" s="344"/>
      <c r="N17" s="344"/>
      <c r="O17" s="344"/>
      <c r="P17" s="344"/>
      <c r="Q17" s="345"/>
      <c r="R17" s="348" t="s">
        <v>25</v>
      </c>
      <c r="S17" s="349"/>
      <c r="T17" s="349"/>
      <c r="U17" s="349"/>
      <c r="V17" s="350"/>
      <c r="W17" s="539">
        <v>1</v>
      </c>
      <c r="X17" s="540"/>
      <c r="Y17" s="349" t="s">
        <v>26</v>
      </c>
      <c r="Z17" s="349"/>
      <c r="AA17" s="349"/>
      <c r="AB17" s="350"/>
      <c r="AC17" s="346">
        <v>0.05</v>
      </c>
      <c r="AD17" s="347"/>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48" t="s">
        <v>27</v>
      </c>
      <c r="B19" s="349"/>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50"/>
      <c r="AE19" s="83"/>
      <c r="AF19" s="83"/>
    </row>
    <row r="20" spans="1:41" ht="32.1" customHeight="1" thickBot="1" x14ac:dyDescent="0.3">
      <c r="A20" s="82"/>
      <c r="B20" s="60"/>
      <c r="C20" s="351" t="s">
        <v>28</v>
      </c>
      <c r="D20" s="352"/>
      <c r="E20" s="352"/>
      <c r="F20" s="352"/>
      <c r="G20" s="352"/>
      <c r="H20" s="352"/>
      <c r="I20" s="352"/>
      <c r="J20" s="352"/>
      <c r="K20" s="352"/>
      <c r="L20" s="352"/>
      <c r="M20" s="352"/>
      <c r="N20" s="352"/>
      <c r="O20" s="352"/>
      <c r="P20" s="353"/>
      <c r="Q20" s="434" t="s">
        <v>29</v>
      </c>
      <c r="R20" s="435"/>
      <c r="S20" s="435"/>
      <c r="T20" s="435"/>
      <c r="U20" s="435"/>
      <c r="V20" s="435"/>
      <c r="W20" s="435"/>
      <c r="X20" s="435"/>
      <c r="Y20" s="435"/>
      <c r="Z20" s="435"/>
      <c r="AA20" s="435"/>
      <c r="AB20" s="435"/>
      <c r="AC20" s="435"/>
      <c r="AD20" s="436"/>
      <c r="AE20" s="83"/>
      <c r="AF20" s="83"/>
    </row>
    <row r="21" spans="1:41" ht="32.1" customHeight="1" thickBot="1" x14ac:dyDescent="0.3">
      <c r="A21" s="59"/>
      <c r="B21" s="54"/>
      <c r="C21" s="158" t="s">
        <v>30</v>
      </c>
      <c r="D21" s="159" t="s">
        <v>31</v>
      </c>
      <c r="E21" s="159" t="s">
        <v>32</v>
      </c>
      <c r="F21" s="159" t="s">
        <v>33</v>
      </c>
      <c r="G21" s="159" t="s">
        <v>8</v>
      </c>
      <c r="H21" s="159" t="s">
        <v>34</v>
      </c>
      <c r="I21" s="159" t="s">
        <v>35</v>
      </c>
      <c r="J21" s="159" t="s">
        <v>36</v>
      </c>
      <c r="K21" s="159" t="s">
        <v>37</v>
      </c>
      <c r="L21" s="159" t="s">
        <v>38</v>
      </c>
      <c r="M21" s="159" t="s">
        <v>39</v>
      </c>
      <c r="N21" s="159" t="s">
        <v>40</v>
      </c>
      <c r="O21" s="159" t="s">
        <v>41</v>
      </c>
      <c r="P21" s="160" t="s">
        <v>42</v>
      </c>
      <c r="Q21" s="158" t="s">
        <v>30</v>
      </c>
      <c r="R21" s="159" t="s">
        <v>31</v>
      </c>
      <c r="S21" s="159" t="s">
        <v>32</v>
      </c>
      <c r="T21" s="159" t="s">
        <v>33</v>
      </c>
      <c r="U21" s="159" t="s">
        <v>8</v>
      </c>
      <c r="V21" s="159" t="s">
        <v>34</v>
      </c>
      <c r="W21" s="159" t="s">
        <v>35</v>
      </c>
      <c r="X21" s="159" t="s">
        <v>36</v>
      </c>
      <c r="Y21" s="159" t="s">
        <v>37</v>
      </c>
      <c r="Z21" s="159" t="s">
        <v>38</v>
      </c>
      <c r="AA21" s="159" t="s">
        <v>39</v>
      </c>
      <c r="AB21" s="159" t="s">
        <v>40</v>
      </c>
      <c r="AC21" s="159" t="s">
        <v>41</v>
      </c>
      <c r="AD21" s="160" t="s">
        <v>42</v>
      </c>
      <c r="AE21" s="3"/>
      <c r="AF21" s="3"/>
    </row>
    <row r="22" spans="1:41" ht="32.1" customHeight="1" x14ac:dyDescent="0.25">
      <c r="A22" s="304" t="s">
        <v>43</v>
      </c>
      <c r="B22" s="309"/>
      <c r="C22" s="254">
        <v>79041466</v>
      </c>
      <c r="D22" s="255"/>
      <c r="E22" s="255">
        <v>-21480600</v>
      </c>
      <c r="F22" s="255"/>
      <c r="G22" s="256">
        <v>-2018800</v>
      </c>
      <c r="H22" s="255"/>
      <c r="I22" s="255"/>
      <c r="J22" s="255"/>
      <c r="K22" s="255"/>
      <c r="L22" s="255"/>
      <c r="M22" s="255"/>
      <c r="N22" s="257"/>
      <c r="O22" s="257">
        <f>SUM(C22:N22)</f>
        <v>55542066</v>
      </c>
      <c r="P22" s="258"/>
      <c r="Q22" s="259">
        <v>1236768800</v>
      </c>
      <c r="R22" s="257">
        <v>833239000</v>
      </c>
      <c r="S22" s="257"/>
      <c r="T22" s="257">
        <v>468180000</v>
      </c>
      <c r="U22" s="257">
        <v>-499159733</v>
      </c>
      <c r="V22" s="257"/>
      <c r="W22" s="257"/>
      <c r="X22" s="257">
        <v>18000000</v>
      </c>
      <c r="Y22" s="257"/>
      <c r="Z22" s="257">
        <v>119509067</v>
      </c>
      <c r="AA22" s="257"/>
      <c r="AB22" s="257"/>
      <c r="AC22" s="257">
        <f>SUM(Q22:AB22)</f>
        <v>2176537134</v>
      </c>
      <c r="AD22" s="260"/>
      <c r="AE22" s="3"/>
      <c r="AF22" s="3"/>
    </row>
    <row r="23" spans="1:41" ht="32.1" customHeight="1" x14ac:dyDescent="0.25">
      <c r="A23" s="305" t="s">
        <v>44</v>
      </c>
      <c r="B23" s="312"/>
      <c r="C23" s="261">
        <f>+C22</f>
        <v>79041466</v>
      </c>
      <c r="D23" s="262"/>
      <c r="E23" s="256">
        <v>-21480600</v>
      </c>
      <c r="F23" s="262">
        <v>0</v>
      </c>
      <c r="G23" s="256">
        <v>-2018800</v>
      </c>
      <c r="H23" s="262"/>
      <c r="I23" s="262"/>
      <c r="J23" s="262"/>
      <c r="K23" s="262"/>
      <c r="L23" s="262"/>
      <c r="M23" s="262"/>
      <c r="N23" s="256"/>
      <c r="O23" s="256">
        <f>SUM(C23:N23)</f>
        <v>55542066</v>
      </c>
      <c r="P23" s="263">
        <f>+O23/O22</f>
        <v>1</v>
      </c>
      <c r="Q23" s="264">
        <v>1722390600</v>
      </c>
      <c r="R23" s="256">
        <v>339459600</v>
      </c>
      <c r="S23" s="256">
        <v>-11311133</v>
      </c>
      <c r="T23" s="256">
        <v>-11511000</v>
      </c>
      <c r="U23" s="256">
        <v>0</v>
      </c>
      <c r="V23" s="256"/>
      <c r="W23" s="256"/>
      <c r="X23" s="256"/>
      <c r="Y23" s="256"/>
      <c r="Z23" s="256"/>
      <c r="AA23" s="256"/>
      <c r="AB23" s="256"/>
      <c r="AC23" s="256">
        <f>SUM(Q23:AB23)</f>
        <v>2039028067</v>
      </c>
      <c r="AD23" s="263">
        <f>+AC23/AC22</f>
        <v>0.93682209007512385</v>
      </c>
      <c r="AE23" s="3"/>
      <c r="AF23" s="3"/>
    </row>
    <row r="24" spans="1:41" ht="32.1" customHeight="1" x14ac:dyDescent="0.25">
      <c r="A24" s="305" t="s">
        <v>45</v>
      </c>
      <c r="B24" s="312"/>
      <c r="C24" s="261"/>
      <c r="D24" s="262">
        <v>55542066</v>
      </c>
      <c r="E24" s="255">
        <v>-21480600</v>
      </c>
      <c r="F24" s="262"/>
      <c r="G24" s="256">
        <v>-2018800</v>
      </c>
      <c r="H24" s="262"/>
      <c r="I24" s="262"/>
      <c r="J24" s="262"/>
      <c r="K24" s="262">
        <v>23499400</v>
      </c>
      <c r="L24" s="262"/>
      <c r="M24" s="262"/>
      <c r="N24" s="256"/>
      <c r="O24" s="256">
        <f>SUM(C24:N24)</f>
        <v>55542066</v>
      </c>
      <c r="P24" s="258"/>
      <c r="Q24" s="264"/>
      <c r="R24" s="256">
        <v>63970800</v>
      </c>
      <c r="S24" s="256">
        <v>182367000</v>
      </c>
      <c r="T24" s="256">
        <v>182367000</v>
      </c>
      <c r="U24" s="256">
        <v>171992034</v>
      </c>
      <c r="V24" s="256">
        <v>171992034</v>
      </c>
      <c r="W24" s="256">
        <v>171992034</v>
      </c>
      <c r="X24" s="256">
        <v>171992034</v>
      </c>
      <c r="Y24" s="256">
        <v>175592034</v>
      </c>
      <c r="Z24" s="256">
        <v>175592034</v>
      </c>
      <c r="AA24" s="256">
        <v>175592034</v>
      </c>
      <c r="AB24" s="256">
        <v>533088096</v>
      </c>
      <c r="AC24" s="256">
        <f>SUM(Q24:AB24)</f>
        <v>2176537134</v>
      </c>
      <c r="AD24" s="263"/>
      <c r="AE24" s="3"/>
      <c r="AF24" s="3"/>
    </row>
    <row r="25" spans="1:41" ht="32.1" customHeight="1" thickBot="1" x14ac:dyDescent="0.3">
      <c r="A25" s="427" t="s">
        <v>46</v>
      </c>
      <c r="B25" s="428"/>
      <c r="C25" s="265">
        <v>53287866</v>
      </c>
      <c r="D25" s="266">
        <v>2254200</v>
      </c>
      <c r="E25" s="266">
        <v>0</v>
      </c>
      <c r="F25" s="266">
        <v>0</v>
      </c>
      <c r="G25" s="267">
        <v>0</v>
      </c>
      <c r="H25" s="266"/>
      <c r="I25" s="266"/>
      <c r="J25" s="266"/>
      <c r="K25" s="266"/>
      <c r="L25" s="266"/>
      <c r="M25" s="266"/>
      <c r="N25" s="267"/>
      <c r="O25" s="267">
        <f>SUM(C25:N25)</f>
        <v>55542066</v>
      </c>
      <c r="P25" s="268">
        <f>+O25/O24</f>
        <v>1</v>
      </c>
      <c r="Q25" s="269">
        <v>0</v>
      </c>
      <c r="R25" s="267">
        <v>53978867</v>
      </c>
      <c r="S25" s="267">
        <v>173451600</v>
      </c>
      <c r="T25" s="267">
        <v>182367000</v>
      </c>
      <c r="U25" s="267">
        <v>182367000</v>
      </c>
      <c r="V25" s="267">
        <v>182367000</v>
      </c>
      <c r="W25" s="267">
        <v>174409933.33333334</v>
      </c>
      <c r="X25" s="267"/>
      <c r="Y25" s="267"/>
      <c r="Z25" s="267"/>
      <c r="AA25" s="267"/>
      <c r="AB25" s="267"/>
      <c r="AC25" s="267">
        <f>SUM(Q25:AB25)</f>
        <v>948941400.33333337</v>
      </c>
      <c r="AD25" s="270">
        <f>+AC25/AC24</f>
        <v>0.43598677252493567</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3.950000000000003" customHeight="1" x14ac:dyDescent="0.25">
      <c r="A27" s="404" t="s">
        <v>47</v>
      </c>
      <c r="B27" s="405"/>
      <c r="C27" s="406"/>
      <c r="D27" s="406"/>
      <c r="E27" s="406"/>
      <c r="F27" s="406"/>
      <c r="G27" s="406"/>
      <c r="H27" s="406"/>
      <c r="I27" s="406"/>
      <c r="J27" s="406"/>
      <c r="K27" s="406"/>
      <c r="L27" s="406"/>
      <c r="M27" s="406"/>
      <c r="N27" s="406"/>
      <c r="O27" s="406"/>
      <c r="P27" s="406"/>
      <c r="Q27" s="406"/>
      <c r="R27" s="406"/>
      <c r="S27" s="406"/>
      <c r="T27" s="406"/>
      <c r="U27" s="406"/>
      <c r="V27" s="406"/>
      <c r="W27" s="406"/>
      <c r="X27" s="406"/>
      <c r="Y27" s="406"/>
      <c r="Z27" s="406"/>
      <c r="AA27" s="406"/>
      <c r="AB27" s="406"/>
      <c r="AC27" s="406"/>
      <c r="AD27" s="407"/>
    </row>
    <row r="28" spans="1:41" ht="15" customHeight="1" x14ac:dyDescent="0.25">
      <c r="A28" s="386" t="s">
        <v>48</v>
      </c>
      <c r="B28" s="388" t="s">
        <v>49</v>
      </c>
      <c r="C28" s="389"/>
      <c r="D28" s="312" t="s">
        <v>50</v>
      </c>
      <c r="E28" s="313"/>
      <c r="F28" s="313"/>
      <c r="G28" s="313"/>
      <c r="H28" s="313"/>
      <c r="I28" s="313"/>
      <c r="J28" s="313"/>
      <c r="K28" s="313"/>
      <c r="L28" s="313"/>
      <c r="M28" s="313"/>
      <c r="N28" s="313"/>
      <c r="O28" s="315"/>
      <c r="P28" s="335" t="s">
        <v>41</v>
      </c>
      <c r="Q28" s="335" t="s">
        <v>51</v>
      </c>
      <c r="R28" s="335"/>
      <c r="S28" s="335"/>
      <c r="T28" s="335"/>
      <c r="U28" s="335"/>
      <c r="V28" s="335"/>
      <c r="W28" s="335"/>
      <c r="X28" s="335"/>
      <c r="Y28" s="335"/>
      <c r="Z28" s="335"/>
      <c r="AA28" s="335"/>
      <c r="AB28" s="335"/>
      <c r="AC28" s="335"/>
      <c r="AD28" s="337"/>
    </row>
    <row r="29" spans="1:41" ht="27" customHeight="1" x14ac:dyDescent="0.25">
      <c r="A29" s="387"/>
      <c r="B29" s="390"/>
      <c r="C29" s="391"/>
      <c r="D29" s="88" t="s">
        <v>30</v>
      </c>
      <c r="E29" s="88" t="s">
        <v>31</v>
      </c>
      <c r="F29" s="88" t="s">
        <v>32</v>
      </c>
      <c r="G29" s="88" t="s">
        <v>33</v>
      </c>
      <c r="H29" s="88" t="s">
        <v>8</v>
      </c>
      <c r="I29" s="88" t="s">
        <v>34</v>
      </c>
      <c r="J29" s="88" t="s">
        <v>35</v>
      </c>
      <c r="K29" s="88" t="s">
        <v>36</v>
      </c>
      <c r="L29" s="88" t="s">
        <v>37</v>
      </c>
      <c r="M29" s="88" t="s">
        <v>38</v>
      </c>
      <c r="N29" s="88" t="s">
        <v>39</v>
      </c>
      <c r="O29" s="88" t="s">
        <v>40</v>
      </c>
      <c r="P29" s="315"/>
      <c r="Q29" s="335"/>
      <c r="R29" s="335"/>
      <c r="S29" s="335"/>
      <c r="T29" s="335"/>
      <c r="U29" s="335"/>
      <c r="V29" s="335"/>
      <c r="W29" s="335"/>
      <c r="X29" s="335"/>
      <c r="Y29" s="335"/>
      <c r="Z29" s="335"/>
      <c r="AA29" s="335"/>
      <c r="AB29" s="335"/>
      <c r="AC29" s="335"/>
      <c r="AD29" s="337"/>
    </row>
    <row r="30" spans="1:41" ht="42" customHeight="1" thickBot="1" x14ac:dyDescent="0.3">
      <c r="A30" s="85" t="s">
        <v>107</v>
      </c>
      <c r="B30" s="331"/>
      <c r="C30" s="332"/>
      <c r="D30" s="89"/>
      <c r="E30" s="89"/>
      <c r="F30" s="89"/>
      <c r="G30" s="89"/>
      <c r="H30" s="89"/>
      <c r="I30" s="89"/>
      <c r="J30" s="89"/>
      <c r="K30" s="89"/>
      <c r="L30" s="89"/>
      <c r="M30" s="89"/>
      <c r="N30" s="89"/>
      <c r="O30" s="89"/>
      <c r="P30" s="86">
        <f>SUM(D30:O30)</f>
        <v>0</v>
      </c>
      <c r="Q30" s="333"/>
      <c r="R30" s="333"/>
      <c r="S30" s="333"/>
      <c r="T30" s="333"/>
      <c r="U30" s="333"/>
      <c r="V30" s="333"/>
      <c r="W30" s="333"/>
      <c r="X30" s="333"/>
      <c r="Y30" s="333"/>
      <c r="Z30" s="333"/>
      <c r="AA30" s="333"/>
      <c r="AB30" s="333"/>
      <c r="AC30" s="333"/>
      <c r="AD30" s="334"/>
    </row>
    <row r="31" spans="1:41" ht="45" customHeight="1" x14ac:dyDescent="0.25">
      <c r="A31" s="338" t="s">
        <v>52</v>
      </c>
      <c r="B31" s="339"/>
      <c r="C31" s="339"/>
      <c r="D31" s="339"/>
      <c r="E31" s="339"/>
      <c r="F31" s="339"/>
      <c r="G31" s="339"/>
      <c r="H31" s="339"/>
      <c r="I31" s="339"/>
      <c r="J31" s="339"/>
      <c r="K31" s="339"/>
      <c r="L31" s="339"/>
      <c r="M31" s="339"/>
      <c r="N31" s="339"/>
      <c r="O31" s="339"/>
      <c r="P31" s="339"/>
      <c r="Q31" s="339"/>
      <c r="R31" s="339"/>
      <c r="S31" s="339"/>
      <c r="T31" s="339"/>
      <c r="U31" s="339"/>
      <c r="V31" s="339"/>
      <c r="W31" s="339"/>
      <c r="X31" s="339"/>
      <c r="Y31" s="339"/>
      <c r="Z31" s="339"/>
      <c r="AA31" s="339"/>
      <c r="AB31" s="339"/>
      <c r="AC31" s="339"/>
      <c r="AD31" s="340"/>
    </row>
    <row r="32" spans="1:41" ht="23.1" customHeight="1" x14ac:dyDescent="0.25">
      <c r="A32" s="305" t="s">
        <v>53</v>
      </c>
      <c r="B32" s="335" t="s">
        <v>54</v>
      </c>
      <c r="C32" s="335" t="s">
        <v>49</v>
      </c>
      <c r="D32" s="335" t="s">
        <v>55</v>
      </c>
      <c r="E32" s="335"/>
      <c r="F32" s="335"/>
      <c r="G32" s="335"/>
      <c r="H32" s="335"/>
      <c r="I32" s="335"/>
      <c r="J32" s="335"/>
      <c r="K32" s="335"/>
      <c r="L32" s="335"/>
      <c r="M32" s="335"/>
      <c r="N32" s="335"/>
      <c r="O32" s="335"/>
      <c r="P32" s="335"/>
      <c r="Q32" s="335" t="s">
        <v>56</v>
      </c>
      <c r="R32" s="335"/>
      <c r="S32" s="335"/>
      <c r="T32" s="335"/>
      <c r="U32" s="335"/>
      <c r="V32" s="335"/>
      <c r="W32" s="335"/>
      <c r="X32" s="335"/>
      <c r="Y32" s="335"/>
      <c r="Z32" s="335"/>
      <c r="AA32" s="335"/>
      <c r="AB32" s="335"/>
      <c r="AC32" s="335"/>
      <c r="AD32" s="337"/>
      <c r="AG32" s="87"/>
      <c r="AH32" s="87"/>
      <c r="AI32" s="87"/>
      <c r="AJ32" s="87"/>
      <c r="AK32" s="87"/>
      <c r="AL32" s="87"/>
      <c r="AM32" s="87"/>
      <c r="AN32" s="87"/>
      <c r="AO32" s="87"/>
    </row>
    <row r="33" spans="1:41" ht="27" customHeight="1" x14ac:dyDescent="0.25">
      <c r="A33" s="305"/>
      <c r="B33" s="335"/>
      <c r="C33" s="336"/>
      <c r="D33" s="88" t="s">
        <v>30</v>
      </c>
      <c r="E33" s="88" t="s">
        <v>31</v>
      </c>
      <c r="F33" s="88" t="s">
        <v>32</v>
      </c>
      <c r="G33" s="88" t="s">
        <v>33</v>
      </c>
      <c r="H33" s="88" t="s">
        <v>8</v>
      </c>
      <c r="I33" s="88" t="s">
        <v>34</v>
      </c>
      <c r="J33" s="88" t="s">
        <v>35</v>
      </c>
      <c r="K33" s="88" t="s">
        <v>36</v>
      </c>
      <c r="L33" s="88" t="s">
        <v>37</v>
      </c>
      <c r="M33" s="88" t="s">
        <v>38</v>
      </c>
      <c r="N33" s="88" t="s">
        <v>39</v>
      </c>
      <c r="O33" s="88" t="s">
        <v>40</v>
      </c>
      <c r="P33" s="88" t="s">
        <v>41</v>
      </c>
      <c r="Q33" s="312" t="s">
        <v>57</v>
      </c>
      <c r="R33" s="313"/>
      <c r="S33" s="313"/>
      <c r="T33" s="315"/>
      <c r="U33" s="312" t="s">
        <v>58</v>
      </c>
      <c r="V33" s="313"/>
      <c r="W33" s="313"/>
      <c r="X33" s="315"/>
      <c r="Y33" s="312" t="s">
        <v>59</v>
      </c>
      <c r="Z33" s="313"/>
      <c r="AA33" s="315"/>
      <c r="AB33" s="312" t="s">
        <v>60</v>
      </c>
      <c r="AC33" s="313"/>
      <c r="AD33" s="314"/>
      <c r="AG33" s="87"/>
      <c r="AH33" s="87"/>
      <c r="AI33" s="87"/>
      <c r="AJ33" s="87"/>
      <c r="AK33" s="87"/>
      <c r="AL33" s="87"/>
      <c r="AM33" s="87"/>
      <c r="AN33" s="87"/>
      <c r="AO33" s="87"/>
    </row>
    <row r="34" spans="1:41" ht="95.45" customHeight="1" x14ac:dyDescent="0.25">
      <c r="A34" s="316" t="s">
        <v>107</v>
      </c>
      <c r="B34" s="318">
        <v>0.05</v>
      </c>
      <c r="C34" s="90" t="s">
        <v>61</v>
      </c>
      <c r="D34" s="204">
        <v>8.3299999999999999E-2</v>
      </c>
      <c r="E34" s="204">
        <v>8.3299999999999999E-2</v>
      </c>
      <c r="F34" s="204">
        <v>8.3299999999999999E-2</v>
      </c>
      <c r="G34" s="204">
        <v>8.3299999999999999E-2</v>
      </c>
      <c r="H34" s="204">
        <v>8.3299999999999999E-2</v>
      </c>
      <c r="I34" s="204">
        <v>8.3299999999999999E-2</v>
      </c>
      <c r="J34" s="204">
        <v>8.3299999999999999E-2</v>
      </c>
      <c r="K34" s="204">
        <v>8.3299999999999999E-2</v>
      </c>
      <c r="L34" s="204">
        <v>8.3400000000000002E-2</v>
      </c>
      <c r="M34" s="204">
        <v>8.3400000000000002E-2</v>
      </c>
      <c r="N34" s="204">
        <v>8.3400000000000002E-2</v>
      </c>
      <c r="O34" s="204">
        <v>8.3400000000000002E-2</v>
      </c>
      <c r="P34" s="161">
        <f>SUM(D34:O34)</f>
        <v>1</v>
      </c>
      <c r="Q34" s="527" t="s">
        <v>644</v>
      </c>
      <c r="R34" s="528"/>
      <c r="S34" s="528"/>
      <c r="T34" s="529"/>
      <c r="U34" s="527" t="s">
        <v>645</v>
      </c>
      <c r="V34" s="528"/>
      <c r="W34" s="528"/>
      <c r="X34" s="529"/>
      <c r="Y34" s="533" t="s">
        <v>62</v>
      </c>
      <c r="Z34" s="534"/>
      <c r="AA34" s="535"/>
      <c r="AB34" s="527" t="s">
        <v>108</v>
      </c>
      <c r="AC34" s="528"/>
      <c r="AD34" s="536"/>
      <c r="AG34" s="87"/>
      <c r="AH34" s="87"/>
      <c r="AI34" s="87"/>
      <c r="AJ34" s="87"/>
      <c r="AK34" s="87"/>
      <c r="AL34" s="87"/>
      <c r="AM34" s="87"/>
      <c r="AN34" s="87"/>
      <c r="AO34" s="87"/>
    </row>
    <row r="35" spans="1:41" ht="95.45" customHeight="1" thickBot="1" x14ac:dyDescent="0.3">
      <c r="A35" s="317"/>
      <c r="B35" s="319"/>
      <c r="C35" s="91" t="s">
        <v>64</v>
      </c>
      <c r="D35" s="221">
        <v>8.3299999999999999E-2</v>
      </c>
      <c r="E35" s="221">
        <v>8.3299999999999999E-2</v>
      </c>
      <c r="F35" s="221">
        <v>8.3299999999999999E-2</v>
      </c>
      <c r="G35" s="221">
        <v>8.3299999999999999E-2</v>
      </c>
      <c r="H35" s="221">
        <v>8.3299999999999999E-2</v>
      </c>
      <c r="I35" s="221">
        <v>8.3000000000000004E-2</v>
      </c>
      <c r="J35" s="221">
        <v>8.3000000000000004E-2</v>
      </c>
      <c r="K35" s="221"/>
      <c r="L35" s="221"/>
      <c r="M35" s="221"/>
      <c r="N35" s="221"/>
      <c r="O35" s="221"/>
      <c r="P35" s="222">
        <f>SUM(D35:O35)</f>
        <v>0.58250000000000002</v>
      </c>
      <c r="Q35" s="530"/>
      <c r="R35" s="531"/>
      <c r="S35" s="531"/>
      <c r="T35" s="532"/>
      <c r="U35" s="530"/>
      <c r="V35" s="531"/>
      <c r="W35" s="531"/>
      <c r="X35" s="532"/>
      <c r="Y35" s="530"/>
      <c r="Z35" s="531"/>
      <c r="AA35" s="532"/>
      <c r="AB35" s="530"/>
      <c r="AC35" s="531"/>
      <c r="AD35" s="537"/>
      <c r="AE35" s="49"/>
      <c r="AG35" s="87"/>
      <c r="AH35" s="87"/>
      <c r="AI35" s="87"/>
      <c r="AJ35" s="87"/>
      <c r="AK35" s="87"/>
      <c r="AL35" s="87"/>
      <c r="AM35" s="87"/>
      <c r="AN35" s="87"/>
      <c r="AO35" s="87"/>
    </row>
    <row r="36" spans="1:41" ht="26.1" customHeight="1" x14ac:dyDescent="0.25">
      <c r="A36" s="304" t="s">
        <v>65</v>
      </c>
      <c r="B36" s="306" t="s">
        <v>66</v>
      </c>
      <c r="C36" s="308" t="s">
        <v>67</v>
      </c>
      <c r="D36" s="308"/>
      <c r="E36" s="308"/>
      <c r="F36" s="308"/>
      <c r="G36" s="308"/>
      <c r="H36" s="308"/>
      <c r="I36" s="308"/>
      <c r="J36" s="308"/>
      <c r="K36" s="308"/>
      <c r="L36" s="308"/>
      <c r="M36" s="308"/>
      <c r="N36" s="308"/>
      <c r="O36" s="308"/>
      <c r="P36" s="308"/>
      <c r="Q36" s="309" t="s">
        <v>68</v>
      </c>
      <c r="R36" s="310"/>
      <c r="S36" s="310"/>
      <c r="T36" s="310"/>
      <c r="U36" s="310"/>
      <c r="V36" s="310"/>
      <c r="W36" s="310"/>
      <c r="X36" s="310"/>
      <c r="Y36" s="310"/>
      <c r="Z36" s="310"/>
      <c r="AA36" s="310"/>
      <c r="AB36" s="310"/>
      <c r="AC36" s="310"/>
      <c r="AD36" s="311"/>
      <c r="AG36" s="87"/>
      <c r="AH36" s="87"/>
      <c r="AI36" s="87"/>
      <c r="AJ36" s="87"/>
      <c r="AK36" s="87"/>
      <c r="AL36" s="87"/>
      <c r="AM36" s="87"/>
      <c r="AN36" s="87"/>
      <c r="AO36" s="87"/>
    </row>
    <row r="37" spans="1:41" ht="26.1" customHeight="1" x14ac:dyDescent="0.25">
      <c r="A37" s="305"/>
      <c r="B37" s="307"/>
      <c r="C37" s="88" t="s">
        <v>69</v>
      </c>
      <c r="D37" s="88" t="s">
        <v>70</v>
      </c>
      <c r="E37" s="88" t="s">
        <v>71</v>
      </c>
      <c r="F37" s="88" t="s">
        <v>72</v>
      </c>
      <c r="G37" s="88" t="s">
        <v>73</v>
      </c>
      <c r="H37" s="88" t="s">
        <v>74</v>
      </c>
      <c r="I37" s="88" t="s">
        <v>75</v>
      </c>
      <c r="J37" s="88" t="s">
        <v>76</v>
      </c>
      <c r="K37" s="88" t="s">
        <v>77</v>
      </c>
      <c r="L37" s="88" t="s">
        <v>78</v>
      </c>
      <c r="M37" s="88" t="s">
        <v>79</v>
      </c>
      <c r="N37" s="88" t="s">
        <v>80</v>
      </c>
      <c r="O37" s="88" t="s">
        <v>81</v>
      </c>
      <c r="P37" s="88" t="s">
        <v>82</v>
      </c>
      <c r="Q37" s="312" t="s">
        <v>83</v>
      </c>
      <c r="R37" s="313"/>
      <c r="S37" s="313"/>
      <c r="T37" s="313"/>
      <c r="U37" s="313"/>
      <c r="V37" s="313"/>
      <c r="W37" s="313"/>
      <c r="X37" s="313"/>
      <c r="Y37" s="313"/>
      <c r="Z37" s="313"/>
      <c r="AA37" s="313"/>
      <c r="AB37" s="313"/>
      <c r="AC37" s="313"/>
      <c r="AD37" s="314"/>
      <c r="AG37" s="94"/>
      <c r="AH37" s="94"/>
      <c r="AI37" s="94"/>
      <c r="AJ37" s="94"/>
      <c r="AK37" s="94"/>
      <c r="AL37" s="94"/>
      <c r="AM37" s="94"/>
      <c r="AN37" s="94"/>
      <c r="AO37" s="94"/>
    </row>
    <row r="38" spans="1:41" ht="94.5" customHeight="1" x14ac:dyDescent="0.25">
      <c r="A38" s="526" t="s">
        <v>109</v>
      </c>
      <c r="B38" s="288">
        <v>0.05</v>
      </c>
      <c r="C38" s="102" t="s">
        <v>61</v>
      </c>
      <c r="D38" s="205">
        <v>8.3299999999999999E-2</v>
      </c>
      <c r="E38" s="205">
        <v>8.3299999999999999E-2</v>
      </c>
      <c r="F38" s="205">
        <v>8.3299999999999999E-2</v>
      </c>
      <c r="G38" s="205">
        <v>8.3299999999999999E-2</v>
      </c>
      <c r="H38" s="205">
        <v>8.3299999999999999E-2</v>
      </c>
      <c r="I38" s="205">
        <v>8.3299999999999999E-2</v>
      </c>
      <c r="J38" s="205">
        <v>8.3299999999999999E-2</v>
      </c>
      <c r="K38" s="205">
        <v>8.3299999999999999E-2</v>
      </c>
      <c r="L38" s="205">
        <v>8.3400000000000002E-2</v>
      </c>
      <c r="M38" s="205">
        <v>8.3400000000000002E-2</v>
      </c>
      <c r="N38" s="205">
        <v>8.3400000000000002E-2</v>
      </c>
      <c r="O38" s="205">
        <v>8.3400000000000002E-2</v>
      </c>
      <c r="P38" s="101">
        <f>SUM(D38:O38)</f>
        <v>1</v>
      </c>
      <c r="Q38" s="290" t="s">
        <v>646</v>
      </c>
      <c r="R38" s="291"/>
      <c r="S38" s="291"/>
      <c r="T38" s="291"/>
      <c r="U38" s="291"/>
      <c r="V38" s="291"/>
      <c r="W38" s="291"/>
      <c r="X38" s="291"/>
      <c r="Y38" s="291"/>
      <c r="Z38" s="291"/>
      <c r="AA38" s="291"/>
      <c r="AB38" s="291"/>
      <c r="AC38" s="291"/>
      <c r="AD38" s="292"/>
      <c r="AE38" s="97"/>
      <c r="AG38" s="98"/>
      <c r="AH38" s="98"/>
      <c r="AI38" s="98"/>
      <c r="AJ38" s="98"/>
      <c r="AK38" s="98"/>
      <c r="AL38" s="98"/>
      <c r="AM38" s="98"/>
      <c r="AN38" s="98"/>
      <c r="AO38" s="98"/>
    </row>
    <row r="39" spans="1:41" ht="94.5" customHeight="1" thickBot="1" x14ac:dyDescent="0.3">
      <c r="A39" s="538"/>
      <c r="B39" s="289"/>
      <c r="C39" s="91" t="s">
        <v>64</v>
      </c>
      <c r="D39" s="214">
        <v>8.3299999999999999E-2</v>
      </c>
      <c r="E39" s="214">
        <v>8.3299999999999999E-2</v>
      </c>
      <c r="F39" s="214">
        <v>8.3299999999999999E-2</v>
      </c>
      <c r="G39" s="214">
        <v>8.3299999999999999E-2</v>
      </c>
      <c r="H39" s="214">
        <v>8.3299999999999999E-2</v>
      </c>
      <c r="I39" s="214">
        <v>8.3000000000000004E-2</v>
      </c>
      <c r="J39" s="214">
        <v>8.3000000000000004E-2</v>
      </c>
      <c r="K39" s="214"/>
      <c r="L39" s="214"/>
      <c r="M39" s="214"/>
      <c r="N39" s="214"/>
      <c r="O39" s="214"/>
      <c r="P39" s="220">
        <f>SUM(D39:O39)</f>
        <v>0.58250000000000002</v>
      </c>
      <c r="Q39" s="293"/>
      <c r="R39" s="294"/>
      <c r="S39" s="294"/>
      <c r="T39" s="294"/>
      <c r="U39" s="294"/>
      <c r="V39" s="294"/>
      <c r="W39" s="294"/>
      <c r="X39" s="294"/>
      <c r="Y39" s="294"/>
      <c r="Z39" s="294"/>
      <c r="AA39" s="294"/>
      <c r="AB39" s="294"/>
      <c r="AC39" s="294"/>
      <c r="AD39" s="295"/>
      <c r="AE39" s="97"/>
    </row>
  </sheetData>
  <mergeCells count="73">
    <mergeCell ref="AB4:AD4"/>
    <mergeCell ref="I7:J9"/>
    <mergeCell ref="K7:L9"/>
    <mergeCell ref="M7:N7"/>
    <mergeCell ref="A1:A4"/>
    <mergeCell ref="B1:AA1"/>
    <mergeCell ref="AB1:AD1"/>
    <mergeCell ref="B2:AA2"/>
    <mergeCell ref="AB2:AD2"/>
    <mergeCell ref="B3:AA4"/>
    <mergeCell ref="AB3:AD3"/>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Q20:AD20"/>
    <mergeCell ref="A22:B22"/>
    <mergeCell ref="A23:B23"/>
    <mergeCell ref="A25:B25"/>
    <mergeCell ref="A27:AD27"/>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Y33:AA33"/>
    <mergeCell ref="AB33:AD33"/>
    <mergeCell ref="Q33:T33"/>
    <mergeCell ref="U33:X33"/>
    <mergeCell ref="Q34:T35"/>
    <mergeCell ref="U34:X35"/>
    <mergeCell ref="Y34:AA35"/>
    <mergeCell ref="AB34:AD35"/>
    <mergeCell ref="A38:A39"/>
    <mergeCell ref="B38:B39"/>
    <mergeCell ref="Q38:AD39"/>
    <mergeCell ref="A34:A35"/>
    <mergeCell ref="B34:B35"/>
    <mergeCell ref="A36:A37"/>
    <mergeCell ref="B36:B37"/>
    <mergeCell ref="C36:P36"/>
    <mergeCell ref="Q36:AD36"/>
    <mergeCell ref="Q37:AD37"/>
  </mergeCells>
  <dataValidations count="3">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textLength" operator="lessThanOrEqual" allowBlank="1" showInputMessage="1" showErrorMessage="1" errorTitle="Máximo 2.000 caracteres" error="Máximo 2.000 caracteres" sqref="U34 AB34 Y34 Q34 Q38:AD39" xr:uid="{00000000-0002-0000-0200-000002000000}">
      <formula1>2000</formula1>
    </dataValidation>
  </dataValidations>
  <pageMargins left="0.25" right="0.25" top="0.75" bottom="0.75" header="0.3" footer="0.3"/>
  <pageSetup scale="22"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O41"/>
  <sheetViews>
    <sheetView showGridLines="0" topLeftCell="Q15" zoomScale="70" zoomScaleNormal="70" workbookViewId="0">
      <selection activeCell="AC24" sqref="AC24"/>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20.140625" style="50" customWidth="1"/>
    <col min="16" max="16" width="18.140625" style="50" customWidth="1"/>
    <col min="17" max="17" width="21.5703125" style="50" customWidth="1"/>
    <col min="18" max="19" width="18.140625" style="50" customWidth="1"/>
    <col min="20" max="20" width="20.28515625" style="50" customWidth="1"/>
    <col min="21" max="23" width="18.140625" style="50" customWidth="1"/>
    <col min="24" max="24" width="21.7109375" style="50" customWidth="1"/>
    <col min="25"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392"/>
      <c r="B1" s="395" t="s">
        <v>0</v>
      </c>
      <c r="C1" s="396"/>
      <c r="D1" s="396"/>
      <c r="E1" s="396"/>
      <c r="F1" s="396"/>
      <c r="G1" s="396"/>
      <c r="H1" s="396"/>
      <c r="I1" s="396"/>
      <c r="J1" s="396"/>
      <c r="K1" s="396"/>
      <c r="L1" s="396"/>
      <c r="M1" s="396"/>
      <c r="N1" s="396"/>
      <c r="O1" s="396"/>
      <c r="P1" s="396"/>
      <c r="Q1" s="396"/>
      <c r="R1" s="396"/>
      <c r="S1" s="396"/>
      <c r="T1" s="396"/>
      <c r="U1" s="396"/>
      <c r="V1" s="396"/>
      <c r="W1" s="396"/>
      <c r="X1" s="396"/>
      <c r="Y1" s="396"/>
      <c r="Z1" s="396"/>
      <c r="AA1" s="397"/>
      <c r="AB1" s="398" t="s">
        <v>1</v>
      </c>
      <c r="AC1" s="399"/>
      <c r="AD1" s="400"/>
    </row>
    <row r="2" spans="1:30" ht="30.75" customHeight="1" thickBot="1" x14ac:dyDescent="0.3">
      <c r="A2" s="393"/>
      <c r="B2" s="395" t="s">
        <v>2</v>
      </c>
      <c r="C2" s="396"/>
      <c r="D2" s="396"/>
      <c r="E2" s="396"/>
      <c r="F2" s="396"/>
      <c r="G2" s="396"/>
      <c r="H2" s="396"/>
      <c r="I2" s="396"/>
      <c r="J2" s="396"/>
      <c r="K2" s="396"/>
      <c r="L2" s="396"/>
      <c r="M2" s="396"/>
      <c r="N2" s="396"/>
      <c r="O2" s="396"/>
      <c r="P2" s="396"/>
      <c r="Q2" s="396"/>
      <c r="R2" s="396"/>
      <c r="S2" s="396"/>
      <c r="T2" s="396"/>
      <c r="U2" s="396"/>
      <c r="V2" s="396"/>
      <c r="W2" s="396"/>
      <c r="X2" s="396"/>
      <c r="Y2" s="396"/>
      <c r="Z2" s="396"/>
      <c r="AA2" s="397"/>
      <c r="AB2" s="401" t="s">
        <v>3</v>
      </c>
      <c r="AC2" s="402"/>
      <c r="AD2" s="403"/>
    </row>
    <row r="3" spans="1:30" ht="24" customHeight="1" x14ac:dyDescent="0.25">
      <c r="A3" s="393"/>
      <c r="B3" s="338" t="s">
        <v>4</v>
      </c>
      <c r="C3" s="339"/>
      <c r="D3" s="339"/>
      <c r="E3" s="339"/>
      <c r="F3" s="339"/>
      <c r="G3" s="339"/>
      <c r="H3" s="339"/>
      <c r="I3" s="339"/>
      <c r="J3" s="339"/>
      <c r="K3" s="339"/>
      <c r="L3" s="339"/>
      <c r="M3" s="339"/>
      <c r="N3" s="339"/>
      <c r="O3" s="339"/>
      <c r="P3" s="339"/>
      <c r="Q3" s="339"/>
      <c r="R3" s="339"/>
      <c r="S3" s="339"/>
      <c r="T3" s="339"/>
      <c r="U3" s="339"/>
      <c r="V3" s="339"/>
      <c r="W3" s="339"/>
      <c r="X3" s="339"/>
      <c r="Y3" s="339"/>
      <c r="Z3" s="339"/>
      <c r="AA3" s="340"/>
      <c r="AB3" s="401" t="s">
        <v>5</v>
      </c>
      <c r="AC3" s="402"/>
      <c r="AD3" s="403"/>
    </row>
    <row r="4" spans="1:30" ht="21.95" customHeight="1" thickBot="1" x14ac:dyDescent="0.3">
      <c r="A4" s="394"/>
      <c r="B4" s="408"/>
      <c r="C4" s="409"/>
      <c r="D4" s="409"/>
      <c r="E4" s="409"/>
      <c r="F4" s="409"/>
      <c r="G4" s="409"/>
      <c r="H4" s="409"/>
      <c r="I4" s="409"/>
      <c r="J4" s="409"/>
      <c r="K4" s="409"/>
      <c r="L4" s="409"/>
      <c r="M4" s="409"/>
      <c r="N4" s="409"/>
      <c r="O4" s="409"/>
      <c r="P4" s="409"/>
      <c r="Q4" s="409"/>
      <c r="R4" s="409"/>
      <c r="S4" s="409"/>
      <c r="T4" s="409"/>
      <c r="U4" s="409"/>
      <c r="V4" s="409"/>
      <c r="W4" s="409"/>
      <c r="X4" s="409"/>
      <c r="Y4" s="409"/>
      <c r="Z4" s="409"/>
      <c r="AA4" s="410"/>
      <c r="AB4" s="411" t="s">
        <v>6</v>
      </c>
      <c r="AC4" s="412"/>
      <c r="AD4" s="413"/>
    </row>
    <row r="5" spans="1:30" ht="9" customHeight="1" thickBot="1" x14ac:dyDescent="0.3">
      <c r="A5" s="51"/>
      <c r="B5" s="200"/>
      <c r="C5" s="20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362" t="s">
        <v>7</v>
      </c>
      <c r="B7" s="363"/>
      <c r="C7" s="368" t="s">
        <v>35</v>
      </c>
      <c r="D7" s="362" t="s">
        <v>9</v>
      </c>
      <c r="E7" s="414"/>
      <c r="F7" s="414"/>
      <c r="G7" s="414"/>
      <c r="H7" s="363"/>
      <c r="I7" s="417">
        <v>45146</v>
      </c>
      <c r="J7" s="418"/>
      <c r="K7" s="362" t="s">
        <v>10</v>
      </c>
      <c r="L7" s="363"/>
      <c r="M7" s="432" t="s">
        <v>11</v>
      </c>
      <c r="N7" s="433"/>
      <c r="O7" s="423"/>
      <c r="P7" s="424"/>
      <c r="Q7" s="54"/>
      <c r="R7" s="54"/>
      <c r="S7" s="54"/>
      <c r="T7" s="54"/>
      <c r="U7" s="54"/>
      <c r="V7" s="54"/>
      <c r="W7" s="54"/>
      <c r="X7" s="54"/>
      <c r="Y7" s="54"/>
      <c r="Z7" s="55"/>
      <c r="AA7" s="54"/>
      <c r="AB7" s="54"/>
      <c r="AC7" s="60"/>
      <c r="AD7" s="61"/>
    </row>
    <row r="8" spans="1:30" x14ac:dyDescent="0.25">
      <c r="A8" s="364"/>
      <c r="B8" s="365"/>
      <c r="C8" s="369"/>
      <c r="D8" s="364"/>
      <c r="E8" s="415"/>
      <c r="F8" s="415"/>
      <c r="G8" s="415"/>
      <c r="H8" s="365"/>
      <c r="I8" s="419"/>
      <c r="J8" s="420"/>
      <c r="K8" s="364"/>
      <c r="L8" s="365"/>
      <c r="M8" s="425" t="s">
        <v>12</v>
      </c>
      <c r="N8" s="426"/>
      <c r="O8" s="356"/>
      <c r="P8" s="357"/>
      <c r="Q8" s="54"/>
      <c r="R8" s="54"/>
      <c r="S8" s="54"/>
      <c r="T8" s="54"/>
      <c r="U8" s="54"/>
      <c r="V8" s="54"/>
      <c r="W8" s="54"/>
      <c r="X8" s="54"/>
      <c r="Y8" s="54"/>
      <c r="Z8" s="55"/>
      <c r="AA8" s="54"/>
      <c r="AB8" s="54"/>
      <c r="AC8" s="60"/>
      <c r="AD8" s="61"/>
    </row>
    <row r="9" spans="1:30" ht="15.75" thickBot="1" x14ac:dyDescent="0.3">
      <c r="A9" s="366"/>
      <c r="B9" s="367"/>
      <c r="C9" s="370"/>
      <c r="D9" s="366"/>
      <c r="E9" s="416"/>
      <c r="F9" s="416"/>
      <c r="G9" s="416"/>
      <c r="H9" s="367"/>
      <c r="I9" s="421"/>
      <c r="J9" s="422"/>
      <c r="K9" s="366"/>
      <c r="L9" s="367"/>
      <c r="M9" s="358" t="s">
        <v>13</v>
      </c>
      <c r="N9" s="359"/>
      <c r="O9" s="360" t="s">
        <v>14</v>
      </c>
      <c r="P9" s="361"/>
      <c r="Q9" s="54"/>
      <c r="R9" s="54"/>
      <c r="S9" s="54"/>
      <c r="T9" s="54"/>
      <c r="U9" s="54"/>
      <c r="V9" s="54"/>
      <c r="W9" s="54"/>
      <c r="X9" s="54"/>
      <c r="Y9" s="54"/>
      <c r="Z9" s="55"/>
      <c r="AA9" s="54"/>
      <c r="AB9" s="54"/>
      <c r="AC9" s="60"/>
      <c r="AD9" s="61"/>
    </row>
    <row r="10" spans="1:30"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25">
      <c r="A11" s="362" t="s">
        <v>15</v>
      </c>
      <c r="B11" s="363"/>
      <c r="C11" s="371" t="s">
        <v>16</v>
      </c>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c r="AB11" s="372"/>
      <c r="AC11" s="372"/>
      <c r="AD11" s="373"/>
    </row>
    <row r="12" spans="1:30" ht="15" customHeight="1" x14ac:dyDescent="0.25">
      <c r="A12" s="364"/>
      <c r="B12" s="365"/>
      <c r="C12" s="374"/>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376"/>
    </row>
    <row r="13" spans="1:30" ht="15" customHeight="1" thickBot="1" x14ac:dyDescent="0.3">
      <c r="A13" s="366"/>
      <c r="B13" s="367"/>
      <c r="C13" s="377"/>
      <c r="D13" s="378"/>
      <c r="E13" s="378"/>
      <c r="F13" s="378"/>
      <c r="G13" s="378"/>
      <c r="H13" s="378"/>
      <c r="I13" s="378"/>
      <c r="J13" s="378"/>
      <c r="K13" s="378"/>
      <c r="L13" s="378"/>
      <c r="M13" s="378"/>
      <c r="N13" s="378"/>
      <c r="O13" s="378"/>
      <c r="P13" s="378"/>
      <c r="Q13" s="378"/>
      <c r="R13" s="378"/>
      <c r="S13" s="378"/>
      <c r="T13" s="378"/>
      <c r="U13" s="378"/>
      <c r="V13" s="378"/>
      <c r="W13" s="378"/>
      <c r="X13" s="378"/>
      <c r="Y13" s="378"/>
      <c r="Z13" s="378"/>
      <c r="AA13" s="378"/>
      <c r="AB13" s="378"/>
      <c r="AC13" s="378"/>
      <c r="AD13" s="379"/>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41" t="s">
        <v>17</v>
      </c>
      <c r="B15" s="342"/>
      <c r="C15" s="380" t="s">
        <v>18</v>
      </c>
      <c r="D15" s="381"/>
      <c r="E15" s="381"/>
      <c r="F15" s="381"/>
      <c r="G15" s="381"/>
      <c r="H15" s="381"/>
      <c r="I15" s="381"/>
      <c r="J15" s="381"/>
      <c r="K15" s="382"/>
      <c r="L15" s="348" t="s">
        <v>19</v>
      </c>
      <c r="M15" s="349"/>
      <c r="N15" s="349"/>
      <c r="O15" s="349"/>
      <c r="P15" s="349"/>
      <c r="Q15" s="350"/>
      <c r="R15" s="383" t="s">
        <v>20</v>
      </c>
      <c r="S15" s="384"/>
      <c r="T15" s="384"/>
      <c r="U15" s="384"/>
      <c r="V15" s="384"/>
      <c r="W15" s="384"/>
      <c r="X15" s="385"/>
      <c r="Y15" s="348" t="s">
        <v>21</v>
      </c>
      <c r="Z15" s="350"/>
      <c r="AA15" s="429" t="s">
        <v>22</v>
      </c>
      <c r="AB15" s="430"/>
      <c r="AC15" s="430"/>
      <c r="AD15" s="431"/>
    </row>
    <row r="16" spans="1:30" ht="9" customHeight="1" thickBot="1" x14ac:dyDescent="0.3">
      <c r="A16" s="59"/>
      <c r="B16" s="54"/>
      <c r="C16" s="303"/>
      <c r="D16" s="303"/>
      <c r="E16" s="303"/>
      <c r="F16" s="303"/>
      <c r="G16" s="303"/>
      <c r="H16" s="303"/>
      <c r="I16" s="303"/>
      <c r="J16" s="303"/>
      <c r="K16" s="303"/>
      <c r="L16" s="303"/>
      <c r="M16" s="303"/>
      <c r="N16" s="303"/>
      <c r="O16" s="303"/>
      <c r="P16" s="303"/>
      <c r="Q16" s="303"/>
      <c r="R16" s="303"/>
      <c r="S16" s="303"/>
      <c r="T16" s="303"/>
      <c r="U16" s="303"/>
      <c r="V16" s="303"/>
      <c r="W16" s="303"/>
      <c r="X16" s="303"/>
      <c r="Y16" s="303"/>
      <c r="Z16" s="303"/>
      <c r="AA16" s="303"/>
      <c r="AB16" s="303"/>
      <c r="AC16" s="73"/>
      <c r="AD16" s="74"/>
    </row>
    <row r="17" spans="1:41" s="76" customFormat="1" ht="37.5" customHeight="1" thickBot="1" x14ac:dyDescent="0.3">
      <c r="A17" s="341" t="s">
        <v>23</v>
      </c>
      <c r="B17" s="342"/>
      <c r="C17" s="343" t="s">
        <v>110</v>
      </c>
      <c r="D17" s="344"/>
      <c r="E17" s="344"/>
      <c r="F17" s="344"/>
      <c r="G17" s="344"/>
      <c r="H17" s="344"/>
      <c r="I17" s="344"/>
      <c r="J17" s="344"/>
      <c r="K17" s="344"/>
      <c r="L17" s="344"/>
      <c r="M17" s="344"/>
      <c r="N17" s="344"/>
      <c r="O17" s="344"/>
      <c r="P17" s="344"/>
      <c r="Q17" s="345"/>
      <c r="R17" s="348" t="s">
        <v>25</v>
      </c>
      <c r="S17" s="349"/>
      <c r="T17" s="349"/>
      <c r="U17" s="349"/>
      <c r="V17" s="350"/>
      <c r="W17" s="354">
        <v>6</v>
      </c>
      <c r="X17" s="355"/>
      <c r="Y17" s="349" t="s">
        <v>26</v>
      </c>
      <c r="Z17" s="349"/>
      <c r="AA17" s="349"/>
      <c r="AB17" s="350"/>
      <c r="AC17" s="346">
        <v>0.15</v>
      </c>
      <c r="AD17" s="347"/>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48" t="s">
        <v>27</v>
      </c>
      <c r="B19" s="349"/>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50"/>
      <c r="AE19" s="83"/>
      <c r="AF19" s="83"/>
    </row>
    <row r="20" spans="1:41" ht="32.1" customHeight="1" thickBot="1" x14ac:dyDescent="0.3">
      <c r="A20" s="82"/>
      <c r="B20" s="60"/>
      <c r="C20" s="351" t="s">
        <v>28</v>
      </c>
      <c r="D20" s="352"/>
      <c r="E20" s="352"/>
      <c r="F20" s="352"/>
      <c r="G20" s="352"/>
      <c r="H20" s="352"/>
      <c r="I20" s="352"/>
      <c r="J20" s="352"/>
      <c r="K20" s="352"/>
      <c r="L20" s="352"/>
      <c r="M20" s="352"/>
      <c r="N20" s="352"/>
      <c r="O20" s="352"/>
      <c r="P20" s="353"/>
      <c r="Q20" s="434" t="s">
        <v>29</v>
      </c>
      <c r="R20" s="435"/>
      <c r="S20" s="435"/>
      <c r="T20" s="435"/>
      <c r="U20" s="435"/>
      <c r="V20" s="435"/>
      <c r="W20" s="435"/>
      <c r="X20" s="435"/>
      <c r="Y20" s="435"/>
      <c r="Z20" s="435"/>
      <c r="AA20" s="435"/>
      <c r="AB20" s="435"/>
      <c r="AC20" s="435"/>
      <c r="AD20" s="436"/>
      <c r="AE20" s="83"/>
      <c r="AF20" s="83"/>
    </row>
    <row r="21" spans="1:41" ht="32.1" customHeight="1" thickBot="1" x14ac:dyDescent="0.3">
      <c r="A21" s="59"/>
      <c r="B21" s="54"/>
      <c r="C21" s="158" t="s">
        <v>30</v>
      </c>
      <c r="D21" s="159" t="s">
        <v>31</v>
      </c>
      <c r="E21" s="159" t="s">
        <v>32</v>
      </c>
      <c r="F21" s="159" t="s">
        <v>33</v>
      </c>
      <c r="G21" s="159" t="s">
        <v>8</v>
      </c>
      <c r="H21" s="159" t="s">
        <v>34</v>
      </c>
      <c r="I21" s="159" t="s">
        <v>35</v>
      </c>
      <c r="J21" s="159" t="s">
        <v>36</v>
      </c>
      <c r="K21" s="159" t="s">
        <v>37</v>
      </c>
      <c r="L21" s="159" t="s">
        <v>38</v>
      </c>
      <c r="M21" s="159" t="s">
        <v>39</v>
      </c>
      <c r="N21" s="159" t="s">
        <v>40</v>
      </c>
      <c r="O21" s="159" t="s">
        <v>41</v>
      </c>
      <c r="P21" s="160" t="s">
        <v>42</v>
      </c>
      <c r="Q21" s="158" t="s">
        <v>30</v>
      </c>
      <c r="R21" s="159" t="s">
        <v>31</v>
      </c>
      <c r="S21" s="159" t="s">
        <v>32</v>
      </c>
      <c r="T21" s="159" t="s">
        <v>33</v>
      </c>
      <c r="U21" s="159" t="s">
        <v>8</v>
      </c>
      <c r="V21" s="159" t="s">
        <v>34</v>
      </c>
      <c r="W21" s="159" t="s">
        <v>35</v>
      </c>
      <c r="X21" s="159" t="s">
        <v>36</v>
      </c>
      <c r="Y21" s="159" t="s">
        <v>37</v>
      </c>
      <c r="Z21" s="159" t="s">
        <v>38</v>
      </c>
      <c r="AA21" s="159" t="s">
        <v>39</v>
      </c>
      <c r="AB21" s="159" t="s">
        <v>40</v>
      </c>
      <c r="AC21" s="159" t="s">
        <v>41</v>
      </c>
      <c r="AD21" s="160" t="s">
        <v>42</v>
      </c>
      <c r="AE21" s="3"/>
      <c r="AF21" s="3"/>
    </row>
    <row r="22" spans="1:41" ht="32.1" customHeight="1" x14ac:dyDescent="0.25">
      <c r="A22" s="304" t="s">
        <v>43</v>
      </c>
      <c r="B22" s="309"/>
      <c r="C22" s="179">
        <v>2830749803</v>
      </c>
      <c r="D22" s="178"/>
      <c r="E22" s="178"/>
      <c r="F22" s="178"/>
      <c r="G22" s="178"/>
      <c r="H22" s="178"/>
      <c r="I22" s="178"/>
      <c r="J22" s="178"/>
      <c r="K22" s="178"/>
      <c r="L22" s="178"/>
      <c r="M22" s="178"/>
      <c r="N22" s="235"/>
      <c r="O22" s="235">
        <f>SUM(C22:N22)</f>
        <v>2830749803</v>
      </c>
      <c r="P22" s="180"/>
      <c r="Q22" s="236">
        <v>7421734368</v>
      </c>
      <c r="R22" s="235">
        <v>798000000</v>
      </c>
      <c r="S22" s="235"/>
      <c r="T22" s="235">
        <v>2134380000</v>
      </c>
      <c r="U22" s="235">
        <v>64838195</v>
      </c>
      <c r="V22" s="235"/>
      <c r="W22" s="235"/>
      <c r="X22" s="235"/>
      <c r="Y22" s="235"/>
      <c r="Z22" s="235">
        <v>300000000</v>
      </c>
      <c r="AA22" s="235"/>
      <c r="AB22" s="235"/>
      <c r="AC22" s="235">
        <f>SUM(Q22:AB22)</f>
        <v>10718952563</v>
      </c>
      <c r="AD22" s="184"/>
      <c r="AE22" s="3"/>
      <c r="AF22" s="3"/>
    </row>
    <row r="23" spans="1:41" ht="32.1" customHeight="1" x14ac:dyDescent="0.25">
      <c r="A23" s="305" t="s">
        <v>44</v>
      </c>
      <c r="B23" s="312"/>
      <c r="C23" s="175">
        <f>+C22</f>
        <v>2830749803</v>
      </c>
      <c r="D23" s="174"/>
      <c r="E23" s="174"/>
      <c r="F23" s="174">
        <v>0</v>
      </c>
      <c r="G23" s="174"/>
      <c r="H23" s="174"/>
      <c r="I23" s="174"/>
      <c r="J23" s="174"/>
      <c r="K23" s="174"/>
      <c r="L23" s="174"/>
      <c r="M23" s="174"/>
      <c r="N23" s="237"/>
      <c r="O23" s="237">
        <f>SUM(C23:N23)</f>
        <v>2830749803</v>
      </c>
      <c r="P23" s="182">
        <f>+O23/O22</f>
        <v>1</v>
      </c>
      <c r="Q23" s="231">
        <v>7421734368</v>
      </c>
      <c r="R23" s="237">
        <v>340838152</v>
      </c>
      <c r="S23" s="237">
        <v>305691459</v>
      </c>
      <c r="T23" s="237">
        <v>0</v>
      </c>
      <c r="U23" s="237">
        <v>0</v>
      </c>
      <c r="V23" s="237">
        <v>1434111224</v>
      </c>
      <c r="W23" s="237">
        <v>916577360</v>
      </c>
      <c r="X23" s="237"/>
      <c r="Y23" s="237"/>
      <c r="Z23" s="237"/>
      <c r="AA23" s="237"/>
      <c r="AB23" s="237"/>
      <c r="AC23" s="237">
        <f>SUM(Q23:AB23)</f>
        <v>10418952563</v>
      </c>
      <c r="AD23" s="182">
        <f>+AC23/AC22</f>
        <v>0.97201219072136313</v>
      </c>
      <c r="AE23" s="3"/>
      <c r="AF23" s="3"/>
    </row>
    <row r="24" spans="1:41" ht="32.1" customHeight="1" x14ac:dyDescent="0.25">
      <c r="A24" s="305" t="s">
        <v>45</v>
      </c>
      <c r="B24" s="312"/>
      <c r="C24" s="175">
        <v>765000000</v>
      </c>
      <c r="D24" s="174">
        <v>831000000</v>
      </c>
      <c r="E24" s="174">
        <v>788680678</v>
      </c>
      <c r="F24" s="174">
        <v>407979144</v>
      </c>
      <c r="G24" s="174">
        <v>38089981</v>
      </c>
      <c r="H24" s="174"/>
      <c r="I24" s="174"/>
      <c r="J24" s="174"/>
      <c r="K24" s="174"/>
      <c r="L24" s="174"/>
      <c r="M24" s="174"/>
      <c r="N24" s="237"/>
      <c r="O24" s="237">
        <f>SUM(C24:N24)</f>
        <v>2830749803</v>
      </c>
      <c r="P24" s="180"/>
      <c r="Q24" s="231"/>
      <c r="R24" s="237">
        <v>83000000</v>
      </c>
      <c r="S24" s="237">
        <v>482000000</v>
      </c>
      <c r="T24" s="237">
        <v>851000000</v>
      </c>
      <c r="U24" s="237">
        <v>882000000</v>
      </c>
      <c r="V24" s="237">
        <v>882000000</v>
      </c>
      <c r="W24" s="237">
        <v>882000000</v>
      </c>
      <c r="X24" s="237">
        <v>882000000</v>
      </c>
      <c r="Y24" s="237">
        <v>882000000</v>
      </c>
      <c r="Z24" s="237">
        <v>882000000</v>
      </c>
      <c r="AA24" s="237">
        <v>882000000</v>
      </c>
      <c r="AB24" s="237">
        <v>3128952563</v>
      </c>
      <c r="AC24" s="237">
        <f>SUM(Q24:AB24)</f>
        <v>10718952563</v>
      </c>
      <c r="AD24" s="182"/>
      <c r="AE24" s="3"/>
      <c r="AF24" s="3"/>
    </row>
    <row r="25" spans="1:41" ht="32.1" customHeight="1" thickBot="1" x14ac:dyDescent="0.3">
      <c r="A25" s="427" t="s">
        <v>46</v>
      </c>
      <c r="B25" s="428"/>
      <c r="C25" s="176">
        <v>747269337</v>
      </c>
      <c r="D25" s="177">
        <v>771794042</v>
      </c>
      <c r="E25" s="177">
        <v>762995036</v>
      </c>
      <c r="F25" s="177">
        <v>477486476</v>
      </c>
      <c r="G25" s="177">
        <v>71204912</v>
      </c>
      <c r="H25" s="177"/>
      <c r="I25" s="177"/>
      <c r="J25" s="177"/>
      <c r="K25" s="177"/>
      <c r="L25" s="177"/>
      <c r="M25" s="177"/>
      <c r="N25" s="238"/>
      <c r="O25" s="238">
        <f>SUM(C25:N25)</f>
        <v>2830749803</v>
      </c>
      <c r="P25" s="181">
        <f>+O25/O24</f>
        <v>1</v>
      </c>
      <c r="Q25" s="239">
        <v>0</v>
      </c>
      <c r="R25" s="238">
        <v>0</v>
      </c>
      <c r="S25" s="238">
        <v>29504974</v>
      </c>
      <c r="T25" s="238">
        <v>344890554</v>
      </c>
      <c r="U25" s="238">
        <v>742463867</v>
      </c>
      <c r="V25" s="238">
        <v>834233769</v>
      </c>
      <c r="W25" s="238">
        <v>717022606</v>
      </c>
      <c r="X25" s="238"/>
      <c r="Y25" s="238"/>
      <c r="Z25" s="238"/>
      <c r="AA25" s="238"/>
      <c r="AB25" s="238"/>
      <c r="AC25" s="238">
        <f>SUM(Q25:AB25)</f>
        <v>2668115770</v>
      </c>
      <c r="AD25" s="183">
        <f>+AC25/AC24</f>
        <v>0.24891571768027798</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3.950000000000003" customHeight="1" x14ac:dyDescent="0.25">
      <c r="A27" s="404" t="s">
        <v>47</v>
      </c>
      <c r="B27" s="405"/>
      <c r="C27" s="406"/>
      <c r="D27" s="406"/>
      <c r="E27" s="406"/>
      <c r="F27" s="406"/>
      <c r="G27" s="406"/>
      <c r="H27" s="406"/>
      <c r="I27" s="406"/>
      <c r="J27" s="406"/>
      <c r="K27" s="406"/>
      <c r="L27" s="406"/>
      <c r="M27" s="406"/>
      <c r="N27" s="406"/>
      <c r="O27" s="406"/>
      <c r="P27" s="406"/>
      <c r="Q27" s="406"/>
      <c r="R27" s="406"/>
      <c r="S27" s="406"/>
      <c r="T27" s="406"/>
      <c r="U27" s="406"/>
      <c r="V27" s="406"/>
      <c r="W27" s="406"/>
      <c r="X27" s="406"/>
      <c r="Y27" s="406"/>
      <c r="Z27" s="406"/>
      <c r="AA27" s="406"/>
      <c r="AB27" s="406"/>
      <c r="AC27" s="406"/>
      <c r="AD27" s="407"/>
    </row>
    <row r="28" spans="1:41" ht="15" customHeight="1" x14ac:dyDescent="0.25">
      <c r="A28" s="386" t="s">
        <v>48</v>
      </c>
      <c r="B28" s="388" t="s">
        <v>49</v>
      </c>
      <c r="C28" s="389"/>
      <c r="D28" s="312" t="s">
        <v>50</v>
      </c>
      <c r="E28" s="313"/>
      <c r="F28" s="313"/>
      <c r="G28" s="313"/>
      <c r="H28" s="313"/>
      <c r="I28" s="313"/>
      <c r="J28" s="313"/>
      <c r="K28" s="313"/>
      <c r="L28" s="313"/>
      <c r="M28" s="313"/>
      <c r="N28" s="313"/>
      <c r="O28" s="315"/>
      <c r="P28" s="335" t="s">
        <v>41</v>
      </c>
      <c r="Q28" s="335" t="s">
        <v>51</v>
      </c>
      <c r="R28" s="335"/>
      <c r="S28" s="335"/>
      <c r="T28" s="335"/>
      <c r="U28" s="335"/>
      <c r="V28" s="335"/>
      <c r="W28" s="335"/>
      <c r="X28" s="335"/>
      <c r="Y28" s="335"/>
      <c r="Z28" s="335"/>
      <c r="AA28" s="335"/>
      <c r="AB28" s="335"/>
      <c r="AC28" s="335"/>
      <c r="AD28" s="337"/>
    </row>
    <row r="29" spans="1:41" ht="27" customHeight="1" x14ac:dyDescent="0.25">
      <c r="A29" s="387"/>
      <c r="B29" s="390"/>
      <c r="C29" s="391"/>
      <c r="D29" s="88" t="s">
        <v>30</v>
      </c>
      <c r="E29" s="88" t="s">
        <v>31</v>
      </c>
      <c r="F29" s="88" t="s">
        <v>32</v>
      </c>
      <c r="G29" s="88" t="s">
        <v>33</v>
      </c>
      <c r="H29" s="88" t="s">
        <v>8</v>
      </c>
      <c r="I29" s="88" t="s">
        <v>34</v>
      </c>
      <c r="J29" s="88" t="s">
        <v>35</v>
      </c>
      <c r="K29" s="88" t="s">
        <v>36</v>
      </c>
      <c r="L29" s="88" t="s">
        <v>37</v>
      </c>
      <c r="M29" s="88" t="s">
        <v>38</v>
      </c>
      <c r="N29" s="88" t="s">
        <v>39</v>
      </c>
      <c r="O29" s="88" t="s">
        <v>40</v>
      </c>
      <c r="P29" s="315"/>
      <c r="Q29" s="335"/>
      <c r="R29" s="335"/>
      <c r="S29" s="335"/>
      <c r="T29" s="335"/>
      <c r="U29" s="335"/>
      <c r="V29" s="335"/>
      <c r="W29" s="335"/>
      <c r="X29" s="335"/>
      <c r="Y29" s="335"/>
      <c r="Z29" s="335"/>
      <c r="AA29" s="335"/>
      <c r="AB29" s="335"/>
      <c r="AC29" s="335"/>
      <c r="AD29" s="337"/>
    </row>
    <row r="30" spans="1:41" ht="42" customHeight="1" thickBot="1" x14ac:dyDescent="0.3">
      <c r="A30" s="85" t="s">
        <v>110</v>
      </c>
      <c r="B30" s="331"/>
      <c r="C30" s="332"/>
      <c r="D30" s="89"/>
      <c r="E30" s="89"/>
      <c r="F30" s="89"/>
      <c r="G30" s="89"/>
      <c r="H30" s="89"/>
      <c r="I30" s="89"/>
      <c r="J30" s="89"/>
      <c r="K30" s="89"/>
      <c r="L30" s="89"/>
      <c r="M30" s="89"/>
      <c r="N30" s="89"/>
      <c r="O30" s="89"/>
      <c r="P30" s="86">
        <f>SUM(D30:O30)</f>
        <v>0</v>
      </c>
      <c r="Q30" s="333"/>
      <c r="R30" s="333"/>
      <c r="S30" s="333"/>
      <c r="T30" s="333"/>
      <c r="U30" s="333"/>
      <c r="V30" s="333"/>
      <c r="W30" s="333"/>
      <c r="X30" s="333"/>
      <c r="Y30" s="333"/>
      <c r="Z30" s="333"/>
      <c r="AA30" s="333"/>
      <c r="AB30" s="333"/>
      <c r="AC30" s="333"/>
      <c r="AD30" s="334"/>
    </row>
    <row r="31" spans="1:41" ht="45" customHeight="1" x14ac:dyDescent="0.25">
      <c r="A31" s="338" t="s">
        <v>52</v>
      </c>
      <c r="B31" s="339"/>
      <c r="C31" s="339"/>
      <c r="D31" s="339"/>
      <c r="E31" s="339"/>
      <c r="F31" s="339"/>
      <c r="G31" s="339"/>
      <c r="H31" s="339"/>
      <c r="I31" s="339"/>
      <c r="J31" s="339"/>
      <c r="K31" s="339"/>
      <c r="L31" s="339"/>
      <c r="M31" s="339"/>
      <c r="N31" s="339"/>
      <c r="O31" s="339"/>
      <c r="P31" s="339"/>
      <c r="Q31" s="339"/>
      <c r="R31" s="339"/>
      <c r="S31" s="339"/>
      <c r="T31" s="339"/>
      <c r="U31" s="339"/>
      <c r="V31" s="339"/>
      <c r="W31" s="339"/>
      <c r="X31" s="339"/>
      <c r="Y31" s="339"/>
      <c r="Z31" s="339"/>
      <c r="AA31" s="339"/>
      <c r="AB31" s="339"/>
      <c r="AC31" s="339"/>
      <c r="AD31" s="340"/>
    </row>
    <row r="32" spans="1:41" ht="23.1" customHeight="1" x14ac:dyDescent="0.25">
      <c r="A32" s="305" t="s">
        <v>53</v>
      </c>
      <c r="B32" s="335" t="s">
        <v>54</v>
      </c>
      <c r="C32" s="335" t="s">
        <v>49</v>
      </c>
      <c r="D32" s="335" t="s">
        <v>55</v>
      </c>
      <c r="E32" s="335"/>
      <c r="F32" s="335"/>
      <c r="G32" s="335"/>
      <c r="H32" s="335"/>
      <c r="I32" s="335"/>
      <c r="J32" s="335"/>
      <c r="K32" s="335"/>
      <c r="L32" s="335"/>
      <c r="M32" s="335"/>
      <c r="N32" s="335"/>
      <c r="O32" s="335"/>
      <c r="P32" s="335"/>
      <c r="Q32" s="335" t="s">
        <v>56</v>
      </c>
      <c r="R32" s="335"/>
      <c r="S32" s="335"/>
      <c r="T32" s="335"/>
      <c r="U32" s="335"/>
      <c r="V32" s="335"/>
      <c r="W32" s="335"/>
      <c r="X32" s="335"/>
      <c r="Y32" s="335"/>
      <c r="Z32" s="335"/>
      <c r="AA32" s="335"/>
      <c r="AB32" s="335"/>
      <c r="AC32" s="335"/>
      <c r="AD32" s="337"/>
      <c r="AG32" s="87"/>
      <c r="AH32" s="87"/>
      <c r="AI32" s="87"/>
      <c r="AJ32" s="87"/>
      <c r="AK32" s="87"/>
      <c r="AL32" s="87"/>
      <c r="AM32" s="87"/>
      <c r="AN32" s="87"/>
      <c r="AO32" s="87"/>
    </row>
    <row r="33" spans="1:41" ht="27" customHeight="1" x14ac:dyDescent="0.25">
      <c r="A33" s="305"/>
      <c r="B33" s="335"/>
      <c r="C33" s="336"/>
      <c r="D33" s="88" t="s">
        <v>30</v>
      </c>
      <c r="E33" s="88" t="s">
        <v>31</v>
      </c>
      <c r="F33" s="88" t="s">
        <v>32</v>
      </c>
      <c r="G33" s="88" t="s">
        <v>33</v>
      </c>
      <c r="H33" s="88" t="s">
        <v>8</v>
      </c>
      <c r="I33" s="88" t="s">
        <v>34</v>
      </c>
      <c r="J33" s="88" t="s">
        <v>35</v>
      </c>
      <c r="K33" s="88" t="s">
        <v>36</v>
      </c>
      <c r="L33" s="88" t="s">
        <v>37</v>
      </c>
      <c r="M33" s="88" t="s">
        <v>38</v>
      </c>
      <c r="N33" s="88" t="s">
        <v>39</v>
      </c>
      <c r="O33" s="88" t="s">
        <v>40</v>
      </c>
      <c r="P33" s="88" t="s">
        <v>41</v>
      </c>
      <c r="Q33" s="312" t="s">
        <v>57</v>
      </c>
      <c r="R33" s="313"/>
      <c r="S33" s="313"/>
      <c r="T33" s="315"/>
      <c r="U33" s="312" t="s">
        <v>58</v>
      </c>
      <c r="V33" s="313"/>
      <c r="W33" s="313"/>
      <c r="X33" s="315"/>
      <c r="Y33" s="312" t="s">
        <v>59</v>
      </c>
      <c r="Z33" s="313"/>
      <c r="AA33" s="315"/>
      <c r="AB33" s="312" t="s">
        <v>60</v>
      </c>
      <c r="AC33" s="313"/>
      <c r="AD33" s="314"/>
      <c r="AG33" s="87"/>
      <c r="AH33" s="87"/>
      <c r="AI33" s="87"/>
      <c r="AJ33" s="87"/>
      <c r="AK33" s="87"/>
      <c r="AL33" s="87"/>
      <c r="AM33" s="87"/>
      <c r="AN33" s="87"/>
      <c r="AO33" s="87"/>
    </row>
    <row r="34" spans="1:41" ht="228.75" customHeight="1" x14ac:dyDescent="0.25">
      <c r="A34" s="316" t="s">
        <v>111</v>
      </c>
      <c r="B34" s="318">
        <v>0.15</v>
      </c>
      <c r="C34" s="90" t="s">
        <v>61</v>
      </c>
      <c r="D34" s="89">
        <v>6</v>
      </c>
      <c r="E34" s="89">
        <v>6</v>
      </c>
      <c r="F34" s="89">
        <v>6</v>
      </c>
      <c r="G34" s="89">
        <v>6</v>
      </c>
      <c r="H34" s="89">
        <v>6</v>
      </c>
      <c r="I34" s="89">
        <v>6</v>
      </c>
      <c r="J34" s="89">
        <v>6</v>
      </c>
      <c r="K34" s="89">
        <v>6</v>
      </c>
      <c r="L34" s="89">
        <v>6</v>
      </c>
      <c r="M34" s="89">
        <v>6</v>
      </c>
      <c r="N34" s="89">
        <v>6</v>
      </c>
      <c r="O34" s="89">
        <v>6</v>
      </c>
      <c r="P34" s="202">
        <v>6</v>
      </c>
      <c r="Q34" s="533" t="s">
        <v>632</v>
      </c>
      <c r="R34" s="534"/>
      <c r="S34" s="534"/>
      <c r="T34" s="535"/>
      <c r="U34" s="533" t="s">
        <v>633</v>
      </c>
      <c r="V34" s="534"/>
      <c r="W34" s="534"/>
      <c r="X34" s="535"/>
      <c r="Y34" s="533" t="s">
        <v>634</v>
      </c>
      <c r="Z34" s="541"/>
      <c r="AA34" s="542"/>
      <c r="AB34" s="527" t="s">
        <v>112</v>
      </c>
      <c r="AC34" s="528"/>
      <c r="AD34" s="536"/>
      <c r="AG34" s="87"/>
      <c r="AH34" s="87"/>
      <c r="AI34" s="87"/>
      <c r="AJ34" s="87"/>
      <c r="AK34" s="87"/>
      <c r="AL34" s="87"/>
      <c r="AM34" s="87"/>
      <c r="AN34" s="87"/>
      <c r="AO34" s="87"/>
    </row>
    <row r="35" spans="1:41" ht="228.75" customHeight="1" thickBot="1" x14ac:dyDescent="0.3">
      <c r="A35" s="317"/>
      <c r="B35" s="319"/>
      <c r="C35" s="91" t="s">
        <v>64</v>
      </c>
      <c r="D35" s="223">
        <v>6</v>
      </c>
      <c r="E35" s="223">
        <v>6</v>
      </c>
      <c r="F35" s="223">
        <v>6</v>
      </c>
      <c r="G35" s="223">
        <v>6</v>
      </c>
      <c r="H35" s="223">
        <v>6</v>
      </c>
      <c r="I35" s="223">
        <v>5</v>
      </c>
      <c r="J35" s="223">
        <v>6</v>
      </c>
      <c r="K35" s="223"/>
      <c r="L35" s="223"/>
      <c r="M35" s="223"/>
      <c r="N35" s="223"/>
      <c r="O35" s="223"/>
      <c r="P35" s="224">
        <f>MIN(D35:O35)</f>
        <v>5</v>
      </c>
      <c r="Q35" s="530"/>
      <c r="R35" s="531"/>
      <c r="S35" s="531"/>
      <c r="T35" s="532"/>
      <c r="U35" s="530"/>
      <c r="V35" s="531"/>
      <c r="W35" s="531"/>
      <c r="X35" s="532"/>
      <c r="Y35" s="543"/>
      <c r="Z35" s="544"/>
      <c r="AA35" s="545"/>
      <c r="AB35" s="530"/>
      <c r="AC35" s="531"/>
      <c r="AD35" s="537"/>
      <c r="AE35" s="49"/>
      <c r="AG35" s="87"/>
      <c r="AH35" s="87"/>
      <c r="AI35" s="87"/>
      <c r="AJ35" s="87"/>
      <c r="AK35" s="87"/>
      <c r="AL35" s="87"/>
      <c r="AM35" s="87"/>
      <c r="AN35" s="87"/>
      <c r="AO35" s="87"/>
    </row>
    <row r="36" spans="1:41" ht="26.1" customHeight="1" x14ac:dyDescent="0.25">
      <c r="A36" s="304" t="s">
        <v>65</v>
      </c>
      <c r="B36" s="306" t="s">
        <v>66</v>
      </c>
      <c r="C36" s="308" t="s">
        <v>67</v>
      </c>
      <c r="D36" s="308"/>
      <c r="E36" s="308"/>
      <c r="F36" s="308"/>
      <c r="G36" s="308"/>
      <c r="H36" s="308"/>
      <c r="I36" s="308"/>
      <c r="J36" s="308"/>
      <c r="K36" s="308"/>
      <c r="L36" s="308"/>
      <c r="M36" s="308"/>
      <c r="N36" s="308"/>
      <c r="O36" s="308"/>
      <c r="P36" s="308"/>
      <c r="Q36" s="309" t="s">
        <v>68</v>
      </c>
      <c r="R36" s="310"/>
      <c r="S36" s="310"/>
      <c r="T36" s="310"/>
      <c r="U36" s="310"/>
      <c r="V36" s="310"/>
      <c r="W36" s="310"/>
      <c r="X36" s="310"/>
      <c r="Y36" s="310"/>
      <c r="Z36" s="310"/>
      <c r="AA36" s="310"/>
      <c r="AB36" s="310"/>
      <c r="AC36" s="310"/>
      <c r="AD36" s="311"/>
      <c r="AG36" s="87"/>
      <c r="AH36" s="87"/>
      <c r="AI36" s="87"/>
      <c r="AJ36" s="87"/>
      <c r="AK36" s="87"/>
      <c r="AL36" s="87"/>
      <c r="AM36" s="87"/>
      <c r="AN36" s="87"/>
      <c r="AO36" s="87"/>
    </row>
    <row r="37" spans="1:41" ht="26.1" customHeight="1" x14ac:dyDescent="0.25">
      <c r="A37" s="305"/>
      <c r="B37" s="307"/>
      <c r="C37" s="88" t="s">
        <v>69</v>
      </c>
      <c r="D37" s="88" t="s">
        <v>70</v>
      </c>
      <c r="E37" s="88" t="s">
        <v>71</v>
      </c>
      <c r="F37" s="88" t="s">
        <v>72</v>
      </c>
      <c r="G37" s="88" t="s">
        <v>73</v>
      </c>
      <c r="H37" s="88" t="s">
        <v>74</v>
      </c>
      <c r="I37" s="88" t="s">
        <v>75</v>
      </c>
      <c r="J37" s="88" t="s">
        <v>76</v>
      </c>
      <c r="K37" s="88" t="s">
        <v>77</v>
      </c>
      <c r="L37" s="88" t="s">
        <v>78</v>
      </c>
      <c r="M37" s="88" t="s">
        <v>79</v>
      </c>
      <c r="N37" s="88" t="s">
        <v>80</v>
      </c>
      <c r="O37" s="88" t="s">
        <v>81</v>
      </c>
      <c r="P37" s="88" t="s">
        <v>82</v>
      </c>
      <c r="Q37" s="312" t="s">
        <v>83</v>
      </c>
      <c r="R37" s="313"/>
      <c r="S37" s="313"/>
      <c r="T37" s="313"/>
      <c r="U37" s="313"/>
      <c r="V37" s="313"/>
      <c r="W37" s="313"/>
      <c r="X37" s="313"/>
      <c r="Y37" s="313"/>
      <c r="Z37" s="313"/>
      <c r="AA37" s="313"/>
      <c r="AB37" s="313"/>
      <c r="AC37" s="313"/>
      <c r="AD37" s="314"/>
      <c r="AG37" s="94"/>
      <c r="AH37" s="94"/>
      <c r="AI37" s="94"/>
      <c r="AJ37" s="94"/>
      <c r="AK37" s="94"/>
      <c r="AL37" s="94"/>
      <c r="AM37" s="94"/>
      <c r="AN37" s="94"/>
      <c r="AO37" s="94"/>
    </row>
    <row r="38" spans="1:41" ht="83.25" customHeight="1" x14ac:dyDescent="0.25">
      <c r="A38" s="296" t="s">
        <v>113</v>
      </c>
      <c r="B38" s="298">
        <v>0.05</v>
      </c>
      <c r="C38" s="90" t="s">
        <v>61</v>
      </c>
      <c r="D38" s="203">
        <v>8.3299999999999999E-2</v>
      </c>
      <c r="E38" s="203">
        <v>8.3299999999999999E-2</v>
      </c>
      <c r="F38" s="203">
        <v>8.3299999999999999E-2</v>
      </c>
      <c r="G38" s="203">
        <v>8.3299999999999999E-2</v>
      </c>
      <c r="H38" s="203">
        <v>8.3299999999999999E-2</v>
      </c>
      <c r="I38" s="203">
        <v>8.3299999999999999E-2</v>
      </c>
      <c r="J38" s="203">
        <v>8.3299999999999999E-2</v>
      </c>
      <c r="K38" s="203">
        <v>8.3299999999999999E-2</v>
      </c>
      <c r="L38" s="203">
        <v>8.3400000000000002E-2</v>
      </c>
      <c r="M38" s="203">
        <v>8.3400000000000002E-2</v>
      </c>
      <c r="N38" s="203">
        <v>8.3400000000000002E-2</v>
      </c>
      <c r="O38" s="203">
        <v>8.3400000000000002E-2</v>
      </c>
      <c r="P38" s="96">
        <f>SUM(D38:O38)</f>
        <v>1</v>
      </c>
      <c r="Q38" s="290" t="s">
        <v>635</v>
      </c>
      <c r="R38" s="291"/>
      <c r="S38" s="291"/>
      <c r="T38" s="291"/>
      <c r="U38" s="291"/>
      <c r="V38" s="291"/>
      <c r="W38" s="291"/>
      <c r="X38" s="291"/>
      <c r="Y38" s="291"/>
      <c r="Z38" s="291"/>
      <c r="AA38" s="291"/>
      <c r="AB38" s="291"/>
      <c r="AC38" s="291"/>
      <c r="AD38" s="292"/>
      <c r="AE38" s="97"/>
      <c r="AG38" s="98"/>
      <c r="AH38" s="98"/>
      <c r="AI38" s="98"/>
      <c r="AJ38" s="98"/>
      <c r="AK38" s="98"/>
      <c r="AL38" s="98"/>
      <c r="AM38" s="98"/>
      <c r="AN38" s="98"/>
      <c r="AO38" s="98"/>
    </row>
    <row r="39" spans="1:41" ht="83.25" customHeight="1" x14ac:dyDescent="0.25">
      <c r="A39" s="297"/>
      <c r="B39" s="299"/>
      <c r="C39" s="99" t="s">
        <v>64</v>
      </c>
      <c r="D39" s="212">
        <v>8.3299999999999999E-2</v>
      </c>
      <c r="E39" s="212">
        <v>8.3299999999999999E-2</v>
      </c>
      <c r="F39" s="212">
        <v>8.3299999999999999E-2</v>
      </c>
      <c r="G39" s="212">
        <v>8.3299999999999999E-2</v>
      </c>
      <c r="H39" s="212">
        <v>8.3299999999999999E-2</v>
      </c>
      <c r="I39" s="212">
        <v>8.3000000000000004E-2</v>
      </c>
      <c r="J39" s="212">
        <v>8.3000000000000004E-2</v>
      </c>
      <c r="K39" s="212"/>
      <c r="L39" s="212"/>
      <c r="M39" s="212"/>
      <c r="N39" s="212"/>
      <c r="O39" s="212"/>
      <c r="P39" s="219">
        <f>SUM(D39:O39)</f>
        <v>0.58250000000000002</v>
      </c>
      <c r="Q39" s="300"/>
      <c r="R39" s="301"/>
      <c r="S39" s="301"/>
      <c r="T39" s="301"/>
      <c r="U39" s="301"/>
      <c r="V39" s="301"/>
      <c r="W39" s="301"/>
      <c r="X39" s="301"/>
      <c r="Y39" s="301"/>
      <c r="Z39" s="301"/>
      <c r="AA39" s="301"/>
      <c r="AB39" s="301"/>
      <c r="AC39" s="301"/>
      <c r="AD39" s="302"/>
      <c r="AE39" s="97"/>
    </row>
    <row r="40" spans="1:41" ht="78.75" customHeight="1" x14ac:dyDescent="0.25">
      <c r="A40" s="286" t="s">
        <v>114</v>
      </c>
      <c r="B40" s="288">
        <v>0.1</v>
      </c>
      <c r="C40" s="102" t="s">
        <v>61</v>
      </c>
      <c r="D40" s="205">
        <v>8.3299999999999999E-2</v>
      </c>
      <c r="E40" s="205">
        <v>8.3299999999999999E-2</v>
      </c>
      <c r="F40" s="205">
        <v>8.3299999999999999E-2</v>
      </c>
      <c r="G40" s="205">
        <v>8.3299999999999999E-2</v>
      </c>
      <c r="H40" s="205">
        <v>8.3299999999999999E-2</v>
      </c>
      <c r="I40" s="205">
        <v>8.3299999999999999E-2</v>
      </c>
      <c r="J40" s="205">
        <v>8.3299999999999999E-2</v>
      </c>
      <c r="K40" s="205">
        <v>8.3299999999999999E-2</v>
      </c>
      <c r="L40" s="205">
        <v>8.3400000000000002E-2</v>
      </c>
      <c r="M40" s="205">
        <v>8.3400000000000002E-2</v>
      </c>
      <c r="N40" s="205">
        <v>8.3400000000000002E-2</v>
      </c>
      <c r="O40" s="205">
        <v>8.3400000000000002E-2</v>
      </c>
      <c r="P40" s="101">
        <f>SUM(D40:O40)</f>
        <v>1</v>
      </c>
      <c r="Q40" s="290" t="s">
        <v>636</v>
      </c>
      <c r="R40" s="291"/>
      <c r="S40" s="291"/>
      <c r="T40" s="291"/>
      <c r="U40" s="291"/>
      <c r="V40" s="291"/>
      <c r="W40" s="291"/>
      <c r="X40" s="291"/>
      <c r="Y40" s="291"/>
      <c r="Z40" s="291"/>
      <c r="AA40" s="291"/>
      <c r="AB40" s="291"/>
      <c r="AC40" s="291"/>
      <c r="AD40" s="292"/>
      <c r="AE40" s="97"/>
    </row>
    <row r="41" spans="1:41" ht="78.75" customHeight="1" thickBot="1" x14ac:dyDescent="0.3">
      <c r="A41" s="287"/>
      <c r="B41" s="289"/>
      <c r="C41" s="91" t="s">
        <v>64</v>
      </c>
      <c r="D41" s="214">
        <v>8.3299999999999999E-2</v>
      </c>
      <c r="E41" s="214">
        <v>8.3299999999999999E-2</v>
      </c>
      <c r="F41" s="214">
        <v>8.3299999999999999E-2</v>
      </c>
      <c r="G41" s="214">
        <v>8.3299999999999999E-2</v>
      </c>
      <c r="H41" s="214">
        <v>8.3299999999999999E-2</v>
      </c>
      <c r="I41" s="214">
        <v>8.3000000000000004E-2</v>
      </c>
      <c r="J41" s="214">
        <v>8.3000000000000004E-2</v>
      </c>
      <c r="K41" s="214"/>
      <c r="L41" s="214"/>
      <c r="M41" s="214"/>
      <c r="N41" s="214"/>
      <c r="O41" s="214"/>
      <c r="P41" s="220">
        <f>SUM(D41:O41)</f>
        <v>0.58250000000000002</v>
      </c>
      <c r="Q41" s="293"/>
      <c r="R41" s="294"/>
      <c r="S41" s="294"/>
      <c r="T41" s="294"/>
      <c r="U41" s="294"/>
      <c r="V41" s="294"/>
      <c r="W41" s="294"/>
      <c r="X41" s="294"/>
      <c r="Y41" s="294"/>
      <c r="Z41" s="294"/>
      <c r="AA41" s="294"/>
      <c r="AB41" s="294"/>
      <c r="AC41" s="294"/>
      <c r="AD41" s="295"/>
      <c r="AE41" s="97"/>
    </row>
  </sheetData>
  <mergeCells count="76">
    <mergeCell ref="A11:B13"/>
    <mergeCell ref="U34:X35"/>
    <mergeCell ref="Y33:AA33"/>
    <mergeCell ref="Y34:AA35"/>
    <mergeCell ref="I7:J9"/>
    <mergeCell ref="K7:L9"/>
    <mergeCell ref="M7:N7"/>
    <mergeCell ref="O7:P7"/>
    <mergeCell ref="M8:N8"/>
    <mergeCell ref="O8:P8"/>
    <mergeCell ref="C11:AD13"/>
    <mergeCell ref="A7:B9"/>
    <mergeCell ref="C7:C9"/>
    <mergeCell ref="D7:H9"/>
    <mergeCell ref="Y15:Z15"/>
    <mergeCell ref="AC17:AD17"/>
    <mergeCell ref="AB1:AD1"/>
    <mergeCell ref="B2:AA2"/>
    <mergeCell ref="AB2:AD2"/>
    <mergeCell ref="B3:AA4"/>
    <mergeCell ref="AB3:AD3"/>
    <mergeCell ref="AB4:AD4"/>
    <mergeCell ref="A1:A4"/>
    <mergeCell ref="B1:AA1"/>
    <mergeCell ref="M9:N9"/>
    <mergeCell ref="O9:P9"/>
    <mergeCell ref="A23:B23"/>
    <mergeCell ref="AA15:AD15"/>
    <mergeCell ref="C16:AB16"/>
    <mergeCell ref="A17:B17"/>
    <mergeCell ref="C17:Q17"/>
    <mergeCell ref="R17:V17"/>
    <mergeCell ref="W17:X17"/>
    <mergeCell ref="Y17:AB17"/>
    <mergeCell ref="A15:B15"/>
    <mergeCell ref="C15:K15"/>
    <mergeCell ref="L15:Q15"/>
    <mergeCell ref="R15:X15"/>
    <mergeCell ref="A19:AD19"/>
    <mergeCell ref="C20:P20"/>
    <mergeCell ref="Q20:AD20"/>
    <mergeCell ref="A22:B22"/>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AB33:AD33"/>
    <mergeCell ref="Q33:T33"/>
    <mergeCell ref="U33:X33"/>
    <mergeCell ref="A34:A35"/>
    <mergeCell ref="B34:B35"/>
    <mergeCell ref="AB34:AD35"/>
    <mergeCell ref="Q34:T35"/>
    <mergeCell ref="A40:A41"/>
    <mergeCell ref="B40:B41"/>
    <mergeCell ref="Q40:AD41"/>
    <mergeCell ref="A36:A37"/>
    <mergeCell ref="B36:B37"/>
    <mergeCell ref="C36:P36"/>
    <mergeCell ref="Q36:AD36"/>
    <mergeCell ref="Q37:AD37"/>
    <mergeCell ref="A38:A39"/>
    <mergeCell ref="B38:B39"/>
    <mergeCell ref="Q38:AD39"/>
  </mergeCells>
  <dataValidations count="3">
    <dataValidation type="textLength" operator="lessThanOrEqual" allowBlank="1" showInputMessage="1" showErrorMessage="1" errorTitle="Máximo 2.000 caracteres" error="Máximo 2.000 caracteres" sqref="Q38:AD41 U34 AB34 Q34 Y34" xr:uid="{00000000-0002-0000-0300-000000000000}">
      <formula1>2000</formula1>
    </dataValidation>
    <dataValidation type="textLength" operator="lessThanOrEqual" allowBlank="1" showInputMessage="1" showErrorMessage="1" errorTitle="Máximo 2.000 caracteres" error="Máximo 2.000 caracteres" promptTitle="2.000 caracteres" sqref="Q30:AD30" xr:uid="{00000000-0002-0000-0300-000001000000}">
      <formula1>2000</formula1>
    </dataValidation>
    <dataValidation type="list" allowBlank="1" showInputMessage="1" showErrorMessage="1" sqref="C7:C9" xr:uid="{00000000-0002-0000-0300-000002000000}">
      <formula1>$C$21:$N$21</formula1>
    </dataValidation>
  </dataValidations>
  <pageMargins left="0.25" right="0.25" top="0.75" bottom="0.75" header="0.3" footer="0.3"/>
  <pageSetup scale="21"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O41"/>
  <sheetViews>
    <sheetView showGridLines="0" topLeftCell="N34" zoomScale="60" zoomScaleNormal="60" workbookViewId="0">
      <selection activeCell="Q38" sqref="Q38:AD39"/>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16" width="18.140625" style="50" customWidth="1"/>
    <col min="17" max="17" width="19.28515625" style="50" customWidth="1"/>
    <col min="18"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392"/>
      <c r="B1" s="395" t="s">
        <v>0</v>
      </c>
      <c r="C1" s="396"/>
      <c r="D1" s="396"/>
      <c r="E1" s="396"/>
      <c r="F1" s="396"/>
      <c r="G1" s="396"/>
      <c r="H1" s="396"/>
      <c r="I1" s="396"/>
      <c r="J1" s="396"/>
      <c r="K1" s="396"/>
      <c r="L1" s="396"/>
      <c r="M1" s="396"/>
      <c r="N1" s="396"/>
      <c r="O1" s="396"/>
      <c r="P1" s="396"/>
      <c r="Q1" s="396"/>
      <c r="R1" s="396"/>
      <c r="S1" s="396"/>
      <c r="T1" s="396"/>
      <c r="U1" s="396"/>
      <c r="V1" s="396"/>
      <c r="W1" s="396"/>
      <c r="X1" s="396"/>
      <c r="Y1" s="396"/>
      <c r="Z1" s="396"/>
      <c r="AA1" s="397"/>
      <c r="AB1" s="398" t="s">
        <v>1</v>
      </c>
      <c r="AC1" s="399"/>
      <c r="AD1" s="400"/>
    </row>
    <row r="2" spans="1:30" ht="30.75" customHeight="1" thickBot="1" x14ac:dyDescent="0.3">
      <c r="A2" s="393"/>
      <c r="B2" s="395" t="s">
        <v>2</v>
      </c>
      <c r="C2" s="396"/>
      <c r="D2" s="396"/>
      <c r="E2" s="396"/>
      <c r="F2" s="396"/>
      <c r="G2" s="396"/>
      <c r="H2" s="396"/>
      <c r="I2" s="396"/>
      <c r="J2" s="396"/>
      <c r="K2" s="396"/>
      <c r="L2" s="396"/>
      <c r="M2" s="396"/>
      <c r="N2" s="396"/>
      <c r="O2" s="396"/>
      <c r="P2" s="396"/>
      <c r="Q2" s="396"/>
      <c r="R2" s="396"/>
      <c r="S2" s="396"/>
      <c r="T2" s="396"/>
      <c r="U2" s="396"/>
      <c r="V2" s="396"/>
      <c r="W2" s="396"/>
      <c r="X2" s="396"/>
      <c r="Y2" s="396"/>
      <c r="Z2" s="396"/>
      <c r="AA2" s="397"/>
      <c r="AB2" s="401" t="s">
        <v>3</v>
      </c>
      <c r="AC2" s="402"/>
      <c r="AD2" s="403"/>
    </row>
    <row r="3" spans="1:30" ht="24" customHeight="1" x14ac:dyDescent="0.25">
      <c r="A3" s="393"/>
      <c r="B3" s="338" t="s">
        <v>4</v>
      </c>
      <c r="C3" s="339"/>
      <c r="D3" s="339"/>
      <c r="E3" s="339"/>
      <c r="F3" s="339"/>
      <c r="G3" s="339"/>
      <c r="H3" s="339"/>
      <c r="I3" s="339"/>
      <c r="J3" s="339"/>
      <c r="K3" s="339"/>
      <c r="L3" s="339"/>
      <c r="M3" s="339"/>
      <c r="N3" s="339"/>
      <c r="O3" s="339"/>
      <c r="P3" s="339"/>
      <c r="Q3" s="339"/>
      <c r="R3" s="339"/>
      <c r="S3" s="339"/>
      <c r="T3" s="339"/>
      <c r="U3" s="339"/>
      <c r="V3" s="339"/>
      <c r="W3" s="339"/>
      <c r="X3" s="339"/>
      <c r="Y3" s="339"/>
      <c r="Z3" s="339"/>
      <c r="AA3" s="340"/>
      <c r="AB3" s="401" t="s">
        <v>5</v>
      </c>
      <c r="AC3" s="402"/>
      <c r="AD3" s="403"/>
    </row>
    <row r="4" spans="1:30" ht="21.95" customHeight="1" thickBot="1" x14ac:dyDescent="0.3">
      <c r="A4" s="394"/>
      <c r="B4" s="408"/>
      <c r="C4" s="409"/>
      <c r="D4" s="409"/>
      <c r="E4" s="409"/>
      <c r="F4" s="409"/>
      <c r="G4" s="409"/>
      <c r="H4" s="409"/>
      <c r="I4" s="409"/>
      <c r="J4" s="409"/>
      <c r="K4" s="409"/>
      <c r="L4" s="409"/>
      <c r="M4" s="409"/>
      <c r="N4" s="409"/>
      <c r="O4" s="409"/>
      <c r="P4" s="409"/>
      <c r="Q4" s="409"/>
      <c r="R4" s="409"/>
      <c r="S4" s="409"/>
      <c r="T4" s="409"/>
      <c r="U4" s="409"/>
      <c r="V4" s="409"/>
      <c r="W4" s="409"/>
      <c r="X4" s="409"/>
      <c r="Y4" s="409"/>
      <c r="Z4" s="409"/>
      <c r="AA4" s="410"/>
      <c r="AB4" s="411" t="s">
        <v>6</v>
      </c>
      <c r="AC4" s="412"/>
      <c r="AD4" s="413"/>
    </row>
    <row r="5" spans="1:30" ht="9" customHeight="1" thickBot="1" x14ac:dyDescent="0.3">
      <c r="A5" s="51"/>
      <c r="B5" s="200"/>
      <c r="C5" s="20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362" t="s">
        <v>7</v>
      </c>
      <c r="B7" s="363"/>
      <c r="C7" s="368" t="s">
        <v>35</v>
      </c>
      <c r="D7" s="362" t="s">
        <v>9</v>
      </c>
      <c r="E7" s="414"/>
      <c r="F7" s="414"/>
      <c r="G7" s="414"/>
      <c r="H7" s="363"/>
      <c r="I7" s="417">
        <v>45146</v>
      </c>
      <c r="J7" s="418"/>
      <c r="K7" s="362" t="s">
        <v>10</v>
      </c>
      <c r="L7" s="363"/>
      <c r="M7" s="432" t="s">
        <v>11</v>
      </c>
      <c r="N7" s="433"/>
      <c r="O7" s="423"/>
      <c r="P7" s="424"/>
      <c r="Q7" s="54"/>
      <c r="R7" s="54"/>
      <c r="S7" s="54"/>
      <c r="T7" s="54"/>
      <c r="U7" s="54"/>
      <c r="V7" s="54"/>
      <c r="W7" s="54"/>
      <c r="X7" s="54"/>
      <c r="Y7" s="54"/>
      <c r="Z7" s="55"/>
      <c r="AA7" s="54"/>
      <c r="AB7" s="54"/>
      <c r="AC7" s="60"/>
      <c r="AD7" s="61"/>
    </row>
    <row r="8" spans="1:30" x14ac:dyDescent="0.25">
      <c r="A8" s="364"/>
      <c r="B8" s="365"/>
      <c r="C8" s="369"/>
      <c r="D8" s="364"/>
      <c r="E8" s="415"/>
      <c r="F8" s="415"/>
      <c r="G8" s="415"/>
      <c r="H8" s="365"/>
      <c r="I8" s="419"/>
      <c r="J8" s="420"/>
      <c r="K8" s="364"/>
      <c r="L8" s="365"/>
      <c r="M8" s="425" t="s">
        <v>12</v>
      </c>
      <c r="N8" s="426"/>
      <c r="O8" s="356"/>
      <c r="P8" s="357"/>
      <c r="Q8" s="54"/>
      <c r="R8" s="54"/>
      <c r="S8" s="54"/>
      <c r="T8" s="54"/>
      <c r="U8" s="54"/>
      <c r="V8" s="54"/>
      <c r="W8" s="54"/>
      <c r="X8" s="54"/>
      <c r="Y8" s="54"/>
      <c r="Z8" s="55"/>
      <c r="AA8" s="54"/>
      <c r="AB8" s="54"/>
      <c r="AC8" s="60"/>
      <c r="AD8" s="61"/>
    </row>
    <row r="9" spans="1:30" ht="15.75" thickBot="1" x14ac:dyDescent="0.3">
      <c r="A9" s="366"/>
      <c r="B9" s="367"/>
      <c r="C9" s="370"/>
      <c r="D9" s="366"/>
      <c r="E9" s="416"/>
      <c r="F9" s="416"/>
      <c r="G9" s="416"/>
      <c r="H9" s="367"/>
      <c r="I9" s="421"/>
      <c r="J9" s="422"/>
      <c r="K9" s="366"/>
      <c r="L9" s="367"/>
      <c r="M9" s="358" t="s">
        <v>13</v>
      </c>
      <c r="N9" s="359"/>
      <c r="O9" s="360" t="s">
        <v>14</v>
      </c>
      <c r="P9" s="361"/>
      <c r="Q9" s="54"/>
      <c r="R9" s="54"/>
      <c r="S9" s="54"/>
      <c r="T9" s="54"/>
      <c r="U9" s="54"/>
      <c r="V9" s="54"/>
      <c r="W9" s="54"/>
      <c r="X9" s="54"/>
      <c r="Y9" s="54"/>
      <c r="Z9" s="55"/>
      <c r="AA9" s="54"/>
      <c r="AB9" s="54"/>
      <c r="AC9" s="60"/>
      <c r="AD9" s="61"/>
    </row>
    <row r="10" spans="1:30"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25">
      <c r="A11" s="362" t="s">
        <v>15</v>
      </c>
      <c r="B11" s="363"/>
      <c r="C11" s="371" t="s">
        <v>16</v>
      </c>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c r="AB11" s="372"/>
      <c r="AC11" s="372"/>
      <c r="AD11" s="373"/>
    </row>
    <row r="12" spans="1:30" ht="15" customHeight="1" x14ac:dyDescent="0.25">
      <c r="A12" s="364"/>
      <c r="B12" s="365"/>
      <c r="C12" s="374"/>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376"/>
    </row>
    <row r="13" spans="1:30" ht="15" customHeight="1" thickBot="1" x14ac:dyDescent="0.3">
      <c r="A13" s="366"/>
      <c r="B13" s="367"/>
      <c r="C13" s="377"/>
      <c r="D13" s="378"/>
      <c r="E13" s="378"/>
      <c r="F13" s="378"/>
      <c r="G13" s="378"/>
      <c r="H13" s="378"/>
      <c r="I13" s="378"/>
      <c r="J13" s="378"/>
      <c r="K13" s="378"/>
      <c r="L13" s="378"/>
      <c r="M13" s="378"/>
      <c r="N13" s="378"/>
      <c r="O13" s="378"/>
      <c r="P13" s="378"/>
      <c r="Q13" s="378"/>
      <c r="R13" s="378"/>
      <c r="S13" s="378"/>
      <c r="T13" s="378"/>
      <c r="U13" s="378"/>
      <c r="V13" s="378"/>
      <c r="W13" s="378"/>
      <c r="X13" s="378"/>
      <c r="Y13" s="378"/>
      <c r="Z13" s="378"/>
      <c r="AA13" s="378"/>
      <c r="AB13" s="378"/>
      <c r="AC13" s="378"/>
      <c r="AD13" s="379"/>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41" t="s">
        <v>17</v>
      </c>
      <c r="B15" s="342"/>
      <c r="C15" s="380" t="s">
        <v>18</v>
      </c>
      <c r="D15" s="381"/>
      <c r="E15" s="381"/>
      <c r="F15" s="381"/>
      <c r="G15" s="381"/>
      <c r="H15" s="381"/>
      <c r="I15" s="381"/>
      <c r="J15" s="381"/>
      <c r="K15" s="382"/>
      <c r="L15" s="348" t="s">
        <v>19</v>
      </c>
      <c r="M15" s="349"/>
      <c r="N15" s="349"/>
      <c r="O15" s="349"/>
      <c r="P15" s="349"/>
      <c r="Q15" s="350"/>
      <c r="R15" s="383" t="s">
        <v>20</v>
      </c>
      <c r="S15" s="384"/>
      <c r="T15" s="384"/>
      <c r="U15" s="384"/>
      <c r="V15" s="384"/>
      <c r="W15" s="384"/>
      <c r="X15" s="385"/>
      <c r="Y15" s="348" t="s">
        <v>21</v>
      </c>
      <c r="Z15" s="350"/>
      <c r="AA15" s="429" t="s">
        <v>22</v>
      </c>
      <c r="AB15" s="430"/>
      <c r="AC15" s="430"/>
      <c r="AD15" s="431"/>
    </row>
    <row r="16" spans="1:30" ht="9" customHeight="1" thickBot="1" x14ac:dyDescent="0.3">
      <c r="A16" s="59"/>
      <c r="B16" s="54"/>
      <c r="C16" s="303"/>
      <c r="D16" s="303"/>
      <c r="E16" s="303"/>
      <c r="F16" s="303"/>
      <c r="G16" s="303"/>
      <c r="H16" s="303"/>
      <c r="I16" s="303"/>
      <c r="J16" s="303"/>
      <c r="K16" s="303"/>
      <c r="L16" s="303"/>
      <c r="M16" s="303"/>
      <c r="N16" s="303"/>
      <c r="O16" s="303"/>
      <c r="P16" s="303"/>
      <c r="Q16" s="303"/>
      <c r="R16" s="303"/>
      <c r="S16" s="303"/>
      <c r="T16" s="303"/>
      <c r="U16" s="303"/>
      <c r="V16" s="303"/>
      <c r="W16" s="303"/>
      <c r="X16" s="303"/>
      <c r="Y16" s="303"/>
      <c r="Z16" s="303"/>
      <c r="AA16" s="303"/>
      <c r="AB16" s="303"/>
      <c r="AC16" s="73"/>
      <c r="AD16" s="74"/>
    </row>
    <row r="17" spans="1:41" s="76" customFormat="1" ht="37.5" customHeight="1" thickBot="1" x14ac:dyDescent="0.3">
      <c r="A17" s="341" t="s">
        <v>23</v>
      </c>
      <c r="B17" s="342"/>
      <c r="C17" s="343" t="s">
        <v>115</v>
      </c>
      <c r="D17" s="344"/>
      <c r="E17" s="344"/>
      <c r="F17" s="344"/>
      <c r="G17" s="344"/>
      <c r="H17" s="344"/>
      <c r="I17" s="344"/>
      <c r="J17" s="344"/>
      <c r="K17" s="344"/>
      <c r="L17" s="344"/>
      <c r="M17" s="344"/>
      <c r="N17" s="344"/>
      <c r="O17" s="344"/>
      <c r="P17" s="344"/>
      <c r="Q17" s="345"/>
      <c r="R17" s="348" t="s">
        <v>25</v>
      </c>
      <c r="S17" s="349"/>
      <c r="T17" s="349"/>
      <c r="U17" s="349"/>
      <c r="V17" s="350"/>
      <c r="W17" s="539">
        <v>1</v>
      </c>
      <c r="X17" s="540"/>
      <c r="Y17" s="349" t="s">
        <v>26</v>
      </c>
      <c r="Z17" s="349"/>
      <c r="AA17" s="349"/>
      <c r="AB17" s="350"/>
      <c r="AC17" s="346">
        <v>0.1</v>
      </c>
      <c r="AD17" s="347"/>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48" t="s">
        <v>27</v>
      </c>
      <c r="B19" s="349"/>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50"/>
      <c r="AE19" s="83"/>
      <c r="AF19" s="83"/>
    </row>
    <row r="20" spans="1:41" ht="32.1" customHeight="1" thickBot="1" x14ac:dyDescent="0.3">
      <c r="A20" s="82"/>
      <c r="B20" s="60"/>
      <c r="C20" s="351" t="s">
        <v>28</v>
      </c>
      <c r="D20" s="352"/>
      <c r="E20" s="352"/>
      <c r="F20" s="352"/>
      <c r="G20" s="352"/>
      <c r="H20" s="352"/>
      <c r="I20" s="352"/>
      <c r="J20" s="352"/>
      <c r="K20" s="352"/>
      <c r="L20" s="352"/>
      <c r="M20" s="352"/>
      <c r="N20" s="352"/>
      <c r="O20" s="352"/>
      <c r="P20" s="353"/>
      <c r="Q20" s="434" t="s">
        <v>29</v>
      </c>
      <c r="R20" s="435"/>
      <c r="S20" s="435"/>
      <c r="T20" s="435"/>
      <c r="U20" s="435"/>
      <c r="V20" s="435"/>
      <c r="W20" s="435"/>
      <c r="X20" s="435"/>
      <c r="Y20" s="435"/>
      <c r="Z20" s="435"/>
      <c r="AA20" s="435"/>
      <c r="AB20" s="435"/>
      <c r="AC20" s="435"/>
      <c r="AD20" s="436"/>
      <c r="AE20" s="83"/>
      <c r="AF20" s="83"/>
    </row>
    <row r="21" spans="1:41" ht="32.1" customHeight="1" thickBot="1" x14ac:dyDescent="0.3">
      <c r="A21" s="59"/>
      <c r="B21" s="54"/>
      <c r="C21" s="158" t="s">
        <v>30</v>
      </c>
      <c r="D21" s="159" t="s">
        <v>31</v>
      </c>
      <c r="E21" s="159" t="s">
        <v>32</v>
      </c>
      <c r="F21" s="159" t="s">
        <v>33</v>
      </c>
      <c r="G21" s="159" t="s">
        <v>8</v>
      </c>
      <c r="H21" s="159" t="s">
        <v>34</v>
      </c>
      <c r="I21" s="159" t="s">
        <v>35</v>
      </c>
      <c r="J21" s="159" t="s">
        <v>36</v>
      </c>
      <c r="K21" s="159" t="s">
        <v>37</v>
      </c>
      <c r="L21" s="159" t="s">
        <v>38</v>
      </c>
      <c r="M21" s="159" t="s">
        <v>39</v>
      </c>
      <c r="N21" s="159" t="s">
        <v>40</v>
      </c>
      <c r="O21" s="159" t="s">
        <v>41</v>
      </c>
      <c r="P21" s="160" t="s">
        <v>42</v>
      </c>
      <c r="Q21" s="158" t="s">
        <v>30</v>
      </c>
      <c r="R21" s="159" t="s">
        <v>31</v>
      </c>
      <c r="S21" s="159" t="s">
        <v>32</v>
      </c>
      <c r="T21" s="159" t="s">
        <v>33</v>
      </c>
      <c r="U21" s="159" t="s">
        <v>8</v>
      </c>
      <c r="V21" s="159" t="s">
        <v>34</v>
      </c>
      <c r="W21" s="159" t="s">
        <v>35</v>
      </c>
      <c r="X21" s="159" t="s">
        <v>36</v>
      </c>
      <c r="Y21" s="159" t="s">
        <v>37</v>
      </c>
      <c r="Z21" s="159" t="s">
        <v>38</v>
      </c>
      <c r="AA21" s="159" t="s">
        <v>39</v>
      </c>
      <c r="AB21" s="159" t="s">
        <v>40</v>
      </c>
      <c r="AC21" s="159" t="s">
        <v>41</v>
      </c>
      <c r="AD21" s="160" t="s">
        <v>42</v>
      </c>
      <c r="AE21" s="3"/>
      <c r="AF21" s="3"/>
    </row>
    <row r="22" spans="1:41" ht="32.1" customHeight="1" x14ac:dyDescent="0.25">
      <c r="A22" s="304" t="s">
        <v>43</v>
      </c>
      <c r="B22" s="309"/>
      <c r="C22" s="179">
        <v>2150867</v>
      </c>
      <c r="D22" s="178"/>
      <c r="E22" s="178">
        <v>-2150867</v>
      </c>
      <c r="F22" s="178"/>
      <c r="G22" s="178"/>
      <c r="H22" s="178"/>
      <c r="I22" s="178"/>
      <c r="J22" s="178"/>
      <c r="K22" s="178"/>
      <c r="L22" s="178"/>
      <c r="M22" s="178"/>
      <c r="N22" s="178"/>
      <c r="O22" s="235">
        <f>SUM(C22:N22)</f>
        <v>0</v>
      </c>
      <c r="P22" s="180"/>
      <c r="Q22" s="236">
        <v>782724500</v>
      </c>
      <c r="R22" s="235">
        <v>456665000</v>
      </c>
      <c r="S22" s="235"/>
      <c r="T22" s="235"/>
      <c r="U22" s="235">
        <v>-15068435</v>
      </c>
      <c r="V22" s="235"/>
      <c r="W22" s="235"/>
      <c r="X22" s="235"/>
      <c r="Y22" s="235"/>
      <c r="Z22" s="235">
        <v>22711769</v>
      </c>
      <c r="AA22" s="235"/>
      <c r="AB22" s="235"/>
      <c r="AC22" s="237">
        <f>SUM(Q22:AB22)</f>
        <v>1247032834</v>
      </c>
      <c r="AD22" s="184"/>
      <c r="AE22" s="3"/>
      <c r="AF22" s="3"/>
    </row>
    <row r="23" spans="1:41" ht="32.1" customHeight="1" x14ac:dyDescent="0.25">
      <c r="A23" s="305" t="s">
        <v>44</v>
      </c>
      <c r="B23" s="312"/>
      <c r="C23" s="175">
        <f>+C22</f>
        <v>2150867</v>
      </c>
      <c r="D23" s="174"/>
      <c r="E23" s="237">
        <v>-2150867</v>
      </c>
      <c r="F23" s="174">
        <v>0</v>
      </c>
      <c r="G23" s="174"/>
      <c r="H23" s="174"/>
      <c r="I23" s="174"/>
      <c r="J23" s="174"/>
      <c r="K23" s="174"/>
      <c r="L23" s="174"/>
      <c r="M23" s="174"/>
      <c r="N23" s="174"/>
      <c r="O23" s="237">
        <f>SUM(C23:N23)</f>
        <v>0</v>
      </c>
      <c r="P23" s="240"/>
      <c r="Q23" s="231">
        <v>1235379500</v>
      </c>
      <c r="R23" s="237">
        <v>0</v>
      </c>
      <c r="S23" s="237">
        <v>-13559000</v>
      </c>
      <c r="T23" s="237">
        <v>-2933000</v>
      </c>
      <c r="U23" s="237">
        <v>0</v>
      </c>
      <c r="V23" s="237"/>
      <c r="W23" s="237"/>
      <c r="X23" s="237"/>
      <c r="Y23" s="237"/>
      <c r="Z23" s="237"/>
      <c r="AA23" s="237"/>
      <c r="AB23" s="237"/>
      <c r="AC23" s="237">
        <f>SUM(Q23:AB23)</f>
        <v>1218887500</v>
      </c>
      <c r="AD23" s="182">
        <f>+AC23/AC22</f>
        <v>0.97743015802581501</v>
      </c>
      <c r="AE23" s="3"/>
      <c r="AF23" s="3"/>
    </row>
    <row r="24" spans="1:41" ht="32.1" customHeight="1" x14ac:dyDescent="0.25">
      <c r="A24" s="305" t="s">
        <v>45</v>
      </c>
      <c r="B24" s="312"/>
      <c r="C24" s="175"/>
      <c r="D24" s="174"/>
      <c r="E24" s="174">
        <v>-2150867</v>
      </c>
      <c r="F24" s="174"/>
      <c r="G24" s="174"/>
      <c r="H24" s="174"/>
      <c r="I24" s="174"/>
      <c r="J24" s="174"/>
      <c r="K24" s="174">
        <v>2150867</v>
      </c>
      <c r="L24" s="174"/>
      <c r="M24" s="174"/>
      <c r="N24" s="174"/>
      <c r="O24" s="237">
        <f>SUM(C24:N24)</f>
        <v>0</v>
      </c>
      <c r="P24" s="180"/>
      <c r="Q24" s="231"/>
      <c r="R24" s="237">
        <v>34031500</v>
      </c>
      <c r="S24" s="237">
        <v>109578000</v>
      </c>
      <c r="T24" s="237">
        <v>109578000</v>
      </c>
      <c r="U24" s="237">
        <v>109578000</v>
      </c>
      <c r="V24" s="237">
        <v>109578000</v>
      </c>
      <c r="W24" s="237">
        <v>109578000</v>
      </c>
      <c r="X24" s="237">
        <v>109578000</v>
      </c>
      <c r="Y24" s="237">
        <v>109578000</v>
      </c>
      <c r="Z24" s="237">
        <v>109578000</v>
      </c>
      <c r="AA24" s="237">
        <v>109578000</v>
      </c>
      <c r="AB24" s="237">
        <v>226799334</v>
      </c>
      <c r="AC24" s="237">
        <f>SUM(Q24:AB24)</f>
        <v>1247032834</v>
      </c>
      <c r="AD24" s="182"/>
      <c r="AE24" s="3"/>
      <c r="AF24" s="3"/>
    </row>
    <row r="25" spans="1:41" ht="32.1" customHeight="1" thickBot="1" x14ac:dyDescent="0.3">
      <c r="A25" s="427" t="s">
        <v>46</v>
      </c>
      <c r="B25" s="428"/>
      <c r="C25" s="176">
        <v>0</v>
      </c>
      <c r="D25" s="177">
        <v>0</v>
      </c>
      <c r="E25" s="177">
        <v>0</v>
      </c>
      <c r="F25" s="177">
        <v>0</v>
      </c>
      <c r="G25" s="177"/>
      <c r="H25" s="177"/>
      <c r="I25" s="177"/>
      <c r="J25" s="177"/>
      <c r="K25" s="177"/>
      <c r="L25" s="177"/>
      <c r="M25" s="177"/>
      <c r="N25" s="177"/>
      <c r="O25" s="238">
        <f>SUM(C25:N25)</f>
        <v>0</v>
      </c>
      <c r="P25" s="181"/>
      <c r="Q25" s="239">
        <v>0</v>
      </c>
      <c r="R25" s="238">
        <v>22923065</v>
      </c>
      <c r="S25" s="238">
        <v>109218000</v>
      </c>
      <c r="T25" s="238">
        <v>105111800</v>
      </c>
      <c r="U25" s="238">
        <v>109218000</v>
      </c>
      <c r="V25" s="238">
        <v>105598000</v>
      </c>
      <c r="W25" s="238">
        <v>112838000</v>
      </c>
      <c r="X25" s="238"/>
      <c r="Y25" s="238"/>
      <c r="Z25" s="238"/>
      <c r="AA25" s="238"/>
      <c r="AB25" s="238"/>
      <c r="AC25" s="238">
        <f>SUM(Q25:AB25)</f>
        <v>564906865</v>
      </c>
      <c r="AD25" s="183">
        <f>+AC25/AC24</f>
        <v>0.45300079484514999</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3.950000000000003" customHeight="1" x14ac:dyDescent="0.25">
      <c r="A27" s="404" t="s">
        <v>47</v>
      </c>
      <c r="B27" s="405"/>
      <c r="C27" s="406"/>
      <c r="D27" s="406"/>
      <c r="E27" s="406"/>
      <c r="F27" s="406"/>
      <c r="G27" s="406"/>
      <c r="H27" s="406"/>
      <c r="I27" s="406"/>
      <c r="J27" s="406"/>
      <c r="K27" s="406"/>
      <c r="L27" s="406"/>
      <c r="M27" s="406"/>
      <c r="N27" s="406"/>
      <c r="O27" s="406"/>
      <c r="P27" s="406"/>
      <c r="Q27" s="406"/>
      <c r="R27" s="406"/>
      <c r="S27" s="406"/>
      <c r="T27" s="406"/>
      <c r="U27" s="406"/>
      <c r="V27" s="406"/>
      <c r="W27" s="406"/>
      <c r="X27" s="406"/>
      <c r="Y27" s="406"/>
      <c r="Z27" s="406"/>
      <c r="AA27" s="406"/>
      <c r="AB27" s="406"/>
      <c r="AC27" s="406"/>
      <c r="AD27" s="407"/>
    </row>
    <row r="28" spans="1:41" ht="15" customHeight="1" x14ac:dyDescent="0.25">
      <c r="A28" s="386" t="s">
        <v>48</v>
      </c>
      <c r="B28" s="388" t="s">
        <v>49</v>
      </c>
      <c r="C28" s="389"/>
      <c r="D28" s="312" t="s">
        <v>50</v>
      </c>
      <c r="E28" s="313"/>
      <c r="F28" s="313"/>
      <c r="G28" s="313"/>
      <c r="H28" s="313"/>
      <c r="I28" s="313"/>
      <c r="J28" s="313"/>
      <c r="K28" s="313"/>
      <c r="L28" s="313"/>
      <c r="M28" s="313"/>
      <c r="N28" s="313"/>
      <c r="O28" s="315"/>
      <c r="P28" s="335" t="s">
        <v>41</v>
      </c>
      <c r="Q28" s="335" t="s">
        <v>51</v>
      </c>
      <c r="R28" s="335"/>
      <c r="S28" s="335"/>
      <c r="T28" s="335"/>
      <c r="U28" s="335"/>
      <c r="V28" s="335"/>
      <c r="W28" s="335"/>
      <c r="X28" s="335"/>
      <c r="Y28" s="335"/>
      <c r="Z28" s="335"/>
      <c r="AA28" s="335"/>
      <c r="AB28" s="335"/>
      <c r="AC28" s="335"/>
      <c r="AD28" s="337"/>
    </row>
    <row r="29" spans="1:41" ht="27" customHeight="1" x14ac:dyDescent="0.25">
      <c r="A29" s="387"/>
      <c r="B29" s="390"/>
      <c r="C29" s="391"/>
      <c r="D29" s="88" t="s">
        <v>30</v>
      </c>
      <c r="E29" s="88" t="s">
        <v>31</v>
      </c>
      <c r="F29" s="88" t="s">
        <v>32</v>
      </c>
      <c r="G29" s="88" t="s">
        <v>33</v>
      </c>
      <c r="H29" s="88" t="s">
        <v>8</v>
      </c>
      <c r="I29" s="88" t="s">
        <v>34</v>
      </c>
      <c r="J29" s="88" t="s">
        <v>35</v>
      </c>
      <c r="K29" s="88" t="s">
        <v>36</v>
      </c>
      <c r="L29" s="88" t="s">
        <v>37</v>
      </c>
      <c r="M29" s="88" t="s">
        <v>38</v>
      </c>
      <c r="N29" s="88" t="s">
        <v>39</v>
      </c>
      <c r="O29" s="88" t="s">
        <v>40</v>
      </c>
      <c r="P29" s="315"/>
      <c r="Q29" s="335"/>
      <c r="R29" s="335"/>
      <c r="S29" s="335"/>
      <c r="T29" s="335"/>
      <c r="U29" s="335"/>
      <c r="V29" s="335"/>
      <c r="W29" s="335"/>
      <c r="X29" s="335"/>
      <c r="Y29" s="335"/>
      <c r="Z29" s="335"/>
      <c r="AA29" s="335"/>
      <c r="AB29" s="335"/>
      <c r="AC29" s="335"/>
      <c r="AD29" s="337"/>
    </row>
    <row r="30" spans="1:41" ht="42" customHeight="1" thickBot="1" x14ac:dyDescent="0.3">
      <c r="A30" s="85" t="s">
        <v>116</v>
      </c>
      <c r="B30" s="331"/>
      <c r="C30" s="332"/>
      <c r="D30" s="89"/>
      <c r="E30" s="89"/>
      <c r="F30" s="89"/>
      <c r="G30" s="89"/>
      <c r="H30" s="89"/>
      <c r="I30" s="89"/>
      <c r="J30" s="89"/>
      <c r="K30" s="89"/>
      <c r="L30" s="89"/>
      <c r="M30" s="89"/>
      <c r="N30" s="89"/>
      <c r="O30" s="89"/>
      <c r="P30" s="86">
        <f>SUM(D30:O30)</f>
        <v>0</v>
      </c>
      <c r="Q30" s="333"/>
      <c r="R30" s="333"/>
      <c r="S30" s="333"/>
      <c r="T30" s="333"/>
      <c r="U30" s="333"/>
      <c r="V30" s="333"/>
      <c r="W30" s="333"/>
      <c r="X30" s="333"/>
      <c r="Y30" s="333"/>
      <c r="Z30" s="333"/>
      <c r="AA30" s="333"/>
      <c r="AB30" s="333"/>
      <c r="AC30" s="333"/>
      <c r="AD30" s="334"/>
    </row>
    <row r="31" spans="1:41" ht="45" customHeight="1" x14ac:dyDescent="0.25">
      <c r="A31" s="338" t="s">
        <v>52</v>
      </c>
      <c r="B31" s="339"/>
      <c r="C31" s="339"/>
      <c r="D31" s="339"/>
      <c r="E31" s="339"/>
      <c r="F31" s="339"/>
      <c r="G31" s="339"/>
      <c r="H31" s="339"/>
      <c r="I31" s="339"/>
      <c r="J31" s="339"/>
      <c r="K31" s="339"/>
      <c r="L31" s="339"/>
      <c r="M31" s="339"/>
      <c r="N31" s="339"/>
      <c r="O31" s="339"/>
      <c r="P31" s="339"/>
      <c r="Q31" s="339"/>
      <c r="R31" s="339"/>
      <c r="S31" s="339"/>
      <c r="T31" s="339"/>
      <c r="U31" s="339"/>
      <c r="V31" s="339"/>
      <c r="W31" s="339"/>
      <c r="X31" s="339"/>
      <c r="Y31" s="339"/>
      <c r="Z31" s="339"/>
      <c r="AA31" s="339"/>
      <c r="AB31" s="339"/>
      <c r="AC31" s="339"/>
      <c r="AD31" s="340"/>
    </row>
    <row r="32" spans="1:41" ht="23.1" customHeight="1" x14ac:dyDescent="0.25">
      <c r="A32" s="305" t="s">
        <v>53</v>
      </c>
      <c r="B32" s="335" t="s">
        <v>54</v>
      </c>
      <c r="C32" s="335" t="s">
        <v>49</v>
      </c>
      <c r="D32" s="335" t="s">
        <v>55</v>
      </c>
      <c r="E32" s="335"/>
      <c r="F32" s="335"/>
      <c r="G32" s="335"/>
      <c r="H32" s="335"/>
      <c r="I32" s="335"/>
      <c r="J32" s="335"/>
      <c r="K32" s="335"/>
      <c r="L32" s="335"/>
      <c r="M32" s="335"/>
      <c r="N32" s="335"/>
      <c r="O32" s="335"/>
      <c r="P32" s="335"/>
      <c r="Q32" s="335" t="s">
        <v>56</v>
      </c>
      <c r="R32" s="335"/>
      <c r="S32" s="335"/>
      <c r="T32" s="335"/>
      <c r="U32" s="335"/>
      <c r="V32" s="335"/>
      <c r="W32" s="335"/>
      <c r="X32" s="335"/>
      <c r="Y32" s="335"/>
      <c r="Z32" s="335"/>
      <c r="AA32" s="335"/>
      <c r="AB32" s="335"/>
      <c r="AC32" s="335"/>
      <c r="AD32" s="337"/>
      <c r="AG32" s="87"/>
      <c r="AH32" s="87"/>
      <c r="AI32" s="87"/>
      <c r="AJ32" s="87"/>
      <c r="AK32" s="87"/>
      <c r="AL32" s="87"/>
      <c r="AM32" s="87"/>
      <c r="AN32" s="87"/>
      <c r="AO32" s="87"/>
    </row>
    <row r="33" spans="1:41" ht="27" customHeight="1" x14ac:dyDescent="0.25">
      <c r="A33" s="305"/>
      <c r="B33" s="335"/>
      <c r="C33" s="336"/>
      <c r="D33" s="88" t="s">
        <v>30</v>
      </c>
      <c r="E33" s="88" t="s">
        <v>31</v>
      </c>
      <c r="F33" s="88" t="s">
        <v>32</v>
      </c>
      <c r="G33" s="88" t="s">
        <v>33</v>
      </c>
      <c r="H33" s="88" t="s">
        <v>8</v>
      </c>
      <c r="I33" s="88" t="s">
        <v>34</v>
      </c>
      <c r="J33" s="88" t="s">
        <v>35</v>
      </c>
      <c r="K33" s="88" t="s">
        <v>36</v>
      </c>
      <c r="L33" s="88" t="s">
        <v>37</v>
      </c>
      <c r="M33" s="88" t="s">
        <v>38</v>
      </c>
      <c r="N33" s="88" t="s">
        <v>39</v>
      </c>
      <c r="O33" s="88" t="s">
        <v>40</v>
      </c>
      <c r="P33" s="88" t="s">
        <v>41</v>
      </c>
      <c r="Q33" s="312" t="s">
        <v>57</v>
      </c>
      <c r="R33" s="313"/>
      <c r="S33" s="313"/>
      <c r="T33" s="315"/>
      <c r="U33" s="312" t="s">
        <v>58</v>
      </c>
      <c r="V33" s="313"/>
      <c r="W33" s="313"/>
      <c r="X33" s="315"/>
      <c r="Y33" s="312" t="s">
        <v>59</v>
      </c>
      <c r="Z33" s="313"/>
      <c r="AA33" s="315"/>
      <c r="AB33" s="312" t="s">
        <v>60</v>
      </c>
      <c r="AC33" s="313"/>
      <c r="AD33" s="314"/>
      <c r="AG33" s="87"/>
      <c r="AH33" s="87"/>
      <c r="AI33" s="87"/>
      <c r="AJ33" s="87"/>
      <c r="AK33" s="87"/>
      <c r="AL33" s="87"/>
      <c r="AM33" s="87"/>
      <c r="AN33" s="87"/>
      <c r="AO33" s="87"/>
    </row>
    <row r="34" spans="1:41" ht="107.1" customHeight="1" x14ac:dyDescent="0.25">
      <c r="A34" s="316" t="s">
        <v>116</v>
      </c>
      <c r="B34" s="318">
        <v>0.1</v>
      </c>
      <c r="C34" s="90" t="s">
        <v>61</v>
      </c>
      <c r="D34" s="204">
        <v>8.3299999999999999E-2</v>
      </c>
      <c r="E34" s="204">
        <v>8.3299999999999999E-2</v>
      </c>
      <c r="F34" s="204">
        <v>8.3299999999999999E-2</v>
      </c>
      <c r="G34" s="204">
        <v>8.3299999999999999E-2</v>
      </c>
      <c r="H34" s="204">
        <v>8.3299999999999999E-2</v>
      </c>
      <c r="I34" s="204">
        <v>8.3299999999999999E-2</v>
      </c>
      <c r="J34" s="204">
        <v>8.3299999999999999E-2</v>
      </c>
      <c r="K34" s="204">
        <v>8.3299999999999999E-2</v>
      </c>
      <c r="L34" s="204">
        <v>8.3400000000000002E-2</v>
      </c>
      <c r="M34" s="204">
        <v>8.3400000000000002E-2</v>
      </c>
      <c r="N34" s="204">
        <v>8.3400000000000002E-2</v>
      </c>
      <c r="O34" s="204">
        <v>8.3400000000000002E-2</v>
      </c>
      <c r="P34" s="161">
        <f>SUM(D34:O34)</f>
        <v>1</v>
      </c>
      <c r="Q34" s="533" t="s">
        <v>637</v>
      </c>
      <c r="R34" s="534"/>
      <c r="S34" s="534"/>
      <c r="T34" s="535"/>
      <c r="U34" s="533" t="s">
        <v>638</v>
      </c>
      <c r="V34" s="534"/>
      <c r="W34" s="534"/>
      <c r="X34" s="535"/>
      <c r="Y34" s="533" t="s">
        <v>62</v>
      </c>
      <c r="Z34" s="541"/>
      <c r="AA34" s="542"/>
      <c r="AB34" s="527" t="s">
        <v>117</v>
      </c>
      <c r="AC34" s="528"/>
      <c r="AD34" s="536"/>
      <c r="AG34" s="87"/>
      <c r="AH34" s="87"/>
      <c r="AI34" s="87"/>
      <c r="AJ34" s="87"/>
      <c r="AK34" s="87"/>
      <c r="AL34" s="87"/>
      <c r="AM34" s="87"/>
      <c r="AN34" s="87"/>
      <c r="AO34" s="87"/>
    </row>
    <row r="35" spans="1:41" ht="107.1" customHeight="1" thickBot="1" x14ac:dyDescent="0.3">
      <c r="A35" s="317"/>
      <c r="B35" s="319"/>
      <c r="C35" s="91" t="s">
        <v>64</v>
      </c>
      <c r="D35" s="221">
        <v>8.3299999999999999E-2</v>
      </c>
      <c r="E35" s="221">
        <v>8.3299999999999999E-2</v>
      </c>
      <c r="F35" s="221">
        <v>8.3299999999999999E-2</v>
      </c>
      <c r="G35" s="221">
        <v>8.3299999999999999E-2</v>
      </c>
      <c r="H35" s="221">
        <v>8.3299999999999999E-2</v>
      </c>
      <c r="I35" s="221">
        <v>8.3000000000000004E-2</v>
      </c>
      <c r="J35" s="221">
        <v>8.3000000000000004E-2</v>
      </c>
      <c r="K35" s="221"/>
      <c r="L35" s="221"/>
      <c r="M35" s="221"/>
      <c r="N35" s="221"/>
      <c r="O35" s="221"/>
      <c r="P35" s="222">
        <f>SUM(D35:O35)</f>
        <v>0.58250000000000002</v>
      </c>
      <c r="Q35" s="530"/>
      <c r="R35" s="531"/>
      <c r="S35" s="531"/>
      <c r="T35" s="532"/>
      <c r="U35" s="530"/>
      <c r="V35" s="531"/>
      <c r="W35" s="531"/>
      <c r="X35" s="532"/>
      <c r="Y35" s="543"/>
      <c r="Z35" s="544"/>
      <c r="AA35" s="545"/>
      <c r="AB35" s="530"/>
      <c r="AC35" s="531"/>
      <c r="AD35" s="537"/>
      <c r="AE35" s="49"/>
      <c r="AG35" s="87"/>
      <c r="AH35" s="87"/>
      <c r="AI35" s="87"/>
      <c r="AJ35" s="87"/>
      <c r="AK35" s="87"/>
      <c r="AL35" s="87"/>
      <c r="AM35" s="87"/>
      <c r="AN35" s="87"/>
      <c r="AO35" s="87"/>
    </row>
    <row r="36" spans="1:41" ht="26.1" customHeight="1" x14ac:dyDescent="0.25">
      <c r="A36" s="304" t="s">
        <v>65</v>
      </c>
      <c r="B36" s="306" t="s">
        <v>66</v>
      </c>
      <c r="C36" s="308" t="s">
        <v>67</v>
      </c>
      <c r="D36" s="308"/>
      <c r="E36" s="308"/>
      <c r="F36" s="308"/>
      <c r="G36" s="308"/>
      <c r="H36" s="308"/>
      <c r="I36" s="308"/>
      <c r="J36" s="308"/>
      <c r="K36" s="308"/>
      <c r="L36" s="308"/>
      <c r="M36" s="308"/>
      <c r="N36" s="308"/>
      <c r="O36" s="308"/>
      <c r="P36" s="308"/>
      <c r="Q36" s="309" t="s">
        <v>68</v>
      </c>
      <c r="R36" s="310"/>
      <c r="S36" s="310"/>
      <c r="T36" s="310"/>
      <c r="U36" s="310"/>
      <c r="V36" s="310"/>
      <c r="W36" s="310"/>
      <c r="X36" s="310"/>
      <c r="Y36" s="310"/>
      <c r="Z36" s="310"/>
      <c r="AA36" s="310"/>
      <c r="AB36" s="310"/>
      <c r="AC36" s="310"/>
      <c r="AD36" s="311"/>
      <c r="AG36" s="87"/>
      <c r="AH36" s="87"/>
      <c r="AI36" s="87"/>
      <c r="AJ36" s="87"/>
      <c r="AK36" s="87"/>
      <c r="AL36" s="87"/>
      <c r="AM36" s="87"/>
      <c r="AN36" s="87"/>
      <c r="AO36" s="87"/>
    </row>
    <row r="37" spans="1:41" ht="26.1" customHeight="1" x14ac:dyDescent="0.25">
      <c r="A37" s="305"/>
      <c r="B37" s="307"/>
      <c r="C37" s="88" t="s">
        <v>69</v>
      </c>
      <c r="D37" s="88" t="s">
        <v>70</v>
      </c>
      <c r="E37" s="88" t="s">
        <v>71</v>
      </c>
      <c r="F37" s="88" t="s">
        <v>72</v>
      </c>
      <c r="G37" s="88" t="s">
        <v>73</v>
      </c>
      <c r="H37" s="88" t="s">
        <v>74</v>
      </c>
      <c r="I37" s="88" t="s">
        <v>75</v>
      </c>
      <c r="J37" s="88" t="s">
        <v>76</v>
      </c>
      <c r="K37" s="88" t="s">
        <v>77</v>
      </c>
      <c r="L37" s="88" t="s">
        <v>78</v>
      </c>
      <c r="M37" s="88" t="s">
        <v>79</v>
      </c>
      <c r="N37" s="88" t="s">
        <v>80</v>
      </c>
      <c r="O37" s="88" t="s">
        <v>81</v>
      </c>
      <c r="P37" s="88" t="s">
        <v>82</v>
      </c>
      <c r="Q37" s="312" t="s">
        <v>83</v>
      </c>
      <c r="R37" s="313"/>
      <c r="S37" s="313"/>
      <c r="T37" s="313"/>
      <c r="U37" s="313"/>
      <c r="V37" s="313"/>
      <c r="W37" s="313"/>
      <c r="X37" s="313"/>
      <c r="Y37" s="313"/>
      <c r="Z37" s="313"/>
      <c r="AA37" s="313"/>
      <c r="AB37" s="313"/>
      <c r="AC37" s="313"/>
      <c r="AD37" s="314"/>
      <c r="AG37" s="94"/>
      <c r="AH37" s="94"/>
      <c r="AI37" s="94"/>
      <c r="AJ37" s="94"/>
      <c r="AK37" s="94"/>
      <c r="AL37" s="94"/>
      <c r="AM37" s="94"/>
      <c r="AN37" s="94"/>
      <c r="AO37" s="94"/>
    </row>
    <row r="38" spans="1:41" ht="89.25" customHeight="1" x14ac:dyDescent="0.25">
      <c r="A38" s="525" t="s">
        <v>118</v>
      </c>
      <c r="B38" s="298">
        <v>0.05</v>
      </c>
      <c r="C38" s="90" t="s">
        <v>61</v>
      </c>
      <c r="D38" s="204">
        <v>8.3299999999999999E-2</v>
      </c>
      <c r="E38" s="204">
        <v>8.3299999999999999E-2</v>
      </c>
      <c r="F38" s="204">
        <v>8.3299999999999999E-2</v>
      </c>
      <c r="G38" s="204">
        <v>8.3299999999999999E-2</v>
      </c>
      <c r="H38" s="204">
        <v>8.3299999999999999E-2</v>
      </c>
      <c r="I38" s="204">
        <v>8.3299999999999999E-2</v>
      </c>
      <c r="J38" s="204">
        <v>8.3299999999999999E-2</v>
      </c>
      <c r="K38" s="204">
        <v>8.3299999999999999E-2</v>
      </c>
      <c r="L38" s="204">
        <v>8.3400000000000002E-2</v>
      </c>
      <c r="M38" s="204">
        <v>8.3400000000000002E-2</v>
      </c>
      <c r="N38" s="204">
        <v>8.3400000000000002E-2</v>
      </c>
      <c r="O38" s="204">
        <v>8.3400000000000002E-2</v>
      </c>
      <c r="P38" s="96">
        <f>SUM(D38:O38)</f>
        <v>1</v>
      </c>
      <c r="Q38" s="546" t="s">
        <v>750</v>
      </c>
      <c r="R38" s="547"/>
      <c r="S38" s="547"/>
      <c r="T38" s="547"/>
      <c r="U38" s="547"/>
      <c r="V38" s="547"/>
      <c r="W38" s="547"/>
      <c r="X38" s="547"/>
      <c r="Y38" s="547"/>
      <c r="Z38" s="547"/>
      <c r="AA38" s="547"/>
      <c r="AB38" s="547"/>
      <c r="AC38" s="547"/>
      <c r="AD38" s="548"/>
      <c r="AE38" s="97"/>
      <c r="AG38" s="98"/>
      <c r="AH38" s="98"/>
      <c r="AI38" s="98"/>
      <c r="AJ38" s="98"/>
      <c r="AK38" s="98"/>
      <c r="AL38" s="98"/>
      <c r="AM38" s="98"/>
      <c r="AN38" s="98"/>
      <c r="AO38" s="98"/>
    </row>
    <row r="39" spans="1:41" ht="89.25" customHeight="1" x14ac:dyDescent="0.25">
      <c r="A39" s="526"/>
      <c r="B39" s="299"/>
      <c r="C39" s="99" t="s">
        <v>64</v>
      </c>
      <c r="D39" s="212">
        <v>8.3299999999999999E-2</v>
      </c>
      <c r="E39" s="212">
        <v>8.3299999999999999E-2</v>
      </c>
      <c r="F39" s="212">
        <v>8.3299999999999999E-2</v>
      </c>
      <c r="G39" s="212">
        <v>8.3299999999999999E-2</v>
      </c>
      <c r="H39" s="212">
        <v>8.3299999999999999E-2</v>
      </c>
      <c r="I39" s="212">
        <v>8.3000000000000004E-2</v>
      </c>
      <c r="J39" s="212">
        <v>8.3000000000000004E-2</v>
      </c>
      <c r="K39" s="212"/>
      <c r="L39" s="212"/>
      <c r="M39" s="212"/>
      <c r="N39" s="212"/>
      <c r="O39" s="212"/>
      <c r="P39" s="219">
        <f>SUM(D39:O39)</f>
        <v>0.58250000000000002</v>
      </c>
      <c r="Q39" s="552"/>
      <c r="R39" s="553"/>
      <c r="S39" s="553"/>
      <c r="T39" s="553"/>
      <c r="U39" s="553"/>
      <c r="V39" s="553"/>
      <c r="W39" s="553"/>
      <c r="X39" s="553"/>
      <c r="Y39" s="553"/>
      <c r="Z39" s="553"/>
      <c r="AA39" s="553"/>
      <c r="AB39" s="553"/>
      <c r="AC39" s="553"/>
      <c r="AD39" s="554"/>
      <c r="AE39" s="97"/>
    </row>
    <row r="40" spans="1:41" ht="78" customHeight="1" x14ac:dyDescent="0.25">
      <c r="A40" s="526" t="s">
        <v>119</v>
      </c>
      <c r="B40" s="288">
        <v>0.05</v>
      </c>
      <c r="C40" s="102" t="s">
        <v>61</v>
      </c>
      <c r="D40" s="204">
        <v>8.3299999999999999E-2</v>
      </c>
      <c r="E40" s="204">
        <v>8.3299999999999999E-2</v>
      </c>
      <c r="F40" s="204">
        <v>8.3299999999999999E-2</v>
      </c>
      <c r="G40" s="204">
        <v>8.3299999999999999E-2</v>
      </c>
      <c r="H40" s="204">
        <v>8.3299999999999999E-2</v>
      </c>
      <c r="I40" s="204">
        <v>8.3299999999999999E-2</v>
      </c>
      <c r="J40" s="204">
        <v>8.3299999999999999E-2</v>
      </c>
      <c r="K40" s="204">
        <v>8.3299999999999999E-2</v>
      </c>
      <c r="L40" s="204">
        <v>8.3400000000000002E-2</v>
      </c>
      <c r="M40" s="204">
        <v>8.3400000000000002E-2</v>
      </c>
      <c r="N40" s="204">
        <v>8.3400000000000002E-2</v>
      </c>
      <c r="O40" s="204">
        <v>8.3400000000000002E-2</v>
      </c>
      <c r="P40" s="101">
        <f>SUM(D40:O40)</f>
        <v>1</v>
      </c>
      <c r="Q40" s="546" t="s">
        <v>763</v>
      </c>
      <c r="R40" s="547"/>
      <c r="S40" s="547"/>
      <c r="T40" s="547"/>
      <c r="U40" s="547"/>
      <c r="V40" s="547"/>
      <c r="W40" s="547"/>
      <c r="X40" s="547"/>
      <c r="Y40" s="547"/>
      <c r="Z40" s="547"/>
      <c r="AA40" s="547"/>
      <c r="AB40" s="547"/>
      <c r="AC40" s="547"/>
      <c r="AD40" s="548"/>
      <c r="AE40" s="97"/>
    </row>
    <row r="41" spans="1:41" ht="78" customHeight="1" thickBot="1" x14ac:dyDescent="0.3">
      <c r="A41" s="538"/>
      <c r="B41" s="289"/>
      <c r="C41" s="91" t="s">
        <v>64</v>
      </c>
      <c r="D41" s="214">
        <v>8.3299999999999999E-2</v>
      </c>
      <c r="E41" s="214">
        <v>8.3299999999999999E-2</v>
      </c>
      <c r="F41" s="214">
        <v>8.3299999999999999E-2</v>
      </c>
      <c r="G41" s="214">
        <v>8.3299999999999999E-2</v>
      </c>
      <c r="H41" s="214">
        <v>8.3299999999999999E-2</v>
      </c>
      <c r="I41" s="214">
        <v>8.3000000000000004E-2</v>
      </c>
      <c r="J41" s="214">
        <v>8.3000000000000004E-2</v>
      </c>
      <c r="K41" s="214"/>
      <c r="L41" s="214"/>
      <c r="M41" s="214"/>
      <c r="N41" s="214"/>
      <c r="O41" s="214"/>
      <c r="P41" s="220">
        <f>SUM(D41:O41)</f>
        <v>0.58250000000000002</v>
      </c>
      <c r="Q41" s="549"/>
      <c r="R41" s="550"/>
      <c r="S41" s="550"/>
      <c r="T41" s="550"/>
      <c r="U41" s="550"/>
      <c r="V41" s="550"/>
      <c r="W41" s="550"/>
      <c r="X41" s="550"/>
      <c r="Y41" s="550"/>
      <c r="Z41" s="550"/>
      <c r="AA41" s="550"/>
      <c r="AB41" s="550"/>
      <c r="AC41" s="550"/>
      <c r="AD41" s="551"/>
      <c r="AE41" s="97"/>
    </row>
  </sheetData>
  <mergeCells count="76">
    <mergeCell ref="A11:B13"/>
    <mergeCell ref="U34:X35"/>
    <mergeCell ref="Y33:AA33"/>
    <mergeCell ref="Y34:AA35"/>
    <mergeCell ref="I7:J9"/>
    <mergeCell ref="K7:L9"/>
    <mergeCell ref="M7:N7"/>
    <mergeCell ref="O7:P7"/>
    <mergeCell ref="M8:N8"/>
    <mergeCell ref="O8:P8"/>
    <mergeCell ref="C11:AD13"/>
    <mergeCell ref="A7:B9"/>
    <mergeCell ref="C7:C9"/>
    <mergeCell ref="D7:H9"/>
    <mergeCell ref="Y15:Z15"/>
    <mergeCell ref="AC17:AD17"/>
    <mergeCell ref="AB1:AD1"/>
    <mergeCell ref="B2:AA2"/>
    <mergeCell ref="AB2:AD2"/>
    <mergeCell ref="B3:AA4"/>
    <mergeCell ref="AB3:AD3"/>
    <mergeCell ref="AB4:AD4"/>
    <mergeCell ref="A1:A4"/>
    <mergeCell ref="B1:AA1"/>
    <mergeCell ref="M9:N9"/>
    <mergeCell ref="O9:P9"/>
    <mergeCell ref="A23:B23"/>
    <mergeCell ref="AA15:AD15"/>
    <mergeCell ref="C16:AB16"/>
    <mergeCell ref="A17:B17"/>
    <mergeCell ref="C17:Q17"/>
    <mergeCell ref="R17:V17"/>
    <mergeCell ref="W17:X17"/>
    <mergeCell ref="Y17:AB17"/>
    <mergeCell ref="A15:B15"/>
    <mergeCell ref="C15:K15"/>
    <mergeCell ref="L15:Q15"/>
    <mergeCell ref="R15:X15"/>
    <mergeCell ref="A19:AD19"/>
    <mergeCell ref="C20:P20"/>
    <mergeCell ref="Q20:AD20"/>
    <mergeCell ref="A22:B22"/>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AB33:AD33"/>
    <mergeCell ref="Q33:T33"/>
    <mergeCell ref="U33:X33"/>
    <mergeCell ref="A34:A35"/>
    <mergeCell ref="B34:B35"/>
    <mergeCell ref="AB34:AD35"/>
    <mergeCell ref="Q34:T35"/>
    <mergeCell ref="A40:A41"/>
    <mergeCell ref="B40:B41"/>
    <mergeCell ref="Q40:AD41"/>
    <mergeCell ref="A36:A37"/>
    <mergeCell ref="B36:B37"/>
    <mergeCell ref="C36:P36"/>
    <mergeCell ref="Q36:AD36"/>
    <mergeCell ref="Q37:AD37"/>
    <mergeCell ref="A38:A39"/>
    <mergeCell ref="B38:B39"/>
    <mergeCell ref="Q38:AD39"/>
  </mergeCells>
  <dataValidations count="3">
    <dataValidation type="list" allowBlank="1" showInputMessage="1" showErrorMessage="1" sqref="C7:C9" xr:uid="{00000000-0002-0000-04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400-000001000000}">
      <formula1>2000</formula1>
    </dataValidation>
    <dataValidation type="textLength" operator="lessThanOrEqual" allowBlank="1" showInputMessage="1" showErrorMessage="1" errorTitle="Máximo 2.000 caracteres" error="Máximo 2.000 caracteres" sqref="Q38:AD41 AB34 Y34 Q34 U34" xr:uid="{00000000-0002-0000-0400-000002000000}">
      <formula1>2000</formula1>
    </dataValidation>
  </dataValidations>
  <pageMargins left="0.25" right="0.25" top="0.75" bottom="0.75" header="0.3" footer="0.3"/>
  <pageSetup scale="22"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pageSetUpPr fitToPage="1"/>
  </sheetPr>
  <dimension ref="A1:AO45"/>
  <sheetViews>
    <sheetView showGridLines="0" zoomScale="60" zoomScaleNormal="60" workbookViewId="0">
      <selection activeCell="U9" sqref="U9"/>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16" width="18.140625" style="50" customWidth="1"/>
    <col min="17" max="18" width="18.5703125" style="50" customWidth="1"/>
    <col min="19"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392"/>
      <c r="B1" s="395" t="s">
        <v>0</v>
      </c>
      <c r="C1" s="396"/>
      <c r="D1" s="396"/>
      <c r="E1" s="396"/>
      <c r="F1" s="396"/>
      <c r="G1" s="396"/>
      <c r="H1" s="396"/>
      <c r="I1" s="396"/>
      <c r="J1" s="396"/>
      <c r="K1" s="396"/>
      <c r="L1" s="396"/>
      <c r="M1" s="396"/>
      <c r="N1" s="396"/>
      <c r="O1" s="396"/>
      <c r="P1" s="396"/>
      <c r="Q1" s="396"/>
      <c r="R1" s="396"/>
      <c r="S1" s="396"/>
      <c r="T1" s="396"/>
      <c r="U1" s="396"/>
      <c r="V1" s="396"/>
      <c r="W1" s="396"/>
      <c r="X1" s="396"/>
      <c r="Y1" s="396"/>
      <c r="Z1" s="396"/>
      <c r="AA1" s="397"/>
      <c r="AB1" s="398" t="s">
        <v>1</v>
      </c>
      <c r="AC1" s="399"/>
      <c r="AD1" s="400"/>
    </row>
    <row r="2" spans="1:30" ht="30.75" customHeight="1" thickBot="1" x14ac:dyDescent="0.3">
      <c r="A2" s="393"/>
      <c r="B2" s="395" t="s">
        <v>2</v>
      </c>
      <c r="C2" s="396"/>
      <c r="D2" s="396"/>
      <c r="E2" s="396"/>
      <c r="F2" s="396"/>
      <c r="G2" s="396"/>
      <c r="H2" s="396"/>
      <c r="I2" s="396"/>
      <c r="J2" s="396"/>
      <c r="K2" s="396"/>
      <c r="L2" s="396"/>
      <c r="M2" s="396"/>
      <c r="N2" s="396"/>
      <c r="O2" s="396"/>
      <c r="P2" s="396"/>
      <c r="Q2" s="396"/>
      <c r="R2" s="396"/>
      <c r="S2" s="396"/>
      <c r="T2" s="396"/>
      <c r="U2" s="396"/>
      <c r="V2" s="396"/>
      <c r="W2" s="396"/>
      <c r="X2" s="396"/>
      <c r="Y2" s="396"/>
      <c r="Z2" s="396"/>
      <c r="AA2" s="397"/>
      <c r="AB2" s="401" t="s">
        <v>3</v>
      </c>
      <c r="AC2" s="402"/>
      <c r="AD2" s="403"/>
    </row>
    <row r="3" spans="1:30" ht="24" customHeight="1" x14ac:dyDescent="0.25">
      <c r="A3" s="393"/>
      <c r="B3" s="338" t="s">
        <v>4</v>
      </c>
      <c r="C3" s="339"/>
      <c r="D3" s="339"/>
      <c r="E3" s="339"/>
      <c r="F3" s="339"/>
      <c r="G3" s="339"/>
      <c r="H3" s="339"/>
      <c r="I3" s="339"/>
      <c r="J3" s="339"/>
      <c r="K3" s="339"/>
      <c r="L3" s="339"/>
      <c r="M3" s="339"/>
      <c r="N3" s="339"/>
      <c r="O3" s="339"/>
      <c r="P3" s="339"/>
      <c r="Q3" s="339"/>
      <c r="R3" s="339"/>
      <c r="S3" s="339"/>
      <c r="T3" s="339"/>
      <c r="U3" s="339"/>
      <c r="V3" s="339"/>
      <c r="W3" s="339"/>
      <c r="X3" s="339"/>
      <c r="Y3" s="339"/>
      <c r="Z3" s="339"/>
      <c r="AA3" s="340"/>
      <c r="AB3" s="401" t="s">
        <v>5</v>
      </c>
      <c r="AC3" s="402"/>
      <c r="AD3" s="403"/>
    </row>
    <row r="4" spans="1:30" ht="21.95" customHeight="1" thickBot="1" x14ac:dyDescent="0.3">
      <c r="A4" s="394"/>
      <c r="B4" s="408"/>
      <c r="C4" s="409"/>
      <c r="D4" s="409"/>
      <c r="E4" s="409"/>
      <c r="F4" s="409"/>
      <c r="G4" s="409"/>
      <c r="H4" s="409"/>
      <c r="I4" s="409"/>
      <c r="J4" s="409"/>
      <c r="K4" s="409"/>
      <c r="L4" s="409"/>
      <c r="M4" s="409"/>
      <c r="N4" s="409"/>
      <c r="O4" s="409"/>
      <c r="P4" s="409"/>
      <c r="Q4" s="409"/>
      <c r="R4" s="409"/>
      <c r="S4" s="409"/>
      <c r="T4" s="409"/>
      <c r="U4" s="409"/>
      <c r="V4" s="409"/>
      <c r="W4" s="409"/>
      <c r="X4" s="409"/>
      <c r="Y4" s="409"/>
      <c r="Z4" s="409"/>
      <c r="AA4" s="410"/>
      <c r="AB4" s="411" t="s">
        <v>6</v>
      </c>
      <c r="AC4" s="412"/>
      <c r="AD4" s="413"/>
    </row>
    <row r="5" spans="1:30" ht="9" customHeight="1" thickBot="1" x14ac:dyDescent="0.3">
      <c r="A5" s="51"/>
      <c r="B5" s="200"/>
      <c r="C5" s="20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362" t="s">
        <v>7</v>
      </c>
      <c r="B7" s="363"/>
      <c r="C7" s="368" t="s">
        <v>35</v>
      </c>
      <c r="D7" s="362" t="s">
        <v>9</v>
      </c>
      <c r="E7" s="414"/>
      <c r="F7" s="414"/>
      <c r="G7" s="414"/>
      <c r="H7" s="363"/>
      <c r="I7" s="417">
        <v>45146</v>
      </c>
      <c r="J7" s="418"/>
      <c r="K7" s="362" t="s">
        <v>10</v>
      </c>
      <c r="L7" s="363"/>
      <c r="M7" s="432" t="s">
        <v>11</v>
      </c>
      <c r="N7" s="433"/>
      <c r="O7" s="423"/>
      <c r="P7" s="424"/>
      <c r="Q7" s="54"/>
      <c r="R7" s="54"/>
      <c r="S7" s="54"/>
      <c r="T7" s="54"/>
      <c r="U7" s="54"/>
      <c r="V7" s="54"/>
      <c r="W7" s="54"/>
      <c r="X7" s="54"/>
      <c r="Y7" s="54"/>
      <c r="Z7" s="55"/>
      <c r="AA7" s="54"/>
      <c r="AB7" s="54"/>
      <c r="AC7" s="60"/>
      <c r="AD7" s="61"/>
    </row>
    <row r="8" spans="1:30" x14ac:dyDescent="0.25">
      <c r="A8" s="364"/>
      <c r="B8" s="365"/>
      <c r="C8" s="369"/>
      <c r="D8" s="364"/>
      <c r="E8" s="415"/>
      <c r="F8" s="415"/>
      <c r="G8" s="415"/>
      <c r="H8" s="365"/>
      <c r="I8" s="419"/>
      <c r="J8" s="420"/>
      <c r="K8" s="364"/>
      <c r="L8" s="365"/>
      <c r="M8" s="425" t="s">
        <v>12</v>
      </c>
      <c r="N8" s="426"/>
      <c r="O8" s="356"/>
      <c r="P8" s="357"/>
      <c r="Q8" s="54"/>
      <c r="R8" s="54"/>
      <c r="S8" s="54"/>
      <c r="T8" s="54"/>
      <c r="U8" s="54"/>
      <c r="V8" s="54"/>
      <c r="W8" s="54"/>
      <c r="X8" s="54"/>
      <c r="Y8" s="54"/>
      <c r="Z8" s="55"/>
      <c r="AA8" s="54"/>
      <c r="AB8" s="54"/>
      <c r="AC8" s="60"/>
      <c r="AD8" s="61"/>
    </row>
    <row r="9" spans="1:30" ht="15.75" thickBot="1" x14ac:dyDescent="0.3">
      <c r="A9" s="366"/>
      <c r="B9" s="367"/>
      <c r="C9" s="370"/>
      <c r="D9" s="366"/>
      <c r="E9" s="416"/>
      <c r="F9" s="416"/>
      <c r="G9" s="416"/>
      <c r="H9" s="367"/>
      <c r="I9" s="421"/>
      <c r="J9" s="422"/>
      <c r="K9" s="366"/>
      <c r="L9" s="367"/>
      <c r="M9" s="358" t="s">
        <v>13</v>
      </c>
      <c r="N9" s="359"/>
      <c r="O9" s="360" t="s">
        <v>14</v>
      </c>
      <c r="P9" s="361"/>
      <c r="Q9" s="54"/>
      <c r="R9" s="54"/>
      <c r="S9" s="54"/>
      <c r="T9" s="54"/>
      <c r="U9" s="54"/>
      <c r="V9" s="54"/>
      <c r="W9" s="54"/>
      <c r="X9" s="54"/>
      <c r="Y9" s="54"/>
      <c r="Z9" s="55"/>
      <c r="AA9" s="54"/>
      <c r="AB9" s="54"/>
      <c r="AC9" s="60"/>
      <c r="AD9" s="61"/>
    </row>
    <row r="10" spans="1:30"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25">
      <c r="A11" s="362" t="s">
        <v>15</v>
      </c>
      <c r="B11" s="363"/>
      <c r="C11" s="371" t="s">
        <v>16</v>
      </c>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c r="AB11" s="372"/>
      <c r="AC11" s="372"/>
      <c r="AD11" s="373"/>
    </row>
    <row r="12" spans="1:30" ht="15" customHeight="1" x14ac:dyDescent="0.25">
      <c r="A12" s="364"/>
      <c r="B12" s="365"/>
      <c r="C12" s="374"/>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376"/>
    </row>
    <row r="13" spans="1:30" ht="15" customHeight="1" thickBot="1" x14ac:dyDescent="0.3">
      <c r="A13" s="366"/>
      <c r="B13" s="367"/>
      <c r="C13" s="377"/>
      <c r="D13" s="378"/>
      <c r="E13" s="378"/>
      <c r="F13" s="378"/>
      <c r="G13" s="378"/>
      <c r="H13" s="378"/>
      <c r="I13" s="378"/>
      <c r="J13" s="378"/>
      <c r="K13" s="378"/>
      <c r="L13" s="378"/>
      <c r="M13" s="378"/>
      <c r="N13" s="378"/>
      <c r="O13" s="378"/>
      <c r="P13" s="378"/>
      <c r="Q13" s="378"/>
      <c r="R13" s="378"/>
      <c r="S13" s="378"/>
      <c r="T13" s="378"/>
      <c r="U13" s="378"/>
      <c r="V13" s="378"/>
      <c r="W13" s="378"/>
      <c r="X13" s="378"/>
      <c r="Y13" s="378"/>
      <c r="Z13" s="378"/>
      <c r="AA13" s="378"/>
      <c r="AB13" s="378"/>
      <c r="AC13" s="378"/>
      <c r="AD13" s="379"/>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41" t="s">
        <v>17</v>
      </c>
      <c r="B15" s="342"/>
      <c r="C15" s="380" t="s">
        <v>18</v>
      </c>
      <c r="D15" s="381"/>
      <c r="E15" s="381"/>
      <c r="F15" s="381"/>
      <c r="G15" s="381"/>
      <c r="H15" s="381"/>
      <c r="I15" s="381"/>
      <c r="J15" s="381"/>
      <c r="K15" s="382"/>
      <c r="L15" s="348" t="s">
        <v>19</v>
      </c>
      <c r="M15" s="349"/>
      <c r="N15" s="349"/>
      <c r="O15" s="349"/>
      <c r="P15" s="349"/>
      <c r="Q15" s="350"/>
      <c r="R15" s="383" t="s">
        <v>20</v>
      </c>
      <c r="S15" s="384"/>
      <c r="T15" s="384"/>
      <c r="U15" s="384"/>
      <c r="V15" s="384"/>
      <c r="W15" s="384"/>
      <c r="X15" s="385"/>
      <c r="Y15" s="348" t="s">
        <v>21</v>
      </c>
      <c r="Z15" s="350"/>
      <c r="AA15" s="429" t="s">
        <v>22</v>
      </c>
      <c r="AB15" s="430"/>
      <c r="AC15" s="430"/>
      <c r="AD15" s="431"/>
    </row>
    <row r="16" spans="1:30" ht="9" customHeight="1" thickBot="1" x14ac:dyDescent="0.3">
      <c r="A16" s="59"/>
      <c r="B16" s="54"/>
      <c r="C16" s="303"/>
      <c r="D16" s="303"/>
      <c r="E16" s="303"/>
      <c r="F16" s="303"/>
      <c r="G16" s="303"/>
      <c r="H16" s="303"/>
      <c r="I16" s="303"/>
      <c r="J16" s="303"/>
      <c r="K16" s="303"/>
      <c r="L16" s="303"/>
      <c r="M16" s="303"/>
      <c r="N16" s="303"/>
      <c r="O16" s="303"/>
      <c r="P16" s="303"/>
      <c r="Q16" s="303"/>
      <c r="R16" s="303"/>
      <c r="S16" s="303"/>
      <c r="T16" s="303"/>
      <c r="U16" s="303"/>
      <c r="V16" s="303"/>
      <c r="W16" s="303"/>
      <c r="X16" s="303"/>
      <c r="Y16" s="303"/>
      <c r="Z16" s="303"/>
      <c r="AA16" s="303"/>
      <c r="AB16" s="303"/>
      <c r="AC16" s="73"/>
      <c r="AD16" s="74"/>
    </row>
    <row r="17" spans="1:41" s="76" customFormat="1" ht="37.5" customHeight="1" thickBot="1" x14ac:dyDescent="0.3">
      <c r="A17" s="341" t="s">
        <v>23</v>
      </c>
      <c r="B17" s="342"/>
      <c r="C17" s="343" t="s">
        <v>120</v>
      </c>
      <c r="D17" s="344"/>
      <c r="E17" s="344"/>
      <c r="F17" s="344"/>
      <c r="G17" s="344"/>
      <c r="H17" s="344"/>
      <c r="I17" s="344"/>
      <c r="J17" s="344"/>
      <c r="K17" s="344"/>
      <c r="L17" s="344"/>
      <c r="M17" s="344"/>
      <c r="N17" s="344"/>
      <c r="O17" s="344"/>
      <c r="P17" s="344"/>
      <c r="Q17" s="345"/>
      <c r="R17" s="348" t="s">
        <v>25</v>
      </c>
      <c r="S17" s="349"/>
      <c r="T17" s="349"/>
      <c r="U17" s="349"/>
      <c r="V17" s="350"/>
      <c r="W17" s="354">
        <v>4</v>
      </c>
      <c r="X17" s="355"/>
      <c r="Y17" s="349" t="s">
        <v>26</v>
      </c>
      <c r="Z17" s="349"/>
      <c r="AA17" s="349"/>
      <c r="AB17" s="350"/>
      <c r="AC17" s="346">
        <v>0.15</v>
      </c>
      <c r="AD17" s="347"/>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48" t="s">
        <v>27</v>
      </c>
      <c r="B19" s="349"/>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50"/>
      <c r="AE19" s="83"/>
      <c r="AF19" s="83"/>
    </row>
    <row r="20" spans="1:41" ht="32.1" customHeight="1" thickBot="1" x14ac:dyDescent="0.3">
      <c r="A20" s="82"/>
      <c r="B20" s="60"/>
      <c r="C20" s="351" t="s">
        <v>28</v>
      </c>
      <c r="D20" s="352"/>
      <c r="E20" s="352"/>
      <c r="F20" s="352"/>
      <c r="G20" s="352"/>
      <c r="H20" s="352"/>
      <c r="I20" s="352"/>
      <c r="J20" s="352"/>
      <c r="K20" s="352"/>
      <c r="L20" s="352"/>
      <c r="M20" s="352"/>
      <c r="N20" s="352"/>
      <c r="O20" s="352"/>
      <c r="P20" s="353"/>
      <c r="Q20" s="434" t="s">
        <v>29</v>
      </c>
      <c r="R20" s="435"/>
      <c r="S20" s="435"/>
      <c r="T20" s="435"/>
      <c r="U20" s="435"/>
      <c r="V20" s="435"/>
      <c r="W20" s="435"/>
      <c r="X20" s="435"/>
      <c r="Y20" s="435"/>
      <c r="Z20" s="435"/>
      <c r="AA20" s="435"/>
      <c r="AB20" s="435"/>
      <c r="AC20" s="435"/>
      <c r="AD20" s="436"/>
      <c r="AE20" s="83"/>
      <c r="AF20" s="83"/>
    </row>
    <row r="21" spans="1:41" ht="32.1" customHeight="1" thickBot="1" x14ac:dyDescent="0.3">
      <c r="A21" s="59"/>
      <c r="B21" s="54"/>
      <c r="C21" s="158" t="s">
        <v>30</v>
      </c>
      <c r="D21" s="159" t="s">
        <v>31</v>
      </c>
      <c r="E21" s="159" t="s">
        <v>32</v>
      </c>
      <c r="F21" s="159" t="s">
        <v>33</v>
      </c>
      <c r="G21" s="159" t="s">
        <v>8</v>
      </c>
      <c r="H21" s="159" t="s">
        <v>34</v>
      </c>
      <c r="I21" s="159" t="s">
        <v>35</v>
      </c>
      <c r="J21" s="159" t="s">
        <v>36</v>
      </c>
      <c r="K21" s="159" t="s">
        <v>37</v>
      </c>
      <c r="L21" s="159" t="s">
        <v>38</v>
      </c>
      <c r="M21" s="159" t="s">
        <v>39</v>
      </c>
      <c r="N21" s="159" t="s">
        <v>40</v>
      </c>
      <c r="O21" s="159" t="s">
        <v>41</v>
      </c>
      <c r="P21" s="160" t="s">
        <v>42</v>
      </c>
      <c r="Q21" s="158" t="s">
        <v>30</v>
      </c>
      <c r="R21" s="159" t="s">
        <v>31</v>
      </c>
      <c r="S21" s="159" t="s">
        <v>32</v>
      </c>
      <c r="T21" s="159" t="s">
        <v>33</v>
      </c>
      <c r="U21" s="159" t="s">
        <v>8</v>
      </c>
      <c r="V21" s="159" t="s">
        <v>34</v>
      </c>
      <c r="W21" s="159" t="s">
        <v>35</v>
      </c>
      <c r="X21" s="159" t="s">
        <v>36</v>
      </c>
      <c r="Y21" s="159" t="s">
        <v>37</v>
      </c>
      <c r="Z21" s="159" t="s">
        <v>38</v>
      </c>
      <c r="AA21" s="159" t="s">
        <v>39</v>
      </c>
      <c r="AB21" s="159" t="s">
        <v>40</v>
      </c>
      <c r="AC21" s="159" t="s">
        <v>41</v>
      </c>
      <c r="AD21" s="160" t="s">
        <v>42</v>
      </c>
      <c r="AE21" s="3"/>
      <c r="AF21" s="3"/>
    </row>
    <row r="22" spans="1:41" ht="32.1" customHeight="1" x14ac:dyDescent="0.25">
      <c r="A22" s="304" t="s">
        <v>43</v>
      </c>
      <c r="B22" s="309"/>
      <c r="C22" s="179">
        <v>12009414.144525547</v>
      </c>
      <c r="D22" s="178"/>
      <c r="E22" s="178"/>
      <c r="F22" s="178"/>
      <c r="G22" s="178"/>
      <c r="H22" s="178"/>
      <c r="I22" s="178"/>
      <c r="J22" s="178"/>
      <c r="K22" s="178"/>
      <c r="L22" s="178"/>
      <c r="M22" s="178"/>
      <c r="N22" s="178"/>
      <c r="O22" s="235">
        <f>SUM(C22:N22)</f>
        <v>12009414.144525547</v>
      </c>
      <c r="P22" s="180"/>
      <c r="Q22" s="179">
        <v>695659000</v>
      </c>
      <c r="R22" s="178">
        <v>1099835000</v>
      </c>
      <c r="S22" s="178">
        <v>203597064</v>
      </c>
      <c r="T22" s="178">
        <v>380159908.125</v>
      </c>
      <c r="U22" s="178">
        <v>-290397270</v>
      </c>
      <c r="V22" s="178"/>
      <c r="W22" s="178"/>
      <c r="X22" s="178"/>
      <c r="Y22" s="178"/>
      <c r="Z22" s="178"/>
      <c r="AA22" s="178"/>
      <c r="AB22" s="178"/>
      <c r="AC22" s="235">
        <f>SUM(Q22:AB22)</f>
        <v>2088853702.125</v>
      </c>
      <c r="AD22" s="184"/>
      <c r="AE22" s="3"/>
      <c r="AF22" s="3"/>
    </row>
    <row r="23" spans="1:41" ht="32.1" customHeight="1" x14ac:dyDescent="0.25">
      <c r="A23" s="305" t="s">
        <v>44</v>
      </c>
      <c r="B23" s="312"/>
      <c r="C23" s="175">
        <f>+C22</f>
        <v>12009414.144525547</v>
      </c>
      <c r="D23" s="174"/>
      <c r="E23" s="174"/>
      <c r="F23" s="174">
        <v>0</v>
      </c>
      <c r="G23" s="174">
        <v>0</v>
      </c>
      <c r="H23" s="174"/>
      <c r="I23" s="174"/>
      <c r="J23" s="174"/>
      <c r="K23" s="174"/>
      <c r="L23" s="174"/>
      <c r="M23" s="174"/>
      <c r="N23" s="174"/>
      <c r="O23" s="237">
        <f>SUM(C23:N23)</f>
        <v>12009414.144525547</v>
      </c>
      <c r="P23" s="182">
        <f>+O23/O22</f>
        <v>1</v>
      </c>
      <c r="Q23" s="175">
        <v>1114631000</v>
      </c>
      <c r="R23" s="174">
        <v>409308786</v>
      </c>
      <c r="S23" s="174">
        <v>161637700</v>
      </c>
      <c r="T23" s="174">
        <v>46814067</v>
      </c>
      <c r="U23" s="174">
        <v>198980962</v>
      </c>
      <c r="V23" s="174">
        <v>29249798</v>
      </c>
      <c r="W23" s="174"/>
      <c r="X23" s="174"/>
      <c r="Y23" s="174"/>
      <c r="Z23" s="174"/>
      <c r="AA23" s="174"/>
      <c r="AB23" s="174"/>
      <c r="AC23" s="237">
        <f>SUM(Q23:AB23)</f>
        <v>1960622313</v>
      </c>
      <c r="AD23" s="182">
        <f>+AC23/AC22</f>
        <v>0.93861159879480804</v>
      </c>
      <c r="AE23" s="3"/>
      <c r="AF23" s="3"/>
    </row>
    <row r="24" spans="1:41" ht="32.1" customHeight="1" x14ac:dyDescent="0.25">
      <c r="A24" s="305" t="s">
        <v>45</v>
      </c>
      <c r="B24" s="312"/>
      <c r="C24" s="175">
        <v>3277189.0481751822</v>
      </c>
      <c r="D24" s="174">
        <v>3277189.0481751822</v>
      </c>
      <c r="E24" s="174">
        <v>3277189.0481751822</v>
      </c>
      <c r="F24" s="174">
        <v>2029689</v>
      </c>
      <c r="G24" s="174">
        <v>148158</v>
      </c>
      <c r="H24" s="174"/>
      <c r="I24" s="174"/>
      <c r="J24" s="174"/>
      <c r="K24" s="174"/>
      <c r="L24" s="174"/>
      <c r="M24" s="174"/>
      <c r="N24" s="174"/>
      <c r="O24" s="237">
        <f>SUM(C24:N24)</f>
        <v>12009414.144525547</v>
      </c>
      <c r="P24" s="180"/>
      <c r="Q24" s="175"/>
      <c r="R24" s="174">
        <v>32933000</v>
      </c>
      <c r="S24" s="174">
        <v>165506000</v>
      </c>
      <c r="T24" s="174">
        <v>186666700</v>
      </c>
      <c r="U24" s="174">
        <v>353589577</v>
      </c>
      <c r="V24" s="174">
        <v>171247041</v>
      </c>
      <c r="W24" s="174">
        <v>167127041</v>
      </c>
      <c r="X24" s="174">
        <v>167127041</v>
      </c>
      <c r="Y24" s="174">
        <v>167127041</v>
      </c>
      <c r="Z24" s="174">
        <v>167127041</v>
      </c>
      <c r="AA24" s="174">
        <v>167127041</v>
      </c>
      <c r="AB24" s="174">
        <v>343276179</v>
      </c>
      <c r="AC24" s="237">
        <f>SUM(Q24:AB24)</f>
        <v>2088853702</v>
      </c>
      <c r="AD24" s="182"/>
      <c r="AE24" s="3"/>
      <c r="AF24" s="3"/>
    </row>
    <row r="25" spans="1:41" ht="32.1" customHeight="1" thickBot="1" x14ac:dyDescent="0.3">
      <c r="A25" s="427" t="s">
        <v>46</v>
      </c>
      <c r="B25" s="428"/>
      <c r="C25" s="176">
        <v>3277189</v>
      </c>
      <c r="D25" s="177">
        <v>3277189</v>
      </c>
      <c r="E25" s="177">
        <v>3277189</v>
      </c>
      <c r="F25" s="177">
        <v>0</v>
      </c>
      <c r="G25" s="177">
        <v>2177847</v>
      </c>
      <c r="H25" s="177"/>
      <c r="I25" s="177"/>
      <c r="J25" s="177"/>
      <c r="K25" s="177"/>
      <c r="L25" s="177"/>
      <c r="M25" s="177"/>
      <c r="N25" s="177"/>
      <c r="O25" s="238">
        <f>SUM(C25:N25)</f>
        <v>12009414</v>
      </c>
      <c r="P25" s="181">
        <f>+O25/O24</f>
        <v>0.9999999879656456</v>
      </c>
      <c r="Q25" s="176">
        <v>0</v>
      </c>
      <c r="R25" s="177">
        <v>32042366</v>
      </c>
      <c r="S25" s="177">
        <v>120845133</v>
      </c>
      <c r="T25" s="177">
        <v>145059733</v>
      </c>
      <c r="U25" s="177">
        <v>161055275</v>
      </c>
      <c r="V25" s="177">
        <v>174786000</v>
      </c>
      <c r="W25" s="177">
        <v>350013108</v>
      </c>
      <c r="X25" s="177"/>
      <c r="Y25" s="177"/>
      <c r="Z25" s="177"/>
      <c r="AA25" s="177"/>
      <c r="AB25" s="177"/>
      <c r="AC25" s="238">
        <f>SUM(Q25:AB25)</f>
        <v>983801615</v>
      </c>
      <c r="AD25" s="183">
        <f>+AC25/AC24</f>
        <v>0.47097679174853002</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3.950000000000003" customHeight="1" x14ac:dyDescent="0.25">
      <c r="A27" s="404" t="s">
        <v>47</v>
      </c>
      <c r="B27" s="405"/>
      <c r="C27" s="406"/>
      <c r="D27" s="406"/>
      <c r="E27" s="406"/>
      <c r="F27" s="406"/>
      <c r="G27" s="406"/>
      <c r="H27" s="406"/>
      <c r="I27" s="406"/>
      <c r="J27" s="406"/>
      <c r="K27" s="406"/>
      <c r="L27" s="406"/>
      <c r="M27" s="406"/>
      <c r="N27" s="406"/>
      <c r="O27" s="406"/>
      <c r="P27" s="406"/>
      <c r="Q27" s="406"/>
      <c r="R27" s="406"/>
      <c r="S27" s="406"/>
      <c r="T27" s="406"/>
      <c r="U27" s="406"/>
      <c r="V27" s="406"/>
      <c r="W27" s="406"/>
      <c r="X27" s="406"/>
      <c r="Y27" s="406"/>
      <c r="Z27" s="406"/>
      <c r="AA27" s="406"/>
      <c r="AB27" s="406"/>
      <c r="AC27" s="406"/>
      <c r="AD27" s="407"/>
    </row>
    <row r="28" spans="1:41" ht="15" customHeight="1" x14ac:dyDescent="0.25">
      <c r="A28" s="386" t="s">
        <v>48</v>
      </c>
      <c r="B28" s="388" t="s">
        <v>49</v>
      </c>
      <c r="C28" s="389"/>
      <c r="D28" s="312" t="s">
        <v>50</v>
      </c>
      <c r="E28" s="313"/>
      <c r="F28" s="313"/>
      <c r="G28" s="313"/>
      <c r="H28" s="313"/>
      <c r="I28" s="313"/>
      <c r="J28" s="313"/>
      <c r="K28" s="313"/>
      <c r="L28" s="313"/>
      <c r="M28" s="313"/>
      <c r="N28" s="313"/>
      <c r="O28" s="315"/>
      <c r="P28" s="335" t="s">
        <v>41</v>
      </c>
      <c r="Q28" s="335" t="s">
        <v>51</v>
      </c>
      <c r="R28" s="335"/>
      <c r="S28" s="335"/>
      <c r="T28" s="335"/>
      <c r="U28" s="335"/>
      <c r="V28" s="335"/>
      <c r="W28" s="335"/>
      <c r="X28" s="335"/>
      <c r="Y28" s="335"/>
      <c r="Z28" s="335"/>
      <c r="AA28" s="335"/>
      <c r="AB28" s="335"/>
      <c r="AC28" s="335"/>
      <c r="AD28" s="337"/>
    </row>
    <row r="29" spans="1:41" ht="27" customHeight="1" x14ac:dyDescent="0.25">
      <c r="A29" s="387"/>
      <c r="B29" s="390"/>
      <c r="C29" s="391"/>
      <c r="D29" s="88" t="s">
        <v>30</v>
      </c>
      <c r="E29" s="88" t="s">
        <v>31</v>
      </c>
      <c r="F29" s="88" t="s">
        <v>32</v>
      </c>
      <c r="G29" s="88" t="s">
        <v>33</v>
      </c>
      <c r="H29" s="88" t="s">
        <v>8</v>
      </c>
      <c r="I29" s="88" t="s">
        <v>34</v>
      </c>
      <c r="J29" s="88" t="s">
        <v>35</v>
      </c>
      <c r="K29" s="88" t="s">
        <v>36</v>
      </c>
      <c r="L29" s="88" t="s">
        <v>37</v>
      </c>
      <c r="M29" s="88" t="s">
        <v>38</v>
      </c>
      <c r="N29" s="88" t="s">
        <v>39</v>
      </c>
      <c r="O29" s="88" t="s">
        <v>40</v>
      </c>
      <c r="P29" s="315"/>
      <c r="Q29" s="335"/>
      <c r="R29" s="335"/>
      <c r="S29" s="335"/>
      <c r="T29" s="335"/>
      <c r="U29" s="335"/>
      <c r="V29" s="335"/>
      <c r="W29" s="335"/>
      <c r="X29" s="335"/>
      <c r="Y29" s="335"/>
      <c r="Z29" s="335"/>
      <c r="AA29" s="335"/>
      <c r="AB29" s="335"/>
      <c r="AC29" s="335"/>
      <c r="AD29" s="337"/>
    </row>
    <row r="30" spans="1:41" ht="42" customHeight="1" thickBot="1" x14ac:dyDescent="0.3">
      <c r="A30" s="85" t="s">
        <v>121</v>
      </c>
      <c r="B30" s="331"/>
      <c r="C30" s="332"/>
      <c r="D30" s="89"/>
      <c r="E30" s="89"/>
      <c r="F30" s="89"/>
      <c r="G30" s="89"/>
      <c r="H30" s="89"/>
      <c r="I30" s="89"/>
      <c r="J30" s="89"/>
      <c r="K30" s="89"/>
      <c r="L30" s="89"/>
      <c r="M30" s="89"/>
      <c r="N30" s="89"/>
      <c r="O30" s="89"/>
      <c r="P30" s="86">
        <f>SUM(D30:O30)</f>
        <v>0</v>
      </c>
      <c r="Q30" s="333"/>
      <c r="R30" s="333"/>
      <c r="S30" s="333"/>
      <c r="T30" s="333"/>
      <c r="U30" s="333"/>
      <c r="V30" s="333"/>
      <c r="W30" s="333"/>
      <c r="X30" s="333"/>
      <c r="Y30" s="333"/>
      <c r="Z30" s="333"/>
      <c r="AA30" s="333"/>
      <c r="AB30" s="333"/>
      <c r="AC30" s="333"/>
      <c r="AD30" s="334"/>
    </row>
    <row r="31" spans="1:41" ht="45" customHeight="1" x14ac:dyDescent="0.25">
      <c r="A31" s="338" t="s">
        <v>52</v>
      </c>
      <c r="B31" s="339"/>
      <c r="C31" s="339"/>
      <c r="D31" s="339"/>
      <c r="E31" s="339"/>
      <c r="F31" s="339"/>
      <c r="G31" s="339"/>
      <c r="H31" s="339"/>
      <c r="I31" s="339"/>
      <c r="J31" s="339"/>
      <c r="K31" s="339"/>
      <c r="L31" s="339"/>
      <c r="M31" s="339"/>
      <c r="N31" s="339"/>
      <c r="O31" s="339"/>
      <c r="P31" s="339"/>
      <c r="Q31" s="339"/>
      <c r="R31" s="339"/>
      <c r="S31" s="339"/>
      <c r="T31" s="339"/>
      <c r="U31" s="339"/>
      <c r="V31" s="339"/>
      <c r="W31" s="339"/>
      <c r="X31" s="339"/>
      <c r="Y31" s="339"/>
      <c r="Z31" s="339"/>
      <c r="AA31" s="339"/>
      <c r="AB31" s="339"/>
      <c r="AC31" s="339"/>
      <c r="AD31" s="340"/>
    </row>
    <row r="32" spans="1:41" ht="23.1" customHeight="1" x14ac:dyDescent="0.25">
      <c r="A32" s="305" t="s">
        <v>53</v>
      </c>
      <c r="B32" s="335" t="s">
        <v>54</v>
      </c>
      <c r="C32" s="335" t="s">
        <v>49</v>
      </c>
      <c r="D32" s="335" t="s">
        <v>55</v>
      </c>
      <c r="E32" s="335"/>
      <c r="F32" s="335"/>
      <c r="G32" s="335"/>
      <c r="H32" s="335"/>
      <c r="I32" s="335"/>
      <c r="J32" s="335"/>
      <c r="K32" s="335"/>
      <c r="L32" s="335"/>
      <c r="M32" s="335"/>
      <c r="N32" s="335"/>
      <c r="O32" s="335"/>
      <c r="P32" s="335"/>
      <c r="Q32" s="335" t="s">
        <v>56</v>
      </c>
      <c r="R32" s="335"/>
      <c r="S32" s="335"/>
      <c r="T32" s="335"/>
      <c r="U32" s="335"/>
      <c r="V32" s="335"/>
      <c r="W32" s="335"/>
      <c r="X32" s="335"/>
      <c r="Y32" s="335"/>
      <c r="Z32" s="335"/>
      <c r="AA32" s="335"/>
      <c r="AB32" s="335"/>
      <c r="AC32" s="335"/>
      <c r="AD32" s="337"/>
      <c r="AG32" s="87"/>
      <c r="AH32" s="87"/>
      <c r="AI32" s="87"/>
      <c r="AJ32" s="87"/>
      <c r="AK32" s="87"/>
      <c r="AL32" s="87"/>
      <c r="AM32" s="87"/>
      <c r="AN32" s="87"/>
      <c r="AO32" s="87"/>
    </row>
    <row r="33" spans="1:41" ht="27" customHeight="1" x14ac:dyDescent="0.25">
      <c r="A33" s="305"/>
      <c r="B33" s="335"/>
      <c r="C33" s="336"/>
      <c r="D33" s="88" t="s">
        <v>30</v>
      </c>
      <c r="E33" s="88" t="s">
        <v>31</v>
      </c>
      <c r="F33" s="88" t="s">
        <v>32</v>
      </c>
      <c r="G33" s="88" t="s">
        <v>33</v>
      </c>
      <c r="H33" s="88" t="s">
        <v>8</v>
      </c>
      <c r="I33" s="88" t="s">
        <v>34</v>
      </c>
      <c r="J33" s="88" t="s">
        <v>35</v>
      </c>
      <c r="K33" s="88" t="s">
        <v>36</v>
      </c>
      <c r="L33" s="88" t="s">
        <v>37</v>
      </c>
      <c r="M33" s="88" t="s">
        <v>38</v>
      </c>
      <c r="N33" s="88" t="s">
        <v>39</v>
      </c>
      <c r="O33" s="88" t="s">
        <v>40</v>
      </c>
      <c r="P33" s="88" t="s">
        <v>41</v>
      </c>
      <c r="Q33" s="312" t="s">
        <v>57</v>
      </c>
      <c r="R33" s="313"/>
      <c r="S33" s="313"/>
      <c r="T33" s="315"/>
      <c r="U33" s="312" t="s">
        <v>58</v>
      </c>
      <c r="V33" s="313"/>
      <c r="W33" s="313"/>
      <c r="X33" s="315"/>
      <c r="Y33" s="312" t="s">
        <v>59</v>
      </c>
      <c r="Z33" s="313"/>
      <c r="AA33" s="315"/>
      <c r="AB33" s="312" t="s">
        <v>60</v>
      </c>
      <c r="AC33" s="313"/>
      <c r="AD33" s="314"/>
      <c r="AG33" s="87"/>
      <c r="AH33" s="87"/>
      <c r="AI33" s="87"/>
      <c r="AJ33" s="87"/>
      <c r="AK33" s="87"/>
      <c r="AL33" s="87"/>
      <c r="AM33" s="87"/>
      <c r="AN33" s="87"/>
      <c r="AO33" s="87"/>
    </row>
    <row r="34" spans="1:41" ht="152.44999999999999" customHeight="1" x14ac:dyDescent="0.25">
      <c r="A34" s="316" t="s">
        <v>121</v>
      </c>
      <c r="B34" s="318">
        <v>0.15</v>
      </c>
      <c r="C34" s="90" t="s">
        <v>61</v>
      </c>
      <c r="D34" s="89">
        <v>4</v>
      </c>
      <c r="E34" s="89">
        <v>4</v>
      </c>
      <c r="F34" s="89">
        <v>4</v>
      </c>
      <c r="G34" s="89">
        <v>4</v>
      </c>
      <c r="H34" s="89">
        <v>4</v>
      </c>
      <c r="I34" s="89">
        <v>4</v>
      </c>
      <c r="J34" s="89">
        <v>4</v>
      </c>
      <c r="K34" s="89">
        <v>4</v>
      </c>
      <c r="L34" s="89">
        <v>4</v>
      </c>
      <c r="M34" s="89">
        <v>4</v>
      </c>
      <c r="N34" s="89">
        <v>4</v>
      </c>
      <c r="O34" s="89">
        <v>4</v>
      </c>
      <c r="P34" s="202">
        <v>4</v>
      </c>
      <c r="Q34" s="527" t="s">
        <v>647</v>
      </c>
      <c r="R34" s="528"/>
      <c r="S34" s="528"/>
      <c r="T34" s="529"/>
      <c r="U34" s="527" t="s">
        <v>648</v>
      </c>
      <c r="V34" s="528"/>
      <c r="W34" s="528"/>
      <c r="X34" s="529"/>
      <c r="Y34" s="533" t="s">
        <v>62</v>
      </c>
      <c r="Z34" s="534"/>
      <c r="AA34" s="535"/>
      <c r="AB34" s="527" t="s">
        <v>122</v>
      </c>
      <c r="AC34" s="528"/>
      <c r="AD34" s="536"/>
      <c r="AG34" s="87"/>
      <c r="AH34" s="87"/>
      <c r="AI34" s="87"/>
      <c r="AJ34" s="87"/>
      <c r="AK34" s="87"/>
      <c r="AL34" s="87"/>
      <c r="AM34" s="87"/>
      <c r="AN34" s="87"/>
      <c r="AO34" s="87"/>
    </row>
    <row r="35" spans="1:41" ht="152.44999999999999" customHeight="1" thickBot="1" x14ac:dyDescent="0.3">
      <c r="A35" s="317"/>
      <c r="B35" s="319"/>
      <c r="C35" s="91" t="s">
        <v>64</v>
      </c>
      <c r="D35" s="223">
        <v>4</v>
      </c>
      <c r="E35" s="223">
        <v>4</v>
      </c>
      <c r="F35" s="223">
        <v>4</v>
      </c>
      <c r="G35" s="223">
        <v>4</v>
      </c>
      <c r="H35" s="223">
        <v>4</v>
      </c>
      <c r="I35" s="223">
        <v>4</v>
      </c>
      <c r="J35" s="223">
        <v>4</v>
      </c>
      <c r="K35" s="223"/>
      <c r="L35" s="223"/>
      <c r="M35" s="223"/>
      <c r="N35" s="223"/>
      <c r="O35" s="223"/>
      <c r="P35" s="226">
        <f>MIN(D35:O35)</f>
        <v>4</v>
      </c>
      <c r="Q35" s="530"/>
      <c r="R35" s="531"/>
      <c r="S35" s="531"/>
      <c r="T35" s="532"/>
      <c r="U35" s="530"/>
      <c r="V35" s="531"/>
      <c r="W35" s="531"/>
      <c r="X35" s="532"/>
      <c r="Y35" s="530"/>
      <c r="Z35" s="531"/>
      <c r="AA35" s="532"/>
      <c r="AB35" s="530"/>
      <c r="AC35" s="531"/>
      <c r="AD35" s="537"/>
      <c r="AE35" s="49"/>
      <c r="AG35" s="87"/>
      <c r="AH35" s="87"/>
      <c r="AI35" s="87"/>
      <c r="AJ35" s="87"/>
      <c r="AK35" s="87"/>
      <c r="AL35" s="87"/>
      <c r="AM35" s="87"/>
      <c r="AN35" s="87"/>
      <c r="AO35" s="87"/>
    </row>
    <row r="36" spans="1:41" ht="26.1" customHeight="1" x14ac:dyDescent="0.25">
      <c r="A36" s="304" t="s">
        <v>65</v>
      </c>
      <c r="B36" s="306" t="s">
        <v>66</v>
      </c>
      <c r="C36" s="308" t="s">
        <v>67</v>
      </c>
      <c r="D36" s="308"/>
      <c r="E36" s="308"/>
      <c r="F36" s="308"/>
      <c r="G36" s="308"/>
      <c r="H36" s="308"/>
      <c r="I36" s="308"/>
      <c r="J36" s="308"/>
      <c r="K36" s="308"/>
      <c r="L36" s="308"/>
      <c r="M36" s="308"/>
      <c r="N36" s="308"/>
      <c r="O36" s="308"/>
      <c r="P36" s="308"/>
      <c r="Q36" s="309" t="s">
        <v>68</v>
      </c>
      <c r="R36" s="310"/>
      <c r="S36" s="310"/>
      <c r="T36" s="310"/>
      <c r="U36" s="310"/>
      <c r="V36" s="310"/>
      <c r="W36" s="310"/>
      <c r="X36" s="310"/>
      <c r="Y36" s="310"/>
      <c r="Z36" s="310"/>
      <c r="AA36" s="310"/>
      <c r="AB36" s="310"/>
      <c r="AC36" s="310"/>
      <c r="AD36" s="311"/>
      <c r="AG36" s="87"/>
      <c r="AH36" s="87"/>
      <c r="AI36" s="87"/>
      <c r="AJ36" s="87"/>
      <c r="AK36" s="87"/>
      <c r="AL36" s="87"/>
      <c r="AM36" s="87"/>
      <c r="AN36" s="87"/>
      <c r="AO36" s="87"/>
    </row>
    <row r="37" spans="1:41" ht="26.1" customHeight="1" x14ac:dyDescent="0.25">
      <c r="A37" s="305"/>
      <c r="B37" s="307"/>
      <c r="C37" s="88" t="s">
        <v>69</v>
      </c>
      <c r="D37" s="88" t="s">
        <v>70</v>
      </c>
      <c r="E37" s="88" t="s">
        <v>71</v>
      </c>
      <c r="F37" s="88" t="s">
        <v>72</v>
      </c>
      <c r="G37" s="88" t="s">
        <v>73</v>
      </c>
      <c r="H37" s="88" t="s">
        <v>74</v>
      </c>
      <c r="I37" s="88" t="s">
        <v>75</v>
      </c>
      <c r="J37" s="88" t="s">
        <v>76</v>
      </c>
      <c r="K37" s="88" t="s">
        <v>77</v>
      </c>
      <c r="L37" s="88" t="s">
        <v>78</v>
      </c>
      <c r="M37" s="88" t="s">
        <v>79</v>
      </c>
      <c r="N37" s="88" t="s">
        <v>80</v>
      </c>
      <c r="O37" s="88" t="s">
        <v>81</v>
      </c>
      <c r="P37" s="88" t="s">
        <v>82</v>
      </c>
      <c r="Q37" s="312" t="s">
        <v>83</v>
      </c>
      <c r="R37" s="313"/>
      <c r="S37" s="313"/>
      <c r="T37" s="313"/>
      <c r="U37" s="313"/>
      <c r="V37" s="313"/>
      <c r="W37" s="313"/>
      <c r="X37" s="313"/>
      <c r="Y37" s="313"/>
      <c r="Z37" s="313"/>
      <c r="AA37" s="313"/>
      <c r="AB37" s="313"/>
      <c r="AC37" s="313"/>
      <c r="AD37" s="314"/>
      <c r="AG37" s="94"/>
      <c r="AH37" s="94"/>
      <c r="AI37" s="94"/>
      <c r="AJ37" s="94"/>
      <c r="AK37" s="94"/>
      <c r="AL37" s="94"/>
      <c r="AM37" s="94"/>
      <c r="AN37" s="94"/>
      <c r="AO37" s="94"/>
    </row>
    <row r="38" spans="1:41" ht="122.25" customHeight="1" x14ac:dyDescent="0.25">
      <c r="A38" s="525" t="s">
        <v>123</v>
      </c>
      <c r="B38" s="298">
        <v>0.03</v>
      </c>
      <c r="C38" s="90" t="s">
        <v>61</v>
      </c>
      <c r="D38" s="203">
        <v>8.3299999999999999E-2</v>
      </c>
      <c r="E38" s="203">
        <v>8.3299999999999999E-2</v>
      </c>
      <c r="F38" s="203">
        <v>8.3299999999999999E-2</v>
      </c>
      <c r="G38" s="203">
        <v>8.3299999999999999E-2</v>
      </c>
      <c r="H38" s="203">
        <v>8.3299999999999999E-2</v>
      </c>
      <c r="I38" s="203">
        <v>8.3299999999999999E-2</v>
      </c>
      <c r="J38" s="203">
        <v>8.3299999999999999E-2</v>
      </c>
      <c r="K38" s="203">
        <v>8.3299999999999999E-2</v>
      </c>
      <c r="L38" s="203">
        <v>8.3400000000000002E-2</v>
      </c>
      <c r="M38" s="203">
        <v>8.3400000000000002E-2</v>
      </c>
      <c r="N38" s="203">
        <v>8.3400000000000002E-2</v>
      </c>
      <c r="O38" s="203">
        <v>8.3400000000000002E-2</v>
      </c>
      <c r="P38" s="96">
        <f t="shared" ref="P38:P45" si="0">SUM(D38:O38)</f>
        <v>1</v>
      </c>
      <c r="Q38" s="290" t="s">
        <v>649</v>
      </c>
      <c r="R38" s="291"/>
      <c r="S38" s="291"/>
      <c r="T38" s="291"/>
      <c r="U38" s="291"/>
      <c r="V38" s="291"/>
      <c r="W38" s="291"/>
      <c r="X38" s="291"/>
      <c r="Y38" s="291"/>
      <c r="Z38" s="291"/>
      <c r="AA38" s="291"/>
      <c r="AB38" s="291"/>
      <c r="AC38" s="291"/>
      <c r="AD38" s="292"/>
      <c r="AE38" s="97"/>
      <c r="AG38" s="98"/>
      <c r="AH38" s="98"/>
      <c r="AI38" s="98"/>
      <c r="AJ38" s="98"/>
      <c r="AK38" s="98"/>
      <c r="AL38" s="98"/>
      <c r="AM38" s="98"/>
      <c r="AN38" s="98"/>
      <c r="AO38" s="98"/>
    </row>
    <row r="39" spans="1:41" ht="147" customHeight="1" x14ac:dyDescent="0.25">
      <c r="A39" s="526"/>
      <c r="B39" s="299"/>
      <c r="C39" s="99" t="s">
        <v>64</v>
      </c>
      <c r="D39" s="212">
        <v>8.3299999999999999E-2</v>
      </c>
      <c r="E39" s="212">
        <v>8.3299999999999999E-2</v>
      </c>
      <c r="F39" s="212">
        <v>8.3299999999999999E-2</v>
      </c>
      <c r="G39" s="212">
        <v>8.3299999999999999E-2</v>
      </c>
      <c r="H39" s="212">
        <v>8.3299999999999999E-2</v>
      </c>
      <c r="I39" s="212">
        <v>8.3000000000000004E-2</v>
      </c>
      <c r="J39" s="212">
        <v>8.3000000000000004E-2</v>
      </c>
      <c r="K39" s="212"/>
      <c r="L39" s="212"/>
      <c r="M39" s="212"/>
      <c r="N39" s="212"/>
      <c r="O39" s="212"/>
      <c r="P39" s="219">
        <f t="shared" si="0"/>
        <v>0.58250000000000002</v>
      </c>
      <c r="Q39" s="300"/>
      <c r="R39" s="301"/>
      <c r="S39" s="301"/>
      <c r="T39" s="301"/>
      <c r="U39" s="301"/>
      <c r="V39" s="301"/>
      <c r="W39" s="301"/>
      <c r="X39" s="301"/>
      <c r="Y39" s="301"/>
      <c r="Z39" s="301"/>
      <c r="AA39" s="301"/>
      <c r="AB39" s="301"/>
      <c r="AC39" s="301"/>
      <c r="AD39" s="302"/>
      <c r="AE39" s="97"/>
    </row>
    <row r="40" spans="1:41" ht="101.1" customHeight="1" x14ac:dyDescent="0.25">
      <c r="A40" s="526" t="s">
        <v>124</v>
      </c>
      <c r="B40" s="288">
        <v>0.03</v>
      </c>
      <c r="C40" s="102" t="s">
        <v>61</v>
      </c>
      <c r="D40" s="203">
        <v>0</v>
      </c>
      <c r="E40" s="203">
        <v>9.0999999999999998E-2</v>
      </c>
      <c r="F40" s="203">
        <v>9.0999999999999998E-2</v>
      </c>
      <c r="G40" s="203">
        <v>9.0999999999999998E-2</v>
      </c>
      <c r="H40" s="203">
        <v>9.0999999999999998E-2</v>
      </c>
      <c r="I40" s="203">
        <v>9.0999999999999998E-2</v>
      </c>
      <c r="J40" s="203">
        <v>9.0999999999999998E-2</v>
      </c>
      <c r="K40" s="203">
        <v>9.0999999999999998E-2</v>
      </c>
      <c r="L40" s="203">
        <v>9.0999999999999998E-2</v>
      </c>
      <c r="M40" s="203">
        <v>9.0999999999999998E-2</v>
      </c>
      <c r="N40" s="203">
        <v>9.0999999999999998E-2</v>
      </c>
      <c r="O40" s="203">
        <v>0.09</v>
      </c>
      <c r="P40" s="101">
        <f t="shared" si="0"/>
        <v>0.99999999999999978</v>
      </c>
      <c r="Q40" s="290" t="s">
        <v>650</v>
      </c>
      <c r="R40" s="291"/>
      <c r="S40" s="291"/>
      <c r="T40" s="291"/>
      <c r="U40" s="291"/>
      <c r="V40" s="291"/>
      <c r="W40" s="291"/>
      <c r="X40" s="291"/>
      <c r="Y40" s="291"/>
      <c r="Z40" s="291"/>
      <c r="AA40" s="291"/>
      <c r="AB40" s="291"/>
      <c r="AC40" s="291"/>
      <c r="AD40" s="292"/>
      <c r="AE40" s="97"/>
    </row>
    <row r="41" spans="1:41" ht="101.1" customHeight="1" x14ac:dyDescent="0.25">
      <c r="A41" s="526"/>
      <c r="B41" s="299"/>
      <c r="C41" s="99" t="s">
        <v>64</v>
      </c>
      <c r="D41" s="212">
        <v>0</v>
      </c>
      <c r="E41" s="212">
        <v>9.0999999999999998E-2</v>
      </c>
      <c r="F41" s="212">
        <v>9.0999999999999998E-2</v>
      </c>
      <c r="G41" s="212">
        <v>9.0999999999999998E-2</v>
      </c>
      <c r="H41" s="212">
        <v>9.0999999999999998E-2</v>
      </c>
      <c r="I41" s="212">
        <v>9.0999999999999998E-2</v>
      </c>
      <c r="J41" s="212">
        <v>9.0999999999999998E-2</v>
      </c>
      <c r="K41" s="212"/>
      <c r="L41" s="212"/>
      <c r="M41" s="212"/>
      <c r="N41" s="212"/>
      <c r="O41" s="212"/>
      <c r="P41" s="219">
        <f t="shared" si="0"/>
        <v>0.54599999999999993</v>
      </c>
      <c r="Q41" s="300"/>
      <c r="R41" s="301"/>
      <c r="S41" s="301"/>
      <c r="T41" s="301"/>
      <c r="U41" s="301"/>
      <c r="V41" s="301"/>
      <c r="W41" s="301"/>
      <c r="X41" s="301"/>
      <c r="Y41" s="301"/>
      <c r="Z41" s="301"/>
      <c r="AA41" s="301"/>
      <c r="AB41" s="301"/>
      <c r="AC41" s="301"/>
      <c r="AD41" s="302"/>
      <c r="AE41" s="97"/>
    </row>
    <row r="42" spans="1:41" ht="126.75" customHeight="1" x14ac:dyDescent="0.25">
      <c r="A42" s="286" t="s">
        <v>125</v>
      </c>
      <c r="B42" s="288">
        <v>0.03</v>
      </c>
      <c r="C42" s="102" t="s">
        <v>61</v>
      </c>
      <c r="D42" s="203">
        <v>0</v>
      </c>
      <c r="E42" s="203">
        <v>9.0999999999999998E-2</v>
      </c>
      <c r="F42" s="203">
        <v>9.0999999999999998E-2</v>
      </c>
      <c r="G42" s="203">
        <v>9.0999999999999998E-2</v>
      </c>
      <c r="H42" s="203">
        <v>9.0999999999999998E-2</v>
      </c>
      <c r="I42" s="203">
        <v>9.0999999999999998E-2</v>
      </c>
      <c r="J42" s="203">
        <v>9.0999999999999998E-2</v>
      </c>
      <c r="K42" s="203">
        <v>9.0999999999999998E-2</v>
      </c>
      <c r="L42" s="203">
        <v>9.0999999999999998E-2</v>
      </c>
      <c r="M42" s="203">
        <v>9.0999999999999998E-2</v>
      </c>
      <c r="N42" s="203">
        <v>9.0999999999999998E-2</v>
      </c>
      <c r="O42" s="203">
        <v>0.09</v>
      </c>
      <c r="P42" s="101">
        <f t="shared" si="0"/>
        <v>0.99999999999999978</v>
      </c>
      <c r="Q42" s="290" t="s">
        <v>651</v>
      </c>
      <c r="R42" s="291"/>
      <c r="S42" s="291"/>
      <c r="T42" s="291"/>
      <c r="U42" s="291"/>
      <c r="V42" s="291"/>
      <c r="W42" s="291"/>
      <c r="X42" s="291"/>
      <c r="Y42" s="291"/>
      <c r="Z42" s="291"/>
      <c r="AA42" s="291"/>
      <c r="AB42" s="291"/>
      <c r="AC42" s="291"/>
      <c r="AD42" s="292"/>
      <c r="AE42" s="97"/>
    </row>
    <row r="43" spans="1:41" ht="99" customHeight="1" x14ac:dyDescent="0.25">
      <c r="A43" s="296"/>
      <c r="B43" s="299"/>
      <c r="C43" s="99" t="s">
        <v>64</v>
      </c>
      <c r="D43" s="212">
        <v>0</v>
      </c>
      <c r="E43" s="212">
        <v>9.0999999999999998E-2</v>
      </c>
      <c r="F43" s="212">
        <v>9.0999999999999998E-2</v>
      </c>
      <c r="G43" s="212">
        <v>9.0999999999999998E-2</v>
      </c>
      <c r="H43" s="212">
        <v>9.0999999999999998E-2</v>
      </c>
      <c r="I43" s="212">
        <v>9.0999999999999998E-2</v>
      </c>
      <c r="J43" s="212">
        <v>9.0999999999999998E-2</v>
      </c>
      <c r="K43" s="212"/>
      <c r="L43" s="212"/>
      <c r="M43" s="212"/>
      <c r="N43" s="212"/>
      <c r="O43" s="212"/>
      <c r="P43" s="219">
        <f t="shared" si="0"/>
        <v>0.54599999999999993</v>
      </c>
      <c r="Q43" s="300"/>
      <c r="R43" s="301"/>
      <c r="S43" s="301"/>
      <c r="T43" s="301"/>
      <c r="U43" s="301"/>
      <c r="V43" s="301"/>
      <c r="W43" s="301"/>
      <c r="X43" s="301"/>
      <c r="Y43" s="301"/>
      <c r="Z43" s="301"/>
      <c r="AA43" s="301"/>
      <c r="AB43" s="301"/>
      <c r="AC43" s="301"/>
      <c r="AD43" s="302"/>
      <c r="AE43" s="97"/>
    </row>
    <row r="44" spans="1:41" ht="100.5" customHeight="1" x14ac:dyDescent="0.25">
      <c r="A44" s="506" t="s">
        <v>126</v>
      </c>
      <c r="B44" s="288">
        <v>0.06</v>
      </c>
      <c r="C44" s="102" t="s">
        <v>61</v>
      </c>
      <c r="D44" s="203">
        <v>8.3299999999999999E-2</v>
      </c>
      <c r="E44" s="203">
        <v>8.3299999999999999E-2</v>
      </c>
      <c r="F44" s="203">
        <v>8.3299999999999999E-2</v>
      </c>
      <c r="G44" s="203">
        <v>8.3299999999999999E-2</v>
      </c>
      <c r="H44" s="203">
        <v>8.3299999999999999E-2</v>
      </c>
      <c r="I44" s="203">
        <v>8.3299999999999999E-2</v>
      </c>
      <c r="J44" s="203">
        <v>8.3299999999999999E-2</v>
      </c>
      <c r="K44" s="203">
        <v>8.3299999999999999E-2</v>
      </c>
      <c r="L44" s="203">
        <v>8.3400000000000002E-2</v>
      </c>
      <c r="M44" s="203">
        <v>8.3400000000000002E-2</v>
      </c>
      <c r="N44" s="203">
        <v>8.3400000000000002E-2</v>
      </c>
      <c r="O44" s="203">
        <v>8.3400000000000002E-2</v>
      </c>
      <c r="P44" s="101">
        <f t="shared" si="0"/>
        <v>1</v>
      </c>
      <c r="Q44" s="290" t="s">
        <v>652</v>
      </c>
      <c r="R44" s="291"/>
      <c r="S44" s="291"/>
      <c r="T44" s="291"/>
      <c r="U44" s="291"/>
      <c r="V44" s="291"/>
      <c r="W44" s="291"/>
      <c r="X44" s="291"/>
      <c r="Y44" s="291"/>
      <c r="Z44" s="291"/>
      <c r="AA44" s="291"/>
      <c r="AB44" s="291"/>
      <c r="AC44" s="291"/>
      <c r="AD44" s="292"/>
      <c r="AE44" s="97"/>
    </row>
    <row r="45" spans="1:41" ht="100.5" customHeight="1" thickBot="1" x14ac:dyDescent="0.3">
      <c r="A45" s="555"/>
      <c r="B45" s="289"/>
      <c r="C45" s="91" t="s">
        <v>64</v>
      </c>
      <c r="D45" s="214">
        <v>8.3299999999999999E-2</v>
      </c>
      <c r="E45" s="214">
        <v>8.3299999999999999E-2</v>
      </c>
      <c r="F45" s="214">
        <v>8.3299999999999999E-2</v>
      </c>
      <c r="G45" s="214">
        <v>8.3299999999999999E-2</v>
      </c>
      <c r="H45" s="214">
        <v>8.3299999999999999E-2</v>
      </c>
      <c r="I45" s="214">
        <v>8.3000000000000004E-2</v>
      </c>
      <c r="J45" s="214">
        <v>8.3000000000000004E-2</v>
      </c>
      <c r="K45" s="214"/>
      <c r="L45" s="214"/>
      <c r="M45" s="214"/>
      <c r="N45" s="214"/>
      <c r="O45" s="214"/>
      <c r="P45" s="220">
        <f t="shared" si="0"/>
        <v>0.58250000000000002</v>
      </c>
      <c r="Q45" s="293"/>
      <c r="R45" s="294"/>
      <c r="S45" s="294"/>
      <c r="T45" s="294"/>
      <c r="U45" s="294"/>
      <c r="V45" s="294"/>
      <c r="W45" s="294"/>
      <c r="X45" s="294"/>
      <c r="Y45" s="294"/>
      <c r="Z45" s="294"/>
      <c r="AA45" s="294"/>
      <c r="AB45" s="294"/>
      <c r="AC45" s="294"/>
      <c r="AD45" s="295"/>
      <c r="AE45" s="97"/>
    </row>
  </sheetData>
  <mergeCells count="82">
    <mergeCell ref="A1:A4"/>
    <mergeCell ref="B1:AA1"/>
    <mergeCell ref="AB1:AD1"/>
    <mergeCell ref="B2:AA2"/>
    <mergeCell ref="AB2:AD2"/>
    <mergeCell ref="B3:AA4"/>
    <mergeCell ref="AB3:AD3"/>
    <mergeCell ref="A11:B13"/>
    <mergeCell ref="C11:AD13"/>
    <mergeCell ref="A7:B9"/>
    <mergeCell ref="C7:C9"/>
    <mergeCell ref="D7:H9"/>
    <mergeCell ref="I7:J9"/>
    <mergeCell ref="K7:L9"/>
    <mergeCell ref="M7:N7"/>
    <mergeCell ref="O7:P7"/>
    <mergeCell ref="M8:N8"/>
    <mergeCell ref="AA15:AD15"/>
    <mergeCell ref="O8:P8"/>
    <mergeCell ref="M9:N9"/>
    <mergeCell ref="O9:P9"/>
    <mergeCell ref="AB4:AD4"/>
    <mergeCell ref="A15:B15"/>
    <mergeCell ref="C15:K15"/>
    <mergeCell ref="L15:Q15"/>
    <mergeCell ref="R15:X15"/>
    <mergeCell ref="Y15:Z15"/>
    <mergeCell ref="A23:B23"/>
    <mergeCell ref="C16:AB16"/>
    <mergeCell ref="A17:B17"/>
    <mergeCell ref="C17:Q17"/>
    <mergeCell ref="R17:V17"/>
    <mergeCell ref="W17:X17"/>
    <mergeCell ref="Y17:AB17"/>
    <mergeCell ref="AC17:AD17"/>
    <mergeCell ref="A19:AD19"/>
    <mergeCell ref="C20:P20"/>
    <mergeCell ref="Q20:AD20"/>
    <mergeCell ref="A22:B22"/>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U33:X33"/>
    <mergeCell ref="Y33:AA33"/>
    <mergeCell ref="AB33:AD33"/>
    <mergeCell ref="A34:A35"/>
    <mergeCell ref="B34:B35"/>
    <mergeCell ref="Q33:T33"/>
    <mergeCell ref="Q34:T35"/>
    <mergeCell ref="A36:A37"/>
    <mergeCell ref="B36:B37"/>
    <mergeCell ref="C36:P36"/>
    <mergeCell ref="Q36:AD36"/>
    <mergeCell ref="Q37:AD37"/>
    <mergeCell ref="U34:X35"/>
    <mergeCell ref="Y34:AA35"/>
    <mergeCell ref="AB34:AD35"/>
    <mergeCell ref="A38:A39"/>
    <mergeCell ref="B38:B39"/>
    <mergeCell ref="Q38:AD39"/>
    <mergeCell ref="A44:A45"/>
    <mergeCell ref="B44:B45"/>
    <mergeCell ref="Q44:AD45"/>
    <mergeCell ref="A40:A41"/>
    <mergeCell ref="B40:B41"/>
    <mergeCell ref="Q40:AD41"/>
    <mergeCell ref="A42:A43"/>
    <mergeCell ref="B42:B43"/>
    <mergeCell ref="Q42:AD43"/>
  </mergeCells>
  <dataValidations count="3">
    <dataValidation type="textLength" operator="lessThanOrEqual" allowBlank="1" showInputMessage="1" showErrorMessage="1" errorTitle="Máximo 2.000 caracteres" error="Máximo 2.000 caracteres" sqref="U34 Y34 AB34 Q34 Q38:AD45" xr:uid="{00000000-0002-0000-0500-000000000000}">
      <formula1>2000</formula1>
    </dataValidation>
    <dataValidation type="textLength" operator="lessThanOrEqual" allowBlank="1" showInputMessage="1" showErrorMessage="1" errorTitle="Máximo 2.000 caracteres" error="Máximo 2.000 caracteres" promptTitle="2.000 caracteres" sqref="Q30:AD30" xr:uid="{00000000-0002-0000-0500-000001000000}">
      <formula1>2000</formula1>
    </dataValidation>
    <dataValidation type="list" allowBlank="1" showInputMessage="1" showErrorMessage="1" sqref="C7:C9" xr:uid="{00000000-0002-0000-0500-000002000000}">
      <formula1>$C$21:$N$21</formula1>
    </dataValidation>
  </dataValidations>
  <pageMargins left="0.25" right="0.25" top="0.75" bottom="0.75" header="0.3" footer="0.3"/>
  <pageSetup scale="22"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pageSetUpPr fitToPage="1"/>
  </sheetPr>
  <dimension ref="A1:AO45"/>
  <sheetViews>
    <sheetView showGridLines="0" topLeftCell="A39" zoomScale="60" zoomScaleNormal="60" workbookViewId="0">
      <selection activeCell="Q42" sqref="Q42:AD43"/>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7.140625" style="50" customWidth="1"/>
    <col min="16" max="18" width="18.140625" style="50" customWidth="1"/>
    <col min="19" max="19" width="19.28515625" style="50" customWidth="1"/>
    <col min="20"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392"/>
      <c r="B1" s="395" t="s">
        <v>0</v>
      </c>
      <c r="C1" s="396"/>
      <c r="D1" s="396"/>
      <c r="E1" s="396"/>
      <c r="F1" s="396"/>
      <c r="G1" s="396"/>
      <c r="H1" s="396"/>
      <c r="I1" s="396"/>
      <c r="J1" s="396"/>
      <c r="K1" s="396"/>
      <c r="L1" s="396"/>
      <c r="M1" s="396"/>
      <c r="N1" s="396"/>
      <c r="O1" s="396"/>
      <c r="P1" s="396"/>
      <c r="Q1" s="396"/>
      <c r="R1" s="396"/>
      <c r="S1" s="396"/>
      <c r="T1" s="396"/>
      <c r="U1" s="396"/>
      <c r="V1" s="396"/>
      <c r="W1" s="396"/>
      <c r="X1" s="396"/>
      <c r="Y1" s="396"/>
      <c r="Z1" s="396"/>
      <c r="AA1" s="397"/>
      <c r="AB1" s="398" t="s">
        <v>1</v>
      </c>
      <c r="AC1" s="399"/>
      <c r="AD1" s="400"/>
    </row>
    <row r="2" spans="1:30" ht="30.75" customHeight="1" thickBot="1" x14ac:dyDescent="0.3">
      <c r="A2" s="393"/>
      <c r="B2" s="395" t="s">
        <v>2</v>
      </c>
      <c r="C2" s="396"/>
      <c r="D2" s="396"/>
      <c r="E2" s="396"/>
      <c r="F2" s="396"/>
      <c r="G2" s="396"/>
      <c r="H2" s="396"/>
      <c r="I2" s="396"/>
      <c r="J2" s="396"/>
      <c r="K2" s="396"/>
      <c r="L2" s="396"/>
      <c r="M2" s="396"/>
      <c r="N2" s="396"/>
      <c r="O2" s="396"/>
      <c r="P2" s="396"/>
      <c r="Q2" s="396"/>
      <c r="R2" s="396"/>
      <c r="S2" s="396"/>
      <c r="T2" s="396"/>
      <c r="U2" s="396"/>
      <c r="V2" s="396"/>
      <c r="W2" s="396"/>
      <c r="X2" s="396"/>
      <c r="Y2" s="396"/>
      <c r="Z2" s="396"/>
      <c r="AA2" s="397"/>
      <c r="AB2" s="401" t="s">
        <v>3</v>
      </c>
      <c r="AC2" s="402"/>
      <c r="AD2" s="403"/>
    </row>
    <row r="3" spans="1:30" ht="24" customHeight="1" x14ac:dyDescent="0.25">
      <c r="A3" s="393"/>
      <c r="B3" s="338" t="s">
        <v>4</v>
      </c>
      <c r="C3" s="339"/>
      <c r="D3" s="339"/>
      <c r="E3" s="339"/>
      <c r="F3" s="339"/>
      <c r="G3" s="339"/>
      <c r="H3" s="339"/>
      <c r="I3" s="339"/>
      <c r="J3" s="339"/>
      <c r="K3" s="339"/>
      <c r="L3" s="339"/>
      <c r="M3" s="339"/>
      <c r="N3" s="339"/>
      <c r="O3" s="339"/>
      <c r="P3" s="339"/>
      <c r="Q3" s="339"/>
      <c r="R3" s="339"/>
      <c r="S3" s="339"/>
      <c r="T3" s="339"/>
      <c r="U3" s="339"/>
      <c r="V3" s="339"/>
      <c r="W3" s="339"/>
      <c r="X3" s="339"/>
      <c r="Y3" s="339"/>
      <c r="Z3" s="339"/>
      <c r="AA3" s="340"/>
      <c r="AB3" s="401" t="s">
        <v>5</v>
      </c>
      <c r="AC3" s="402"/>
      <c r="AD3" s="403"/>
    </row>
    <row r="4" spans="1:30" ht="21.95" customHeight="1" thickBot="1" x14ac:dyDescent="0.3">
      <c r="A4" s="394"/>
      <c r="B4" s="408"/>
      <c r="C4" s="409"/>
      <c r="D4" s="409"/>
      <c r="E4" s="409"/>
      <c r="F4" s="409"/>
      <c r="G4" s="409"/>
      <c r="H4" s="409"/>
      <c r="I4" s="409"/>
      <c r="J4" s="409"/>
      <c r="K4" s="409"/>
      <c r="L4" s="409"/>
      <c r="M4" s="409"/>
      <c r="N4" s="409"/>
      <c r="O4" s="409"/>
      <c r="P4" s="409"/>
      <c r="Q4" s="409"/>
      <c r="R4" s="409"/>
      <c r="S4" s="409"/>
      <c r="T4" s="409"/>
      <c r="U4" s="409"/>
      <c r="V4" s="409"/>
      <c r="W4" s="409"/>
      <c r="X4" s="409"/>
      <c r="Y4" s="409"/>
      <c r="Z4" s="409"/>
      <c r="AA4" s="410"/>
      <c r="AB4" s="411" t="s">
        <v>6</v>
      </c>
      <c r="AC4" s="412"/>
      <c r="AD4" s="413"/>
    </row>
    <row r="5" spans="1:30" ht="9" customHeight="1" thickBot="1" x14ac:dyDescent="0.3">
      <c r="A5" s="51"/>
      <c r="B5" s="200"/>
      <c r="C5" s="20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362" t="s">
        <v>7</v>
      </c>
      <c r="B7" s="363"/>
      <c r="C7" s="368" t="s">
        <v>35</v>
      </c>
      <c r="D7" s="362" t="s">
        <v>9</v>
      </c>
      <c r="E7" s="414"/>
      <c r="F7" s="414"/>
      <c r="G7" s="414"/>
      <c r="H7" s="363"/>
      <c r="I7" s="417">
        <v>45146</v>
      </c>
      <c r="J7" s="418"/>
      <c r="K7" s="362" t="s">
        <v>10</v>
      </c>
      <c r="L7" s="363"/>
      <c r="M7" s="432" t="s">
        <v>11</v>
      </c>
      <c r="N7" s="433"/>
      <c r="O7" s="423"/>
      <c r="P7" s="424"/>
      <c r="Q7" s="54"/>
      <c r="R7" s="54"/>
      <c r="S7" s="54"/>
      <c r="T7" s="54"/>
      <c r="U7" s="54"/>
      <c r="V7" s="54"/>
      <c r="W7" s="54"/>
      <c r="X7" s="54"/>
      <c r="Y7" s="54"/>
      <c r="Z7" s="55"/>
      <c r="AA7" s="54"/>
      <c r="AB7" s="54"/>
      <c r="AC7" s="60"/>
      <c r="AD7" s="61"/>
    </row>
    <row r="8" spans="1:30" x14ac:dyDescent="0.25">
      <c r="A8" s="364"/>
      <c r="B8" s="365"/>
      <c r="C8" s="369"/>
      <c r="D8" s="364"/>
      <c r="E8" s="415"/>
      <c r="F8" s="415"/>
      <c r="G8" s="415"/>
      <c r="H8" s="365"/>
      <c r="I8" s="419"/>
      <c r="J8" s="420"/>
      <c r="K8" s="364"/>
      <c r="L8" s="365"/>
      <c r="M8" s="425" t="s">
        <v>12</v>
      </c>
      <c r="N8" s="426"/>
      <c r="O8" s="356"/>
      <c r="P8" s="357"/>
      <c r="Q8" s="54"/>
      <c r="R8" s="54"/>
      <c r="S8" s="54"/>
      <c r="T8" s="54"/>
      <c r="U8" s="54"/>
      <c r="V8" s="54"/>
      <c r="W8" s="54"/>
      <c r="X8" s="54"/>
      <c r="Y8" s="54"/>
      <c r="Z8" s="55"/>
      <c r="AA8" s="54"/>
      <c r="AB8" s="54"/>
      <c r="AC8" s="60"/>
      <c r="AD8" s="61"/>
    </row>
    <row r="9" spans="1:30" ht="15.75" thickBot="1" x14ac:dyDescent="0.3">
      <c r="A9" s="366"/>
      <c r="B9" s="367"/>
      <c r="C9" s="370"/>
      <c r="D9" s="366"/>
      <c r="E9" s="416"/>
      <c r="F9" s="416"/>
      <c r="G9" s="416"/>
      <c r="H9" s="367"/>
      <c r="I9" s="421"/>
      <c r="J9" s="422"/>
      <c r="K9" s="366"/>
      <c r="L9" s="367"/>
      <c r="M9" s="358" t="s">
        <v>13</v>
      </c>
      <c r="N9" s="359"/>
      <c r="O9" s="360" t="s">
        <v>14</v>
      </c>
      <c r="P9" s="361"/>
      <c r="Q9" s="54"/>
      <c r="R9" s="54"/>
      <c r="S9" s="54"/>
      <c r="T9" s="54"/>
      <c r="U9" s="54"/>
      <c r="V9" s="54"/>
      <c r="W9" s="54"/>
      <c r="X9" s="54"/>
      <c r="Y9" s="54"/>
      <c r="Z9" s="55"/>
      <c r="AA9" s="54"/>
      <c r="AB9" s="54"/>
      <c r="AC9" s="60"/>
      <c r="AD9" s="61"/>
    </row>
    <row r="10" spans="1:30"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25">
      <c r="A11" s="362" t="s">
        <v>15</v>
      </c>
      <c r="B11" s="363"/>
      <c r="C11" s="371" t="s">
        <v>16</v>
      </c>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c r="AB11" s="372"/>
      <c r="AC11" s="372"/>
      <c r="AD11" s="373"/>
    </row>
    <row r="12" spans="1:30" ht="15" customHeight="1" x14ac:dyDescent="0.25">
      <c r="A12" s="364"/>
      <c r="B12" s="365"/>
      <c r="C12" s="374"/>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376"/>
    </row>
    <row r="13" spans="1:30" ht="15" customHeight="1" thickBot="1" x14ac:dyDescent="0.3">
      <c r="A13" s="366"/>
      <c r="B13" s="367"/>
      <c r="C13" s="377"/>
      <c r="D13" s="378"/>
      <c r="E13" s="378"/>
      <c r="F13" s="378"/>
      <c r="G13" s="378"/>
      <c r="H13" s="378"/>
      <c r="I13" s="378"/>
      <c r="J13" s="378"/>
      <c r="K13" s="378"/>
      <c r="L13" s="378"/>
      <c r="M13" s="378"/>
      <c r="N13" s="378"/>
      <c r="O13" s="378"/>
      <c r="P13" s="378"/>
      <c r="Q13" s="378"/>
      <c r="R13" s="378"/>
      <c r="S13" s="378"/>
      <c r="T13" s="378"/>
      <c r="U13" s="378"/>
      <c r="V13" s="378"/>
      <c r="W13" s="378"/>
      <c r="X13" s="378"/>
      <c r="Y13" s="378"/>
      <c r="Z13" s="378"/>
      <c r="AA13" s="378"/>
      <c r="AB13" s="378"/>
      <c r="AC13" s="378"/>
      <c r="AD13" s="379"/>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41" t="s">
        <v>17</v>
      </c>
      <c r="B15" s="342"/>
      <c r="C15" s="380" t="s">
        <v>18</v>
      </c>
      <c r="D15" s="381"/>
      <c r="E15" s="381"/>
      <c r="F15" s="381"/>
      <c r="G15" s="381"/>
      <c r="H15" s="381"/>
      <c r="I15" s="381"/>
      <c r="J15" s="381"/>
      <c r="K15" s="382"/>
      <c r="L15" s="348" t="s">
        <v>19</v>
      </c>
      <c r="M15" s="349"/>
      <c r="N15" s="349"/>
      <c r="O15" s="349"/>
      <c r="P15" s="349"/>
      <c r="Q15" s="350"/>
      <c r="R15" s="383" t="s">
        <v>20</v>
      </c>
      <c r="S15" s="384"/>
      <c r="T15" s="384"/>
      <c r="U15" s="384"/>
      <c r="V15" s="384"/>
      <c r="W15" s="384"/>
      <c r="X15" s="385"/>
      <c r="Y15" s="348" t="s">
        <v>21</v>
      </c>
      <c r="Z15" s="350"/>
      <c r="AA15" s="429" t="s">
        <v>22</v>
      </c>
      <c r="AB15" s="430"/>
      <c r="AC15" s="430"/>
      <c r="AD15" s="431"/>
    </row>
    <row r="16" spans="1:30" ht="9" customHeight="1" thickBot="1" x14ac:dyDescent="0.3">
      <c r="A16" s="59"/>
      <c r="B16" s="54"/>
      <c r="C16" s="303"/>
      <c r="D16" s="303"/>
      <c r="E16" s="303"/>
      <c r="F16" s="303"/>
      <c r="G16" s="303"/>
      <c r="H16" s="303"/>
      <c r="I16" s="303"/>
      <c r="J16" s="303"/>
      <c r="K16" s="303"/>
      <c r="L16" s="303"/>
      <c r="M16" s="303"/>
      <c r="N16" s="303"/>
      <c r="O16" s="303"/>
      <c r="P16" s="303"/>
      <c r="Q16" s="303"/>
      <c r="R16" s="303"/>
      <c r="S16" s="303"/>
      <c r="T16" s="303"/>
      <c r="U16" s="303"/>
      <c r="V16" s="303"/>
      <c r="W16" s="303"/>
      <c r="X16" s="303"/>
      <c r="Y16" s="303"/>
      <c r="Z16" s="303"/>
      <c r="AA16" s="303"/>
      <c r="AB16" s="303"/>
      <c r="AC16" s="73"/>
      <c r="AD16" s="74"/>
    </row>
    <row r="17" spans="1:41" s="76" customFormat="1" ht="37.5" customHeight="1" thickBot="1" x14ac:dyDescent="0.3">
      <c r="A17" s="341" t="s">
        <v>23</v>
      </c>
      <c r="B17" s="342"/>
      <c r="C17" s="343" t="s">
        <v>127</v>
      </c>
      <c r="D17" s="344"/>
      <c r="E17" s="344"/>
      <c r="F17" s="344"/>
      <c r="G17" s="344"/>
      <c r="H17" s="344"/>
      <c r="I17" s="344"/>
      <c r="J17" s="344"/>
      <c r="K17" s="344"/>
      <c r="L17" s="344"/>
      <c r="M17" s="344"/>
      <c r="N17" s="344"/>
      <c r="O17" s="344"/>
      <c r="P17" s="344"/>
      <c r="Q17" s="345"/>
      <c r="R17" s="348" t="s">
        <v>25</v>
      </c>
      <c r="S17" s="349"/>
      <c r="T17" s="349"/>
      <c r="U17" s="349"/>
      <c r="V17" s="350"/>
      <c r="W17" s="354">
        <v>1</v>
      </c>
      <c r="X17" s="355"/>
      <c r="Y17" s="349" t="s">
        <v>26</v>
      </c>
      <c r="Z17" s="349"/>
      <c r="AA17" s="349"/>
      <c r="AB17" s="350"/>
      <c r="AC17" s="346">
        <v>0.1</v>
      </c>
      <c r="AD17" s="347"/>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48" t="s">
        <v>27</v>
      </c>
      <c r="B19" s="349"/>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50"/>
      <c r="AE19" s="83"/>
      <c r="AF19" s="83"/>
    </row>
    <row r="20" spans="1:41" ht="32.1" customHeight="1" thickBot="1" x14ac:dyDescent="0.3">
      <c r="A20" s="82"/>
      <c r="B20" s="60"/>
      <c r="C20" s="351" t="s">
        <v>28</v>
      </c>
      <c r="D20" s="352"/>
      <c r="E20" s="352"/>
      <c r="F20" s="352"/>
      <c r="G20" s="352"/>
      <c r="H20" s="352"/>
      <c r="I20" s="352"/>
      <c r="J20" s="352"/>
      <c r="K20" s="352"/>
      <c r="L20" s="352"/>
      <c r="M20" s="352"/>
      <c r="N20" s="352"/>
      <c r="O20" s="352"/>
      <c r="P20" s="353"/>
      <c r="Q20" s="434" t="s">
        <v>29</v>
      </c>
      <c r="R20" s="435"/>
      <c r="S20" s="435"/>
      <c r="T20" s="435"/>
      <c r="U20" s="435"/>
      <c r="V20" s="435"/>
      <c r="W20" s="435"/>
      <c r="X20" s="435"/>
      <c r="Y20" s="435"/>
      <c r="Z20" s="435"/>
      <c r="AA20" s="435"/>
      <c r="AB20" s="435"/>
      <c r="AC20" s="435"/>
      <c r="AD20" s="436"/>
      <c r="AE20" s="83"/>
      <c r="AF20" s="83"/>
    </row>
    <row r="21" spans="1:41" ht="32.1" customHeight="1" thickBot="1" x14ac:dyDescent="0.3">
      <c r="A21" s="59"/>
      <c r="B21" s="54"/>
      <c r="C21" s="158" t="s">
        <v>30</v>
      </c>
      <c r="D21" s="159" t="s">
        <v>31</v>
      </c>
      <c r="E21" s="159" t="s">
        <v>32</v>
      </c>
      <c r="F21" s="159" t="s">
        <v>33</v>
      </c>
      <c r="G21" s="159" t="s">
        <v>8</v>
      </c>
      <c r="H21" s="159" t="s">
        <v>34</v>
      </c>
      <c r="I21" s="159" t="s">
        <v>35</v>
      </c>
      <c r="J21" s="159" t="s">
        <v>36</v>
      </c>
      <c r="K21" s="159" t="s">
        <v>37</v>
      </c>
      <c r="L21" s="159" t="s">
        <v>38</v>
      </c>
      <c r="M21" s="159" t="s">
        <v>39</v>
      </c>
      <c r="N21" s="159" t="s">
        <v>40</v>
      </c>
      <c r="O21" s="159" t="s">
        <v>41</v>
      </c>
      <c r="P21" s="160" t="s">
        <v>42</v>
      </c>
      <c r="Q21" s="158" t="s">
        <v>30</v>
      </c>
      <c r="R21" s="159" t="s">
        <v>31</v>
      </c>
      <c r="S21" s="159" t="s">
        <v>32</v>
      </c>
      <c r="T21" s="159" t="s">
        <v>33</v>
      </c>
      <c r="U21" s="159" t="s">
        <v>8</v>
      </c>
      <c r="V21" s="159" t="s">
        <v>34</v>
      </c>
      <c r="W21" s="159" t="s">
        <v>35</v>
      </c>
      <c r="X21" s="159" t="s">
        <v>36</v>
      </c>
      <c r="Y21" s="159" t="s">
        <v>37</v>
      </c>
      <c r="Z21" s="159" t="s">
        <v>38</v>
      </c>
      <c r="AA21" s="159" t="s">
        <v>39</v>
      </c>
      <c r="AB21" s="159" t="s">
        <v>40</v>
      </c>
      <c r="AC21" s="159" t="s">
        <v>41</v>
      </c>
      <c r="AD21" s="160" t="s">
        <v>42</v>
      </c>
      <c r="AE21" s="3"/>
      <c r="AF21" s="3"/>
    </row>
    <row r="22" spans="1:41" ht="32.1" customHeight="1" x14ac:dyDescent="0.25">
      <c r="A22" s="304" t="s">
        <v>43</v>
      </c>
      <c r="B22" s="309"/>
      <c r="C22" s="179">
        <v>100659479</v>
      </c>
      <c r="D22" s="178"/>
      <c r="E22" s="178"/>
      <c r="F22" s="178"/>
      <c r="G22" s="178"/>
      <c r="H22" s="178"/>
      <c r="I22" s="178"/>
      <c r="J22" s="178"/>
      <c r="K22" s="178"/>
      <c r="L22" s="178"/>
      <c r="M22" s="178"/>
      <c r="N22" s="178"/>
      <c r="O22" s="178">
        <f>SUM(C22:N22)</f>
        <v>100659479</v>
      </c>
      <c r="P22" s="180"/>
      <c r="Q22" s="179">
        <v>81213000</v>
      </c>
      <c r="R22" s="178">
        <v>445189000</v>
      </c>
      <c r="S22" s="178">
        <v>1955804524</v>
      </c>
      <c r="T22" s="178"/>
      <c r="U22" s="178">
        <v>472090960</v>
      </c>
      <c r="V22" s="178"/>
      <c r="W22" s="178"/>
      <c r="X22" s="178"/>
      <c r="Y22" s="178"/>
      <c r="Z22" s="178"/>
      <c r="AA22" s="178"/>
      <c r="AB22" s="178"/>
      <c r="AC22" s="178">
        <f>SUM(Q22:AB22)</f>
        <v>2954297484</v>
      </c>
      <c r="AD22" s="184"/>
      <c r="AE22" s="3"/>
      <c r="AF22" s="3"/>
    </row>
    <row r="23" spans="1:41" ht="32.1" customHeight="1" x14ac:dyDescent="0.25">
      <c r="A23" s="305" t="s">
        <v>44</v>
      </c>
      <c r="B23" s="312"/>
      <c r="C23" s="175">
        <f>+C22</f>
        <v>100659479</v>
      </c>
      <c r="D23" s="174"/>
      <c r="E23" s="174"/>
      <c r="F23" s="174">
        <v>0</v>
      </c>
      <c r="G23" s="174"/>
      <c r="H23" s="174"/>
      <c r="I23" s="174"/>
      <c r="J23" s="174"/>
      <c r="K23" s="174"/>
      <c r="L23" s="174"/>
      <c r="M23" s="174"/>
      <c r="N23" s="174"/>
      <c r="O23" s="174">
        <f>SUM(C23:N23)</f>
        <v>100659479</v>
      </c>
      <c r="P23" s="182">
        <f>+O23/O22</f>
        <v>1</v>
      </c>
      <c r="Q23" s="175">
        <v>283755242</v>
      </c>
      <c r="R23" s="174">
        <v>229097000</v>
      </c>
      <c r="S23" s="174">
        <v>275013560</v>
      </c>
      <c r="T23" s="174">
        <v>675387134</v>
      </c>
      <c r="U23" s="174">
        <v>471700800</v>
      </c>
      <c r="V23" s="174">
        <v>582876682</v>
      </c>
      <c r="W23" s="174">
        <v>42327900</v>
      </c>
      <c r="X23" s="174"/>
      <c r="Y23" s="174"/>
      <c r="Z23" s="174"/>
      <c r="AA23" s="174"/>
      <c r="AB23" s="174"/>
      <c r="AC23" s="237">
        <f>SUM(Q23:AB23)</f>
        <v>2560158318</v>
      </c>
      <c r="AD23" s="182">
        <f>+AC23/AC22</f>
        <v>0.86658785442745889</v>
      </c>
      <c r="AE23" s="3"/>
      <c r="AF23" s="3"/>
    </row>
    <row r="24" spans="1:41" ht="32.1" customHeight="1" x14ac:dyDescent="0.25">
      <c r="A24" s="305" t="s">
        <v>45</v>
      </c>
      <c r="B24" s="312"/>
      <c r="C24" s="175">
        <v>69980614</v>
      </c>
      <c r="D24" s="174">
        <v>18548898</v>
      </c>
      <c r="E24" s="174">
        <v>12129967</v>
      </c>
      <c r="F24" s="174"/>
      <c r="G24" s="174"/>
      <c r="H24" s="174"/>
      <c r="I24" s="174"/>
      <c r="J24" s="174"/>
      <c r="K24" s="174"/>
      <c r="L24" s="174"/>
      <c r="M24" s="174"/>
      <c r="N24" s="174"/>
      <c r="O24" s="174">
        <f>SUM(C24:N24)</f>
        <v>100659479</v>
      </c>
      <c r="P24" s="180"/>
      <c r="Q24" s="175"/>
      <c r="R24" s="174">
        <v>3531000</v>
      </c>
      <c r="S24" s="174">
        <v>136068000</v>
      </c>
      <c r="T24" s="174">
        <v>280282000</v>
      </c>
      <c r="U24" s="174">
        <v>317536620</v>
      </c>
      <c r="V24" s="174">
        <v>317536620</v>
      </c>
      <c r="W24" s="174">
        <v>317536620</v>
      </c>
      <c r="X24" s="174">
        <v>225492453</v>
      </c>
      <c r="Y24" s="174">
        <v>225492453</v>
      </c>
      <c r="Z24" s="174">
        <v>225492453</v>
      </c>
      <c r="AA24" s="174">
        <v>225492452.59999999</v>
      </c>
      <c r="AB24" s="174">
        <v>679836812.60000002</v>
      </c>
      <c r="AC24" s="237">
        <f>SUM(Q24:AB24)</f>
        <v>2954297484.1999998</v>
      </c>
      <c r="AD24" s="182"/>
      <c r="AE24" s="3"/>
      <c r="AF24" s="3"/>
    </row>
    <row r="25" spans="1:41" ht="32.1" customHeight="1" thickBot="1" x14ac:dyDescent="0.3">
      <c r="A25" s="427" t="s">
        <v>46</v>
      </c>
      <c r="B25" s="428"/>
      <c r="C25" s="176">
        <v>72667247</v>
      </c>
      <c r="D25" s="177">
        <v>27992232</v>
      </c>
      <c r="E25" s="177">
        <v>0</v>
      </c>
      <c r="F25" s="177">
        <v>0</v>
      </c>
      <c r="G25" s="177"/>
      <c r="H25" s="177"/>
      <c r="I25" s="177"/>
      <c r="J25" s="177"/>
      <c r="K25" s="177"/>
      <c r="L25" s="177"/>
      <c r="M25" s="177"/>
      <c r="N25" s="177"/>
      <c r="O25" s="177">
        <f>SUM(C25:N25)</f>
        <v>100659479</v>
      </c>
      <c r="P25" s="181">
        <f>+O25/O24</f>
        <v>1</v>
      </c>
      <c r="Q25" s="176">
        <v>0</v>
      </c>
      <c r="R25" s="177">
        <v>235400</v>
      </c>
      <c r="S25" s="177">
        <v>102463080</v>
      </c>
      <c r="T25" s="177">
        <v>36335000</v>
      </c>
      <c r="U25" s="177">
        <v>236225126</v>
      </c>
      <c r="V25" s="177">
        <v>198401062.33333302</v>
      </c>
      <c r="W25" s="177">
        <v>192673600</v>
      </c>
      <c r="X25" s="177"/>
      <c r="Y25" s="177"/>
      <c r="Z25" s="177"/>
      <c r="AA25" s="177"/>
      <c r="AB25" s="177"/>
      <c r="AC25" s="177">
        <f>SUM(Q25:AB25)</f>
        <v>766333268.33333302</v>
      </c>
      <c r="AD25" s="183">
        <f>+AC25/AC24</f>
        <v>0.25939610768102789</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3.950000000000003" customHeight="1" x14ac:dyDescent="0.25">
      <c r="A27" s="404" t="s">
        <v>47</v>
      </c>
      <c r="B27" s="405"/>
      <c r="C27" s="406"/>
      <c r="D27" s="406"/>
      <c r="E27" s="406"/>
      <c r="F27" s="406"/>
      <c r="G27" s="406"/>
      <c r="H27" s="406"/>
      <c r="I27" s="406"/>
      <c r="J27" s="406"/>
      <c r="K27" s="406"/>
      <c r="L27" s="406"/>
      <c r="M27" s="406"/>
      <c r="N27" s="406"/>
      <c r="O27" s="406"/>
      <c r="P27" s="406"/>
      <c r="Q27" s="406"/>
      <c r="R27" s="406"/>
      <c r="S27" s="406"/>
      <c r="T27" s="406"/>
      <c r="U27" s="406"/>
      <c r="V27" s="406"/>
      <c r="W27" s="406"/>
      <c r="X27" s="406"/>
      <c r="Y27" s="406"/>
      <c r="Z27" s="406"/>
      <c r="AA27" s="406"/>
      <c r="AB27" s="406"/>
      <c r="AC27" s="406"/>
      <c r="AD27" s="407"/>
    </row>
    <row r="28" spans="1:41" ht="15" customHeight="1" x14ac:dyDescent="0.25">
      <c r="A28" s="386" t="s">
        <v>48</v>
      </c>
      <c r="B28" s="388" t="s">
        <v>49</v>
      </c>
      <c r="C28" s="389"/>
      <c r="D28" s="312" t="s">
        <v>50</v>
      </c>
      <c r="E28" s="313"/>
      <c r="F28" s="313"/>
      <c r="G28" s="313"/>
      <c r="H28" s="313"/>
      <c r="I28" s="313"/>
      <c r="J28" s="313"/>
      <c r="K28" s="313"/>
      <c r="L28" s="313"/>
      <c r="M28" s="313"/>
      <c r="N28" s="313"/>
      <c r="O28" s="315"/>
      <c r="P28" s="335" t="s">
        <v>41</v>
      </c>
      <c r="Q28" s="335" t="s">
        <v>51</v>
      </c>
      <c r="R28" s="335"/>
      <c r="S28" s="335"/>
      <c r="T28" s="335"/>
      <c r="U28" s="335"/>
      <c r="V28" s="335"/>
      <c r="W28" s="335"/>
      <c r="X28" s="335"/>
      <c r="Y28" s="335"/>
      <c r="Z28" s="335"/>
      <c r="AA28" s="335"/>
      <c r="AB28" s="335"/>
      <c r="AC28" s="335"/>
      <c r="AD28" s="337"/>
    </row>
    <row r="29" spans="1:41" ht="27" customHeight="1" x14ac:dyDescent="0.25">
      <c r="A29" s="387"/>
      <c r="B29" s="390"/>
      <c r="C29" s="391"/>
      <c r="D29" s="88" t="s">
        <v>30</v>
      </c>
      <c r="E29" s="88" t="s">
        <v>31</v>
      </c>
      <c r="F29" s="88" t="s">
        <v>32</v>
      </c>
      <c r="G29" s="88" t="s">
        <v>33</v>
      </c>
      <c r="H29" s="88" t="s">
        <v>8</v>
      </c>
      <c r="I29" s="88" t="s">
        <v>34</v>
      </c>
      <c r="J29" s="88" t="s">
        <v>35</v>
      </c>
      <c r="K29" s="88" t="s">
        <v>36</v>
      </c>
      <c r="L29" s="88" t="s">
        <v>37</v>
      </c>
      <c r="M29" s="88" t="s">
        <v>38</v>
      </c>
      <c r="N29" s="88" t="s">
        <v>39</v>
      </c>
      <c r="O29" s="88" t="s">
        <v>40</v>
      </c>
      <c r="P29" s="315"/>
      <c r="Q29" s="335"/>
      <c r="R29" s="335"/>
      <c r="S29" s="335"/>
      <c r="T29" s="335"/>
      <c r="U29" s="335"/>
      <c r="V29" s="335"/>
      <c r="W29" s="335"/>
      <c r="X29" s="335"/>
      <c r="Y29" s="335"/>
      <c r="Z29" s="335"/>
      <c r="AA29" s="335"/>
      <c r="AB29" s="335"/>
      <c r="AC29" s="335"/>
      <c r="AD29" s="337"/>
    </row>
    <row r="30" spans="1:41" ht="42" customHeight="1" thickBot="1" x14ac:dyDescent="0.3">
      <c r="A30" s="85" t="s">
        <v>127</v>
      </c>
      <c r="B30" s="331"/>
      <c r="C30" s="332"/>
      <c r="D30" s="89"/>
      <c r="E30" s="89"/>
      <c r="F30" s="89"/>
      <c r="G30" s="89"/>
      <c r="H30" s="89"/>
      <c r="I30" s="89"/>
      <c r="J30" s="89"/>
      <c r="K30" s="89"/>
      <c r="L30" s="89"/>
      <c r="M30" s="89"/>
      <c r="N30" s="89"/>
      <c r="O30" s="89"/>
      <c r="P30" s="86">
        <f>SUM(D30:O30)</f>
        <v>0</v>
      </c>
      <c r="Q30" s="333"/>
      <c r="R30" s="333"/>
      <c r="S30" s="333"/>
      <c r="T30" s="333"/>
      <c r="U30" s="333"/>
      <c r="V30" s="333"/>
      <c r="W30" s="333"/>
      <c r="X30" s="333"/>
      <c r="Y30" s="333"/>
      <c r="Z30" s="333"/>
      <c r="AA30" s="333"/>
      <c r="AB30" s="333"/>
      <c r="AC30" s="333"/>
      <c r="AD30" s="334"/>
    </row>
    <row r="31" spans="1:41" ht="45" customHeight="1" x14ac:dyDescent="0.25">
      <c r="A31" s="338" t="s">
        <v>52</v>
      </c>
      <c r="B31" s="339"/>
      <c r="C31" s="339"/>
      <c r="D31" s="339"/>
      <c r="E31" s="339"/>
      <c r="F31" s="339"/>
      <c r="G31" s="339"/>
      <c r="H31" s="339"/>
      <c r="I31" s="339"/>
      <c r="J31" s="339"/>
      <c r="K31" s="339"/>
      <c r="L31" s="339"/>
      <c r="M31" s="339"/>
      <c r="N31" s="339"/>
      <c r="O31" s="339"/>
      <c r="P31" s="339"/>
      <c r="Q31" s="339"/>
      <c r="R31" s="339"/>
      <c r="S31" s="339"/>
      <c r="T31" s="339"/>
      <c r="U31" s="339"/>
      <c r="V31" s="339"/>
      <c r="W31" s="339"/>
      <c r="X31" s="339"/>
      <c r="Y31" s="339"/>
      <c r="Z31" s="339"/>
      <c r="AA31" s="339"/>
      <c r="AB31" s="339"/>
      <c r="AC31" s="339"/>
      <c r="AD31" s="340"/>
    </row>
    <row r="32" spans="1:41" ht="23.1" customHeight="1" x14ac:dyDescent="0.25">
      <c r="A32" s="305" t="s">
        <v>53</v>
      </c>
      <c r="B32" s="335" t="s">
        <v>54</v>
      </c>
      <c r="C32" s="335" t="s">
        <v>49</v>
      </c>
      <c r="D32" s="335" t="s">
        <v>55</v>
      </c>
      <c r="E32" s="335"/>
      <c r="F32" s="335"/>
      <c r="G32" s="335"/>
      <c r="H32" s="335"/>
      <c r="I32" s="335"/>
      <c r="J32" s="335"/>
      <c r="K32" s="335"/>
      <c r="L32" s="335"/>
      <c r="M32" s="335"/>
      <c r="N32" s="335"/>
      <c r="O32" s="335"/>
      <c r="P32" s="335"/>
      <c r="Q32" s="335" t="s">
        <v>56</v>
      </c>
      <c r="R32" s="335"/>
      <c r="S32" s="335"/>
      <c r="T32" s="335"/>
      <c r="U32" s="335"/>
      <c r="V32" s="335"/>
      <c r="W32" s="335"/>
      <c r="X32" s="335"/>
      <c r="Y32" s="335"/>
      <c r="Z32" s="335"/>
      <c r="AA32" s="335"/>
      <c r="AB32" s="335"/>
      <c r="AC32" s="335"/>
      <c r="AD32" s="337"/>
      <c r="AG32" s="87"/>
      <c r="AH32" s="87"/>
      <c r="AI32" s="87"/>
      <c r="AJ32" s="87"/>
      <c r="AK32" s="87"/>
      <c r="AL32" s="87"/>
      <c r="AM32" s="87"/>
      <c r="AN32" s="87"/>
      <c r="AO32" s="87"/>
    </row>
    <row r="33" spans="1:41" ht="27" customHeight="1" x14ac:dyDescent="0.25">
      <c r="A33" s="305"/>
      <c r="B33" s="335"/>
      <c r="C33" s="336"/>
      <c r="D33" s="88" t="s">
        <v>30</v>
      </c>
      <c r="E33" s="88" t="s">
        <v>31</v>
      </c>
      <c r="F33" s="88" t="s">
        <v>32</v>
      </c>
      <c r="G33" s="88" t="s">
        <v>33</v>
      </c>
      <c r="H33" s="88" t="s">
        <v>8</v>
      </c>
      <c r="I33" s="88" t="s">
        <v>34</v>
      </c>
      <c r="J33" s="88" t="s">
        <v>35</v>
      </c>
      <c r="K33" s="88" t="s">
        <v>36</v>
      </c>
      <c r="L33" s="88" t="s">
        <v>37</v>
      </c>
      <c r="M33" s="88" t="s">
        <v>38</v>
      </c>
      <c r="N33" s="88" t="s">
        <v>39</v>
      </c>
      <c r="O33" s="88" t="s">
        <v>40</v>
      </c>
      <c r="P33" s="88" t="s">
        <v>41</v>
      </c>
      <c r="Q33" s="312" t="s">
        <v>57</v>
      </c>
      <c r="R33" s="313"/>
      <c r="S33" s="313"/>
      <c r="T33" s="315"/>
      <c r="U33" s="312" t="s">
        <v>58</v>
      </c>
      <c r="V33" s="313"/>
      <c r="W33" s="313"/>
      <c r="X33" s="315"/>
      <c r="Y33" s="312" t="s">
        <v>59</v>
      </c>
      <c r="Z33" s="313"/>
      <c r="AA33" s="315"/>
      <c r="AB33" s="312" t="s">
        <v>60</v>
      </c>
      <c r="AC33" s="313"/>
      <c r="AD33" s="314"/>
      <c r="AG33" s="87"/>
      <c r="AH33" s="87"/>
      <c r="AI33" s="87"/>
      <c r="AJ33" s="87"/>
      <c r="AK33" s="87"/>
      <c r="AL33" s="87"/>
      <c r="AM33" s="87"/>
      <c r="AN33" s="87"/>
      <c r="AO33" s="87"/>
    </row>
    <row r="34" spans="1:41" ht="216.75" customHeight="1" x14ac:dyDescent="0.25">
      <c r="A34" s="316" t="s">
        <v>127</v>
      </c>
      <c r="B34" s="318">
        <v>0.1</v>
      </c>
      <c r="C34" s="90" t="s">
        <v>61</v>
      </c>
      <c r="D34" s="89">
        <v>1</v>
      </c>
      <c r="E34" s="89">
        <v>1</v>
      </c>
      <c r="F34" s="89">
        <v>1</v>
      </c>
      <c r="G34" s="89">
        <v>1</v>
      </c>
      <c r="H34" s="89">
        <v>1</v>
      </c>
      <c r="I34" s="89">
        <v>1</v>
      </c>
      <c r="J34" s="89">
        <v>1</v>
      </c>
      <c r="K34" s="89">
        <v>1</v>
      </c>
      <c r="L34" s="89">
        <v>1</v>
      </c>
      <c r="M34" s="89">
        <v>1</v>
      </c>
      <c r="N34" s="89">
        <v>1</v>
      </c>
      <c r="O34" s="89">
        <v>1</v>
      </c>
      <c r="P34" s="202">
        <v>1</v>
      </c>
      <c r="Q34" s="563" t="s">
        <v>769</v>
      </c>
      <c r="R34" s="563"/>
      <c r="S34" s="563"/>
      <c r="T34" s="563"/>
      <c r="U34" s="563" t="s">
        <v>766</v>
      </c>
      <c r="V34" s="563"/>
      <c r="W34" s="563"/>
      <c r="X34" s="563"/>
      <c r="Y34" s="563" t="s">
        <v>749</v>
      </c>
      <c r="Z34" s="563"/>
      <c r="AA34" s="563"/>
      <c r="AB34" s="564" t="s">
        <v>128</v>
      </c>
      <c r="AC34" s="564"/>
      <c r="AD34" s="564"/>
      <c r="AG34" s="87"/>
      <c r="AH34" s="87"/>
      <c r="AI34" s="87"/>
      <c r="AJ34" s="87"/>
      <c r="AK34" s="87"/>
      <c r="AL34" s="87"/>
      <c r="AM34" s="87"/>
      <c r="AN34" s="87"/>
      <c r="AO34" s="87"/>
    </row>
    <row r="35" spans="1:41" ht="216.75" customHeight="1" thickBot="1" x14ac:dyDescent="0.3">
      <c r="A35" s="317"/>
      <c r="B35" s="319"/>
      <c r="C35" s="91" t="s">
        <v>64</v>
      </c>
      <c r="D35" s="223">
        <v>0</v>
      </c>
      <c r="E35" s="223">
        <v>1</v>
      </c>
      <c r="F35" s="223">
        <v>1</v>
      </c>
      <c r="G35" s="223">
        <v>1</v>
      </c>
      <c r="H35" s="223">
        <v>1</v>
      </c>
      <c r="I35" s="223">
        <v>1</v>
      </c>
      <c r="J35" s="223">
        <v>1</v>
      </c>
      <c r="K35" s="223"/>
      <c r="L35" s="223"/>
      <c r="M35" s="223"/>
      <c r="N35" s="223"/>
      <c r="O35" s="223"/>
      <c r="P35" s="224">
        <f>MAX(D35:O35)</f>
        <v>1</v>
      </c>
      <c r="Q35" s="563"/>
      <c r="R35" s="563"/>
      <c r="S35" s="563"/>
      <c r="T35" s="563"/>
      <c r="U35" s="563"/>
      <c r="V35" s="563"/>
      <c r="W35" s="563"/>
      <c r="X35" s="563"/>
      <c r="Y35" s="563"/>
      <c r="Z35" s="563"/>
      <c r="AA35" s="563"/>
      <c r="AB35" s="564"/>
      <c r="AC35" s="564"/>
      <c r="AD35" s="564"/>
      <c r="AE35" s="49"/>
      <c r="AG35" s="87"/>
      <c r="AH35" s="87"/>
      <c r="AI35" s="87"/>
      <c r="AJ35" s="87"/>
      <c r="AK35" s="87"/>
      <c r="AL35" s="87"/>
      <c r="AM35" s="87"/>
      <c r="AN35" s="87"/>
      <c r="AO35" s="87"/>
    </row>
    <row r="36" spans="1:41" ht="60" customHeight="1" x14ac:dyDescent="0.25">
      <c r="A36" s="304" t="s">
        <v>65</v>
      </c>
      <c r="B36" s="306" t="s">
        <v>66</v>
      </c>
      <c r="C36" s="308" t="s">
        <v>67</v>
      </c>
      <c r="D36" s="308"/>
      <c r="E36" s="308"/>
      <c r="F36" s="308"/>
      <c r="G36" s="308"/>
      <c r="H36" s="308"/>
      <c r="I36" s="308"/>
      <c r="J36" s="308"/>
      <c r="K36" s="308"/>
      <c r="L36" s="308"/>
      <c r="M36" s="308"/>
      <c r="N36" s="308"/>
      <c r="O36" s="308"/>
      <c r="P36" s="308"/>
      <c r="Q36" s="309" t="s">
        <v>68</v>
      </c>
      <c r="R36" s="310"/>
      <c r="S36" s="310"/>
      <c r="T36" s="310"/>
      <c r="U36" s="310"/>
      <c r="V36" s="310"/>
      <c r="W36" s="310"/>
      <c r="X36" s="310"/>
      <c r="Y36" s="310"/>
      <c r="Z36" s="310"/>
      <c r="AA36" s="310"/>
      <c r="AB36" s="310"/>
      <c r="AC36" s="310"/>
      <c r="AD36" s="311"/>
      <c r="AG36" s="87"/>
      <c r="AH36" s="87"/>
      <c r="AI36" s="87"/>
      <c r="AJ36" s="87"/>
      <c r="AK36" s="87"/>
      <c r="AL36" s="87"/>
      <c r="AM36" s="87"/>
      <c r="AN36" s="87"/>
      <c r="AO36" s="87"/>
    </row>
    <row r="37" spans="1:41" ht="26.1" customHeight="1" x14ac:dyDescent="0.25">
      <c r="A37" s="305"/>
      <c r="B37" s="307"/>
      <c r="C37" s="88" t="s">
        <v>69</v>
      </c>
      <c r="D37" s="88" t="s">
        <v>70</v>
      </c>
      <c r="E37" s="88" t="s">
        <v>71</v>
      </c>
      <c r="F37" s="88" t="s">
        <v>72</v>
      </c>
      <c r="G37" s="88" t="s">
        <v>73</v>
      </c>
      <c r="H37" s="88" t="s">
        <v>74</v>
      </c>
      <c r="I37" s="88" t="s">
        <v>75</v>
      </c>
      <c r="J37" s="88" t="s">
        <v>76</v>
      </c>
      <c r="K37" s="88" t="s">
        <v>77</v>
      </c>
      <c r="L37" s="88" t="s">
        <v>78</v>
      </c>
      <c r="M37" s="88" t="s">
        <v>79</v>
      </c>
      <c r="N37" s="88" t="s">
        <v>80</v>
      </c>
      <c r="O37" s="88" t="s">
        <v>81</v>
      </c>
      <c r="P37" s="88" t="s">
        <v>82</v>
      </c>
      <c r="Q37" s="312" t="s">
        <v>83</v>
      </c>
      <c r="R37" s="313"/>
      <c r="S37" s="313"/>
      <c r="T37" s="313"/>
      <c r="U37" s="313"/>
      <c r="V37" s="313"/>
      <c r="W37" s="313"/>
      <c r="X37" s="313"/>
      <c r="Y37" s="313"/>
      <c r="Z37" s="313"/>
      <c r="AA37" s="313"/>
      <c r="AB37" s="313"/>
      <c r="AC37" s="313"/>
      <c r="AD37" s="314"/>
      <c r="AG37" s="94"/>
      <c r="AH37" s="94"/>
      <c r="AI37" s="94"/>
      <c r="AJ37" s="94"/>
      <c r="AK37" s="94"/>
      <c r="AL37" s="94"/>
      <c r="AM37" s="94"/>
      <c r="AN37" s="94"/>
      <c r="AO37" s="94"/>
    </row>
    <row r="38" spans="1:41" ht="245.25" customHeight="1" x14ac:dyDescent="0.25">
      <c r="A38" s="296" t="s">
        <v>129</v>
      </c>
      <c r="B38" s="298">
        <v>0.02</v>
      </c>
      <c r="C38" s="90" t="s">
        <v>61</v>
      </c>
      <c r="D38" s="203">
        <v>0</v>
      </c>
      <c r="E38" s="203">
        <v>9.0999999999999998E-2</v>
      </c>
      <c r="F38" s="203">
        <v>9.0999999999999998E-2</v>
      </c>
      <c r="G38" s="203">
        <v>9.0999999999999998E-2</v>
      </c>
      <c r="H38" s="203">
        <v>9.0999999999999998E-2</v>
      </c>
      <c r="I38" s="203">
        <v>9.0999999999999998E-2</v>
      </c>
      <c r="J38" s="203">
        <v>9.0999999999999998E-2</v>
      </c>
      <c r="K38" s="203">
        <v>9.0999999999999998E-2</v>
      </c>
      <c r="L38" s="203">
        <v>9.0999999999999998E-2</v>
      </c>
      <c r="M38" s="203">
        <v>9.0999999999999998E-2</v>
      </c>
      <c r="N38" s="203">
        <v>9.0999999999999998E-2</v>
      </c>
      <c r="O38" s="203">
        <v>0.09</v>
      </c>
      <c r="P38" s="96">
        <f t="shared" ref="P38:P45" si="0">SUM(D38:O38)</f>
        <v>0.99999999999999978</v>
      </c>
      <c r="Q38" s="556" t="s">
        <v>721</v>
      </c>
      <c r="R38" s="557"/>
      <c r="S38" s="557"/>
      <c r="T38" s="557"/>
      <c r="U38" s="557"/>
      <c r="V38" s="557"/>
      <c r="W38" s="557"/>
      <c r="X38" s="557"/>
      <c r="Y38" s="557"/>
      <c r="Z38" s="557"/>
      <c r="AA38" s="557"/>
      <c r="AB38" s="557"/>
      <c r="AC38" s="557"/>
      <c r="AD38" s="558"/>
      <c r="AE38" s="97"/>
      <c r="AG38" s="98"/>
      <c r="AH38" s="98"/>
      <c r="AI38" s="98"/>
      <c r="AJ38" s="98"/>
      <c r="AK38" s="98"/>
      <c r="AL38" s="98"/>
      <c r="AM38" s="98"/>
      <c r="AN38" s="98"/>
      <c r="AO38" s="98"/>
    </row>
    <row r="39" spans="1:41" ht="255" customHeight="1" x14ac:dyDescent="0.25">
      <c r="A39" s="297"/>
      <c r="B39" s="299"/>
      <c r="C39" s="99" t="s">
        <v>64</v>
      </c>
      <c r="D39" s="212">
        <v>0</v>
      </c>
      <c r="E39" s="212">
        <v>9.0999999999999998E-2</v>
      </c>
      <c r="F39" s="212">
        <v>9.0999999999999998E-2</v>
      </c>
      <c r="G39" s="212">
        <v>9.0999999999999998E-2</v>
      </c>
      <c r="H39" s="212">
        <v>9.0999999999999998E-2</v>
      </c>
      <c r="I39" s="212">
        <v>9.0999999999999998E-2</v>
      </c>
      <c r="J39" s="212">
        <v>9.0999999999999998E-2</v>
      </c>
      <c r="K39" s="212"/>
      <c r="L39" s="212"/>
      <c r="M39" s="212"/>
      <c r="N39" s="212"/>
      <c r="O39" s="212"/>
      <c r="P39" s="219">
        <f t="shared" si="0"/>
        <v>0.54599999999999993</v>
      </c>
      <c r="Q39" s="556"/>
      <c r="R39" s="557"/>
      <c r="S39" s="557"/>
      <c r="T39" s="557"/>
      <c r="U39" s="557"/>
      <c r="V39" s="557"/>
      <c r="W39" s="557"/>
      <c r="X39" s="557"/>
      <c r="Y39" s="557"/>
      <c r="Z39" s="557"/>
      <c r="AA39" s="557"/>
      <c r="AB39" s="557"/>
      <c r="AC39" s="557"/>
      <c r="AD39" s="558"/>
      <c r="AE39" s="97"/>
    </row>
    <row r="40" spans="1:41" ht="129.75" customHeight="1" x14ac:dyDescent="0.25">
      <c r="A40" s="297" t="s">
        <v>130</v>
      </c>
      <c r="B40" s="288">
        <v>0.03</v>
      </c>
      <c r="C40" s="102" t="s">
        <v>61</v>
      </c>
      <c r="D40" s="203">
        <v>0</v>
      </c>
      <c r="E40" s="203">
        <v>9.0999999999999998E-2</v>
      </c>
      <c r="F40" s="203">
        <v>9.0999999999999998E-2</v>
      </c>
      <c r="G40" s="203">
        <v>9.0999999999999998E-2</v>
      </c>
      <c r="H40" s="203">
        <v>9.0999999999999998E-2</v>
      </c>
      <c r="I40" s="203">
        <v>9.0999999999999998E-2</v>
      </c>
      <c r="J40" s="203">
        <v>9.0999999999999998E-2</v>
      </c>
      <c r="K40" s="203">
        <v>9.0999999999999998E-2</v>
      </c>
      <c r="L40" s="203">
        <v>9.0999999999999998E-2</v>
      </c>
      <c r="M40" s="203">
        <v>9.0999999999999998E-2</v>
      </c>
      <c r="N40" s="203">
        <v>9.0999999999999998E-2</v>
      </c>
      <c r="O40" s="203">
        <v>0.09</v>
      </c>
      <c r="P40" s="101">
        <f t="shared" si="0"/>
        <v>0.99999999999999978</v>
      </c>
      <c r="Q40" s="560" t="s">
        <v>747</v>
      </c>
      <c r="R40" s="561"/>
      <c r="S40" s="561"/>
      <c r="T40" s="561"/>
      <c r="U40" s="561"/>
      <c r="V40" s="561"/>
      <c r="W40" s="561"/>
      <c r="X40" s="561"/>
      <c r="Y40" s="561"/>
      <c r="Z40" s="561"/>
      <c r="AA40" s="561"/>
      <c r="AB40" s="561"/>
      <c r="AC40" s="561"/>
      <c r="AD40" s="562"/>
      <c r="AE40" s="97"/>
    </row>
    <row r="41" spans="1:41" ht="206.45" customHeight="1" x14ac:dyDescent="0.25">
      <c r="A41" s="297"/>
      <c r="B41" s="299"/>
      <c r="C41" s="99" t="s">
        <v>64</v>
      </c>
      <c r="D41" s="212">
        <v>0</v>
      </c>
      <c r="E41" s="212">
        <v>9.0999999999999998E-2</v>
      </c>
      <c r="F41" s="212">
        <v>9.0999999999999998E-2</v>
      </c>
      <c r="G41" s="212">
        <v>9.0999999999999998E-2</v>
      </c>
      <c r="H41" s="212">
        <v>9.0999999999999998E-2</v>
      </c>
      <c r="I41" s="212">
        <v>9.0999999999999998E-2</v>
      </c>
      <c r="J41" s="212">
        <v>9.0999999999999998E-2</v>
      </c>
      <c r="K41" s="212"/>
      <c r="L41" s="212"/>
      <c r="M41" s="212"/>
      <c r="N41" s="212"/>
      <c r="O41" s="212"/>
      <c r="P41" s="219">
        <f t="shared" si="0"/>
        <v>0.54599999999999993</v>
      </c>
      <c r="Q41" s="560"/>
      <c r="R41" s="561"/>
      <c r="S41" s="561"/>
      <c r="T41" s="561"/>
      <c r="U41" s="561"/>
      <c r="V41" s="561"/>
      <c r="W41" s="561"/>
      <c r="X41" s="561"/>
      <c r="Y41" s="561"/>
      <c r="Z41" s="561"/>
      <c r="AA41" s="561"/>
      <c r="AB41" s="561"/>
      <c r="AC41" s="561"/>
      <c r="AD41" s="562"/>
      <c r="AE41" s="97"/>
    </row>
    <row r="42" spans="1:41" ht="108.75" customHeight="1" x14ac:dyDescent="0.25">
      <c r="A42" s="286" t="s">
        <v>131</v>
      </c>
      <c r="B42" s="288">
        <v>0.02</v>
      </c>
      <c r="C42" s="102" t="s">
        <v>61</v>
      </c>
      <c r="D42" s="203">
        <v>0</v>
      </c>
      <c r="E42" s="203">
        <v>0</v>
      </c>
      <c r="F42" s="203">
        <v>0</v>
      </c>
      <c r="G42" s="203">
        <v>0.111</v>
      </c>
      <c r="H42" s="203">
        <v>0.111</v>
      </c>
      <c r="I42" s="203">
        <v>0.111</v>
      </c>
      <c r="J42" s="203">
        <v>0.111</v>
      </c>
      <c r="K42" s="203">
        <v>0.111</v>
      </c>
      <c r="L42" s="203">
        <v>0.111</v>
      </c>
      <c r="M42" s="203">
        <v>0.111</v>
      </c>
      <c r="N42" s="203">
        <v>0.111</v>
      </c>
      <c r="O42" s="203">
        <v>0.112</v>
      </c>
      <c r="P42" s="101">
        <f>SUM(D42:O42)</f>
        <v>1</v>
      </c>
      <c r="Q42" s="300" t="s">
        <v>768</v>
      </c>
      <c r="R42" s="301"/>
      <c r="S42" s="301"/>
      <c r="T42" s="301"/>
      <c r="U42" s="301"/>
      <c r="V42" s="301"/>
      <c r="W42" s="301"/>
      <c r="X42" s="301"/>
      <c r="Y42" s="301"/>
      <c r="Z42" s="301"/>
      <c r="AA42" s="301"/>
      <c r="AB42" s="301"/>
      <c r="AC42" s="301"/>
      <c r="AD42" s="302"/>
      <c r="AE42" s="97"/>
    </row>
    <row r="43" spans="1:41" ht="108.75" customHeight="1" x14ac:dyDescent="0.25">
      <c r="A43" s="296"/>
      <c r="B43" s="299"/>
      <c r="C43" s="99" t="s">
        <v>64</v>
      </c>
      <c r="D43" s="212">
        <v>0</v>
      </c>
      <c r="E43" s="212">
        <v>0</v>
      </c>
      <c r="F43" s="212">
        <v>0</v>
      </c>
      <c r="G43" s="212">
        <v>0.111</v>
      </c>
      <c r="H43" s="212">
        <v>0.111</v>
      </c>
      <c r="I43" s="212">
        <v>0.111</v>
      </c>
      <c r="J43" s="212">
        <v>0.111</v>
      </c>
      <c r="K43" s="212"/>
      <c r="L43" s="212"/>
      <c r="M43" s="212"/>
      <c r="N43" s="212"/>
      <c r="O43" s="212"/>
      <c r="P43" s="219">
        <f t="shared" si="0"/>
        <v>0.44400000000000001</v>
      </c>
      <c r="Q43" s="300"/>
      <c r="R43" s="301"/>
      <c r="S43" s="301"/>
      <c r="T43" s="301"/>
      <c r="U43" s="301"/>
      <c r="V43" s="301"/>
      <c r="W43" s="301"/>
      <c r="X43" s="301"/>
      <c r="Y43" s="301"/>
      <c r="Z43" s="301"/>
      <c r="AA43" s="301"/>
      <c r="AB43" s="301"/>
      <c r="AC43" s="301"/>
      <c r="AD43" s="302"/>
      <c r="AE43" s="97"/>
    </row>
    <row r="44" spans="1:41" ht="69.75" customHeight="1" x14ac:dyDescent="0.25">
      <c r="A44" s="286" t="s">
        <v>132</v>
      </c>
      <c r="B44" s="288">
        <v>0.03</v>
      </c>
      <c r="C44" s="102" t="s">
        <v>61</v>
      </c>
      <c r="D44" s="203">
        <v>0</v>
      </c>
      <c r="E44" s="203">
        <v>0</v>
      </c>
      <c r="F44" s="203">
        <v>0</v>
      </c>
      <c r="G44" s="203">
        <v>0.111</v>
      </c>
      <c r="H44" s="203">
        <v>0.111</v>
      </c>
      <c r="I44" s="203">
        <v>0.111</v>
      </c>
      <c r="J44" s="203">
        <v>0.111</v>
      </c>
      <c r="K44" s="203">
        <v>0.111</v>
      </c>
      <c r="L44" s="203">
        <v>0.111</v>
      </c>
      <c r="M44" s="203">
        <v>0.111</v>
      </c>
      <c r="N44" s="203">
        <v>0.111</v>
      </c>
      <c r="O44" s="203">
        <v>0.112</v>
      </c>
      <c r="P44" s="101">
        <f t="shared" si="0"/>
        <v>1</v>
      </c>
      <c r="Q44" s="290" t="s">
        <v>717</v>
      </c>
      <c r="R44" s="291"/>
      <c r="S44" s="291"/>
      <c r="T44" s="291"/>
      <c r="U44" s="291"/>
      <c r="V44" s="291"/>
      <c r="W44" s="291"/>
      <c r="X44" s="291"/>
      <c r="Y44" s="291"/>
      <c r="Z44" s="291"/>
      <c r="AA44" s="291"/>
      <c r="AB44" s="291"/>
      <c r="AC44" s="291"/>
      <c r="AD44" s="292"/>
      <c r="AE44" s="97"/>
    </row>
    <row r="45" spans="1:41" ht="93.6" customHeight="1" thickBot="1" x14ac:dyDescent="0.3">
      <c r="A45" s="559"/>
      <c r="B45" s="289"/>
      <c r="C45" s="91" t="s">
        <v>64</v>
      </c>
      <c r="D45" s="214">
        <v>0</v>
      </c>
      <c r="E45" s="214">
        <v>0</v>
      </c>
      <c r="F45" s="214">
        <v>0</v>
      </c>
      <c r="G45" s="214">
        <v>0.111</v>
      </c>
      <c r="H45" s="214">
        <v>0.111</v>
      </c>
      <c r="I45" s="214">
        <v>0.111</v>
      </c>
      <c r="J45" s="214">
        <v>0.111</v>
      </c>
      <c r="K45" s="214"/>
      <c r="L45" s="214"/>
      <c r="M45" s="214"/>
      <c r="N45" s="214"/>
      <c r="O45" s="214"/>
      <c r="P45" s="220">
        <f t="shared" si="0"/>
        <v>0.44400000000000001</v>
      </c>
      <c r="Q45" s="293"/>
      <c r="R45" s="294"/>
      <c r="S45" s="294"/>
      <c r="T45" s="294"/>
      <c r="U45" s="294"/>
      <c r="V45" s="294"/>
      <c r="W45" s="294"/>
      <c r="X45" s="294"/>
      <c r="Y45" s="294"/>
      <c r="Z45" s="294"/>
      <c r="AA45" s="294"/>
      <c r="AB45" s="294"/>
      <c r="AC45" s="294"/>
      <c r="AD45" s="295"/>
      <c r="AE45" s="97"/>
    </row>
  </sheetData>
  <mergeCells count="82">
    <mergeCell ref="A1:A4"/>
    <mergeCell ref="B1:AA1"/>
    <mergeCell ref="AB1:AD1"/>
    <mergeCell ref="B2:AA2"/>
    <mergeCell ref="AB2:AD2"/>
    <mergeCell ref="B3:AA4"/>
    <mergeCell ref="AB3:AD3"/>
    <mergeCell ref="A11:B13"/>
    <mergeCell ref="C11:AD13"/>
    <mergeCell ref="A7:B9"/>
    <mergeCell ref="C7:C9"/>
    <mergeCell ref="D7:H9"/>
    <mergeCell ref="I7:J9"/>
    <mergeCell ref="K7:L9"/>
    <mergeCell ref="M7:N7"/>
    <mergeCell ref="O7:P7"/>
    <mergeCell ref="M8:N8"/>
    <mergeCell ref="AA15:AD15"/>
    <mergeCell ref="O8:P8"/>
    <mergeCell ref="M9:N9"/>
    <mergeCell ref="O9:P9"/>
    <mergeCell ref="AB4:AD4"/>
    <mergeCell ref="A15:B15"/>
    <mergeCell ref="C15:K15"/>
    <mergeCell ref="L15:Q15"/>
    <mergeCell ref="R15:X15"/>
    <mergeCell ref="Y15:Z15"/>
    <mergeCell ref="A23:B23"/>
    <mergeCell ref="C16:AB16"/>
    <mergeCell ref="A17:B17"/>
    <mergeCell ref="C17:Q17"/>
    <mergeCell ref="R17:V17"/>
    <mergeCell ref="W17:X17"/>
    <mergeCell ref="Y17:AB17"/>
    <mergeCell ref="AC17:AD17"/>
    <mergeCell ref="A19:AD19"/>
    <mergeCell ref="C20:P20"/>
    <mergeCell ref="Q20:AD20"/>
    <mergeCell ref="A22:B22"/>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U33:X33"/>
    <mergeCell ref="Y33:AA33"/>
    <mergeCell ref="AB33:AD33"/>
    <mergeCell ref="A34:A35"/>
    <mergeCell ref="B34:B35"/>
    <mergeCell ref="Q33:T33"/>
    <mergeCell ref="Q34:T35"/>
    <mergeCell ref="A36:A37"/>
    <mergeCell ref="B36:B37"/>
    <mergeCell ref="C36:P36"/>
    <mergeCell ref="Q36:AD36"/>
    <mergeCell ref="Q37:AD37"/>
    <mergeCell ref="U34:X35"/>
    <mergeCell ref="Y34:AA35"/>
    <mergeCell ref="AB34:AD35"/>
    <mergeCell ref="A38:A39"/>
    <mergeCell ref="B38:B39"/>
    <mergeCell ref="Q38:AD39"/>
    <mergeCell ref="A44:A45"/>
    <mergeCell ref="B44:B45"/>
    <mergeCell ref="Q44:AD45"/>
    <mergeCell ref="A40:A41"/>
    <mergeCell ref="B40:B41"/>
    <mergeCell ref="Q40:AD41"/>
    <mergeCell ref="A42:A43"/>
    <mergeCell ref="B42:B43"/>
    <mergeCell ref="Q42:AD43"/>
  </mergeCells>
  <dataValidations count="3">
    <dataValidation type="list" allowBlank="1" showInputMessage="1" showErrorMessage="1" sqref="C7:C9" xr:uid="{00000000-0002-0000-06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600-000001000000}">
      <formula1>2000</formula1>
    </dataValidation>
    <dataValidation type="textLength" operator="lessThanOrEqual" allowBlank="1" showInputMessage="1" showErrorMessage="1" errorTitle="Máximo 2.000 caracteres" error="Máximo 2.000 caracteres" sqref="Q34 U34 Q42:AD45" xr:uid="{00000000-0002-0000-0600-000002000000}">
      <formula1>2000</formula1>
    </dataValidation>
  </dataValidations>
  <pageMargins left="0.25" right="0.25" top="0.75" bottom="0.75" header="0.3" footer="0.3"/>
  <pageSetup scale="21"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pageSetUpPr fitToPage="1"/>
  </sheetPr>
  <dimension ref="A1:AO43"/>
  <sheetViews>
    <sheetView showGridLines="0" topLeftCell="N12" zoomScale="60" zoomScaleNormal="60" workbookViewId="0">
      <selection activeCell="AF26" sqref="AF26"/>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17" width="18.140625" style="50" customWidth="1"/>
    <col min="18" max="18" width="22.85546875" style="50" customWidth="1"/>
    <col min="19" max="27" width="18.140625" style="50" customWidth="1"/>
    <col min="28" max="28" width="22.7109375" style="50" customWidth="1"/>
    <col min="29" max="29" width="19" style="50" customWidth="1"/>
    <col min="30" max="30" width="19.42578125" style="50" customWidth="1"/>
    <col min="31" max="31" width="21" style="50"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392"/>
      <c r="B1" s="395" t="s">
        <v>0</v>
      </c>
      <c r="C1" s="396"/>
      <c r="D1" s="396"/>
      <c r="E1" s="396"/>
      <c r="F1" s="396"/>
      <c r="G1" s="396"/>
      <c r="H1" s="396"/>
      <c r="I1" s="396"/>
      <c r="J1" s="396"/>
      <c r="K1" s="396"/>
      <c r="L1" s="396"/>
      <c r="M1" s="396"/>
      <c r="N1" s="396"/>
      <c r="O1" s="396"/>
      <c r="P1" s="396"/>
      <c r="Q1" s="396"/>
      <c r="R1" s="396"/>
      <c r="S1" s="396"/>
      <c r="T1" s="396"/>
      <c r="U1" s="396"/>
      <c r="V1" s="396"/>
      <c r="W1" s="396"/>
      <c r="X1" s="396"/>
      <c r="Y1" s="396"/>
      <c r="Z1" s="396"/>
      <c r="AA1" s="397"/>
      <c r="AB1" s="398" t="s">
        <v>1</v>
      </c>
      <c r="AC1" s="399"/>
      <c r="AD1" s="400"/>
    </row>
    <row r="2" spans="1:30" ht="30.75" customHeight="1" thickBot="1" x14ac:dyDescent="0.3">
      <c r="A2" s="393"/>
      <c r="B2" s="395" t="s">
        <v>2</v>
      </c>
      <c r="C2" s="396"/>
      <c r="D2" s="396"/>
      <c r="E2" s="396"/>
      <c r="F2" s="396"/>
      <c r="G2" s="396"/>
      <c r="H2" s="396"/>
      <c r="I2" s="396"/>
      <c r="J2" s="396"/>
      <c r="K2" s="396"/>
      <c r="L2" s="396"/>
      <c r="M2" s="396"/>
      <c r="N2" s="396"/>
      <c r="O2" s="396"/>
      <c r="P2" s="396"/>
      <c r="Q2" s="396"/>
      <c r="R2" s="396"/>
      <c r="S2" s="396"/>
      <c r="T2" s="396"/>
      <c r="U2" s="396"/>
      <c r="V2" s="396"/>
      <c r="W2" s="396"/>
      <c r="X2" s="396"/>
      <c r="Y2" s="396"/>
      <c r="Z2" s="396"/>
      <c r="AA2" s="397"/>
      <c r="AB2" s="401" t="s">
        <v>3</v>
      </c>
      <c r="AC2" s="402"/>
      <c r="AD2" s="403"/>
    </row>
    <row r="3" spans="1:30" ht="24" customHeight="1" x14ac:dyDescent="0.25">
      <c r="A3" s="393"/>
      <c r="B3" s="338" t="s">
        <v>4</v>
      </c>
      <c r="C3" s="339"/>
      <c r="D3" s="339"/>
      <c r="E3" s="339"/>
      <c r="F3" s="339"/>
      <c r="G3" s="339"/>
      <c r="H3" s="339"/>
      <c r="I3" s="339"/>
      <c r="J3" s="339"/>
      <c r="K3" s="339"/>
      <c r="L3" s="339"/>
      <c r="M3" s="339"/>
      <c r="N3" s="339"/>
      <c r="O3" s="339"/>
      <c r="P3" s="339"/>
      <c r="Q3" s="339"/>
      <c r="R3" s="339"/>
      <c r="S3" s="339"/>
      <c r="T3" s="339"/>
      <c r="U3" s="339"/>
      <c r="V3" s="339"/>
      <c r="W3" s="339"/>
      <c r="X3" s="339"/>
      <c r="Y3" s="339"/>
      <c r="Z3" s="339"/>
      <c r="AA3" s="340"/>
      <c r="AB3" s="401" t="s">
        <v>5</v>
      </c>
      <c r="AC3" s="402"/>
      <c r="AD3" s="403"/>
    </row>
    <row r="4" spans="1:30" ht="21.95" customHeight="1" thickBot="1" x14ac:dyDescent="0.3">
      <c r="A4" s="394"/>
      <c r="B4" s="408"/>
      <c r="C4" s="409"/>
      <c r="D4" s="409"/>
      <c r="E4" s="409"/>
      <c r="F4" s="409"/>
      <c r="G4" s="409"/>
      <c r="H4" s="409"/>
      <c r="I4" s="409"/>
      <c r="J4" s="409"/>
      <c r="K4" s="409"/>
      <c r="L4" s="409"/>
      <c r="M4" s="409"/>
      <c r="N4" s="409"/>
      <c r="O4" s="409"/>
      <c r="P4" s="409"/>
      <c r="Q4" s="409"/>
      <c r="R4" s="409"/>
      <c r="S4" s="409"/>
      <c r="T4" s="409"/>
      <c r="U4" s="409"/>
      <c r="V4" s="409"/>
      <c r="W4" s="409"/>
      <c r="X4" s="409"/>
      <c r="Y4" s="409"/>
      <c r="Z4" s="409"/>
      <c r="AA4" s="410"/>
      <c r="AB4" s="411" t="s">
        <v>6</v>
      </c>
      <c r="AC4" s="412"/>
      <c r="AD4" s="413"/>
    </row>
    <row r="5" spans="1:30" ht="9" customHeight="1" thickBot="1" x14ac:dyDescent="0.3">
      <c r="A5" s="51"/>
      <c r="B5" s="200"/>
      <c r="C5" s="20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362" t="s">
        <v>7</v>
      </c>
      <c r="B7" s="363"/>
      <c r="C7" s="368" t="s">
        <v>35</v>
      </c>
      <c r="D7" s="362" t="s">
        <v>9</v>
      </c>
      <c r="E7" s="414"/>
      <c r="F7" s="414"/>
      <c r="G7" s="414"/>
      <c r="H7" s="363"/>
      <c r="I7" s="417">
        <v>45146</v>
      </c>
      <c r="J7" s="418"/>
      <c r="K7" s="362" t="s">
        <v>10</v>
      </c>
      <c r="L7" s="363"/>
      <c r="M7" s="432" t="s">
        <v>11</v>
      </c>
      <c r="N7" s="433"/>
      <c r="O7" s="423"/>
      <c r="P7" s="424"/>
      <c r="Q7" s="54"/>
      <c r="R7" s="54"/>
      <c r="S7" s="54"/>
      <c r="T7" s="54"/>
      <c r="U7" s="54"/>
      <c r="V7" s="54"/>
      <c r="W7" s="54"/>
      <c r="X7" s="54"/>
      <c r="Y7" s="54"/>
      <c r="Z7" s="55"/>
      <c r="AA7" s="54"/>
      <c r="AB7" s="54"/>
      <c r="AC7" s="60"/>
      <c r="AD7" s="61"/>
    </row>
    <row r="8" spans="1:30" x14ac:dyDescent="0.25">
      <c r="A8" s="364"/>
      <c r="B8" s="365"/>
      <c r="C8" s="369"/>
      <c r="D8" s="364"/>
      <c r="E8" s="415"/>
      <c r="F8" s="415"/>
      <c r="G8" s="415"/>
      <c r="H8" s="365"/>
      <c r="I8" s="419"/>
      <c r="J8" s="420"/>
      <c r="K8" s="364"/>
      <c r="L8" s="365"/>
      <c r="M8" s="425" t="s">
        <v>12</v>
      </c>
      <c r="N8" s="426"/>
      <c r="O8" s="356"/>
      <c r="P8" s="357"/>
      <c r="Q8" s="54"/>
      <c r="R8" s="54"/>
      <c r="S8" s="54"/>
      <c r="T8" s="54"/>
      <c r="U8" s="54"/>
      <c r="V8" s="54"/>
      <c r="W8" s="54"/>
      <c r="X8" s="54"/>
      <c r="Y8" s="54"/>
      <c r="Z8" s="55"/>
      <c r="AA8" s="54"/>
      <c r="AB8" s="54"/>
      <c r="AC8" s="60"/>
      <c r="AD8" s="61"/>
    </row>
    <row r="9" spans="1:30" ht="15.75" thickBot="1" x14ac:dyDescent="0.3">
      <c r="A9" s="366"/>
      <c r="B9" s="367"/>
      <c r="C9" s="370"/>
      <c r="D9" s="366"/>
      <c r="E9" s="416"/>
      <c r="F9" s="416"/>
      <c r="G9" s="416"/>
      <c r="H9" s="367"/>
      <c r="I9" s="421"/>
      <c r="J9" s="422"/>
      <c r="K9" s="366"/>
      <c r="L9" s="367"/>
      <c r="M9" s="358" t="s">
        <v>13</v>
      </c>
      <c r="N9" s="359"/>
      <c r="O9" s="360" t="s">
        <v>14</v>
      </c>
      <c r="P9" s="361"/>
      <c r="Q9" s="54"/>
      <c r="R9" s="54"/>
      <c r="S9" s="54"/>
      <c r="T9" s="54"/>
      <c r="U9" s="54"/>
      <c r="V9" s="54"/>
      <c r="W9" s="54"/>
      <c r="X9" s="54"/>
      <c r="Y9" s="54"/>
      <c r="Z9" s="55"/>
      <c r="AA9" s="54"/>
      <c r="AB9" s="54"/>
      <c r="AC9" s="60"/>
      <c r="AD9" s="61"/>
    </row>
    <row r="10" spans="1:30"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25">
      <c r="A11" s="362" t="s">
        <v>15</v>
      </c>
      <c r="B11" s="363"/>
      <c r="C11" s="371" t="s">
        <v>16</v>
      </c>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c r="AB11" s="372"/>
      <c r="AC11" s="372"/>
      <c r="AD11" s="373"/>
    </row>
    <row r="12" spans="1:30" ht="15" customHeight="1" x14ac:dyDescent="0.25">
      <c r="A12" s="364"/>
      <c r="B12" s="365"/>
      <c r="C12" s="374"/>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376"/>
    </row>
    <row r="13" spans="1:30" ht="15" customHeight="1" thickBot="1" x14ac:dyDescent="0.3">
      <c r="A13" s="366"/>
      <c r="B13" s="367"/>
      <c r="C13" s="377"/>
      <c r="D13" s="378"/>
      <c r="E13" s="378"/>
      <c r="F13" s="378"/>
      <c r="G13" s="378"/>
      <c r="H13" s="378"/>
      <c r="I13" s="378"/>
      <c r="J13" s="378"/>
      <c r="K13" s="378"/>
      <c r="L13" s="378"/>
      <c r="M13" s="378"/>
      <c r="N13" s="378"/>
      <c r="O13" s="378"/>
      <c r="P13" s="378"/>
      <c r="Q13" s="378"/>
      <c r="R13" s="378"/>
      <c r="S13" s="378"/>
      <c r="T13" s="378"/>
      <c r="U13" s="378"/>
      <c r="V13" s="378"/>
      <c r="W13" s="378"/>
      <c r="X13" s="378"/>
      <c r="Y13" s="378"/>
      <c r="Z13" s="378"/>
      <c r="AA13" s="378"/>
      <c r="AB13" s="378"/>
      <c r="AC13" s="378"/>
      <c r="AD13" s="379"/>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41" t="s">
        <v>17</v>
      </c>
      <c r="B15" s="342"/>
      <c r="C15" s="380" t="s">
        <v>18</v>
      </c>
      <c r="D15" s="381"/>
      <c r="E15" s="381"/>
      <c r="F15" s="381"/>
      <c r="G15" s="381"/>
      <c r="H15" s="381"/>
      <c r="I15" s="381"/>
      <c r="J15" s="381"/>
      <c r="K15" s="382"/>
      <c r="L15" s="348" t="s">
        <v>19</v>
      </c>
      <c r="M15" s="349"/>
      <c r="N15" s="349"/>
      <c r="O15" s="349"/>
      <c r="P15" s="349"/>
      <c r="Q15" s="350"/>
      <c r="R15" s="383" t="s">
        <v>20</v>
      </c>
      <c r="S15" s="384"/>
      <c r="T15" s="384"/>
      <c r="U15" s="384"/>
      <c r="V15" s="384"/>
      <c r="W15" s="384"/>
      <c r="X15" s="385"/>
      <c r="Y15" s="348" t="s">
        <v>21</v>
      </c>
      <c r="Z15" s="350"/>
      <c r="AA15" s="429" t="s">
        <v>22</v>
      </c>
      <c r="AB15" s="430"/>
      <c r="AC15" s="430"/>
      <c r="AD15" s="431"/>
    </row>
    <row r="16" spans="1:30" ht="9" customHeight="1" thickBot="1" x14ac:dyDescent="0.3">
      <c r="A16" s="59"/>
      <c r="B16" s="54"/>
      <c r="C16" s="303"/>
      <c r="D16" s="303"/>
      <c r="E16" s="303"/>
      <c r="F16" s="303"/>
      <c r="G16" s="303"/>
      <c r="H16" s="303"/>
      <c r="I16" s="303"/>
      <c r="J16" s="303"/>
      <c r="K16" s="303"/>
      <c r="L16" s="303"/>
      <c r="M16" s="303"/>
      <c r="N16" s="303"/>
      <c r="O16" s="303"/>
      <c r="P16" s="303"/>
      <c r="Q16" s="303"/>
      <c r="R16" s="303"/>
      <c r="S16" s="303"/>
      <c r="T16" s="303"/>
      <c r="U16" s="303"/>
      <c r="V16" s="303"/>
      <c r="W16" s="303"/>
      <c r="X16" s="303"/>
      <c r="Y16" s="303"/>
      <c r="Z16" s="303"/>
      <c r="AA16" s="303"/>
      <c r="AB16" s="303"/>
      <c r="AC16" s="73"/>
      <c r="AD16" s="74"/>
    </row>
    <row r="17" spans="1:41" s="76" customFormat="1" ht="37.5" customHeight="1" thickBot="1" x14ac:dyDescent="0.3">
      <c r="A17" s="341" t="s">
        <v>23</v>
      </c>
      <c r="B17" s="342"/>
      <c r="C17" s="343" t="s">
        <v>133</v>
      </c>
      <c r="D17" s="344"/>
      <c r="E17" s="344"/>
      <c r="F17" s="344"/>
      <c r="G17" s="344"/>
      <c r="H17" s="344"/>
      <c r="I17" s="344"/>
      <c r="J17" s="344"/>
      <c r="K17" s="344"/>
      <c r="L17" s="344"/>
      <c r="M17" s="344"/>
      <c r="N17" s="344"/>
      <c r="O17" s="344"/>
      <c r="P17" s="344"/>
      <c r="Q17" s="345"/>
      <c r="R17" s="348" t="s">
        <v>25</v>
      </c>
      <c r="S17" s="349"/>
      <c r="T17" s="349"/>
      <c r="U17" s="349"/>
      <c r="V17" s="350"/>
      <c r="W17" s="354">
        <v>20</v>
      </c>
      <c r="X17" s="355"/>
      <c r="Y17" s="349" t="s">
        <v>26</v>
      </c>
      <c r="Z17" s="349"/>
      <c r="AA17" s="349"/>
      <c r="AB17" s="350"/>
      <c r="AC17" s="346">
        <v>0.1</v>
      </c>
      <c r="AD17" s="347"/>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48" t="s">
        <v>27</v>
      </c>
      <c r="B19" s="349"/>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50"/>
      <c r="AE19" s="83"/>
      <c r="AF19" s="83"/>
    </row>
    <row r="20" spans="1:41" ht="32.1" customHeight="1" thickBot="1" x14ac:dyDescent="0.3">
      <c r="A20" s="82"/>
      <c r="B20" s="60"/>
      <c r="C20" s="351" t="s">
        <v>28</v>
      </c>
      <c r="D20" s="352"/>
      <c r="E20" s="352"/>
      <c r="F20" s="352"/>
      <c r="G20" s="352"/>
      <c r="H20" s="352"/>
      <c r="I20" s="352"/>
      <c r="J20" s="352"/>
      <c r="K20" s="352"/>
      <c r="L20" s="352"/>
      <c r="M20" s="352"/>
      <c r="N20" s="352"/>
      <c r="O20" s="352"/>
      <c r="P20" s="353"/>
      <c r="Q20" s="434" t="s">
        <v>29</v>
      </c>
      <c r="R20" s="435"/>
      <c r="S20" s="435"/>
      <c r="T20" s="435"/>
      <c r="U20" s="435"/>
      <c r="V20" s="435"/>
      <c r="W20" s="435"/>
      <c r="X20" s="435"/>
      <c r="Y20" s="435"/>
      <c r="Z20" s="435"/>
      <c r="AA20" s="435"/>
      <c r="AB20" s="435"/>
      <c r="AC20" s="435"/>
      <c r="AD20" s="436"/>
      <c r="AE20" s="83"/>
      <c r="AF20" s="83"/>
    </row>
    <row r="21" spans="1:41" ht="32.1" customHeight="1" thickBot="1" x14ac:dyDescent="0.3">
      <c r="A21" s="59"/>
      <c r="B21" s="54"/>
      <c r="C21" s="158" t="s">
        <v>30</v>
      </c>
      <c r="D21" s="159" t="s">
        <v>31</v>
      </c>
      <c r="E21" s="159" t="s">
        <v>32</v>
      </c>
      <c r="F21" s="159" t="s">
        <v>33</v>
      </c>
      <c r="G21" s="159" t="s">
        <v>8</v>
      </c>
      <c r="H21" s="159" t="s">
        <v>34</v>
      </c>
      <c r="I21" s="159" t="s">
        <v>35</v>
      </c>
      <c r="J21" s="159" t="s">
        <v>36</v>
      </c>
      <c r="K21" s="159" t="s">
        <v>37</v>
      </c>
      <c r="L21" s="159" t="s">
        <v>38</v>
      </c>
      <c r="M21" s="159" t="s">
        <v>39</v>
      </c>
      <c r="N21" s="159" t="s">
        <v>40</v>
      </c>
      <c r="O21" s="159" t="s">
        <v>41</v>
      </c>
      <c r="P21" s="160" t="s">
        <v>42</v>
      </c>
      <c r="Q21" s="158" t="s">
        <v>30</v>
      </c>
      <c r="R21" s="159" t="s">
        <v>31</v>
      </c>
      <c r="S21" s="159" t="s">
        <v>32</v>
      </c>
      <c r="T21" s="159" t="s">
        <v>33</v>
      </c>
      <c r="U21" s="159" t="s">
        <v>8</v>
      </c>
      <c r="V21" s="159" t="s">
        <v>34</v>
      </c>
      <c r="W21" s="159" t="s">
        <v>35</v>
      </c>
      <c r="X21" s="159" t="s">
        <v>36</v>
      </c>
      <c r="Y21" s="159" t="s">
        <v>37</v>
      </c>
      <c r="Z21" s="159" t="s">
        <v>38</v>
      </c>
      <c r="AA21" s="159" t="s">
        <v>39</v>
      </c>
      <c r="AB21" s="159" t="s">
        <v>40</v>
      </c>
      <c r="AC21" s="159" t="s">
        <v>41</v>
      </c>
      <c r="AD21" s="160" t="s">
        <v>42</v>
      </c>
      <c r="AE21" s="3"/>
      <c r="AF21" s="3"/>
    </row>
    <row r="22" spans="1:41" ht="32.1" customHeight="1" x14ac:dyDescent="0.25">
      <c r="A22" s="304" t="s">
        <v>43</v>
      </c>
      <c r="B22" s="309"/>
      <c r="C22" s="179">
        <v>4834168</v>
      </c>
      <c r="D22" s="178"/>
      <c r="E22" s="235">
        <v>-3867334</v>
      </c>
      <c r="F22" s="237">
        <v>-966834</v>
      </c>
      <c r="G22" s="235"/>
      <c r="H22" s="178"/>
      <c r="I22" s="178"/>
      <c r="J22" s="178"/>
      <c r="K22" s="178"/>
      <c r="L22" s="178"/>
      <c r="M22" s="178"/>
      <c r="N22" s="178"/>
      <c r="O22" s="235">
        <f>SUM(C22:N22)</f>
        <v>0</v>
      </c>
      <c r="P22" s="180"/>
      <c r="Q22" s="179">
        <v>78844000</v>
      </c>
      <c r="R22" s="178">
        <v>1276220000</v>
      </c>
      <c r="S22" s="178"/>
      <c r="T22" s="178"/>
      <c r="U22" s="178">
        <v>-26421000</v>
      </c>
      <c r="V22" s="178"/>
      <c r="W22" s="178"/>
      <c r="X22" s="178"/>
      <c r="Y22" s="178"/>
      <c r="Z22" s="178"/>
      <c r="AA22" s="178"/>
      <c r="AB22" s="178"/>
      <c r="AC22" s="178">
        <f>SUM(Q22:AB22)</f>
        <v>1328643000</v>
      </c>
      <c r="AD22" s="184"/>
      <c r="AE22" s="3"/>
      <c r="AF22" s="3"/>
    </row>
    <row r="23" spans="1:41" ht="32.1" customHeight="1" x14ac:dyDescent="0.25">
      <c r="A23" s="305" t="s">
        <v>44</v>
      </c>
      <c r="B23" s="312"/>
      <c r="C23" s="175">
        <f>+C22</f>
        <v>4834168</v>
      </c>
      <c r="D23" s="174"/>
      <c r="E23" s="237">
        <v>-3867334</v>
      </c>
      <c r="F23" s="237">
        <v>-966834</v>
      </c>
      <c r="G23" s="237"/>
      <c r="H23" s="174"/>
      <c r="I23" s="174"/>
      <c r="J23" s="174"/>
      <c r="K23" s="174"/>
      <c r="L23" s="174"/>
      <c r="M23" s="174"/>
      <c r="N23" s="174"/>
      <c r="O23" s="174">
        <f>SUM(C23:N23)</f>
        <v>0</v>
      </c>
      <c r="P23" s="182" t="e">
        <f>+O23/O22</f>
        <v>#DIV/0!</v>
      </c>
      <c r="Q23" s="175">
        <v>397899000</v>
      </c>
      <c r="R23" s="174">
        <v>893354000</v>
      </c>
      <c r="S23" s="174">
        <v>-2056800</v>
      </c>
      <c r="T23" s="174">
        <v>39446800</v>
      </c>
      <c r="U23" s="174">
        <v>0</v>
      </c>
      <c r="V23" s="174">
        <v>-4060700</v>
      </c>
      <c r="W23" s="174"/>
      <c r="X23" s="174"/>
      <c r="Y23" s="174"/>
      <c r="Z23" s="174"/>
      <c r="AA23" s="174"/>
      <c r="AB23" s="174"/>
      <c r="AC23" s="174">
        <f>SUM(Q23:AB23)</f>
        <v>1324582300</v>
      </c>
      <c r="AD23" s="182">
        <f>+AC23/AC22</f>
        <v>0.99694372378434237</v>
      </c>
      <c r="AE23" s="250"/>
      <c r="AF23" s="3"/>
    </row>
    <row r="24" spans="1:41" ht="32.1" customHeight="1" x14ac:dyDescent="0.25">
      <c r="A24" s="305" t="s">
        <v>45</v>
      </c>
      <c r="B24" s="312"/>
      <c r="C24" s="175"/>
      <c r="D24" s="174"/>
      <c r="E24" s="237">
        <v>-3867334</v>
      </c>
      <c r="F24" s="237">
        <v>-966834</v>
      </c>
      <c r="G24" s="237"/>
      <c r="H24" s="174"/>
      <c r="I24" s="174"/>
      <c r="J24" s="174"/>
      <c r="K24" s="174">
        <v>4834168</v>
      </c>
      <c r="L24" s="174"/>
      <c r="M24" s="174"/>
      <c r="N24" s="174"/>
      <c r="O24" s="237">
        <f>SUM(C24:N24)</f>
        <v>0</v>
      </c>
      <c r="P24" s="180"/>
      <c r="Q24" s="175"/>
      <c r="R24" s="174">
        <v>3428000</v>
      </c>
      <c r="S24" s="174">
        <v>122876000</v>
      </c>
      <c r="T24" s="174">
        <v>122876000</v>
      </c>
      <c r="U24" s="174">
        <v>122876000</v>
      </c>
      <c r="V24" s="174">
        <v>122876000</v>
      </c>
      <c r="W24" s="174">
        <v>122876000</v>
      </c>
      <c r="X24" s="174">
        <v>122876000</v>
      </c>
      <c r="Y24" s="174">
        <v>122876000</v>
      </c>
      <c r="Z24" s="174">
        <v>122876000</v>
      </c>
      <c r="AA24" s="174">
        <v>122876000</v>
      </c>
      <c r="AB24" s="174">
        <v>219331000</v>
      </c>
      <c r="AC24" s="174">
        <f>SUM(Q24:AB24)</f>
        <v>1328643000</v>
      </c>
      <c r="AD24" s="182"/>
      <c r="AE24" s="3"/>
      <c r="AF24" s="3"/>
    </row>
    <row r="25" spans="1:41" ht="32.1" customHeight="1" thickBot="1" x14ac:dyDescent="0.3">
      <c r="A25" s="427" t="s">
        <v>46</v>
      </c>
      <c r="B25" s="428"/>
      <c r="C25" s="176">
        <v>0</v>
      </c>
      <c r="D25" s="177">
        <v>0</v>
      </c>
      <c r="E25" s="238">
        <v>0</v>
      </c>
      <c r="F25" s="238">
        <v>0</v>
      </c>
      <c r="G25" s="238"/>
      <c r="H25" s="177"/>
      <c r="I25" s="177"/>
      <c r="J25" s="177"/>
      <c r="K25" s="177"/>
      <c r="L25" s="177"/>
      <c r="M25" s="177"/>
      <c r="N25" s="177"/>
      <c r="O25" s="177">
        <f>SUM(C25:N25)</f>
        <v>0</v>
      </c>
      <c r="P25" s="181" t="e">
        <f>+O25/O24</f>
        <v>#DIV/0!</v>
      </c>
      <c r="Q25" s="176">
        <v>0</v>
      </c>
      <c r="R25" s="177">
        <v>1757934</v>
      </c>
      <c r="S25" s="177">
        <v>102379133</v>
      </c>
      <c r="T25" s="177">
        <v>117075000</v>
      </c>
      <c r="U25" s="177">
        <v>120748967</v>
      </c>
      <c r="V25" s="177">
        <v>122876000</v>
      </c>
      <c r="W25" s="177">
        <v>115721433</v>
      </c>
      <c r="X25" s="177"/>
      <c r="Y25" s="177"/>
      <c r="Z25" s="177"/>
      <c r="AA25" s="177"/>
      <c r="AB25" s="177"/>
      <c r="AC25" s="177">
        <f>SUM(Q25:AB25)</f>
        <v>580558467</v>
      </c>
      <c r="AD25" s="183">
        <f>+AC25/AC24</f>
        <v>0.43695595205032506</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3.950000000000003" customHeight="1" x14ac:dyDescent="0.25">
      <c r="A27" s="404" t="s">
        <v>47</v>
      </c>
      <c r="B27" s="405"/>
      <c r="C27" s="406"/>
      <c r="D27" s="406"/>
      <c r="E27" s="406"/>
      <c r="F27" s="406"/>
      <c r="G27" s="406"/>
      <c r="H27" s="406"/>
      <c r="I27" s="406"/>
      <c r="J27" s="406"/>
      <c r="K27" s="406"/>
      <c r="L27" s="406"/>
      <c r="M27" s="406"/>
      <c r="N27" s="406"/>
      <c r="O27" s="406"/>
      <c r="P27" s="406"/>
      <c r="Q27" s="406"/>
      <c r="R27" s="406"/>
      <c r="S27" s="406"/>
      <c r="T27" s="406"/>
      <c r="U27" s="406"/>
      <c r="V27" s="406"/>
      <c r="W27" s="406"/>
      <c r="X27" s="406"/>
      <c r="Y27" s="406"/>
      <c r="Z27" s="406"/>
      <c r="AA27" s="406"/>
      <c r="AB27" s="406"/>
      <c r="AC27" s="406"/>
      <c r="AD27" s="407"/>
    </row>
    <row r="28" spans="1:41" ht="15" customHeight="1" x14ac:dyDescent="0.25">
      <c r="A28" s="386" t="s">
        <v>48</v>
      </c>
      <c r="B28" s="388" t="s">
        <v>49</v>
      </c>
      <c r="C28" s="389"/>
      <c r="D28" s="312" t="s">
        <v>50</v>
      </c>
      <c r="E28" s="313"/>
      <c r="F28" s="313"/>
      <c r="G28" s="313"/>
      <c r="H28" s="313"/>
      <c r="I28" s="313"/>
      <c r="J28" s="313"/>
      <c r="K28" s="313"/>
      <c r="L28" s="313"/>
      <c r="M28" s="313"/>
      <c r="N28" s="313"/>
      <c r="O28" s="315"/>
      <c r="P28" s="335" t="s">
        <v>41</v>
      </c>
      <c r="Q28" s="335" t="s">
        <v>51</v>
      </c>
      <c r="R28" s="335"/>
      <c r="S28" s="335"/>
      <c r="T28" s="335"/>
      <c r="U28" s="335"/>
      <c r="V28" s="335"/>
      <c r="W28" s="335"/>
      <c r="X28" s="335"/>
      <c r="Y28" s="335"/>
      <c r="Z28" s="335"/>
      <c r="AA28" s="335"/>
      <c r="AB28" s="335"/>
      <c r="AC28" s="335"/>
      <c r="AD28" s="337"/>
    </row>
    <row r="29" spans="1:41" ht="27" customHeight="1" x14ac:dyDescent="0.25">
      <c r="A29" s="387"/>
      <c r="B29" s="390"/>
      <c r="C29" s="391"/>
      <c r="D29" s="88" t="s">
        <v>30</v>
      </c>
      <c r="E29" s="88" t="s">
        <v>31</v>
      </c>
      <c r="F29" s="88" t="s">
        <v>32</v>
      </c>
      <c r="G29" s="88" t="s">
        <v>33</v>
      </c>
      <c r="H29" s="88" t="s">
        <v>8</v>
      </c>
      <c r="I29" s="88" t="s">
        <v>34</v>
      </c>
      <c r="J29" s="88" t="s">
        <v>35</v>
      </c>
      <c r="K29" s="88" t="s">
        <v>36</v>
      </c>
      <c r="L29" s="88" t="s">
        <v>37</v>
      </c>
      <c r="M29" s="88" t="s">
        <v>38</v>
      </c>
      <c r="N29" s="88" t="s">
        <v>39</v>
      </c>
      <c r="O29" s="88" t="s">
        <v>40</v>
      </c>
      <c r="P29" s="315"/>
      <c r="Q29" s="335"/>
      <c r="R29" s="335"/>
      <c r="S29" s="335"/>
      <c r="T29" s="335"/>
      <c r="U29" s="335"/>
      <c r="V29" s="335"/>
      <c r="W29" s="335"/>
      <c r="X29" s="335"/>
      <c r="Y29" s="335"/>
      <c r="Z29" s="335"/>
      <c r="AA29" s="335"/>
      <c r="AB29" s="335"/>
      <c r="AC29" s="335"/>
      <c r="AD29" s="337"/>
    </row>
    <row r="30" spans="1:41" ht="42" customHeight="1" thickBot="1" x14ac:dyDescent="0.3">
      <c r="A30" s="85" t="s">
        <v>133</v>
      </c>
      <c r="B30" s="331"/>
      <c r="C30" s="332"/>
      <c r="D30" s="89"/>
      <c r="E30" s="89"/>
      <c r="F30" s="89"/>
      <c r="G30" s="89"/>
      <c r="H30" s="89"/>
      <c r="I30" s="89"/>
      <c r="J30" s="89"/>
      <c r="K30" s="89"/>
      <c r="L30" s="89"/>
      <c r="M30" s="89"/>
      <c r="N30" s="89"/>
      <c r="O30" s="89"/>
      <c r="P30" s="86">
        <f>SUM(D30:O30)</f>
        <v>0</v>
      </c>
      <c r="Q30" s="333"/>
      <c r="R30" s="333"/>
      <c r="S30" s="333"/>
      <c r="T30" s="333"/>
      <c r="U30" s="333"/>
      <c r="V30" s="333"/>
      <c r="W30" s="333"/>
      <c r="X30" s="333"/>
      <c r="Y30" s="333"/>
      <c r="Z30" s="333"/>
      <c r="AA30" s="333"/>
      <c r="AB30" s="333"/>
      <c r="AC30" s="333"/>
      <c r="AD30" s="334"/>
    </row>
    <row r="31" spans="1:41" ht="45" customHeight="1" x14ac:dyDescent="0.25">
      <c r="A31" s="338" t="s">
        <v>52</v>
      </c>
      <c r="B31" s="339"/>
      <c r="C31" s="339"/>
      <c r="D31" s="339"/>
      <c r="E31" s="339"/>
      <c r="F31" s="339"/>
      <c r="G31" s="339"/>
      <c r="H31" s="339"/>
      <c r="I31" s="339"/>
      <c r="J31" s="339"/>
      <c r="K31" s="339"/>
      <c r="L31" s="339"/>
      <c r="M31" s="339"/>
      <c r="N31" s="339"/>
      <c r="O31" s="339"/>
      <c r="P31" s="339"/>
      <c r="Q31" s="339"/>
      <c r="R31" s="339"/>
      <c r="S31" s="339"/>
      <c r="T31" s="339"/>
      <c r="U31" s="339"/>
      <c r="V31" s="339"/>
      <c r="W31" s="339"/>
      <c r="X31" s="339"/>
      <c r="Y31" s="339"/>
      <c r="Z31" s="339"/>
      <c r="AA31" s="339"/>
      <c r="AB31" s="339"/>
      <c r="AC31" s="339"/>
      <c r="AD31" s="340"/>
    </row>
    <row r="32" spans="1:41" ht="23.1" customHeight="1" x14ac:dyDescent="0.25">
      <c r="A32" s="305" t="s">
        <v>53</v>
      </c>
      <c r="B32" s="335" t="s">
        <v>54</v>
      </c>
      <c r="C32" s="335" t="s">
        <v>49</v>
      </c>
      <c r="D32" s="335" t="s">
        <v>55</v>
      </c>
      <c r="E32" s="335"/>
      <c r="F32" s="335"/>
      <c r="G32" s="335"/>
      <c r="H32" s="335"/>
      <c r="I32" s="335"/>
      <c r="J32" s="335"/>
      <c r="K32" s="335"/>
      <c r="L32" s="335"/>
      <c r="M32" s="335"/>
      <c r="N32" s="335"/>
      <c r="O32" s="335"/>
      <c r="P32" s="335"/>
      <c r="Q32" s="335" t="s">
        <v>56</v>
      </c>
      <c r="R32" s="335"/>
      <c r="S32" s="335"/>
      <c r="T32" s="335"/>
      <c r="U32" s="335"/>
      <c r="V32" s="335"/>
      <c r="W32" s="335"/>
      <c r="X32" s="335"/>
      <c r="Y32" s="335"/>
      <c r="Z32" s="335"/>
      <c r="AA32" s="335"/>
      <c r="AB32" s="335"/>
      <c r="AC32" s="335"/>
      <c r="AD32" s="337"/>
      <c r="AG32" s="87"/>
      <c r="AH32" s="87"/>
      <c r="AI32" s="87"/>
      <c r="AJ32" s="87"/>
      <c r="AK32" s="87"/>
      <c r="AL32" s="87"/>
      <c r="AM32" s="87"/>
      <c r="AN32" s="87"/>
      <c r="AO32" s="87"/>
    </row>
    <row r="33" spans="1:41" ht="27" customHeight="1" x14ac:dyDescent="0.25">
      <c r="A33" s="305"/>
      <c r="B33" s="335"/>
      <c r="C33" s="336"/>
      <c r="D33" s="88" t="s">
        <v>30</v>
      </c>
      <c r="E33" s="88" t="s">
        <v>31</v>
      </c>
      <c r="F33" s="88" t="s">
        <v>32</v>
      </c>
      <c r="G33" s="88" t="s">
        <v>33</v>
      </c>
      <c r="H33" s="88" t="s">
        <v>8</v>
      </c>
      <c r="I33" s="88" t="s">
        <v>34</v>
      </c>
      <c r="J33" s="88" t="s">
        <v>35</v>
      </c>
      <c r="K33" s="88" t="s">
        <v>36</v>
      </c>
      <c r="L33" s="88" t="s">
        <v>37</v>
      </c>
      <c r="M33" s="88" t="s">
        <v>38</v>
      </c>
      <c r="N33" s="88" t="s">
        <v>39</v>
      </c>
      <c r="O33" s="88" t="s">
        <v>40</v>
      </c>
      <c r="P33" s="88" t="s">
        <v>41</v>
      </c>
      <c r="Q33" s="312" t="s">
        <v>57</v>
      </c>
      <c r="R33" s="313"/>
      <c r="S33" s="313"/>
      <c r="T33" s="315"/>
      <c r="U33" s="312" t="s">
        <v>58</v>
      </c>
      <c r="V33" s="313"/>
      <c r="W33" s="313"/>
      <c r="X33" s="315"/>
      <c r="Y33" s="312" t="s">
        <v>59</v>
      </c>
      <c r="Z33" s="313"/>
      <c r="AA33" s="315"/>
      <c r="AB33" s="312" t="s">
        <v>60</v>
      </c>
      <c r="AC33" s="313"/>
      <c r="AD33" s="314"/>
      <c r="AG33" s="87"/>
      <c r="AH33" s="87"/>
      <c r="AI33" s="87"/>
      <c r="AJ33" s="87"/>
      <c r="AK33" s="87"/>
      <c r="AL33" s="87"/>
      <c r="AM33" s="87"/>
      <c r="AN33" s="87"/>
      <c r="AO33" s="87"/>
    </row>
    <row r="34" spans="1:41" ht="159" customHeight="1" x14ac:dyDescent="0.25">
      <c r="A34" s="316" t="s">
        <v>133</v>
      </c>
      <c r="B34" s="318">
        <v>0.1</v>
      </c>
      <c r="C34" s="90" t="s">
        <v>61</v>
      </c>
      <c r="D34" s="89">
        <v>20</v>
      </c>
      <c r="E34" s="89">
        <v>20</v>
      </c>
      <c r="F34" s="89">
        <v>20</v>
      </c>
      <c r="G34" s="89">
        <v>20</v>
      </c>
      <c r="H34" s="89">
        <v>20</v>
      </c>
      <c r="I34" s="89">
        <v>20</v>
      </c>
      <c r="J34" s="89">
        <v>20</v>
      </c>
      <c r="K34" s="89">
        <v>20</v>
      </c>
      <c r="L34" s="89">
        <v>20</v>
      </c>
      <c r="M34" s="89">
        <v>20</v>
      </c>
      <c r="N34" s="89">
        <v>20</v>
      </c>
      <c r="O34" s="89">
        <v>20</v>
      </c>
      <c r="P34" s="202">
        <v>20</v>
      </c>
      <c r="Q34" s="533" t="s">
        <v>730</v>
      </c>
      <c r="R34" s="534"/>
      <c r="S34" s="534"/>
      <c r="T34" s="535"/>
      <c r="U34" s="533" t="s">
        <v>731</v>
      </c>
      <c r="V34" s="534"/>
      <c r="W34" s="534"/>
      <c r="X34" s="535"/>
      <c r="Y34" s="533" t="s">
        <v>748</v>
      </c>
      <c r="Z34" s="534"/>
      <c r="AA34" s="535"/>
      <c r="AB34" s="527" t="s">
        <v>134</v>
      </c>
      <c r="AC34" s="528"/>
      <c r="AD34" s="536"/>
      <c r="AG34" s="87"/>
      <c r="AH34" s="87"/>
      <c r="AI34" s="87"/>
      <c r="AJ34" s="87"/>
      <c r="AK34" s="87"/>
      <c r="AL34" s="87"/>
      <c r="AM34" s="87"/>
      <c r="AN34" s="87"/>
      <c r="AO34" s="87"/>
    </row>
    <row r="35" spans="1:41" ht="159" customHeight="1" thickBot="1" x14ac:dyDescent="0.3">
      <c r="A35" s="317"/>
      <c r="B35" s="319"/>
      <c r="C35" s="91" t="s">
        <v>64</v>
      </c>
      <c r="D35" s="216">
        <v>20</v>
      </c>
      <c r="E35" s="216">
        <v>20</v>
      </c>
      <c r="F35" s="216">
        <v>20</v>
      </c>
      <c r="G35" s="216">
        <v>20</v>
      </c>
      <c r="H35" s="216">
        <v>20</v>
      </c>
      <c r="I35" s="216">
        <v>20</v>
      </c>
      <c r="J35" s="216">
        <v>20</v>
      </c>
      <c r="K35" s="216"/>
      <c r="L35" s="216"/>
      <c r="M35" s="216"/>
      <c r="N35" s="216"/>
      <c r="O35" s="216"/>
      <c r="P35" s="217">
        <v>20</v>
      </c>
      <c r="Q35" s="530"/>
      <c r="R35" s="531"/>
      <c r="S35" s="531"/>
      <c r="T35" s="532"/>
      <c r="U35" s="530"/>
      <c r="V35" s="531"/>
      <c r="W35" s="531"/>
      <c r="X35" s="532"/>
      <c r="Y35" s="530"/>
      <c r="Z35" s="531"/>
      <c r="AA35" s="532"/>
      <c r="AB35" s="530"/>
      <c r="AC35" s="531"/>
      <c r="AD35" s="537"/>
      <c r="AE35" s="49"/>
      <c r="AG35" s="87"/>
      <c r="AH35" s="87"/>
      <c r="AI35" s="87"/>
      <c r="AJ35" s="87"/>
      <c r="AK35" s="87"/>
      <c r="AL35" s="87"/>
      <c r="AM35" s="87"/>
      <c r="AN35" s="87"/>
      <c r="AO35" s="87"/>
    </row>
    <row r="36" spans="1:41" ht="26.1" customHeight="1" x14ac:dyDescent="0.25">
      <c r="A36" s="304" t="s">
        <v>65</v>
      </c>
      <c r="B36" s="306" t="s">
        <v>66</v>
      </c>
      <c r="C36" s="308" t="s">
        <v>67</v>
      </c>
      <c r="D36" s="308"/>
      <c r="E36" s="308"/>
      <c r="F36" s="308"/>
      <c r="G36" s="308"/>
      <c r="H36" s="308"/>
      <c r="I36" s="308"/>
      <c r="J36" s="308"/>
      <c r="K36" s="308"/>
      <c r="L36" s="308"/>
      <c r="M36" s="308"/>
      <c r="N36" s="308"/>
      <c r="O36" s="308"/>
      <c r="P36" s="308"/>
      <c r="Q36" s="309" t="s">
        <v>68</v>
      </c>
      <c r="R36" s="310"/>
      <c r="S36" s="310"/>
      <c r="T36" s="310"/>
      <c r="U36" s="310"/>
      <c r="V36" s="310"/>
      <c r="W36" s="310"/>
      <c r="X36" s="310"/>
      <c r="Y36" s="310"/>
      <c r="Z36" s="310"/>
      <c r="AA36" s="310"/>
      <c r="AB36" s="310"/>
      <c r="AC36" s="310"/>
      <c r="AD36" s="311"/>
      <c r="AG36" s="87"/>
      <c r="AH36" s="87"/>
      <c r="AI36" s="87"/>
      <c r="AJ36" s="87"/>
      <c r="AK36" s="87"/>
      <c r="AL36" s="87"/>
      <c r="AM36" s="87"/>
      <c r="AN36" s="87"/>
      <c r="AO36" s="87"/>
    </row>
    <row r="37" spans="1:41" ht="26.1" customHeight="1" x14ac:dyDescent="0.25">
      <c r="A37" s="305"/>
      <c r="B37" s="307"/>
      <c r="C37" s="88" t="s">
        <v>69</v>
      </c>
      <c r="D37" s="88" t="s">
        <v>70</v>
      </c>
      <c r="E37" s="88" t="s">
        <v>71</v>
      </c>
      <c r="F37" s="88" t="s">
        <v>72</v>
      </c>
      <c r="G37" s="88" t="s">
        <v>73</v>
      </c>
      <c r="H37" s="88" t="s">
        <v>74</v>
      </c>
      <c r="I37" s="88" t="s">
        <v>75</v>
      </c>
      <c r="J37" s="88" t="s">
        <v>76</v>
      </c>
      <c r="K37" s="88" t="s">
        <v>77</v>
      </c>
      <c r="L37" s="88" t="s">
        <v>78</v>
      </c>
      <c r="M37" s="88" t="s">
        <v>79</v>
      </c>
      <c r="N37" s="88" t="s">
        <v>80</v>
      </c>
      <c r="O37" s="88" t="s">
        <v>81</v>
      </c>
      <c r="P37" s="88" t="s">
        <v>82</v>
      </c>
      <c r="Q37" s="312" t="s">
        <v>83</v>
      </c>
      <c r="R37" s="313"/>
      <c r="S37" s="313"/>
      <c r="T37" s="313"/>
      <c r="U37" s="313"/>
      <c r="V37" s="313"/>
      <c r="W37" s="313"/>
      <c r="X37" s="313"/>
      <c r="Y37" s="313"/>
      <c r="Z37" s="313"/>
      <c r="AA37" s="313"/>
      <c r="AB37" s="313"/>
      <c r="AC37" s="313"/>
      <c r="AD37" s="314"/>
      <c r="AG37" s="94"/>
      <c r="AH37" s="94"/>
      <c r="AI37" s="94"/>
      <c r="AJ37" s="94"/>
      <c r="AK37" s="94"/>
      <c r="AL37" s="94"/>
      <c r="AM37" s="94"/>
      <c r="AN37" s="94"/>
      <c r="AO37" s="94"/>
    </row>
    <row r="38" spans="1:41" ht="87.75" customHeight="1" x14ac:dyDescent="0.25">
      <c r="A38" s="296" t="s">
        <v>135</v>
      </c>
      <c r="B38" s="298">
        <v>0.03</v>
      </c>
      <c r="C38" s="90" t="s">
        <v>61</v>
      </c>
      <c r="D38" s="203">
        <v>0</v>
      </c>
      <c r="E38" s="203">
        <v>9.0999999999999998E-2</v>
      </c>
      <c r="F38" s="203">
        <v>9.0999999999999998E-2</v>
      </c>
      <c r="G38" s="203">
        <v>9.0999999999999998E-2</v>
      </c>
      <c r="H38" s="203">
        <v>9.0999999999999998E-2</v>
      </c>
      <c r="I38" s="203">
        <v>9.0999999999999998E-2</v>
      </c>
      <c r="J38" s="203">
        <v>9.0999999999999998E-2</v>
      </c>
      <c r="K38" s="203">
        <v>9.0999999999999998E-2</v>
      </c>
      <c r="L38" s="203">
        <v>9.0999999999999998E-2</v>
      </c>
      <c r="M38" s="203">
        <v>9.0999999999999998E-2</v>
      </c>
      <c r="N38" s="203">
        <v>9.0999999999999998E-2</v>
      </c>
      <c r="O38" s="203">
        <v>0.09</v>
      </c>
      <c r="P38" s="96">
        <f t="shared" ref="P38:P43" si="0">SUM(D38:O38)</f>
        <v>0.99999999999999978</v>
      </c>
      <c r="Q38" s="290" t="s">
        <v>732</v>
      </c>
      <c r="R38" s="291"/>
      <c r="S38" s="291"/>
      <c r="T38" s="291"/>
      <c r="U38" s="291"/>
      <c r="V38" s="291"/>
      <c r="W38" s="291"/>
      <c r="X38" s="291"/>
      <c r="Y38" s="291"/>
      <c r="Z38" s="291"/>
      <c r="AA38" s="291"/>
      <c r="AB38" s="291"/>
      <c r="AC38" s="291"/>
      <c r="AD38" s="292"/>
      <c r="AE38" s="97"/>
      <c r="AG38" s="98"/>
      <c r="AH38" s="98"/>
      <c r="AI38" s="98"/>
      <c r="AJ38" s="98"/>
      <c r="AK38" s="98"/>
      <c r="AL38" s="98"/>
      <c r="AM38" s="98"/>
      <c r="AN38" s="98"/>
      <c r="AO38" s="98"/>
    </row>
    <row r="39" spans="1:41" ht="87.75" customHeight="1" x14ac:dyDescent="0.25">
      <c r="A39" s="297"/>
      <c r="B39" s="299"/>
      <c r="C39" s="99" t="s">
        <v>64</v>
      </c>
      <c r="D39" s="212">
        <v>0</v>
      </c>
      <c r="E39" s="212">
        <v>9.0999999999999998E-2</v>
      </c>
      <c r="F39" s="212">
        <v>9.0999999999999998E-2</v>
      </c>
      <c r="G39" s="212">
        <v>9.0999999999999998E-2</v>
      </c>
      <c r="H39" s="212">
        <v>9.0999999999999998E-2</v>
      </c>
      <c r="I39" s="212">
        <v>9.0999999999999998E-2</v>
      </c>
      <c r="J39" s="212">
        <v>9.0999999999999998E-2</v>
      </c>
      <c r="K39" s="212"/>
      <c r="L39" s="212"/>
      <c r="M39" s="212"/>
      <c r="N39" s="212"/>
      <c r="O39" s="212"/>
      <c r="P39" s="219">
        <f t="shared" si="0"/>
        <v>0.54599999999999993</v>
      </c>
      <c r="Q39" s="300"/>
      <c r="R39" s="301"/>
      <c r="S39" s="301"/>
      <c r="T39" s="301"/>
      <c r="U39" s="301"/>
      <c r="V39" s="301"/>
      <c r="W39" s="301"/>
      <c r="X39" s="301"/>
      <c r="Y39" s="301"/>
      <c r="Z39" s="301"/>
      <c r="AA39" s="301"/>
      <c r="AB39" s="301"/>
      <c r="AC39" s="301"/>
      <c r="AD39" s="302"/>
      <c r="AE39" s="97"/>
    </row>
    <row r="40" spans="1:41" ht="80.099999999999994" customHeight="1" x14ac:dyDescent="0.25">
      <c r="A40" s="297" t="s">
        <v>136</v>
      </c>
      <c r="B40" s="288">
        <v>0.03</v>
      </c>
      <c r="C40" s="102" t="s">
        <v>61</v>
      </c>
      <c r="D40" s="203">
        <v>0</v>
      </c>
      <c r="E40" s="203">
        <v>9.0999999999999998E-2</v>
      </c>
      <c r="F40" s="203">
        <v>9.0999999999999998E-2</v>
      </c>
      <c r="G40" s="203">
        <v>9.0999999999999998E-2</v>
      </c>
      <c r="H40" s="203">
        <v>9.0999999999999998E-2</v>
      </c>
      <c r="I40" s="203">
        <v>9.0999999999999998E-2</v>
      </c>
      <c r="J40" s="203">
        <v>9.0999999999999998E-2</v>
      </c>
      <c r="K40" s="203">
        <v>9.0999999999999998E-2</v>
      </c>
      <c r="L40" s="203">
        <v>9.0999999999999998E-2</v>
      </c>
      <c r="M40" s="203">
        <v>9.0999999999999998E-2</v>
      </c>
      <c r="N40" s="203">
        <v>9.0999999999999998E-2</v>
      </c>
      <c r="O40" s="203">
        <v>0.09</v>
      </c>
      <c r="P40" s="101">
        <f t="shared" si="0"/>
        <v>0.99999999999999978</v>
      </c>
      <c r="Q40" s="290" t="s">
        <v>733</v>
      </c>
      <c r="R40" s="291"/>
      <c r="S40" s="291"/>
      <c r="T40" s="291"/>
      <c r="U40" s="291"/>
      <c r="V40" s="291"/>
      <c r="W40" s="291"/>
      <c r="X40" s="291"/>
      <c r="Y40" s="291"/>
      <c r="Z40" s="291"/>
      <c r="AA40" s="291"/>
      <c r="AB40" s="291"/>
      <c r="AC40" s="291"/>
      <c r="AD40" s="292"/>
      <c r="AE40" s="97"/>
    </row>
    <row r="41" spans="1:41" ht="80.099999999999994" customHeight="1" x14ac:dyDescent="0.25">
      <c r="A41" s="297"/>
      <c r="B41" s="299"/>
      <c r="C41" s="99" t="s">
        <v>64</v>
      </c>
      <c r="D41" s="212">
        <v>0</v>
      </c>
      <c r="E41" s="212">
        <v>9.0999999999999998E-2</v>
      </c>
      <c r="F41" s="212">
        <v>9.0999999999999998E-2</v>
      </c>
      <c r="G41" s="212">
        <v>9.0999999999999998E-2</v>
      </c>
      <c r="H41" s="212">
        <v>9.0999999999999998E-2</v>
      </c>
      <c r="I41" s="212">
        <v>9.0999999999999998E-2</v>
      </c>
      <c r="J41" s="212">
        <v>9.0999999999999998E-2</v>
      </c>
      <c r="K41" s="212"/>
      <c r="L41" s="212"/>
      <c r="M41" s="212"/>
      <c r="N41" s="212"/>
      <c r="O41" s="212"/>
      <c r="P41" s="219">
        <f t="shared" si="0"/>
        <v>0.54599999999999993</v>
      </c>
      <c r="Q41" s="300"/>
      <c r="R41" s="301"/>
      <c r="S41" s="301"/>
      <c r="T41" s="301"/>
      <c r="U41" s="301"/>
      <c r="V41" s="301"/>
      <c r="W41" s="301"/>
      <c r="X41" s="301"/>
      <c r="Y41" s="301"/>
      <c r="Z41" s="301"/>
      <c r="AA41" s="301"/>
      <c r="AB41" s="301"/>
      <c r="AC41" s="301"/>
      <c r="AD41" s="302"/>
      <c r="AE41" s="97"/>
    </row>
    <row r="42" spans="1:41" ht="68.45" customHeight="1" x14ac:dyDescent="0.25">
      <c r="A42" s="286" t="s">
        <v>137</v>
      </c>
      <c r="B42" s="288">
        <v>0.04</v>
      </c>
      <c r="C42" s="102" t="s">
        <v>61</v>
      </c>
      <c r="D42" s="205">
        <v>0</v>
      </c>
      <c r="E42" s="205">
        <v>9.0999999999999998E-2</v>
      </c>
      <c r="F42" s="205">
        <v>9.0999999999999998E-2</v>
      </c>
      <c r="G42" s="205">
        <v>9.0999999999999998E-2</v>
      </c>
      <c r="H42" s="205">
        <v>9.0999999999999998E-2</v>
      </c>
      <c r="I42" s="205">
        <v>9.0999999999999998E-2</v>
      </c>
      <c r="J42" s="205">
        <v>9.0999999999999998E-2</v>
      </c>
      <c r="K42" s="205">
        <v>9.0999999999999998E-2</v>
      </c>
      <c r="L42" s="205">
        <v>9.0999999999999998E-2</v>
      </c>
      <c r="M42" s="205">
        <v>9.0999999999999998E-2</v>
      </c>
      <c r="N42" s="205">
        <v>9.0999999999999998E-2</v>
      </c>
      <c r="O42" s="205">
        <v>0.09</v>
      </c>
      <c r="P42" s="101">
        <f t="shared" si="0"/>
        <v>0.99999999999999978</v>
      </c>
      <c r="Q42" s="290" t="s">
        <v>734</v>
      </c>
      <c r="R42" s="291"/>
      <c r="S42" s="291"/>
      <c r="T42" s="291"/>
      <c r="U42" s="291"/>
      <c r="V42" s="291"/>
      <c r="W42" s="291"/>
      <c r="X42" s="291"/>
      <c r="Y42" s="291"/>
      <c r="Z42" s="291"/>
      <c r="AA42" s="291"/>
      <c r="AB42" s="291"/>
      <c r="AC42" s="291"/>
      <c r="AD42" s="292"/>
      <c r="AE42" s="97"/>
    </row>
    <row r="43" spans="1:41" ht="68.45" customHeight="1" thickBot="1" x14ac:dyDescent="0.3">
      <c r="A43" s="287"/>
      <c r="B43" s="289"/>
      <c r="C43" s="91" t="s">
        <v>64</v>
      </c>
      <c r="D43" s="214">
        <v>0</v>
      </c>
      <c r="E43" s="214">
        <v>9.0999999999999998E-2</v>
      </c>
      <c r="F43" s="214">
        <v>9.0999999999999998E-2</v>
      </c>
      <c r="G43" s="214">
        <v>9.0999999999999998E-2</v>
      </c>
      <c r="H43" s="214">
        <v>9.0999999999999998E-2</v>
      </c>
      <c r="I43" s="214">
        <v>9.0999999999999998E-2</v>
      </c>
      <c r="J43" s="214">
        <v>9.0999999999999998E-2</v>
      </c>
      <c r="K43" s="214"/>
      <c r="L43" s="214"/>
      <c r="M43" s="214"/>
      <c r="N43" s="214"/>
      <c r="O43" s="214"/>
      <c r="P43" s="220">
        <f t="shared" si="0"/>
        <v>0.54599999999999993</v>
      </c>
      <c r="Q43" s="293"/>
      <c r="R43" s="294"/>
      <c r="S43" s="294"/>
      <c r="T43" s="294"/>
      <c r="U43" s="294"/>
      <c r="V43" s="294"/>
      <c r="W43" s="294"/>
      <c r="X43" s="294"/>
      <c r="Y43" s="294"/>
      <c r="Z43" s="294"/>
      <c r="AA43" s="294"/>
      <c r="AB43" s="294"/>
      <c r="AC43" s="294"/>
      <c r="AD43" s="295"/>
      <c r="AE43" s="97"/>
    </row>
  </sheetData>
  <mergeCells count="79">
    <mergeCell ref="A19:AD19"/>
    <mergeCell ref="C20:P20"/>
    <mergeCell ref="O8:P8"/>
    <mergeCell ref="M9:N9"/>
    <mergeCell ref="B2:AA2"/>
    <mergeCell ref="AB2:AD2"/>
    <mergeCell ref="B3:AA4"/>
    <mergeCell ref="AB3:AD3"/>
    <mergeCell ref="AB4:AD4"/>
    <mergeCell ref="A1:A4"/>
    <mergeCell ref="B1:AA1"/>
    <mergeCell ref="AB1:AD1"/>
    <mergeCell ref="O7:P7"/>
    <mergeCell ref="M8:N8"/>
    <mergeCell ref="I7:J9"/>
    <mergeCell ref="K7:L9"/>
    <mergeCell ref="M7:N7"/>
    <mergeCell ref="O9:P9"/>
    <mergeCell ref="A11:B13"/>
    <mergeCell ref="C11:AD13"/>
    <mergeCell ref="A7:B9"/>
    <mergeCell ref="C7:C9"/>
    <mergeCell ref="D7:H9"/>
    <mergeCell ref="AC17:AD17"/>
    <mergeCell ref="A15:B15"/>
    <mergeCell ref="C15:K15"/>
    <mergeCell ref="L15:Q15"/>
    <mergeCell ref="R15:X15"/>
    <mergeCell ref="Y15:Z15"/>
    <mergeCell ref="AA15:AD15"/>
    <mergeCell ref="C16:AB16"/>
    <mergeCell ref="A17:B17"/>
    <mergeCell ref="C17:Q17"/>
    <mergeCell ref="R17:V17"/>
    <mergeCell ref="W17:X17"/>
    <mergeCell ref="Y17:AB17"/>
    <mergeCell ref="B30:C30"/>
    <mergeCell ref="Q30:AD30"/>
    <mergeCell ref="Q20:AD20"/>
    <mergeCell ref="A22:B22"/>
    <mergeCell ref="A23:B23"/>
    <mergeCell ref="A24:B24"/>
    <mergeCell ref="A25:B25"/>
    <mergeCell ref="A27:AD27"/>
    <mergeCell ref="A28:A29"/>
    <mergeCell ref="B28:C29"/>
    <mergeCell ref="D28:O28"/>
    <mergeCell ref="P28:P29"/>
    <mergeCell ref="Q28:AD29"/>
    <mergeCell ref="A31:AD31"/>
    <mergeCell ref="A32:A33"/>
    <mergeCell ref="B32:B33"/>
    <mergeCell ref="C32:C33"/>
    <mergeCell ref="D32:P32"/>
    <mergeCell ref="Q32:AD32"/>
    <mergeCell ref="U33:X33"/>
    <mergeCell ref="Y33:AA33"/>
    <mergeCell ref="AB33:AD33"/>
    <mergeCell ref="A34:A35"/>
    <mergeCell ref="B34:B35"/>
    <mergeCell ref="Q33:T33"/>
    <mergeCell ref="Q34:T35"/>
    <mergeCell ref="A36:A37"/>
    <mergeCell ref="B36:B37"/>
    <mergeCell ref="C36:P36"/>
    <mergeCell ref="Q36:AD36"/>
    <mergeCell ref="Q37:AD37"/>
    <mergeCell ref="U34:X35"/>
    <mergeCell ref="Y34:AA35"/>
    <mergeCell ref="AB34:AD35"/>
    <mergeCell ref="A42:A43"/>
    <mergeCell ref="B42:B43"/>
    <mergeCell ref="Q42:AD43"/>
    <mergeCell ref="A38:A39"/>
    <mergeCell ref="B38:B39"/>
    <mergeCell ref="Q38:AD39"/>
    <mergeCell ref="A40:A41"/>
    <mergeCell ref="B40:B41"/>
    <mergeCell ref="Q40:AD41"/>
  </mergeCells>
  <dataValidations count="3">
    <dataValidation type="textLength" operator="lessThanOrEqual" allowBlank="1" showInputMessage="1" showErrorMessage="1" errorTitle="Máximo 2.000 caracteres" error="Máximo 2.000 caracteres" sqref="U34 AB34 Q34 Y34 Q38:AD43" xr:uid="{00000000-0002-0000-0700-000000000000}">
      <formula1>2000</formula1>
    </dataValidation>
    <dataValidation type="textLength" operator="lessThanOrEqual" allowBlank="1" showInputMessage="1" showErrorMessage="1" errorTitle="Máximo 2.000 caracteres" error="Máximo 2.000 caracteres" promptTitle="2.000 caracteres" sqref="Q30:AD30" xr:uid="{00000000-0002-0000-0700-000001000000}">
      <formula1>2000</formula1>
    </dataValidation>
    <dataValidation type="list" allowBlank="1" showInputMessage="1" showErrorMessage="1" sqref="C7:C9" xr:uid="{00000000-0002-0000-0700-000002000000}">
      <formula1>$C$21:$N$21</formula1>
    </dataValidation>
  </dataValidations>
  <pageMargins left="0.25" right="0.25" top="0.75" bottom="0.75" header="0.3" footer="0.3"/>
  <pageSetup scale="22"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AO41"/>
  <sheetViews>
    <sheetView showGridLines="0" topLeftCell="A19" zoomScale="60" zoomScaleNormal="60" workbookViewId="0">
      <selection activeCell="U34" sqref="U34:X35"/>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392"/>
      <c r="B1" s="395" t="s">
        <v>0</v>
      </c>
      <c r="C1" s="396"/>
      <c r="D1" s="396"/>
      <c r="E1" s="396"/>
      <c r="F1" s="396"/>
      <c r="G1" s="396"/>
      <c r="H1" s="396"/>
      <c r="I1" s="396"/>
      <c r="J1" s="396"/>
      <c r="K1" s="396"/>
      <c r="L1" s="396"/>
      <c r="M1" s="396"/>
      <c r="N1" s="396"/>
      <c r="O1" s="396"/>
      <c r="P1" s="396"/>
      <c r="Q1" s="396"/>
      <c r="R1" s="396"/>
      <c r="S1" s="396"/>
      <c r="T1" s="396"/>
      <c r="U1" s="396"/>
      <c r="V1" s="396"/>
      <c r="W1" s="396"/>
      <c r="X1" s="396"/>
      <c r="Y1" s="396"/>
      <c r="Z1" s="396"/>
      <c r="AA1" s="397"/>
      <c r="AB1" s="398" t="s">
        <v>1</v>
      </c>
      <c r="AC1" s="399"/>
      <c r="AD1" s="400"/>
    </row>
    <row r="2" spans="1:30" ht="30.75" customHeight="1" thickBot="1" x14ac:dyDescent="0.3">
      <c r="A2" s="393"/>
      <c r="B2" s="395" t="s">
        <v>2</v>
      </c>
      <c r="C2" s="396"/>
      <c r="D2" s="396"/>
      <c r="E2" s="396"/>
      <c r="F2" s="396"/>
      <c r="G2" s="396"/>
      <c r="H2" s="396"/>
      <c r="I2" s="396"/>
      <c r="J2" s="396"/>
      <c r="K2" s="396"/>
      <c r="L2" s="396"/>
      <c r="M2" s="396"/>
      <c r="N2" s="396"/>
      <c r="O2" s="396"/>
      <c r="P2" s="396"/>
      <c r="Q2" s="396"/>
      <c r="R2" s="396"/>
      <c r="S2" s="396"/>
      <c r="T2" s="396"/>
      <c r="U2" s="396"/>
      <c r="V2" s="396"/>
      <c r="W2" s="396"/>
      <c r="X2" s="396"/>
      <c r="Y2" s="396"/>
      <c r="Z2" s="396"/>
      <c r="AA2" s="397"/>
      <c r="AB2" s="401" t="s">
        <v>3</v>
      </c>
      <c r="AC2" s="402"/>
      <c r="AD2" s="403"/>
    </row>
    <row r="3" spans="1:30" ht="24" customHeight="1" x14ac:dyDescent="0.25">
      <c r="A3" s="393"/>
      <c r="B3" s="338" t="s">
        <v>4</v>
      </c>
      <c r="C3" s="339"/>
      <c r="D3" s="339"/>
      <c r="E3" s="339"/>
      <c r="F3" s="339"/>
      <c r="G3" s="339"/>
      <c r="H3" s="339"/>
      <c r="I3" s="339"/>
      <c r="J3" s="339"/>
      <c r="K3" s="339"/>
      <c r="L3" s="339"/>
      <c r="M3" s="339"/>
      <c r="N3" s="339"/>
      <c r="O3" s="339"/>
      <c r="P3" s="339"/>
      <c r="Q3" s="339"/>
      <c r="R3" s="339"/>
      <c r="S3" s="339"/>
      <c r="T3" s="339"/>
      <c r="U3" s="339"/>
      <c r="V3" s="339"/>
      <c r="W3" s="339"/>
      <c r="X3" s="339"/>
      <c r="Y3" s="339"/>
      <c r="Z3" s="339"/>
      <c r="AA3" s="340"/>
      <c r="AB3" s="401" t="s">
        <v>5</v>
      </c>
      <c r="AC3" s="402"/>
      <c r="AD3" s="403"/>
    </row>
    <row r="4" spans="1:30" ht="21.95" customHeight="1" thickBot="1" x14ac:dyDescent="0.3">
      <c r="A4" s="394"/>
      <c r="B4" s="408"/>
      <c r="C4" s="409"/>
      <c r="D4" s="409"/>
      <c r="E4" s="409"/>
      <c r="F4" s="409"/>
      <c r="G4" s="409"/>
      <c r="H4" s="409"/>
      <c r="I4" s="409"/>
      <c r="J4" s="409"/>
      <c r="K4" s="409"/>
      <c r="L4" s="409"/>
      <c r="M4" s="409"/>
      <c r="N4" s="409"/>
      <c r="O4" s="409"/>
      <c r="P4" s="409"/>
      <c r="Q4" s="409"/>
      <c r="R4" s="409"/>
      <c r="S4" s="409"/>
      <c r="T4" s="409"/>
      <c r="U4" s="409"/>
      <c r="V4" s="409"/>
      <c r="W4" s="409"/>
      <c r="X4" s="409"/>
      <c r="Y4" s="409"/>
      <c r="Z4" s="409"/>
      <c r="AA4" s="410"/>
      <c r="AB4" s="411" t="s">
        <v>6</v>
      </c>
      <c r="AC4" s="412"/>
      <c r="AD4" s="413"/>
    </row>
    <row r="5" spans="1:30" ht="9" customHeight="1" thickBot="1" x14ac:dyDescent="0.3">
      <c r="A5" s="51"/>
      <c r="B5" s="200"/>
      <c r="C5" s="20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362" t="s">
        <v>7</v>
      </c>
      <c r="B7" s="363"/>
      <c r="C7" s="368" t="s">
        <v>35</v>
      </c>
      <c r="D7" s="362" t="s">
        <v>9</v>
      </c>
      <c r="E7" s="414"/>
      <c r="F7" s="414"/>
      <c r="G7" s="414"/>
      <c r="H7" s="363"/>
      <c r="I7" s="417">
        <v>45146</v>
      </c>
      <c r="J7" s="418"/>
      <c r="K7" s="362" t="s">
        <v>10</v>
      </c>
      <c r="L7" s="363"/>
      <c r="M7" s="432" t="s">
        <v>11</v>
      </c>
      <c r="N7" s="433"/>
      <c r="O7" s="423"/>
      <c r="P7" s="424"/>
      <c r="Q7" s="54"/>
      <c r="R7" s="54"/>
      <c r="S7" s="54"/>
      <c r="T7" s="54"/>
      <c r="U7" s="54"/>
      <c r="V7" s="54"/>
      <c r="W7" s="54"/>
      <c r="X7" s="54"/>
      <c r="Y7" s="54"/>
      <c r="Z7" s="55"/>
      <c r="AA7" s="54"/>
      <c r="AB7" s="54"/>
      <c r="AC7" s="60"/>
      <c r="AD7" s="61"/>
    </row>
    <row r="8" spans="1:30" x14ac:dyDescent="0.25">
      <c r="A8" s="364"/>
      <c r="B8" s="365"/>
      <c r="C8" s="369"/>
      <c r="D8" s="364"/>
      <c r="E8" s="415"/>
      <c r="F8" s="415"/>
      <c r="G8" s="415"/>
      <c r="H8" s="365"/>
      <c r="I8" s="419"/>
      <c r="J8" s="420"/>
      <c r="K8" s="364"/>
      <c r="L8" s="365"/>
      <c r="M8" s="425" t="s">
        <v>12</v>
      </c>
      <c r="N8" s="426"/>
      <c r="O8" s="356"/>
      <c r="P8" s="357"/>
      <c r="Q8" s="54"/>
      <c r="R8" s="54"/>
      <c r="S8" s="54"/>
      <c r="T8" s="54"/>
      <c r="U8" s="54"/>
      <c r="V8" s="54"/>
      <c r="W8" s="54"/>
      <c r="X8" s="54"/>
      <c r="Y8" s="54"/>
      <c r="Z8" s="55"/>
      <c r="AA8" s="54"/>
      <c r="AB8" s="54"/>
      <c r="AC8" s="60"/>
      <c r="AD8" s="61"/>
    </row>
    <row r="9" spans="1:30" ht="15.75" thickBot="1" x14ac:dyDescent="0.3">
      <c r="A9" s="366"/>
      <c r="B9" s="367"/>
      <c r="C9" s="370"/>
      <c r="D9" s="366"/>
      <c r="E9" s="416"/>
      <c r="F9" s="416"/>
      <c r="G9" s="416"/>
      <c r="H9" s="367"/>
      <c r="I9" s="421"/>
      <c r="J9" s="422"/>
      <c r="K9" s="366"/>
      <c r="L9" s="367"/>
      <c r="M9" s="358" t="s">
        <v>13</v>
      </c>
      <c r="N9" s="359"/>
      <c r="O9" s="360" t="s">
        <v>14</v>
      </c>
      <c r="P9" s="361"/>
      <c r="Q9" s="54"/>
      <c r="R9" s="54"/>
      <c r="S9" s="54"/>
      <c r="T9" s="54"/>
      <c r="U9" s="54"/>
      <c r="V9" s="54"/>
      <c r="W9" s="54"/>
      <c r="X9" s="54"/>
      <c r="Y9" s="54"/>
      <c r="Z9" s="55"/>
      <c r="AA9" s="54"/>
      <c r="AB9" s="54"/>
      <c r="AC9" s="60"/>
      <c r="AD9" s="61"/>
    </row>
    <row r="10" spans="1:30"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25">
      <c r="A11" s="362" t="s">
        <v>15</v>
      </c>
      <c r="B11" s="363"/>
      <c r="C11" s="371" t="s">
        <v>16</v>
      </c>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c r="AB11" s="372"/>
      <c r="AC11" s="372"/>
      <c r="AD11" s="373"/>
    </row>
    <row r="12" spans="1:30" ht="15" customHeight="1" x14ac:dyDescent="0.25">
      <c r="A12" s="364"/>
      <c r="B12" s="365"/>
      <c r="C12" s="374"/>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376"/>
    </row>
    <row r="13" spans="1:30" ht="15" customHeight="1" thickBot="1" x14ac:dyDescent="0.3">
      <c r="A13" s="366"/>
      <c r="B13" s="367"/>
      <c r="C13" s="377"/>
      <c r="D13" s="378"/>
      <c r="E13" s="378"/>
      <c r="F13" s="378"/>
      <c r="G13" s="378"/>
      <c r="H13" s="378"/>
      <c r="I13" s="378"/>
      <c r="J13" s="378"/>
      <c r="K13" s="378"/>
      <c r="L13" s="378"/>
      <c r="M13" s="378"/>
      <c r="N13" s="378"/>
      <c r="O13" s="378"/>
      <c r="P13" s="378"/>
      <c r="Q13" s="378"/>
      <c r="R13" s="378"/>
      <c r="S13" s="378"/>
      <c r="T13" s="378"/>
      <c r="U13" s="378"/>
      <c r="V13" s="378"/>
      <c r="W13" s="378"/>
      <c r="X13" s="378"/>
      <c r="Y13" s="378"/>
      <c r="Z13" s="378"/>
      <c r="AA13" s="378"/>
      <c r="AB13" s="378"/>
      <c r="AC13" s="378"/>
      <c r="AD13" s="379"/>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41" t="s">
        <v>17</v>
      </c>
      <c r="B15" s="342"/>
      <c r="C15" s="380" t="s">
        <v>18</v>
      </c>
      <c r="D15" s="381"/>
      <c r="E15" s="381"/>
      <c r="F15" s="381"/>
      <c r="G15" s="381"/>
      <c r="H15" s="381"/>
      <c r="I15" s="381"/>
      <c r="J15" s="381"/>
      <c r="K15" s="382"/>
      <c r="L15" s="348" t="s">
        <v>19</v>
      </c>
      <c r="M15" s="349"/>
      <c r="N15" s="349"/>
      <c r="O15" s="349"/>
      <c r="P15" s="349"/>
      <c r="Q15" s="350"/>
      <c r="R15" s="383" t="s">
        <v>20</v>
      </c>
      <c r="S15" s="384"/>
      <c r="T15" s="384"/>
      <c r="U15" s="384"/>
      <c r="V15" s="384"/>
      <c r="W15" s="384"/>
      <c r="X15" s="385"/>
      <c r="Y15" s="348" t="s">
        <v>21</v>
      </c>
      <c r="Z15" s="350"/>
      <c r="AA15" s="429" t="s">
        <v>22</v>
      </c>
      <c r="AB15" s="430"/>
      <c r="AC15" s="430"/>
      <c r="AD15" s="431"/>
    </row>
    <row r="16" spans="1:30" ht="9" customHeight="1" thickBot="1" x14ac:dyDescent="0.3">
      <c r="A16" s="59"/>
      <c r="B16" s="54"/>
      <c r="C16" s="303"/>
      <c r="D16" s="303"/>
      <c r="E16" s="303"/>
      <c r="F16" s="303"/>
      <c r="G16" s="303"/>
      <c r="H16" s="303"/>
      <c r="I16" s="303"/>
      <c r="J16" s="303"/>
      <c r="K16" s="303"/>
      <c r="L16" s="303"/>
      <c r="M16" s="303"/>
      <c r="N16" s="303"/>
      <c r="O16" s="303"/>
      <c r="P16" s="303"/>
      <c r="Q16" s="303"/>
      <c r="R16" s="303"/>
      <c r="S16" s="303"/>
      <c r="T16" s="303"/>
      <c r="U16" s="303"/>
      <c r="V16" s="303"/>
      <c r="W16" s="303"/>
      <c r="X16" s="303"/>
      <c r="Y16" s="303"/>
      <c r="Z16" s="303"/>
      <c r="AA16" s="303"/>
      <c r="AB16" s="303"/>
      <c r="AC16" s="73"/>
      <c r="AD16" s="74"/>
    </row>
    <row r="17" spans="1:41" s="76" customFormat="1" ht="37.5" customHeight="1" thickBot="1" x14ac:dyDescent="0.3">
      <c r="A17" s="341" t="s">
        <v>23</v>
      </c>
      <c r="B17" s="342"/>
      <c r="C17" s="343" t="s">
        <v>138</v>
      </c>
      <c r="D17" s="344"/>
      <c r="E17" s="344"/>
      <c r="F17" s="344"/>
      <c r="G17" s="344"/>
      <c r="H17" s="344"/>
      <c r="I17" s="344"/>
      <c r="J17" s="344"/>
      <c r="K17" s="344"/>
      <c r="L17" s="344"/>
      <c r="M17" s="344"/>
      <c r="N17" s="344"/>
      <c r="O17" s="344"/>
      <c r="P17" s="344"/>
      <c r="Q17" s="345"/>
      <c r="R17" s="348" t="s">
        <v>25</v>
      </c>
      <c r="S17" s="349"/>
      <c r="T17" s="349"/>
      <c r="U17" s="349"/>
      <c r="V17" s="350"/>
      <c r="W17" s="354">
        <v>1</v>
      </c>
      <c r="X17" s="355"/>
      <c r="Y17" s="349" t="s">
        <v>26</v>
      </c>
      <c r="Z17" s="349"/>
      <c r="AA17" s="349"/>
      <c r="AB17" s="350"/>
      <c r="AC17" s="346">
        <v>0.15</v>
      </c>
      <c r="AD17" s="347"/>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48" t="s">
        <v>27</v>
      </c>
      <c r="B19" s="349"/>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50"/>
      <c r="AE19" s="83"/>
      <c r="AF19" s="83"/>
    </row>
    <row r="20" spans="1:41" ht="32.1" customHeight="1" thickBot="1" x14ac:dyDescent="0.3">
      <c r="A20" s="82"/>
      <c r="B20" s="60"/>
      <c r="C20" s="351" t="s">
        <v>28</v>
      </c>
      <c r="D20" s="352"/>
      <c r="E20" s="352"/>
      <c r="F20" s="352"/>
      <c r="G20" s="352"/>
      <c r="H20" s="352"/>
      <c r="I20" s="352"/>
      <c r="J20" s="352"/>
      <c r="K20" s="352"/>
      <c r="L20" s="352"/>
      <c r="M20" s="352"/>
      <c r="N20" s="352"/>
      <c r="O20" s="352"/>
      <c r="P20" s="353"/>
      <c r="Q20" s="434" t="s">
        <v>29</v>
      </c>
      <c r="R20" s="435"/>
      <c r="S20" s="435"/>
      <c r="T20" s="435"/>
      <c r="U20" s="435"/>
      <c r="V20" s="435"/>
      <c r="W20" s="435"/>
      <c r="X20" s="435"/>
      <c r="Y20" s="435"/>
      <c r="Z20" s="435"/>
      <c r="AA20" s="435"/>
      <c r="AB20" s="435"/>
      <c r="AC20" s="435"/>
      <c r="AD20" s="436"/>
      <c r="AE20" s="83"/>
      <c r="AF20" s="83"/>
    </row>
    <row r="21" spans="1:41" ht="32.1" customHeight="1" thickBot="1" x14ac:dyDescent="0.3">
      <c r="A21" s="59"/>
      <c r="B21" s="54"/>
      <c r="C21" s="158" t="s">
        <v>30</v>
      </c>
      <c r="D21" s="159" t="s">
        <v>31</v>
      </c>
      <c r="E21" s="159" t="s">
        <v>32</v>
      </c>
      <c r="F21" s="159" t="s">
        <v>33</v>
      </c>
      <c r="G21" s="159" t="s">
        <v>8</v>
      </c>
      <c r="H21" s="159" t="s">
        <v>34</v>
      </c>
      <c r="I21" s="159" t="s">
        <v>35</v>
      </c>
      <c r="J21" s="159" t="s">
        <v>36</v>
      </c>
      <c r="K21" s="159" t="s">
        <v>37</v>
      </c>
      <c r="L21" s="159" t="s">
        <v>38</v>
      </c>
      <c r="M21" s="159" t="s">
        <v>39</v>
      </c>
      <c r="N21" s="159" t="s">
        <v>40</v>
      </c>
      <c r="O21" s="159" t="s">
        <v>41</v>
      </c>
      <c r="P21" s="160" t="s">
        <v>42</v>
      </c>
      <c r="Q21" s="158" t="s">
        <v>30</v>
      </c>
      <c r="R21" s="159" t="s">
        <v>31</v>
      </c>
      <c r="S21" s="159" t="s">
        <v>32</v>
      </c>
      <c r="T21" s="159" t="s">
        <v>33</v>
      </c>
      <c r="U21" s="159" t="s">
        <v>8</v>
      </c>
      <c r="V21" s="159" t="s">
        <v>34</v>
      </c>
      <c r="W21" s="159" t="s">
        <v>35</v>
      </c>
      <c r="X21" s="159" t="s">
        <v>36</v>
      </c>
      <c r="Y21" s="159" t="s">
        <v>37</v>
      </c>
      <c r="Z21" s="159" t="s">
        <v>38</v>
      </c>
      <c r="AA21" s="159" t="s">
        <v>39</v>
      </c>
      <c r="AB21" s="159" t="s">
        <v>40</v>
      </c>
      <c r="AC21" s="159" t="s">
        <v>41</v>
      </c>
      <c r="AD21" s="160" t="s">
        <v>42</v>
      </c>
      <c r="AE21" s="3"/>
      <c r="AF21" s="3"/>
    </row>
    <row r="22" spans="1:41" ht="32.1" customHeight="1" x14ac:dyDescent="0.25">
      <c r="A22" s="304" t="s">
        <v>43</v>
      </c>
      <c r="B22" s="309"/>
      <c r="C22" s="179">
        <f>3437400-3437400</f>
        <v>0</v>
      </c>
      <c r="D22" s="178"/>
      <c r="E22" s="178"/>
      <c r="F22" s="178"/>
      <c r="G22" s="178"/>
      <c r="H22" s="178"/>
      <c r="I22" s="178"/>
      <c r="J22" s="178"/>
      <c r="K22" s="178"/>
      <c r="L22" s="178"/>
      <c r="M22" s="178"/>
      <c r="N22" s="178"/>
      <c r="O22" s="178">
        <f>SUM(C22:N22)</f>
        <v>0</v>
      </c>
      <c r="P22" s="180"/>
      <c r="Q22" s="179"/>
      <c r="R22" s="178">
        <v>252076000</v>
      </c>
      <c r="S22" s="178"/>
      <c r="T22" s="178"/>
      <c r="U22" s="178">
        <v>77914400</v>
      </c>
      <c r="V22" s="178"/>
      <c r="W22" s="178"/>
      <c r="X22" s="178"/>
      <c r="Y22" s="178"/>
      <c r="Z22" s="178"/>
      <c r="AA22" s="178"/>
      <c r="AB22" s="178"/>
      <c r="AC22" s="178">
        <f>SUM(Q22:AB22)</f>
        <v>329990400</v>
      </c>
      <c r="AD22" s="184"/>
      <c r="AE22" s="3"/>
      <c r="AF22" s="3"/>
    </row>
    <row r="23" spans="1:41" ht="32.1" customHeight="1" x14ac:dyDescent="0.25">
      <c r="A23" s="305" t="s">
        <v>44</v>
      </c>
      <c r="B23" s="312"/>
      <c r="C23" s="231">
        <f>3437400-3437400</f>
        <v>0</v>
      </c>
      <c r="D23" s="174">
        <v>0</v>
      </c>
      <c r="E23" s="174">
        <v>0</v>
      </c>
      <c r="F23" s="174">
        <v>0</v>
      </c>
      <c r="G23" s="174"/>
      <c r="H23" s="174"/>
      <c r="I23" s="174"/>
      <c r="J23" s="174"/>
      <c r="K23" s="174"/>
      <c r="L23" s="174"/>
      <c r="M23" s="174"/>
      <c r="N23" s="174"/>
      <c r="O23" s="174">
        <f>SUM(C23:N23)</f>
        <v>0</v>
      </c>
      <c r="P23" s="182"/>
      <c r="Q23" s="175">
        <v>252076000</v>
      </c>
      <c r="R23" s="174">
        <v>0</v>
      </c>
      <c r="S23" s="174">
        <v>0</v>
      </c>
      <c r="T23" s="174">
        <v>0</v>
      </c>
      <c r="U23" s="174">
        <v>0</v>
      </c>
      <c r="V23" s="174"/>
      <c r="W23" s="174">
        <v>59963534</v>
      </c>
      <c r="X23" s="174"/>
      <c r="Y23" s="174"/>
      <c r="Z23" s="174"/>
      <c r="AA23" s="174"/>
      <c r="AB23" s="174"/>
      <c r="AC23" s="237">
        <f>SUM(Q23:AB23)</f>
        <v>312039534</v>
      </c>
      <c r="AD23" s="182">
        <f>+AC23/AC22</f>
        <v>0.9456018538721126</v>
      </c>
      <c r="AE23" s="3"/>
      <c r="AF23" s="3"/>
    </row>
    <row r="24" spans="1:41" ht="32.1" customHeight="1" x14ac:dyDescent="0.25">
      <c r="A24" s="305" t="s">
        <v>45</v>
      </c>
      <c r="B24" s="312"/>
      <c r="C24" s="175">
        <v>-3437400</v>
      </c>
      <c r="D24" s="174"/>
      <c r="E24" s="174"/>
      <c r="F24" s="174"/>
      <c r="G24" s="174"/>
      <c r="H24" s="174"/>
      <c r="I24" s="174"/>
      <c r="J24" s="174"/>
      <c r="K24" s="174">
        <v>3437400</v>
      </c>
      <c r="L24" s="174"/>
      <c r="M24" s="174"/>
      <c r="N24" s="174"/>
      <c r="O24" s="174">
        <f>SUM(C24:N24)</f>
        <v>0</v>
      </c>
      <c r="P24" s="180"/>
      <c r="Q24" s="175"/>
      <c r="R24" s="174"/>
      <c r="S24" s="174">
        <v>22916000</v>
      </c>
      <c r="T24" s="174">
        <v>22916000</v>
      </c>
      <c r="U24" s="174">
        <v>22916000</v>
      </c>
      <c r="V24" s="174">
        <v>32655300</v>
      </c>
      <c r="W24" s="174">
        <v>32655300</v>
      </c>
      <c r="X24" s="174">
        <v>32655300</v>
      </c>
      <c r="Y24" s="174">
        <v>32655300</v>
      </c>
      <c r="Z24" s="174">
        <v>32655300</v>
      </c>
      <c r="AA24" s="174">
        <v>32655300</v>
      </c>
      <c r="AB24" s="174">
        <v>65310600</v>
      </c>
      <c r="AC24" s="174">
        <f>SUM(Q24:AB24)</f>
        <v>329990400</v>
      </c>
      <c r="AD24" s="182"/>
      <c r="AE24" s="3"/>
      <c r="AF24" s="3"/>
    </row>
    <row r="25" spans="1:41" ht="32.1" customHeight="1" thickBot="1" x14ac:dyDescent="0.3">
      <c r="A25" s="427" t="s">
        <v>46</v>
      </c>
      <c r="B25" s="428"/>
      <c r="C25" s="176">
        <f>3437400-3437400</f>
        <v>0</v>
      </c>
      <c r="D25" s="177">
        <v>0</v>
      </c>
      <c r="E25" s="177">
        <v>0</v>
      </c>
      <c r="F25" s="177">
        <v>0</v>
      </c>
      <c r="G25" s="177"/>
      <c r="H25" s="177"/>
      <c r="I25" s="177"/>
      <c r="J25" s="177"/>
      <c r="K25" s="177"/>
      <c r="L25" s="177"/>
      <c r="M25" s="177"/>
      <c r="N25" s="177"/>
      <c r="O25" s="177">
        <f>SUM(C25:N25)</f>
        <v>0</v>
      </c>
      <c r="P25" s="181"/>
      <c r="Q25" s="176">
        <v>0</v>
      </c>
      <c r="R25" s="177">
        <v>3437400</v>
      </c>
      <c r="S25" s="177">
        <v>22916000</v>
      </c>
      <c r="T25" s="177">
        <v>22725033</v>
      </c>
      <c r="U25" s="177">
        <v>23106967</v>
      </c>
      <c r="V25" s="177">
        <v>22916000</v>
      </c>
      <c r="W25" s="177">
        <v>22916000</v>
      </c>
      <c r="X25" s="177"/>
      <c r="Y25" s="177"/>
      <c r="Z25" s="177"/>
      <c r="AA25" s="177"/>
      <c r="AB25" s="177"/>
      <c r="AC25" s="177">
        <f>SUM(Q25:AB25)</f>
        <v>118017400</v>
      </c>
      <c r="AD25" s="183">
        <f>+AC25/AC24</f>
        <v>0.3576388888888889</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3.950000000000003" customHeight="1" x14ac:dyDescent="0.25">
      <c r="A27" s="404" t="s">
        <v>47</v>
      </c>
      <c r="B27" s="405"/>
      <c r="C27" s="406"/>
      <c r="D27" s="406"/>
      <c r="E27" s="406"/>
      <c r="F27" s="406"/>
      <c r="G27" s="406"/>
      <c r="H27" s="406"/>
      <c r="I27" s="406"/>
      <c r="J27" s="406"/>
      <c r="K27" s="406"/>
      <c r="L27" s="406"/>
      <c r="M27" s="406"/>
      <c r="N27" s="406"/>
      <c r="O27" s="406"/>
      <c r="P27" s="406"/>
      <c r="Q27" s="406"/>
      <c r="R27" s="406"/>
      <c r="S27" s="406"/>
      <c r="T27" s="406"/>
      <c r="U27" s="406"/>
      <c r="V27" s="406"/>
      <c r="W27" s="406"/>
      <c r="X27" s="406"/>
      <c r="Y27" s="406"/>
      <c r="Z27" s="406"/>
      <c r="AA27" s="406"/>
      <c r="AB27" s="406"/>
      <c r="AC27" s="406"/>
      <c r="AD27" s="407"/>
    </row>
    <row r="28" spans="1:41" ht="15" customHeight="1" x14ac:dyDescent="0.25">
      <c r="A28" s="386" t="s">
        <v>48</v>
      </c>
      <c r="B28" s="388" t="s">
        <v>49</v>
      </c>
      <c r="C28" s="389"/>
      <c r="D28" s="312" t="s">
        <v>50</v>
      </c>
      <c r="E28" s="313"/>
      <c r="F28" s="313"/>
      <c r="G28" s="313"/>
      <c r="H28" s="313"/>
      <c r="I28" s="313"/>
      <c r="J28" s="313"/>
      <c r="K28" s="313"/>
      <c r="L28" s="313"/>
      <c r="M28" s="313"/>
      <c r="N28" s="313"/>
      <c r="O28" s="315"/>
      <c r="P28" s="335" t="s">
        <v>41</v>
      </c>
      <c r="Q28" s="335" t="s">
        <v>51</v>
      </c>
      <c r="R28" s="335"/>
      <c r="S28" s="335"/>
      <c r="T28" s="335"/>
      <c r="U28" s="335"/>
      <c r="V28" s="335"/>
      <c r="W28" s="335"/>
      <c r="X28" s="335"/>
      <c r="Y28" s="335"/>
      <c r="Z28" s="335"/>
      <c r="AA28" s="335"/>
      <c r="AB28" s="335"/>
      <c r="AC28" s="335"/>
      <c r="AD28" s="337"/>
    </row>
    <row r="29" spans="1:41" ht="27" customHeight="1" x14ac:dyDescent="0.25">
      <c r="A29" s="387"/>
      <c r="B29" s="390"/>
      <c r="C29" s="391"/>
      <c r="D29" s="88" t="s">
        <v>30</v>
      </c>
      <c r="E29" s="88" t="s">
        <v>31</v>
      </c>
      <c r="F29" s="88" t="s">
        <v>32</v>
      </c>
      <c r="G29" s="88" t="s">
        <v>33</v>
      </c>
      <c r="H29" s="88" t="s">
        <v>8</v>
      </c>
      <c r="I29" s="88" t="s">
        <v>34</v>
      </c>
      <c r="J29" s="88" t="s">
        <v>35</v>
      </c>
      <c r="K29" s="88" t="s">
        <v>36</v>
      </c>
      <c r="L29" s="88" t="s">
        <v>37</v>
      </c>
      <c r="M29" s="88" t="s">
        <v>38</v>
      </c>
      <c r="N29" s="88" t="s">
        <v>39</v>
      </c>
      <c r="O29" s="88" t="s">
        <v>40</v>
      </c>
      <c r="P29" s="315"/>
      <c r="Q29" s="335"/>
      <c r="R29" s="335"/>
      <c r="S29" s="335"/>
      <c r="T29" s="335"/>
      <c r="U29" s="335"/>
      <c r="V29" s="335"/>
      <c r="W29" s="335"/>
      <c r="X29" s="335"/>
      <c r="Y29" s="335"/>
      <c r="Z29" s="335"/>
      <c r="AA29" s="335"/>
      <c r="AB29" s="335"/>
      <c r="AC29" s="335"/>
      <c r="AD29" s="337"/>
    </row>
    <row r="30" spans="1:41" ht="42" customHeight="1" thickBot="1" x14ac:dyDescent="0.3">
      <c r="A30" s="85" t="s">
        <v>138</v>
      </c>
      <c r="B30" s="331"/>
      <c r="C30" s="332"/>
      <c r="D30" s="89"/>
      <c r="E30" s="89"/>
      <c r="F30" s="89"/>
      <c r="G30" s="89"/>
      <c r="H30" s="89"/>
      <c r="I30" s="89"/>
      <c r="J30" s="89"/>
      <c r="K30" s="89"/>
      <c r="L30" s="89"/>
      <c r="M30" s="89"/>
      <c r="N30" s="89"/>
      <c r="O30" s="89"/>
      <c r="P30" s="86">
        <f>SUM(D30:O30)</f>
        <v>0</v>
      </c>
      <c r="Q30" s="333"/>
      <c r="R30" s="333"/>
      <c r="S30" s="333"/>
      <c r="T30" s="333"/>
      <c r="U30" s="333"/>
      <c r="V30" s="333"/>
      <c r="W30" s="333"/>
      <c r="X30" s="333"/>
      <c r="Y30" s="333"/>
      <c r="Z30" s="333"/>
      <c r="AA30" s="333"/>
      <c r="AB30" s="333"/>
      <c r="AC30" s="333"/>
      <c r="AD30" s="334"/>
    </row>
    <row r="31" spans="1:41" ht="45" customHeight="1" x14ac:dyDescent="0.25">
      <c r="A31" s="338" t="s">
        <v>52</v>
      </c>
      <c r="B31" s="339"/>
      <c r="C31" s="339"/>
      <c r="D31" s="339"/>
      <c r="E31" s="339"/>
      <c r="F31" s="339"/>
      <c r="G31" s="339"/>
      <c r="H31" s="339"/>
      <c r="I31" s="339"/>
      <c r="J31" s="339"/>
      <c r="K31" s="339"/>
      <c r="L31" s="339"/>
      <c r="M31" s="339"/>
      <c r="N31" s="339"/>
      <c r="O31" s="339"/>
      <c r="P31" s="339"/>
      <c r="Q31" s="339"/>
      <c r="R31" s="339"/>
      <c r="S31" s="339"/>
      <c r="T31" s="339"/>
      <c r="U31" s="339"/>
      <c r="V31" s="339"/>
      <c r="W31" s="339"/>
      <c r="X31" s="339"/>
      <c r="Y31" s="339"/>
      <c r="Z31" s="339"/>
      <c r="AA31" s="339"/>
      <c r="AB31" s="339"/>
      <c r="AC31" s="339"/>
      <c r="AD31" s="340"/>
    </row>
    <row r="32" spans="1:41" ht="23.1" customHeight="1" x14ac:dyDescent="0.25">
      <c r="A32" s="305" t="s">
        <v>53</v>
      </c>
      <c r="B32" s="335" t="s">
        <v>54</v>
      </c>
      <c r="C32" s="335" t="s">
        <v>49</v>
      </c>
      <c r="D32" s="335" t="s">
        <v>55</v>
      </c>
      <c r="E32" s="335"/>
      <c r="F32" s="335"/>
      <c r="G32" s="335"/>
      <c r="H32" s="335"/>
      <c r="I32" s="335"/>
      <c r="J32" s="335"/>
      <c r="K32" s="335"/>
      <c r="L32" s="335"/>
      <c r="M32" s="335"/>
      <c r="N32" s="335"/>
      <c r="O32" s="335"/>
      <c r="P32" s="335"/>
      <c r="Q32" s="335" t="s">
        <v>56</v>
      </c>
      <c r="R32" s="335"/>
      <c r="S32" s="335"/>
      <c r="T32" s="335"/>
      <c r="U32" s="335"/>
      <c r="V32" s="335"/>
      <c r="W32" s="335"/>
      <c r="X32" s="335"/>
      <c r="Y32" s="335"/>
      <c r="Z32" s="335"/>
      <c r="AA32" s="335"/>
      <c r="AB32" s="335"/>
      <c r="AC32" s="335"/>
      <c r="AD32" s="337"/>
      <c r="AG32" s="87"/>
      <c r="AH32" s="87"/>
      <c r="AI32" s="87"/>
      <c r="AJ32" s="87"/>
      <c r="AK32" s="87"/>
      <c r="AL32" s="87"/>
      <c r="AM32" s="87"/>
      <c r="AN32" s="87"/>
      <c r="AO32" s="87"/>
    </row>
    <row r="33" spans="1:41" ht="27" customHeight="1" x14ac:dyDescent="0.25">
      <c r="A33" s="305"/>
      <c r="B33" s="335"/>
      <c r="C33" s="336"/>
      <c r="D33" s="88" t="s">
        <v>30</v>
      </c>
      <c r="E33" s="88" t="s">
        <v>31</v>
      </c>
      <c r="F33" s="88" t="s">
        <v>32</v>
      </c>
      <c r="G33" s="88" t="s">
        <v>33</v>
      </c>
      <c r="H33" s="88" t="s">
        <v>8</v>
      </c>
      <c r="I33" s="88" t="s">
        <v>34</v>
      </c>
      <c r="J33" s="88" t="s">
        <v>35</v>
      </c>
      <c r="K33" s="88" t="s">
        <v>36</v>
      </c>
      <c r="L33" s="88" t="s">
        <v>37</v>
      </c>
      <c r="M33" s="88" t="s">
        <v>38</v>
      </c>
      <c r="N33" s="88" t="s">
        <v>39</v>
      </c>
      <c r="O33" s="88" t="s">
        <v>40</v>
      </c>
      <c r="P33" s="88" t="s">
        <v>41</v>
      </c>
      <c r="Q33" s="312" t="s">
        <v>57</v>
      </c>
      <c r="R33" s="313"/>
      <c r="S33" s="313"/>
      <c r="T33" s="315"/>
      <c r="U33" s="312" t="s">
        <v>58</v>
      </c>
      <c r="V33" s="313"/>
      <c r="W33" s="313"/>
      <c r="X33" s="315"/>
      <c r="Y33" s="312" t="s">
        <v>59</v>
      </c>
      <c r="Z33" s="313"/>
      <c r="AA33" s="315"/>
      <c r="AB33" s="312" t="s">
        <v>60</v>
      </c>
      <c r="AC33" s="313"/>
      <c r="AD33" s="314"/>
      <c r="AG33" s="87"/>
      <c r="AH33" s="87"/>
      <c r="AI33" s="87"/>
      <c r="AJ33" s="87"/>
      <c r="AK33" s="87"/>
      <c r="AL33" s="87"/>
      <c r="AM33" s="87"/>
      <c r="AN33" s="87"/>
      <c r="AO33" s="87"/>
    </row>
    <row r="34" spans="1:41" ht="106.5" customHeight="1" x14ac:dyDescent="0.25">
      <c r="A34" s="316" t="s">
        <v>138</v>
      </c>
      <c r="B34" s="318">
        <v>0.15</v>
      </c>
      <c r="C34" s="90" t="s">
        <v>61</v>
      </c>
      <c r="D34" s="89">
        <v>1</v>
      </c>
      <c r="E34" s="89">
        <v>1</v>
      </c>
      <c r="F34" s="89">
        <v>1</v>
      </c>
      <c r="G34" s="89">
        <v>1</v>
      </c>
      <c r="H34" s="89">
        <v>1</v>
      </c>
      <c r="I34" s="89">
        <v>1</v>
      </c>
      <c r="J34" s="89">
        <v>1</v>
      </c>
      <c r="K34" s="89">
        <v>1</v>
      </c>
      <c r="L34" s="89">
        <v>1</v>
      </c>
      <c r="M34" s="89">
        <v>1</v>
      </c>
      <c r="N34" s="89">
        <v>1</v>
      </c>
      <c r="O34" s="89">
        <v>1</v>
      </c>
      <c r="P34" s="202">
        <v>1</v>
      </c>
      <c r="Q34" s="527" t="s">
        <v>653</v>
      </c>
      <c r="R34" s="528"/>
      <c r="S34" s="528"/>
      <c r="T34" s="529"/>
      <c r="U34" s="527" t="s">
        <v>654</v>
      </c>
      <c r="V34" s="528"/>
      <c r="W34" s="528"/>
      <c r="X34" s="529"/>
      <c r="Y34" s="533" t="s">
        <v>751</v>
      </c>
      <c r="Z34" s="534"/>
      <c r="AA34" s="535"/>
      <c r="AB34" s="527" t="s">
        <v>139</v>
      </c>
      <c r="AC34" s="528"/>
      <c r="AD34" s="536"/>
      <c r="AG34" s="87"/>
      <c r="AH34" s="87"/>
      <c r="AI34" s="87"/>
      <c r="AJ34" s="87"/>
      <c r="AK34" s="87"/>
      <c r="AL34" s="87"/>
      <c r="AM34" s="87"/>
      <c r="AN34" s="87"/>
      <c r="AO34" s="87"/>
    </row>
    <row r="35" spans="1:41" ht="168.75" customHeight="1" thickBot="1" x14ac:dyDescent="0.3">
      <c r="A35" s="317"/>
      <c r="B35" s="319"/>
      <c r="C35" s="91" t="s">
        <v>64</v>
      </c>
      <c r="D35" s="218">
        <v>1</v>
      </c>
      <c r="E35" s="218">
        <v>1</v>
      </c>
      <c r="F35" s="218">
        <v>1</v>
      </c>
      <c r="G35" s="218">
        <v>1</v>
      </c>
      <c r="H35" s="218">
        <v>1</v>
      </c>
      <c r="I35" s="218">
        <v>1</v>
      </c>
      <c r="J35" s="218">
        <v>1</v>
      </c>
      <c r="K35" s="218"/>
      <c r="L35" s="218"/>
      <c r="M35" s="218"/>
      <c r="N35" s="218"/>
      <c r="O35" s="218"/>
      <c r="P35" s="226">
        <f>MIN(D35:O35)</f>
        <v>1</v>
      </c>
      <c r="Q35" s="530"/>
      <c r="R35" s="531"/>
      <c r="S35" s="531"/>
      <c r="T35" s="532"/>
      <c r="U35" s="530"/>
      <c r="V35" s="531"/>
      <c r="W35" s="531"/>
      <c r="X35" s="532"/>
      <c r="Y35" s="530"/>
      <c r="Z35" s="531"/>
      <c r="AA35" s="532"/>
      <c r="AB35" s="530"/>
      <c r="AC35" s="531"/>
      <c r="AD35" s="537"/>
      <c r="AE35" s="49"/>
      <c r="AF35" s="271"/>
      <c r="AG35" s="87"/>
      <c r="AH35" s="87"/>
      <c r="AI35" s="87"/>
      <c r="AJ35" s="87"/>
      <c r="AK35" s="87"/>
      <c r="AL35" s="87"/>
      <c r="AM35" s="87"/>
      <c r="AN35" s="87"/>
      <c r="AO35" s="87"/>
    </row>
    <row r="36" spans="1:41" ht="26.1" customHeight="1" x14ac:dyDescent="0.25">
      <c r="A36" s="304" t="s">
        <v>65</v>
      </c>
      <c r="B36" s="306" t="s">
        <v>66</v>
      </c>
      <c r="C36" s="308" t="s">
        <v>67</v>
      </c>
      <c r="D36" s="308"/>
      <c r="E36" s="308"/>
      <c r="F36" s="308"/>
      <c r="G36" s="308"/>
      <c r="H36" s="308"/>
      <c r="I36" s="308"/>
      <c r="J36" s="308"/>
      <c r="K36" s="308"/>
      <c r="L36" s="308"/>
      <c r="M36" s="308"/>
      <c r="N36" s="308"/>
      <c r="O36" s="308"/>
      <c r="P36" s="308"/>
      <c r="Q36" s="309" t="s">
        <v>68</v>
      </c>
      <c r="R36" s="310"/>
      <c r="S36" s="310"/>
      <c r="T36" s="310"/>
      <c r="U36" s="310"/>
      <c r="V36" s="310"/>
      <c r="W36" s="310"/>
      <c r="X36" s="310"/>
      <c r="Y36" s="310"/>
      <c r="Z36" s="310"/>
      <c r="AA36" s="310"/>
      <c r="AB36" s="310"/>
      <c r="AC36" s="310"/>
      <c r="AD36" s="311"/>
      <c r="AF36" s="271"/>
      <c r="AG36" s="87"/>
      <c r="AH36" s="87"/>
      <c r="AI36" s="87"/>
      <c r="AJ36" s="87"/>
      <c r="AK36" s="87"/>
      <c r="AL36" s="87"/>
      <c r="AM36" s="87"/>
      <c r="AN36" s="87"/>
      <c r="AO36" s="87"/>
    </row>
    <row r="37" spans="1:41" ht="26.1" customHeight="1" x14ac:dyDescent="0.25">
      <c r="A37" s="305"/>
      <c r="B37" s="307"/>
      <c r="C37" s="88" t="s">
        <v>69</v>
      </c>
      <c r="D37" s="88" t="s">
        <v>70</v>
      </c>
      <c r="E37" s="88" t="s">
        <v>71</v>
      </c>
      <c r="F37" s="88" t="s">
        <v>72</v>
      </c>
      <c r="G37" s="88" t="s">
        <v>73</v>
      </c>
      <c r="H37" s="88" t="s">
        <v>74</v>
      </c>
      <c r="I37" s="88" t="s">
        <v>75</v>
      </c>
      <c r="J37" s="88" t="s">
        <v>76</v>
      </c>
      <c r="K37" s="88" t="s">
        <v>77</v>
      </c>
      <c r="L37" s="88" t="s">
        <v>78</v>
      </c>
      <c r="M37" s="88" t="s">
        <v>79</v>
      </c>
      <c r="N37" s="88" t="s">
        <v>80</v>
      </c>
      <c r="O37" s="88" t="s">
        <v>81</v>
      </c>
      <c r="P37" s="88" t="s">
        <v>82</v>
      </c>
      <c r="Q37" s="312" t="s">
        <v>83</v>
      </c>
      <c r="R37" s="313"/>
      <c r="S37" s="313"/>
      <c r="T37" s="313"/>
      <c r="U37" s="313"/>
      <c r="V37" s="313"/>
      <c r="W37" s="313"/>
      <c r="X37" s="313"/>
      <c r="Y37" s="313"/>
      <c r="Z37" s="313"/>
      <c r="AA37" s="313"/>
      <c r="AB37" s="313"/>
      <c r="AC37" s="313"/>
      <c r="AD37" s="314"/>
      <c r="AG37" s="94"/>
      <c r="AH37" s="94"/>
      <c r="AI37" s="94"/>
      <c r="AJ37" s="94"/>
      <c r="AK37" s="94"/>
      <c r="AL37" s="94"/>
      <c r="AM37" s="94"/>
      <c r="AN37" s="94"/>
      <c r="AO37" s="94"/>
    </row>
    <row r="38" spans="1:41" ht="114.75" customHeight="1" x14ac:dyDescent="0.25">
      <c r="A38" s="525" t="s">
        <v>140</v>
      </c>
      <c r="B38" s="298">
        <v>0.06</v>
      </c>
      <c r="C38" s="90" t="s">
        <v>61</v>
      </c>
      <c r="D38" s="205">
        <v>0</v>
      </c>
      <c r="E38" s="205">
        <v>9.0999999999999998E-2</v>
      </c>
      <c r="F38" s="205">
        <v>9.0999999999999998E-2</v>
      </c>
      <c r="G38" s="205">
        <v>9.0999999999999998E-2</v>
      </c>
      <c r="H38" s="205">
        <v>9.0999999999999998E-2</v>
      </c>
      <c r="I38" s="205">
        <v>9.0999999999999998E-2</v>
      </c>
      <c r="J38" s="205">
        <v>9.0999999999999998E-2</v>
      </c>
      <c r="K38" s="205">
        <v>9.0999999999999998E-2</v>
      </c>
      <c r="L38" s="205">
        <v>9.0999999999999998E-2</v>
      </c>
      <c r="M38" s="205">
        <v>9.0999999999999998E-2</v>
      </c>
      <c r="N38" s="205">
        <v>9.0999999999999998E-2</v>
      </c>
      <c r="O38" s="205">
        <v>0.09</v>
      </c>
      <c r="P38" s="96">
        <f>SUM(D38:O38)</f>
        <v>0.99999999999999978</v>
      </c>
      <c r="Q38" s="290" t="s">
        <v>655</v>
      </c>
      <c r="R38" s="291"/>
      <c r="S38" s="291"/>
      <c r="T38" s="291"/>
      <c r="U38" s="291"/>
      <c r="V38" s="291"/>
      <c r="W38" s="291"/>
      <c r="X38" s="291"/>
      <c r="Y38" s="291"/>
      <c r="Z38" s="291"/>
      <c r="AA38" s="291"/>
      <c r="AB38" s="291"/>
      <c r="AC38" s="291"/>
      <c r="AD38" s="292"/>
      <c r="AE38" s="97"/>
      <c r="AG38" s="98"/>
      <c r="AH38" s="98"/>
      <c r="AI38" s="98"/>
      <c r="AJ38" s="98"/>
      <c r="AK38" s="98"/>
      <c r="AL38" s="98"/>
      <c r="AM38" s="98"/>
      <c r="AN38" s="98"/>
      <c r="AO38" s="98"/>
    </row>
    <row r="39" spans="1:41" ht="114.75" customHeight="1" x14ac:dyDescent="0.25">
      <c r="A39" s="526"/>
      <c r="B39" s="299"/>
      <c r="C39" s="99" t="s">
        <v>64</v>
      </c>
      <c r="D39" s="212">
        <v>0</v>
      </c>
      <c r="E39" s="212">
        <v>9.0999999999999998E-2</v>
      </c>
      <c r="F39" s="212">
        <v>9.0999999999999998E-2</v>
      </c>
      <c r="G39" s="212">
        <v>9.0999999999999998E-2</v>
      </c>
      <c r="H39" s="212">
        <v>9.0999999999999998E-2</v>
      </c>
      <c r="I39" s="212">
        <v>9.0999999999999998E-2</v>
      </c>
      <c r="J39" s="212">
        <v>9.0999999999999998E-2</v>
      </c>
      <c r="K39" s="212"/>
      <c r="L39" s="212"/>
      <c r="M39" s="212"/>
      <c r="N39" s="212"/>
      <c r="O39" s="212"/>
      <c r="P39" s="219">
        <f>SUM(D39:O39)</f>
        <v>0.54599999999999993</v>
      </c>
      <c r="Q39" s="300"/>
      <c r="R39" s="301"/>
      <c r="S39" s="301"/>
      <c r="T39" s="301"/>
      <c r="U39" s="301"/>
      <c r="V39" s="301"/>
      <c r="W39" s="301"/>
      <c r="X39" s="301"/>
      <c r="Y39" s="301"/>
      <c r="Z39" s="301"/>
      <c r="AA39" s="301"/>
      <c r="AB39" s="301"/>
      <c r="AC39" s="301"/>
      <c r="AD39" s="302"/>
      <c r="AE39" s="97"/>
    </row>
    <row r="40" spans="1:41" ht="84" customHeight="1" x14ac:dyDescent="0.25">
      <c r="A40" s="526" t="s">
        <v>141</v>
      </c>
      <c r="B40" s="288">
        <v>0.09</v>
      </c>
      <c r="C40" s="102" t="s">
        <v>61</v>
      </c>
      <c r="D40" s="205">
        <v>0</v>
      </c>
      <c r="E40" s="205">
        <v>9.0999999999999998E-2</v>
      </c>
      <c r="F40" s="205">
        <v>9.0999999999999998E-2</v>
      </c>
      <c r="G40" s="205">
        <v>9.0999999999999998E-2</v>
      </c>
      <c r="H40" s="205">
        <v>9.0999999999999998E-2</v>
      </c>
      <c r="I40" s="205">
        <v>9.0999999999999998E-2</v>
      </c>
      <c r="J40" s="205">
        <v>9.0999999999999998E-2</v>
      </c>
      <c r="K40" s="205">
        <v>9.0999999999999998E-2</v>
      </c>
      <c r="L40" s="205">
        <v>9.0999999999999998E-2</v>
      </c>
      <c r="M40" s="205">
        <v>9.0999999999999998E-2</v>
      </c>
      <c r="N40" s="205">
        <v>9.0999999999999998E-2</v>
      </c>
      <c r="O40" s="205">
        <v>0.09</v>
      </c>
      <c r="P40" s="101">
        <f>SUM(D40:O40)</f>
        <v>0.99999999999999978</v>
      </c>
      <c r="Q40" s="290" t="s">
        <v>656</v>
      </c>
      <c r="R40" s="291"/>
      <c r="S40" s="291"/>
      <c r="T40" s="291"/>
      <c r="U40" s="291"/>
      <c r="V40" s="291"/>
      <c r="W40" s="291"/>
      <c r="X40" s="291"/>
      <c r="Y40" s="291"/>
      <c r="Z40" s="291"/>
      <c r="AA40" s="291"/>
      <c r="AB40" s="291"/>
      <c r="AC40" s="291"/>
      <c r="AD40" s="292"/>
      <c r="AE40" s="97"/>
    </row>
    <row r="41" spans="1:41" ht="84" customHeight="1" thickBot="1" x14ac:dyDescent="0.3">
      <c r="A41" s="538"/>
      <c r="B41" s="289"/>
      <c r="C41" s="91" t="s">
        <v>64</v>
      </c>
      <c r="D41" s="214">
        <v>0</v>
      </c>
      <c r="E41" s="214">
        <v>9.0999999999999998E-2</v>
      </c>
      <c r="F41" s="214">
        <v>9.0999999999999998E-2</v>
      </c>
      <c r="G41" s="214">
        <v>9.0999999999999998E-2</v>
      </c>
      <c r="H41" s="214">
        <v>9.0999999999999998E-2</v>
      </c>
      <c r="I41" s="214">
        <v>9.0999999999999998E-2</v>
      </c>
      <c r="J41" s="214">
        <v>9.0999999999999998E-2</v>
      </c>
      <c r="K41" s="214"/>
      <c r="L41" s="214"/>
      <c r="M41" s="214"/>
      <c r="N41" s="214"/>
      <c r="O41" s="214"/>
      <c r="P41" s="220">
        <f>SUM(D41:O41)</f>
        <v>0.54599999999999993</v>
      </c>
      <c r="Q41" s="293"/>
      <c r="R41" s="294"/>
      <c r="S41" s="294"/>
      <c r="T41" s="294"/>
      <c r="U41" s="294"/>
      <c r="V41" s="294"/>
      <c r="W41" s="294"/>
      <c r="X41" s="294"/>
      <c r="Y41" s="294"/>
      <c r="Z41" s="294"/>
      <c r="AA41" s="294"/>
      <c r="AB41" s="294"/>
      <c r="AC41" s="294"/>
      <c r="AD41" s="295"/>
      <c r="AE41" s="97"/>
    </row>
  </sheetData>
  <mergeCells count="76">
    <mergeCell ref="A11:B13"/>
    <mergeCell ref="U34:X35"/>
    <mergeCell ref="Y33:AA33"/>
    <mergeCell ref="Y34:AA35"/>
    <mergeCell ref="I7:J9"/>
    <mergeCell ref="K7:L9"/>
    <mergeCell ref="M7:N7"/>
    <mergeCell ref="O7:P7"/>
    <mergeCell ref="M8:N8"/>
    <mergeCell ref="O8:P8"/>
    <mergeCell ref="C11:AD13"/>
    <mergeCell ref="A7:B9"/>
    <mergeCell ref="C7:C9"/>
    <mergeCell ref="D7:H9"/>
    <mergeCell ref="Y15:Z15"/>
    <mergeCell ref="AC17:AD17"/>
    <mergeCell ref="AB1:AD1"/>
    <mergeCell ref="B2:AA2"/>
    <mergeCell ref="AB2:AD2"/>
    <mergeCell ref="B3:AA4"/>
    <mergeCell ref="AB3:AD3"/>
    <mergeCell ref="AB4:AD4"/>
    <mergeCell ref="A1:A4"/>
    <mergeCell ref="B1:AA1"/>
    <mergeCell ref="M9:N9"/>
    <mergeCell ref="O9:P9"/>
    <mergeCell ref="A23:B23"/>
    <mergeCell ref="AA15:AD15"/>
    <mergeCell ref="C16:AB16"/>
    <mergeCell ref="A17:B17"/>
    <mergeCell ref="C17:Q17"/>
    <mergeCell ref="R17:V17"/>
    <mergeCell ref="W17:X17"/>
    <mergeCell ref="Y17:AB17"/>
    <mergeCell ref="A15:B15"/>
    <mergeCell ref="C15:K15"/>
    <mergeCell ref="L15:Q15"/>
    <mergeCell ref="R15:X15"/>
    <mergeCell ref="A19:AD19"/>
    <mergeCell ref="C20:P20"/>
    <mergeCell ref="Q20:AD20"/>
    <mergeCell ref="A22:B22"/>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AB33:AD33"/>
    <mergeCell ref="Q33:T33"/>
    <mergeCell ref="U33:X33"/>
    <mergeCell ref="A34:A35"/>
    <mergeCell ref="B34:B35"/>
    <mergeCell ref="AB34:AD35"/>
    <mergeCell ref="Q34:T35"/>
    <mergeCell ref="A40:A41"/>
    <mergeCell ref="B40:B41"/>
    <mergeCell ref="Q40:AD41"/>
    <mergeCell ref="A36:A37"/>
    <mergeCell ref="B36:B37"/>
    <mergeCell ref="C36:P36"/>
    <mergeCell ref="Q36:AD36"/>
    <mergeCell ref="Q37:AD37"/>
    <mergeCell ref="A38:A39"/>
    <mergeCell ref="B38:B39"/>
    <mergeCell ref="Q38:AD39"/>
  </mergeCells>
  <dataValidations count="3">
    <dataValidation type="list" allowBlank="1" showInputMessage="1" showErrorMessage="1" sqref="C7:C9" xr:uid="{00000000-0002-0000-08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800-000001000000}">
      <formula1>2000</formula1>
    </dataValidation>
    <dataValidation type="textLength" operator="lessThanOrEqual" allowBlank="1" showInputMessage="1" showErrorMessage="1" errorTitle="Máximo 2.000 caracteres" error="Máximo 2.000 caracteres" sqref="Q34 Q38:AD41 AB34 U34 Y34" xr:uid="{00000000-0002-0000-0800-000002000000}">
      <formula1>2000</formula1>
    </dataValidation>
  </dataValidations>
  <pageMargins left="0.25" right="0.25" top="0.75" bottom="0.75" header="0.3" footer="0.3"/>
  <pageSetup scale="22"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2.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2820B4A-0FB4-4C3D-982F-D6DE627417B5}">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Meta 1 ATENCIONES LPD</vt:lpstr>
      <vt:lpstr>Meta 1..n</vt:lpstr>
      <vt:lpstr>Meta 2 SEGUIMIENTO LPD</vt:lpstr>
      <vt:lpstr>Meta 3 OPERAR CR</vt:lpstr>
      <vt:lpstr>Meta 4 ATENCION CR</vt:lpstr>
      <vt:lpstr>Meta 5 FORTALECER SOFIA </vt:lpstr>
      <vt:lpstr>Meta 6 ESTRATEGIA PREVENCION</vt:lpstr>
      <vt:lpstr>Meta 7 CLS</vt:lpstr>
      <vt:lpstr>Meta 8 PROTOCOLO TP</vt:lpstr>
      <vt:lpstr>Meta 9 ATENCIONES DUPLAS</vt:lpstr>
      <vt:lpstr>Indicadores PA</vt:lpstr>
      <vt:lpstr>Territorialización PA</vt:lpstr>
      <vt:lpstr>Instructivo</vt:lpstr>
      <vt:lpstr>Generalidades</vt:lpstr>
      <vt:lpstr>Hoja13</vt:lpstr>
      <vt:lpstr>Hoja1</vt:lpstr>
      <vt:lpstr>'Meta 1 ATENCIONES LPD'!Área_de_impresión</vt:lpstr>
      <vt:lpstr>'Meta 2 SEGUIMIENTO LPD'!Área_de_impresión</vt:lpstr>
      <vt:lpstr>'Meta 3 OPERAR CR'!Área_de_impresión</vt:lpstr>
      <vt:lpstr>'Meta 4 ATENCION CR'!Área_de_impresión</vt:lpstr>
      <vt:lpstr>'Meta 5 FORTALECER SOFIA '!Área_de_impresión</vt:lpstr>
      <vt:lpstr>'Meta 6 ESTRATEGIA PREVENCION'!Área_de_impresión</vt:lpstr>
      <vt:lpstr>'Meta 7 CLS'!Área_de_impresión</vt:lpstr>
      <vt:lpstr>'Meta 8 PROTOCOLO TP'!Área_de_impresión</vt:lpstr>
      <vt:lpstr>'Meta 9 ATENCIONES DUPLAS'!Área_de_impresión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M. Martínez</dc:creator>
  <cp:keywords/>
  <dc:description/>
  <cp:lastModifiedBy>Rocío López</cp:lastModifiedBy>
  <cp:revision/>
  <cp:lastPrinted>2023-08-08T18:36:47Z</cp:lastPrinted>
  <dcterms:created xsi:type="dcterms:W3CDTF">2011-04-26T22:16:52Z</dcterms:created>
  <dcterms:modified xsi:type="dcterms:W3CDTF">2023-08-08T23:10:30Z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