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0" documentId="8_{4449223B-23C7-48AB-AD07-9DCC2568DCBB}" xr6:coauthVersionLast="47" xr6:coauthVersionMax="47" xr10:uidLastSave="{00000000-0000-0000-0000-000000000000}"/>
  <bookViews>
    <workbookView xWindow="-120" yWindow="-120" windowWidth="29040" windowHeight="15720" tabRatio="939" firstSheet="4" activeTab="10"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PA'!$A$12:$AZ$63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3" i="36" l="1"/>
  <c r="AC22" i="42"/>
  <c r="P35" i="42"/>
  <c r="AT45" i="36" l="1"/>
  <c r="AT24" i="36" l="1"/>
  <c r="AC25" i="41" l="1"/>
  <c r="AT60" i="36" l="1"/>
  <c r="AU60" i="36" s="1"/>
  <c r="AT14" i="36"/>
  <c r="AU14" i="36" s="1"/>
  <c r="AT57" i="36" l="1"/>
  <c r="AT56" i="36"/>
  <c r="AT55" i="36"/>
  <c r="AT58" i="36"/>
  <c r="L21" i="36" l="1"/>
  <c r="L20" i="36"/>
  <c r="L16" i="36"/>
  <c r="AC22" i="43"/>
  <c r="F3" i="20"/>
  <c r="J3" i="20"/>
  <c r="N3" i="20"/>
  <c r="F4" i="20"/>
  <c r="J4" i="20"/>
  <c r="N4" i="20"/>
  <c r="F5" i="20"/>
  <c r="J5" i="20"/>
  <c r="F6" i="20"/>
  <c r="J6" i="20"/>
  <c r="F7" i="20"/>
  <c r="J7" i="20"/>
  <c r="F8" i="20"/>
  <c r="S11" i="37"/>
  <c r="AX32" i="37"/>
  <c r="AY11" i="37"/>
  <c r="S12" i="37"/>
  <c r="AY12" i="37"/>
  <c r="S13" i="37"/>
  <c r="AY13" i="37"/>
  <c r="S14" i="37"/>
  <c r="S32" i="37" s="1"/>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X58" i="37" s="1"/>
  <c r="AY37" i="37"/>
  <c r="R38" i="37"/>
  <c r="S38" i="37"/>
  <c r="AX38" i="37"/>
  <c r="AY38" i="37"/>
  <c r="R39" i="37"/>
  <c r="R58" i="37" s="1"/>
  <c r="S39" i="37"/>
  <c r="AX39" i="37"/>
  <c r="AY39" i="37"/>
  <c r="R40" i="37"/>
  <c r="S40" i="37"/>
  <c r="S58" i="37" s="1"/>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AY58" i="37" s="1"/>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T21" i="36"/>
  <c r="AU21" i="36" s="1"/>
  <c r="AT22" i="36"/>
  <c r="AT23" i="36"/>
  <c r="AT25" i="36"/>
  <c r="AT26" i="36"/>
  <c r="AT27" i="36"/>
  <c r="AH28" i="36"/>
  <c r="AT28" i="36" s="1"/>
  <c r="AT29" i="36"/>
  <c r="AT30" i="36"/>
  <c r="AT31" i="36"/>
  <c r="AT32" i="36"/>
  <c r="AT33" i="36"/>
  <c r="AT34" i="36"/>
  <c r="AT35" i="36"/>
  <c r="AT36" i="36"/>
  <c r="AT37" i="36"/>
  <c r="AT38" i="36"/>
  <c r="AT39" i="36"/>
  <c r="AT40" i="36"/>
  <c r="AT41" i="36"/>
  <c r="AT42" i="36"/>
  <c r="AT43" i="36"/>
  <c r="AT44" i="36"/>
  <c r="AT46" i="36"/>
  <c r="AT47" i="36"/>
  <c r="AT48" i="36"/>
  <c r="AT49" i="36"/>
  <c r="AT50" i="36"/>
  <c r="AT51" i="36"/>
  <c r="AT52" i="36"/>
  <c r="AT53" i="36"/>
  <c r="AT54" i="36"/>
  <c r="AU55" i="36"/>
  <c r="AU56" i="36"/>
  <c r="AU57" i="36"/>
  <c r="AU58" i="36"/>
  <c r="AT59" i="36"/>
  <c r="AU59" i="36" s="1"/>
  <c r="O22" i="48"/>
  <c r="AC22" i="48"/>
  <c r="C23" i="48"/>
  <c r="O23" i="48" s="1"/>
  <c r="P23" i="48" s="1"/>
  <c r="AC23" i="48"/>
  <c r="AD23" i="48" s="1"/>
  <c r="O24" i="48"/>
  <c r="AC24" i="48"/>
  <c r="O25" i="48"/>
  <c r="P25" i="48" s="1"/>
  <c r="AC25" i="48"/>
  <c r="P30" i="48"/>
  <c r="P34" i="48"/>
  <c r="P35" i="48"/>
  <c r="P38" i="48"/>
  <c r="P39" i="48"/>
  <c r="P40" i="48"/>
  <c r="P41" i="48"/>
  <c r="P42" i="48"/>
  <c r="P43" i="48"/>
  <c r="C22" i="47"/>
  <c r="O22" i="47"/>
  <c r="AC22" i="47"/>
  <c r="C23" i="47"/>
  <c r="O23" i="47"/>
  <c r="AC23" i="47"/>
  <c r="AD23" i="47" s="1"/>
  <c r="O24" i="47"/>
  <c r="AC24" i="47"/>
  <c r="C25" i="47"/>
  <c r="O25" i="47"/>
  <c r="AC25" i="47"/>
  <c r="P30" i="47"/>
  <c r="P35" i="47"/>
  <c r="P38" i="47"/>
  <c r="P39" i="47"/>
  <c r="P40" i="47"/>
  <c r="P41" i="47"/>
  <c r="O22" i="46"/>
  <c r="AC22" i="46"/>
  <c r="C23" i="46"/>
  <c r="O23" i="46"/>
  <c r="P23" i="46" s="1"/>
  <c r="AC23" i="46"/>
  <c r="AD23" i="46" s="1"/>
  <c r="O24" i="46"/>
  <c r="AC24" i="46"/>
  <c r="O25" i="46"/>
  <c r="P25" i="46"/>
  <c r="AC25" i="46"/>
  <c r="P30" i="46"/>
  <c r="P38" i="46"/>
  <c r="P39" i="46"/>
  <c r="P40" i="46"/>
  <c r="P41" i="46"/>
  <c r="P42" i="46"/>
  <c r="P43" i="46"/>
  <c r="O22" i="45"/>
  <c r="AC22" i="45"/>
  <c r="C23" i="45"/>
  <c r="O23" i="45" s="1"/>
  <c r="AC23" i="45"/>
  <c r="O24" i="45"/>
  <c r="AC24" i="45"/>
  <c r="O25" i="45"/>
  <c r="P25" i="45" s="1"/>
  <c r="AC25" i="45"/>
  <c r="P30" i="45"/>
  <c r="P35" i="45"/>
  <c r="P38" i="45"/>
  <c r="P39" i="45"/>
  <c r="P40" i="45"/>
  <c r="P41" i="45"/>
  <c r="P42" i="45"/>
  <c r="P43" i="45"/>
  <c r="P44" i="45"/>
  <c r="P45" i="45"/>
  <c r="O22" i="44"/>
  <c r="AC22" i="44"/>
  <c r="C23" i="44"/>
  <c r="O23" i="44" s="1"/>
  <c r="P23" i="44" s="1"/>
  <c r="AC23" i="44"/>
  <c r="AD23" i="44" s="1"/>
  <c r="O24" i="44"/>
  <c r="AC24" i="44"/>
  <c r="O25" i="44"/>
  <c r="P25" i="44" s="1"/>
  <c r="AC25" i="44"/>
  <c r="P30" i="44"/>
  <c r="P35" i="44"/>
  <c r="P38" i="44"/>
  <c r="P39" i="44"/>
  <c r="P40" i="44"/>
  <c r="P41" i="44"/>
  <c r="P42" i="44"/>
  <c r="P43" i="44"/>
  <c r="P44" i="44"/>
  <c r="P45" i="44"/>
  <c r="O22" i="43"/>
  <c r="C23" i="43"/>
  <c r="O23" i="43" s="1"/>
  <c r="AC23" i="43"/>
  <c r="O24" i="43"/>
  <c r="AC24" i="43"/>
  <c r="AH24" i="40" s="1"/>
  <c r="O25" i="43"/>
  <c r="AC25" i="43"/>
  <c r="P30" i="43"/>
  <c r="P34" i="43"/>
  <c r="P35" i="43"/>
  <c r="P38" i="43"/>
  <c r="P39" i="43"/>
  <c r="P40" i="43"/>
  <c r="P41" i="43"/>
  <c r="O22" i="42"/>
  <c r="C23" i="42"/>
  <c r="O23" i="42" s="1"/>
  <c r="P23" i="42" s="1"/>
  <c r="AC23" i="42"/>
  <c r="O24" i="42"/>
  <c r="AC24" i="42"/>
  <c r="O25" i="42"/>
  <c r="P25" i="42" s="1"/>
  <c r="AC25" i="42"/>
  <c r="P30" i="42"/>
  <c r="P38" i="42"/>
  <c r="P39" i="42"/>
  <c r="P40" i="42"/>
  <c r="P41" i="42"/>
  <c r="O22" i="41"/>
  <c r="AC22" i="41"/>
  <c r="C23" i="41"/>
  <c r="O23" i="41" s="1"/>
  <c r="P23" i="41" s="1"/>
  <c r="O24" i="41"/>
  <c r="AC24" i="41"/>
  <c r="O25" i="41"/>
  <c r="P30" i="41"/>
  <c r="P34" i="41"/>
  <c r="P35" i="41"/>
  <c r="P38" i="41"/>
  <c r="P39" i="41"/>
  <c r="P24" i="1"/>
  <c r="P28" i="1"/>
  <c r="P29" i="1"/>
  <c r="P32" i="1"/>
  <c r="P33" i="1"/>
  <c r="P34" i="1"/>
  <c r="P35" i="1"/>
  <c r="P36" i="1"/>
  <c r="P37" i="1"/>
  <c r="P38" i="1"/>
  <c r="P39" i="1"/>
  <c r="O22" i="40"/>
  <c r="AG22" i="40" s="1"/>
  <c r="AC22" i="40"/>
  <c r="AD23" i="40" s="1"/>
  <c r="C23" i="40"/>
  <c r="O23" i="40"/>
  <c r="P23" i="40" s="1"/>
  <c r="AC23" i="40"/>
  <c r="O24" i="40"/>
  <c r="AC24" i="40"/>
  <c r="O25" i="40"/>
  <c r="AC25" i="40"/>
  <c r="AH25" i="40" s="1"/>
  <c r="P30" i="40"/>
  <c r="P34" i="40"/>
  <c r="P35" i="40"/>
  <c r="P38" i="40"/>
  <c r="P39" i="40"/>
  <c r="P40" i="40"/>
  <c r="P41" i="40"/>
  <c r="P42" i="40"/>
  <c r="P43" i="40"/>
  <c r="P25" i="41"/>
  <c r="AD23" i="43" l="1"/>
  <c r="AH22" i="40"/>
  <c r="AG25" i="40"/>
  <c r="P23" i="45"/>
  <c r="AG24" i="40"/>
  <c r="AD25" i="40"/>
  <c r="AD23" i="45"/>
  <c r="AD25" i="44"/>
  <c r="AY32" i="37"/>
  <c r="AD25" i="48"/>
  <c r="AD25" i="47"/>
  <c r="AD25" i="46"/>
  <c r="AD25" i="45"/>
  <c r="AD25" i="43"/>
  <c r="AD23" i="42"/>
  <c r="AD25" i="42"/>
  <c r="AD25" i="41"/>
  <c r="P25" i="40"/>
  <c r="AG23" i="40"/>
  <c r="AC23" i="41"/>
  <c r="AD23" i="41" s="1"/>
  <c r="AH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medicación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<sst xmlns="http://schemas.openxmlformats.org/spreadsheetml/2006/main" count="2595" uniqueCount="773">
  <si>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</si>
  <si>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</si>
  <si>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</si>
  <si>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</si>
  <si>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</si>
  <si>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</si>
  <si>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</si>
  <si>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</si>
  <si>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MAY</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</si>
  <si>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</si>
  <si>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</si>
  <si>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</si>
  <si>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</si>
  <si>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</si>
  <si>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</si>
  <si>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</si>
  <si>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</si>
  <si>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</si>
  <si>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</si>
  <si>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</si>
  <si>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</si>
  <si>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</si>
  <si>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</si>
  <si>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</si>
  <si>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</si>
  <si>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</si>
  <si>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</si>
  <si>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</si>
  <si>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</si>
  <si>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</si>
  <si>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</si>
  <si>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</si>
  <si>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</si>
  <si>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</si>
  <si>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</si>
  <si>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</si>
  <si>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</si>
  <si>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</si>
  <si>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</si>
  <si>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</si>
  <si>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</si>
  <si>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</si>
  <si>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</si>
  <si>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</si>
  <si>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</si>
  <si>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</si>
  <si>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</si>
  <si>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</si>
  <si>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</si>
  <si>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</si>
  <si>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</si>
  <si>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</si>
  <si>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</si>
  <si>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</si>
  <si>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</si>
  <si>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</si>
  <si>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</si>
  <si>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</si>
  <si>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</si>
  <si>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</si>
  <si>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</si>
  <si>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</si>
  <si>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</si>
  <si>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</si>
  <si>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</si>
  <si>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</si>
  <si>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</si>
  <si>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</si>
  <si>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</si>
  <si>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</si>
  <si>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</si>
  <si>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</si>
  <si>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</si>
  <si>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</si>
  <si>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</si>
  <si>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</si>
  <si>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</si>
  <si>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</si>
  <si>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</si>
  <si>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</si>
  <si>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</si>
  <si>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</si>
  <si>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</si>
  <si>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</si>
  <si>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</si>
  <si>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</si>
  <si>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</si>
  <si>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</si>
  <si>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</si>
  <si>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</si>
  <si>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</si>
  <si>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</si>
  <si>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</si>
  <si>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</si>
  <si>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</si>
  <si>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</si>
  <si>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</si>
  <si>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</si>
  <si>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</si>
  <si>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</si>
  <si>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</si>
  <si>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</si>
  <si>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</si>
  <si>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</si>
  <si>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</si>
  <si>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</si>
  <si>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</si>
  <si>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</si>
  <si>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</si>
  <si>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</si>
  <si>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</si>
  <si>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</si>
  <si>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</si>
  <si>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</si>
  <si>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</si>
  <si>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</si>
  <si>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</si>
  <si>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</si>
  <si>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</si>
  <si>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</si>
  <si>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</si>
  <si>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</si>
  <si>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</si>
  <si>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</si>
  <si>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</si>
  <si>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</si>
  <si>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</si>
  <si>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</si>
  <si>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</si>
  <si>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</si>
  <si>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</si>
  <si>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</si>
  <si>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</si>
  <si>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</si>
  <si>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</si>
  <si>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</si>
  <si>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</si>
  <si>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</si>
  <si>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</si>
  <si>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11.983 atenciones a mujeres víctimas de violencias, a través de las duplas de atención psicosocial</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</si>
  <si>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</si>
  <si>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</si>
  <si>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</si>
  <si>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</si>
  <si>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</si>
  <si>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</si>
  <si>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</si>
  <si>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</si>
  <si>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</si>
  <si>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</si>
  <si>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</si>
  <si>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</si>
  <si>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</si>
  <si>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</si>
  <si>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</si>
  <si>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</si>
  <si>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</si>
  <si>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</si>
  <si>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</si>
  <si>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</si>
  <si>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</si>
  <si>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</si>
  <si>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</si>
  <si>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</si>
  <si>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</si>
  <si>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</si>
  <si>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</si>
  <si>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</si>
  <si>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</si>
  <si>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</si>
  <si>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</si>
  <si>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</si>
  <si>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</si>
  <si>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</si>
  <si>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</si>
  <si>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</si>
  <si>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</si>
  <si>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</si>
  <si>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</si>
  <si>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</si>
  <si>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</si>
  <si>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</si>
  <si>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</si>
  <si>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</si>
  <si>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</si>
  <si>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</si>
  <si>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</si>
  <si>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</si>
  <si>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</si>
  <si>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</si>
  <si>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</si>
  <si>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</si>
  <si>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</si>
  <si>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</si>
  <si>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</si>
  <si>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</si>
  <si>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</si>
  <si>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</si>
  <si>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</si>
  <si>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</si>
  <si>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</si>
  <si>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</si>
  <si>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</si>
  <si>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</si>
  <si>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</si>
  <si>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</si>
  <si>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</si>
  <si>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</si>
  <si>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</si>
  <si>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</si>
  <si>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</si>
  <si>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</si>
  <si>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</si>
  <si>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</si>
  <si>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</si>
  <si>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</si>
  <si>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</si>
  <si>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</si>
  <si>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</si>
  <si>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</si>
  <si>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</si>
  <si>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</si>
  <si>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</si>
  <si>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</si>
  <si>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</si>
  <si>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</si>
  <si>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</si>
  <si>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</si>
  <si>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</si>
  <si>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</si>
  <si>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</si>
  <si>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</si>
  <si>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</si>
  <si>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</si>
  <si>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</si>
  <si>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</si>
  <si>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</si>
  <si>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</si>
  <si>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</si>
  <si>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</si>
  <si>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</si>
  <si>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</si>
  <si>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</si>
  <si>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</si>
  <si>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</si>
  <si>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</si>
  <si>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</si>
  <si>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</si>
  <si>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</si>
  <si>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</si>
  <si>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</si>
  <si>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</si>
  <si>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</si>
  <si>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</si>
  <si>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</si>
  <si>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</si>
  <si>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</si>
  <si>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</si>
  <si>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</si>
  <si>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</si>
  <si>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</si>
  <si>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</si>
  <si>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</si>
  <si>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</si>
  <si>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</si>
  <si>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</si>
  <si>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</si>
  <si>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</si>
  <si>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</si>
  <si>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</si>
  <si>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</si>
  <si>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</si>
  <si>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</si>
  <si>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</si>
  <si>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</si>
  <si>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</si>
  <si>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</si>
  <si>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</si>
  <si>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</si>
  <si>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</si>
  <si>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</si>
  <si>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</si>
  <si>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</si>
  <si>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</si>
  <si>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</si>
  <si>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9. Realizar 11.983 atenciones a mujeres víctimas de violencias, a través de las duplas de atención psicosocial</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</si>
  <si>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</si>
  <si>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</si>
  <si>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</si>
  <si>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</si>
  <si>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</si>
  <si>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</si>
  <si>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</si>
  <si>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</si>
  <si>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</si>
  <si>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</si>
  <si>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</si>
  <si>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</si>
  <si>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</si>
  <si>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</si>
  <si>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</si>
  <si>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</si>
  <si>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</si>
  <si>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</si>
  <si>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</si>
  <si>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</si>
  <si>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</si>
  <si>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</si>
  <si>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</si>
  <si>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</si>
  <si>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</si>
  <si>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</si>
  <si>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</si>
  <si>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</si>
  <si>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</si>
  <si>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</si>
  <si>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</si>
  <si>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</si>
  <si>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</si>
  <si>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ELABORÓ</t>
  </si>
  <si>
    <t>Firma:</t>
  </si>
  <si>
    <t>REVISÓ OFICINA ASESORA DE PLANEACIÓN</t>
  </si>
  <si>
    <t xml:space="preserve">VoBo.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</si>
  <si>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</si>
  <si>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</si>
  <si>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</si>
  <si>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</si>
  <si>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</si>
  <si>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</si>
  <si>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</si>
  <si>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</si>
  <si>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</si>
  <si>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</si>
  <si>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</si>
  <si>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</si>
  <si>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</si>
  <si>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</si>
  <si>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</si>
  <si>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</si>
  <si>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</si>
  <si>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</si>
  <si>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</si>
  <si>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</si>
  <si>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</si>
  <si>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</si>
  <si>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</si>
  <si>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</si>
  <si>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</si>
  <si>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</si>
  <si>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</si>
  <si>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</si>
  <si>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</si>
  <si>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</si>
  <si>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</si>
  <si>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</si>
  <si>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</si>
  <si>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</si>
  <si>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</si>
  <si>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</si>
  <si>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</si>
  <si>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</si>
  <si>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</si>
  <si>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</si>
  <si>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</si>
  <si>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</si>
  <si>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</si>
  <si>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</si>
  <si>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</si>
  <si>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</si>
  <si>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</si>
  <si>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</si>
  <si>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</si>
  <si>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</si>
  <si>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</si>
  <si>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</si>
  <si>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</si>
  <si>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</si>
  <si>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</si>
  <si>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</si>
  <si>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</si>
  <si>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</si>
  <si>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</si>
  <si>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</si>
  <si>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</si>
  <si>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</si>
  <si>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</si>
  <si>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</si>
  <si>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</si>
  <si>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</si>
  <si>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</si>
  <si>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</si>
  <si>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</si>
  <si>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</si>
  <si>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</si>
  <si>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</si>
  <si>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</si>
  <si>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</si>
  <si>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</si>
  <si>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</si>
  <si>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</si>
  <si>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</si>
  <si>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</si>
  <si>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</si>
  <si>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</si>
  <si>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</si>
  <si>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</si>
  <si>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</si>
  <si>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</si>
  <si>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</si>
  <si>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</si>
  <si>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</si>
  <si>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</si>
  <si>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</si>
  <si>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</si>
  <si>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</si>
  <si>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</si>
  <si>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</si>
  <si>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</si>
  <si>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</si>
  <si>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</si>
  <si>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</si>
  <si>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</si>
  <si>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</si>
  <si>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</si>
  <si>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</si>
  <si>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</si>
  <si>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</si>
  <si>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</si>
  <si>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</si>
  <si>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</si>
  <si>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</si>
  <si>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</si>
  <si>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</si>
  <si>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</si>
  <si>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</si>
  <si>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</si>
  <si>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</si>
  <si>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</si>
  <si>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</si>
  <si>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</si>
  <si>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</si>
  <si>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</si>
  <si>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</si>
  <si>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</si>
  <si>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</si>
  <si>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</si>
  <si>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</si>
  <si>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</si>
  <si>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</si>
  <si>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</si>
  <si>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</si>
  <si>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</si>
  <si>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</si>
  <si>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</si>
  <si>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</si>
  <si>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</si>
  <si>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</si>
  <si>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</si>
  <si>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</si>
  <si>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</si>
  <si>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</si>
  <si>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</si>
  <si>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</si>
  <si>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</si>
  <si>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</si>
  <si>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</si>
  <si>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</si>
  <si>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</si>
  <si>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</si>
  <si>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</si>
  <si>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</si>
  <si>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</si>
  <si>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</si>
  <si>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</si>
  <si>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</si>
  <si>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</si>
  <si>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</si>
  <si>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</si>
  <si>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</si>
  <si>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</si>
  <si>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</si>
  <si>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</si>
  <si>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</si>
  <si>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</si>
  <si>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</si>
  <si>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</si>
  <si>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</si>
  <si>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</si>
  <si>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</si>
  <si>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</si>
  <si>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</si>
  <si>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</si>
  <si>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</si>
  <si>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</si>
  <si>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</si>
  <si>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</si>
  <si>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</si>
  <si>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</si>
  <si>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</si>
  <si>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</si>
  <si>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</si>
  <si>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</si>
  <si>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</si>
  <si>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</si>
  <si>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</si>
  <si>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</si>
  <si>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</si>
  <si>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</si>
  <si>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</si>
  <si>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</si>
  <si>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</si>
  <si>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</si>
  <si>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</si>
  <si>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</si>
  <si>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</si>
  <si>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</si>
  <si>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</si>
  <si>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</si>
  <si>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</si>
  <si>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</si>
  <si>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</si>
  <si>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</si>
  <si>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</si>
  <si>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</si>
  <si>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</si>
  <si>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</si>
  <si>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</si>
  <si>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</si>
  <si>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</si>
  <si>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</si>
  <si>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</si>
  <si>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</si>
  <si>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</si>
  <si>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</si>
  <si>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</si>
  <si>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</si>
  <si>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</si>
  <si>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</si>
  <si>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</si>
  <si>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</si>
  <si>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</si>
  <si>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</si>
  <si>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</si>
  <si>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</si>
  <si>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</si>
  <si>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</si>
  <si>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</si>
  <si>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</si>
  <si>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</si>
  <si>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</si>
  <si>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</si>
  <si>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</si>
  <si>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</si>
  <si>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</si>
  <si>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</si>
  <si>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</si>
  <si>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</si>
  <si>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</si>
  <si>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</si>
  <si>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</si>
  <si>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</si>
  <si>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</si>
  <si>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</si>
  <si>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</si>
  <si>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</si>
  <si>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</si>
  <si>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</si>
  <si>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</si>
  <si>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</si>
  <si>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</si>
  <si>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</si>
  <si>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</si>
  <si>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</si>
  <si>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</si>
  <si>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</si>
  <si>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</si>
  <si>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</si>
  <si>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</si>
  <si>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</si>
  <si>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</si>
  <si>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</si>
  <si>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</si>
  <si>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</si>
  <si>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</si>
  <si>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</si>
  <si>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</si>
  <si>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</si>
  <si>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</si>
  <si>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</si>
  <si>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</si>
  <si>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</si>
  <si>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</si>
  <si>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</si>
  <si>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</si>
  <si>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</si>
  <si>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</si>
  <si>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</si>
  <si>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</si>
  <si>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</si>
  <si>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</si>
  <si>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</si>
  <si>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</si>
  <si>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</si>
  <si>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</si>
  <si>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</si>
  <si>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</si>
  <si>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En junio se realizaron  ocho (8) asistencias técnicas para el desarrollo de acciones de fortalecimiento de los componentes del Sistema SOFIA: (1) Asistencia técnica a profesionales de la Subdirección para la Adultez para el fortalecimiento de capacidades institucionales en materia de definición y ruta de atención, frente al delito de trata de personas (2)  Asistencia Técnica a la Subgerencia de Atención al Usuario y Comunicaciones de la empresa Transmilenio S.A. (3) Asistencia técnica a profesionales de la Subdirección para la Juventud; para el fortalecimiento de capacidades institucionales en materia de definición y ruta de atención, frente al delito de trata de personas. (4) Mesa de trabajo Seguimiento al Plan de Acción - Secretaria Distrital de Desarrollo Económico N°1. (5) Mesa de trabajo Seguimiento al Plan de Acción - Secretaria Distrital de Educación. (6)  Mesa de trabajo Seguimiento al Plan de Acción - Secretaria de Desarrollo Económico N°2 (7) Mesa de trabajo Seguimiento al Plan de Acción - Secretaria Distrital de Hábitat. (8) Mesa de trabajo Seguimiento al Plan de Acción - Secretaria Distrital de Desarrollo Económico - Programa Empleo Incluyente </t>
  </si>
  <si>
    <t xml:space="preserve">Durante el semestre reportado no se presentaron retrasos en la asignación de los casos. </t>
  </si>
  <si>
    <t xml:space="preserve">En los meses de  marzo y mayo se presentaron casos de mujeres en riesgo de feminicidio sin reporte de seguimiento, debido a situaciones administrativas y técnicas internas relacionadas con el proceso de contratación de las profesionales, los ajustes de herramientas de reporte y tiempos de envío de la información, y de asignación de casos. </t>
  </si>
  <si>
    <t>Los retrasos de marzo y mayo se solucionaron en los meses de abril y junio; adicionalmente, durante el semestre, los equipos de atención de la entidad subsanaron los casos de mujeres valoradas en riesgo por el Instituto Nacional de Medicina Legal y Ciencias Forenses que estaban sin reporte de seguimiento de periodos anteriores (2022 y 2023).</t>
  </si>
  <si>
    <t>A lo largo de la vigencia 2023, se han llevado a cabo 27 jornadas de sensibilizaciones y capacitaciones al personal de salud, en las que se dieron herramientas para la adecuada atención de mujeres víctimas de violencias.</t>
  </si>
  <si>
    <t>La oferta de acogida en la Estrategia Casas Refugio para la Modalidad Intermedia se solventó a través de la disponibilidad de cupos de las Casas Refugio de la Modalidad Tradicional y Rural.</t>
  </si>
  <si>
    <t>En el periodo de enero a junio se han realizado 14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</si>
  <si>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 xml:space="preserve">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En estos se recogen las siguientes estrategias: 1. Identificación, georreferenciación y priorización de lugares de ocurrencia de hechos de violencia y percepciones de inseguridad para las mujeres, 2. Intervención y recuperación física y simbólicamente de lugares identificados como inseguros para las mujeres, 3. Diseño e implementación de estrategias que garanticen la sostenibilidad de los lugares inseguros para las mujeres recuperados, 4. Formación y cualificación en el derecho de las mujeres a una vida libre de violencias  con servidores/as con presencia en el territorio local, 5. Diseño e implementación de procesos que contribuyan a consolidación de redes comunitarias para la exigibilidad del derecho de las mujeres en su diversidad a una vida libre de violencias. 6. Desarrollo de actividades de conmemoración de fechas emblemáticas (25 de noviembre y 4 de diciembre.), y 7. Análisis y seguimiento del riesgo de feminicidio en el ámbito local, en el marco de la implementación del SAAT. Estas estrategias contempladas en las líneas de acción de los Planes Locales de Seguridad para las Mujeres son evaluadas con las entidades responsables en las instancias señaladas con base en las fortalezas, logros y retos que se presentan en su desarrollo. </t>
  </si>
  <si>
    <t>No se presentan retrasos</t>
  </si>
  <si>
    <t>N/A</t>
  </si>
  <si>
    <t xml:space="preserve">No se presentaron retrasos </t>
  </si>
  <si>
    <t>La Casa Refugio de la Modalidad Intermedia, bajo el contrato No. 920 de 2022, finalizó su operación el 31 de julio de 2023.</t>
  </si>
  <si>
    <t xml:space="preserve">En el segundo trimestre del 2023, el SAAT hizo seguimiento jurídico y psicosocial al 110 por ciento de los casos de mujeres valoradas en riesgo de feminicidio por el Instituto Nacional de Medicina Legal y Ciencias Forenses e identificadas por equipos internos de la Secretaría Distrital de la Mujer. </t>
  </si>
  <si>
    <t xml:space="preserve">Durante el primer semestre de 2023, el SAAT hizo seguimiento jurídico y psicosocial al 89 por ciento de los casos de mujeres valoradas en riesgo de feminicidio por el Instituto Nacional de Medicina Legal y Ciencias Forenses e identificadas por equipos internos de la Secretaría Distrital de la Mujer. </t>
  </si>
  <si>
    <t>Prog Compromisos</t>
  </si>
  <si>
    <t>Ejec Compromisos</t>
  </si>
  <si>
    <t>Prog Giros</t>
  </si>
  <si>
    <t>Ejec Giros</t>
  </si>
  <si>
    <t>Total reporte 
Reserva</t>
  </si>
  <si>
    <t>Total reporte 
Vigencia</t>
  </si>
  <si>
    <t>De manera permanente las profesionales trabajan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psicosocial, acompañado de la flexibilización de los horarios que permita reducir las cancelaciones y/o atenciones fallidas</t>
  </si>
  <si>
    <t>Para el periodo comprendido entre abril y junio se llevaron a cabo 27 jornadas de sensibilizaciones y capacitaciones al personal de salud, en las que se dieron herramientas para la adecuada atención de mujeres víctimas de violencias.</t>
  </si>
  <si>
    <t xml:space="preserve">En el segundo trimestre del año, abril a junio, se realizaron 7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solicitud de acogida por parte de las autoridades competentes. </t>
  </si>
  <si>
    <t>En el segundo trimestre del 2023, el SAAT asignó para seguimiento jurídico y psicosocial, el 100 por ciento de los casos de mujeres valoradas en riesgo de feminicidio por el Instituto Nacional de Medicina Legal y Ciencias Forenses e identificadas por equipos internos de la Secretaría Distrital de la Mujer.</t>
  </si>
  <si>
    <t>Durante el primer semestre de 2023, el SAAT asignó para seguimiento jurídico y psicosocial, el 100 por ciento de los casos de mujeres valoradas en riesgo de feminicidio por el Instituto Nacional de Medicina Legal y Ciencias Forenses e identificadas por equipos internos de la Secretaría Distrital de la Mujer.</t>
  </si>
  <si>
    <t>APROBÓ (Según aplique Gerenta de proyecto, Líder técnica y responsable de proceso)</t>
  </si>
  <si>
    <t>Alcanzar al menos el 80% de efectividad (respuesta inmediata, llamadas devueltas y contactos por chat) en la atención de la línea purpura  “Mujeres escuchan mujeres” integrando un equipo de la misma a la línea de emergencias 123</t>
  </si>
  <si>
    <t>3. Número total de orientaciones psico-jurídicas efectivas</t>
  </si>
  <si>
    <t>Sumatoria del número total de orientaciones psico-jurídicas efectivas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</si>
  <si>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</si>
  <si>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 xml:space="preserve">1. Brindar orientación psicosocial y con elementos socio jurídicos, así como información en la ruta de atención a mujeres víctimas de violencias a través de la Línea Púrpura Distrital "Mujeres que escuchan mujeres". </t>
  </si>
  <si>
    <t>Durante el mes de agosto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</si>
  <si>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agosto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</si>
  <si>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agosto se llevaron a cabo 69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agosto se llevaron a cabo 466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</si>
  <si>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agosto se realizaron 53 reuniones de supervisión técnica en las 6 Casas Refugio que operaron durante el mes, de las cuales 9 se relacionaron con el área de primeros auxilios, 6 con jurídica, 6 con pedagogía, 6 con el área de nutrición, 6 con psicología y 5 con trabajo social; al igual que se desarrollaron 15 actividades de revisión del proceso de atención que se brinda a las mujeres acogidas y lineamientos, garantizando una adecuada prestación del servicio.
En el periodo de enero a agosto se desarrollaron 348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</si>
  <si>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 xml:space="preserve">Durante el mes de agosto se recibieron 66 solicitudes de cupo (mujeres víctimas de violencia y personas a cargo) en el correo institucional de Casas Refugio, de las cuales se aceptaron y se realizaron los trámites de ingreso para 50 solicitudes al evidenciar que cumplían con los criterios, 12 resultaron en desistimiento de cupo y 4 no cumplieron con los criterios para el ingreso a Casa Refugio. 
Las 50 solicitudes de cupo que cumplieron con los criterios de ingreso, conllevaron la acogida de 105 personas nuevas, entre las cuales se encontraban 50 mujeres adultas víctimas de violencia, 54 niños, niñas y adolescentes y 1 hombre adulto dependiente del cuidado de su madre. Durante el mes de agosto estuvieron acogidas un total de 282 personas (mujeres víctimas de violencia y personas a cargo) en las Casas Refugio. </t>
  </si>
  <si>
    <t xml:space="preserve">Entre los meses de enero y agosto se recibieron 496 solicitudes de cupo (mujeres víctimas de violencia y personas a cargo) en el correo institucional de Casas Refugio, de las cuales se aceptaron y se realizaron los trámites de ingreso para 403 solicitudes al evidenciar que cumplían con los criterios, 73 resultaron en desistimiento de cupo y 20 no cumplieron criterios para el ingreso a Casa Refugio.
Las 403 solicitudes de cupo que cumplieron con los criterios de ingreso, conllevaron la acogida de 893 personas nuevas, entre las cuales se encontraban 408 mujeres adultas víctimas de violencia y 485 niños, niñas, adolescentes y personas de sus grupos familiares. </t>
  </si>
  <si>
    <t>Logros: Durante el mes de agosto se recibieron 66 solicitudes de cupo (mujeres víctimas de violencia y personas a cargo) en el correo institucional de Casas Refugio, de las cuales se aceptaron y se realizaron los trámites de ingreso para 50 solicitudes al evidenciar que cumplían con los criterios, 12 resultaron en desistimiento de cupo y 4 no cumplieron con los criterios para el ingreso a Casa Refugio.
En el periodo de enero a agosto se recibieron 496 solicitudes de cupo (mujeres víctimas de violencia y personas a cargo) en el correo institucional de Casas Refugio, de las cuales se aceptaron y se realizaron los trámites de ingreso para 403 solicitudes al evidenciar que cumplían con los criterios, a través de 6 Casas Refugio; 73 resultaron en desistimiento de cupo para el ingreso a Casa Refugio y 20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</si>
  <si>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En el mes de agosto se brindó acogida a 105 personas nuevas (mujeres víctimas de violencia y personas a cargo) que cumplieron los criterios de ingreso a las Casas Refugio, de las cuales 50 fueron mujeres adultas y adultas mayores, 10 adolescentes, 32 niñas y niños, 12 bebés y 1 hombre adulto dependiente del cuidado de su madre. Bajo ese marco, en agosto estuvieron acogidas un total de 282 personas en la Estrategia de Casas Refugio en sus tres Modalidades: Tradicional, Intermedia y Rural. 
En el periodo de enero a agosto se brindó acogida a 893 personas nuevas (mujeres víctimas de violencia y personas a cargo) que cumplieron los criterios de ingreso a las Casas Refugio, de las cuales 408 son mujeres y mujeres adultas mayores, 44 adolescentes, 332 niñas y niños, 108 bebés y 1 hombre adulto dependiente del cuidado de su madre. 
Beneficios: La acogida a mujeres víctimas de violencia y los miembros de sus sistemas familiares aportó a salvaguardar su vida e integridad personal y garantizó un proceso de atención integral que fomenta sus capacidades y oportunidades.
No se presentaron retrasos.</t>
  </si>
  <si>
    <t>Con corte al mes de agosto se dio cumplimiento a la operación de la Estrategia Casas Refugio a través del funcionamiento de 6 casas, 4 en la Modalidad de Atención Tradicional, 1 de la Modalidad Intermedia y 1 de la Modalidad Rural.</t>
  </si>
  <si>
    <t xml:space="preserve">Durante el mes de agosto ingresaron un total de 105 personas nuevas en las Casas Refugio, de las cuales 50 fueron mujeres adultas víctimas de violencia y 55 niños, niñas, adolescentes y personas de sus sistemas familiares dependientes. </t>
  </si>
  <si>
    <t xml:space="preserve">En los meses de enero a agosto ingresaron un total de 893 personas nuevas en las Casas Refugio, de las cuales 408 fueron mujeres adultas víctimas de violencia y 485 niños, niñas, adolescentes y personas de sus sistemas familiares dependientes. </t>
  </si>
  <si>
    <t>Durante el mes de agosto se llevaron a cabo 69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</si>
  <si>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 xml:space="preserve">Durante el mes de agosto se realizaron 53 reuniones de supervisión técnica en las 6 Casas Refugio que operaron durante el mes, de las cuales 9 se relacionaron con el área de primeros auxilios, 6 con jurídica, 6 con pedagogía, 6 con el área de nutrición, 6 con psicología, 5 con trabajo social y 15 actividades de revisión del proceso de atención que se brinda a las mujeres acogidas y lineamientos. </t>
  </si>
  <si>
    <t>Durante el mes de agosto se recibieron 66 solicitudes de cupo en el correo institucional de Casas Refugio, reportadas por los equipos de atención de la Secretaría Distrital de la Mujer y por las demás entidades que remiten mujeres victimas de violencia.</t>
  </si>
  <si>
    <t xml:space="preserve">Durante el mes de agosto se aceptaron y se realizaron los trámites de ingreso para 50 solicitudes de cupo de mujeres víctimas de violencia que fueron recibidas en el correo institucional de Casas Refugio, al evidenciar que cumplían con los criterios de ingreso. </t>
  </si>
  <si>
    <t>En el mes de agosto se acogieron un total de 66 personas nuevas en la Modalidad Tradicional de las Casas Refugio, de las cuales 32 fueron mujeres adultas víctimas de violencia, 33 niños, niñas y adolescentes y 1 hombre adulto dependiente del cuidado de su madre.</t>
  </si>
  <si>
    <t>En el mes de agosto se acogieron un total de 22 personas nuevas en la Modalidad Intermedia de las Casas Refugio, de las cuales 11 fueron mujeres adultas víctimas de violencia y 11 niños, niñas y adolescentes.</t>
  </si>
  <si>
    <t xml:space="preserve">En el mes de agosto se acogieron un total de 17 personas nuevas en la Modalidad Rural de las Casas Refugio, de las cuales 7 fueron mujeres adultas víctimas de violencia y 10 niños, niñas y adolescentes. </t>
  </si>
  <si>
    <t>Logros: En agosto se realizaron 16 espacios técnicos con las Alcaldías Locales de: Usaquén, Chapinero, Santa Fe, Usme, Tunjuelito, Kennedy, Fontibón, Suba, Barrios U., Teusaquillo, Los Mártires, Antonio N. Puente A., La Candelaria, Rafael Uribe U., y Ciudad B.  donde se hizo seguimiento a los compromisos establecidos en las sesiones de los Consejos Locales de Seguridad para las Mujeres, y se discutieron los temas para las segundas y terceras sesiones del año las cuales se programaron para agosto y septiembre con base en la agenda propuesta desde la SDMujer.
De enero a agosto se realizaron mesas de trabajo y reuniones con las Alcaldías Locales donde se brindaron elementos técnicos, operativos y estratégicos para el funcionamiento de los Consejos Locales de Seguridad para las Mujer y la concertación , puesta en marcha y seguimiento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</si>
  <si>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agosto se realizaron 17 encuentros con las entidades locales para la retroalimentación de los compromisos y estrategias de prevención de violencias contra las mujeres de los Planes Locales de Seguridad para las Mujeres de 
Usaquén, Chapinero, Santa Fe, San Cristóbal, Usme, Tunjuelito, Bosa, Kennedy, Engativá, Suba, Barrios U., Los Mártires, Antonio N. Puente A., La Candelaria, Rafael Uribe U., y Ciudad B.
De enero a agosto se realizaron 119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</si>
  <si>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agosto se avanzó en el desarrollo de 58 acciones de prevención de violencias contra las mujeres tanto en el espacio público como en el espacio privado, y para la prevención del delito de feminicidio en las localidades. 
De enero a agosto se realizaron 385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</si>
  <si>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En agosto se llevaron a cabo 16 espacios técnicos con las Alcaldías Locales donde se avanzó en el seguimiento de los temas estratégicos y compromisos de las segundas y terceras sesiones del año de los Consejos Locales de Seguridad para las Mujeres y  se realizó la retroalimentación a la ejeción de los Planes Locales de Seguridad para las Mujeres. De esta manera, se realizaron 3  sesiones del Consejo en las localidades de: Chapinero, Bosa y Antonio N.,  donde se posicionó la agenda concertada previamente relacionada con: i. Revisión de cifras de delitos de alto impacto contra las mujeres, ii. Acuerdos para la implementación y seguimiento al Plan de Seguridad para las Mujeres, iii. Seguimiento a acciones de prevención de violencias y riesgo de feminicidio en el marco de los proyectos de inversión local, iv. Análisis de riesgos, amenazas y hechos de violencias en contra de lideresas y defensoras de derechos humanos y v. Seguimiento a casos en riesgo de feminicidio. 
Así mismo, se realizaron 17 encuentros con las entidades locales para la retroalimentación de las estrategias de prevención de violencias contra las mujeres de los Planes Locales de Seguridad para las Mujeres, y se realizaron  58 acciones de prevención de violencias contra las mujeres tanto en el espacio público como en el espacio privado, y para la prevención del delito de feminicidio en las localidades.</t>
  </si>
  <si>
    <t>Entre enero y  agosto se brindó acompañamiento técnico a las Alcaldías Locales a través de reuniones y mesas de trabajo a partir de las cuales se logró desarrollar las primeras  y segundas sesiones del año de los Consejos Locales de Seguridad para las Mujeres, donde se adoptó la propuesta de agenda y temas estratégicos para la prevención de violencias contra las mujeres propuestos por la secretaría técnica a cargo de la SDMujer. Así mismo,  se avanzó en la realización de las terceras sesiones de los Consejos Locales de Seguridad para las Mujeres de Bosa y  Chapinero, posicionando la línea técnica brindada por la Secretaría de la Mujer. Y se realizaron 119 mesas para la concertación y seguimiento de los Planes Locales de Seguridad para las Mujeres dando como resultado su retroalimentación , su puesta en marcha y seguimiento a la ejecución. Y se desarrollaron 385 acciones para la prevención de las violencias contra las mujeres tanto en el espacio público como en el espacio privado, y para la prevención del delito de feminicidio en las localidades.</t>
  </si>
  <si>
    <t xml:space="preserve">Durante el mes de agosto se adelantaron las siguientes acciones de prevención en el marco de la implementación del Sistema Sofia en las localidades: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Sensibilizaciones sobre el derecho a una vida libre de violencias en las Instituciones Educativas Distritales, con estudiantes y padres de familia.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Sensibilizaciones sobre el derecho de las mujeres a una vida libre de violencias con empleadas de empresa privada, mujeres que realizan ASP, mujeres habitantes de calle, madres usuarias de servicios de jardines infantiles, Mujeres mayores y mujeres víctimas del conflicto armado. 
Pre laboratorios y Laboratorios para la construcción de iniciativas ciudadanas para la prevención de las violencias contra las mujeres y el feminicidio.
Ejercicios de sensibilización y difusión de la Ruta de atención a mujeres víctimas de violencias y en riesgo de feminicidio con semilleros y colectivas que abordan los derechos de las mujeres. 
Jornadas de prevención de violencias en Centros Comerciales.
Jornada de prevención de violencias, violencia sexual y el acoso callejo contra las mujeres
Talleres para la prevención de violencias con mujeres jóvenes y adolescentes.
Actividades de sensibilización para la prevención del feminicidio
Ciclo rutas, ciclopaseos, torneos de microfutbol y carreras para la apropiación del espacio público por parte de las mujeres y niñas. </t>
  </si>
  <si>
    <t xml:space="preserve">En agosto se realizaron 3 sesiones de los Consejos Locales de Seguridad para las Mujeres de  Chapinero, Bosa y Antonio N.  </t>
  </si>
  <si>
    <t>En agosto se realizaron 17 encuentros con las entidades locales para la concertación y definición de los compromisos y estrategias de prevención de violencias contra las mujeres de los Planes Locales de Seguridad para las Mujeres de Usaquén, Chapinero, Santa Fe, San Cristóbal, Usme, Tunjuelito, Bosa, Kennedy, Engativá, Suba, Barrios U., Los Mártires, Antonio N. Puente A., La Candelaria, Rafael Uribe U., y Ciudad B.</t>
  </si>
  <si>
    <t xml:space="preserve">En agosto se avanzó en el desarrollo de 58 acciones de prevención de violencias contra las mujeres tanto en el espacio público como en el espacio privado y para la prevención del delito de feminicidio en las localidades. </t>
  </si>
  <si>
    <t xml:space="preserve">
Durante el mes de agosto se realizaron 3367 atenciones efectivas a través de la Línea Púrpura Distrital "Mujeres que Escuchan Mujeres", de las cuales 2.168  fueron primeras atenciones y 1.199 seguimientos telefónicos. 
De los 906 incidentes contestados, gestionados y analizados por la AgenciaMuj en el mes de agosto de acuerdo a sus características y criterios, 611 fueron direccionados a equipos de la Secretaría Distrital de la Mujer para atención post-evento (296 direccionados específicamente a la Línea Púrpura Distrital)  y en urgencia-emergencia a través de la móvil mujer, recurso de despacho de la Agencia MUJ .
Durante el mes de agosto  se recepcionaron y gestionaron 104 incidentes con código de tipificación 204-Tentativa de Feminicidio priorizado para la atención en urgencia/emergencia a través de la móvil mujer de la AgenciaMuj bajo un esquema de duplas psico jurídicas. Asimismo se realizaron 63 orientaciones psico-jurídicas efectivas (incluye el estado Derivado a otras estrategias) y se gestionaron 41 incidentes como intento fallido de contacto (por desplazamiento fallido, rechaza atención o contacto inicial fallido, contacto inicial fallido alertante).</t>
  </si>
  <si>
    <t>Con corte al mes de agosto se realizaron 24357 atenciones efectivas a través de la Línea Púrpura Distrital "Mujeres que Escuchan Mujeres", de las cuales  16.372 fueron primeras atenciones y 7.985  seguimientos telefónicos. 
De los 7.505 incidentes contestados, gestionados y analizados por la AgenciaMuj, 5.015 fueron direccionados a equipos de la Secretaría Distrital de la Mujer para atención post-evento (2.763 direccionados específicamente a la Línea Púrpura Distrital)  y en urgencia-emergencia a través de la móvil mujer, recurso de despacho de la AgenciaMuj. 
Con corte al mes de  agosto se recepcionaron y gestionaron 1.049 incidentes con código de tipificación 204-Tentativa de Feminicidio priorizado para la atención en urgencia/emergencia a través de la móvil mujer de la AgenciaMuj bajo un esquema de duplas psico jurídicas.</t>
  </si>
  <si>
    <r>
      <t xml:space="preserve">Logros: Durante el mes de agosto se realizaron 1.690  intervenciones de las cuales  714 fueron orientaciones sobre la ruta de atención, 817 atenciones psicosociales y 159 orientaciones sociojuridicas a mujeres de acuerdo con las necesidades y demandas de las mujeres, así como los hechos victimizantes. </t>
    </r>
    <r>
      <rPr>
        <sz val="11"/>
        <color rgb="FFFF0000"/>
        <rFont val="Times New Roman"/>
        <family val="1"/>
      </rPr>
      <t xml:space="preserve">
</t>
    </r>
    <r>
      <rPr>
        <sz val="11"/>
        <rFont val="Times New Roman"/>
        <family val="1"/>
      </rPr>
      <t>Con corte al mes de agosto se realizaron 13.180 intervenciones de las cuales 5.332 fueron orientaciones sobre la ruta de atención, 6.099 atenciones psicosociales y 1.749 orientaciones sociojuridicas a mujeres de acuerdo con las necesidades y demandas de las mujeres, así como los hechos victimizantes.</t>
    </r>
    <r>
      <rPr>
        <sz val="11"/>
        <color rgb="FFFF0000"/>
        <rFont val="Times New Roman"/>
        <family val="1"/>
      </rPr>
      <t xml:space="preserve">
</t>
    </r>
    <r>
      <rPr>
        <sz val="11"/>
        <rFont val="Times New Roman"/>
        <family val="1"/>
      </rPr>
      <t xml:space="preserve">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r>
  </si>
  <si>
    <t>Logros: Durante el mes de agosto fueron contestados, analizados o gestionados 906 incidentes recepcionados por la AgenciaMuj de los códigos de tipificación priorizados. De estos, 295 incidentes fueron no procedentes y 611 fueron direccionados a equipos de la Secretaría de la Mujer para atención post-evento y en emergencia (296 direccionados específicamente a la Línea Púrpura Distrital). Se desarrollaron 6 espacios de construcción y articulación conjunta con el C4, en el cual se adelantó seguimiento al plan de trabajo semanal, reunión de mesa de trabajo mensual y se retomó cronograma propuesto para el inicio y aprovisionamiento de la heramienta VESTA para dar paso a la Tranferencia de Voz para AgenciaMuj en el año 2023 (código 611- Maltrato con circunstancia modificadora Violencia en contexto de pareja y expareja). Adicionalmente, se enviaron vía correo electrónico alertas para promover y articular en la atención de diferentes incidentes y notificaciones de errores de asociación, clonación y registro en diferentes incidentes. 
De los 7.505 incidentes contestados, gestionados y analizados entre los meses de enero a agosto de acuerdo a sus características y criterios, 2.490 fueron no procedentes y 5015 fueron direccionados a equipos de la Secretaría Distrital de la Mujer para atención post-evento y en urgencia-emergencia a través de la móvil mujer, recurso de despacho de la AgenciaMuj (2.763 direccionados específicamente a la Línea Púrpura Distrital). 
Beneficios: Se ha posibilitado dar una respuesta oportuna e integral bajo los principios de no revictimización, debida diligencia, oficiosidad, coordinación y acción sin daño.   
No se presentaron retrasos</t>
  </si>
  <si>
    <t>Durante el mes de agosto se realizaron un total 1.189 seguimientos, de los cuales 902 fueron seguimientos efectivos (855 son de Bogota y 47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287 fueron seguimientos fallidos (seguimientos en Bogotá y alertante)</t>
  </si>
  <si>
    <r>
      <rPr>
        <sz val="11"/>
        <rFont val="Times New Roman"/>
        <family val="1"/>
      </rPr>
      <t>Con corte al mes de agosto se realizaron un total de  7.921 seguimientos, de los cuales  6.250 fueron seguimientos efectivos ( 6.007 son de Bogota y 243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1.671 fueron seguimiento fallidos (Bogotá y alertantes)</t>
    </r>
    <r>
      <rPr>
        <sz val="11"/>
        <color rgb="FFFF0000"/>
        <rFont val="Times New Roman"/>
        <family val="1"/>
      </rPr>
      <t xml:space="preserve">
 </t>
    </r>
  </si>
  <si>
    <r>
      <t>Logros: Durante el mes de agosto se realizaron un total 1.189 seguimientos, de los cuales 902 fueron seguimientos efectivos (855 son de Bogota y 47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287 fueron seguimientos fallidos (seguimientos en Bogotá y alertante)</t>
    </r>
    <r>
      <rPr>
        <sz val="11"/>
        <color rgb="FFFF0000"/>
        <rFont val="Times New Roman"/>
        <family val="1"/>
      </rPr>
      <t xml:space="preserve">
</t>
    </r>
    <r>
      <rPr>
        <sz val="11"/>
        <rFont val="Times New Roman"/>
        <family val="1"/>
      </rPr>
      <t>Con corte al mes de agosto se realizaron un total de  7.921 seguimientos, de los cuales  6.250 fueron seguimientos efectivos ( 6.007 son de Bogota y 243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1.671 fueron seguimiento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r>
  </si>
  <si>
    <t>Para el mes de agosto, la efectividad de la Línea Púrpura Distrital fue de 92%, teniendo para el mes un total de 2.226  llamadas contestadas y llamadas que ingresan a buzón y un total de 2.422 llamadas efectivas (llamadas contestadas + llamadas abandonadas + llamadas que ingresan a buzón).</t>
  </si>
  <si>
    <t xml:space="preserve">Durante el mes de agosto se realizaron 3367 atenciones efectivas a través de la Línea Púrpura Distrital "Mujeres que Escuchan Mujeres", de las cuales 2.168  fueron primeras atenciones y 1.199 seguimientos telefónicos. </t>
  </si>
  <si>
    <t xml:space="preserve">Con corte al mes de agosto se realizaron 24357 atenciones efectivas a través de la Línea Púrpura Distrital "Mujeres que Escuchan Mujeres", de las cuales  16.372 fueron primeras atenciones y 7.985  seguimientos telefónicos. </t>
  </si>
  <si>
    <t xml:space="preserve">Durante el mes de agosto se realizaron 1.690  intervenciones de las cuales  714 fueron orientaciones sobre la ruta de atención, 817 atenciones psicosociales y 159 orientaciones sociojuridicas a mujeres de acuerdo con las necesidades y demandas de las mujeres, así como los hechos victimizantes. </t>
  </si>
  <si>
    <t>Con corte al mes de agosto se realizaron 13.180 intervenciones de las cuales 5.332 fueron orientaciones sobre la ruta de atención, 6.099 atenciones psicosociales y 1.749 orientaciones sociojuridicas a mujeres de acuerdo con las necesidades y demandas de las mujeres, así como los hechos victimizantes.</t>
  </si>
  <si>
    <t xml:space="preserve">Durante el mes de agosto fueron contestados, analizados o gestionados 906 incidentes recepcionados por la AgenciaMuj de los códigos de tipificación priorizados. </t>
  </si>
  <si>
    <t>Durante el mes de agosto de los  906  incidentes contestados, gestionados y analizados por la AgenciaMuj, 611 fueron direccionados a equipos de la Secretaría Distrital de la Mujer para atención post-evento (296 direccionados específicamente a la Línea Púrpura Distrital)  y en urgencia-emergencia a través de la móvil mujer, recurso de despacho de la AgenciaMuj.</t>
  </si>
  <si>
    <t xml:space="preserve">Con corte al mes de agosto de los 7.505  incidentes contestados, gestionados y analizados por la AgenciaMuj, 5.015 fueron direccionados a equipos de la Secretaría Distrital de la Mujer para atención post-evento (2.763 direccionados específicamente a la Línea Púrpura Distrital)  y en urgencia-emergencia a través de la móvil mujer, recurso de despacho de la AgenciaMuj. </t>
  </si>
  <si>
    <t>Durante el mes de agosto se recepcionaron y gestionaron 104  incidentes con código de tipificación 204-Tentativa de Feminicidio priorizado para la atención en urgencia/emergencia a través de la móvil mujer de la AgenciaMuj bajo un esquema de duplas psico jurídicas.</t>
  </si>
  <si>
    <t>Con corte al mes de  agosto se recepcionaron y gestionaron 1.049 incidentes con código de tipificación 204-Tentativa de Feminicidio priorizado para la atención en urgencia/emergencia a través de la móvil mujer de la AgenciaMuj bajo un esquema de duplas psico jurídicas.</t>
  </si>
  <si>
    <t>Durante el mes de agosto se realizaron 63 orientaciones psico-jurídicas efectivas (incluye el estado Derivado a otras estrategias) por parte de la móvil mujer de la AgenciaMuj</t>
  </si>
  <si>
    <t>Con corte al mes de agosto se realizaron 660 orientaciones psico-jurídicas efectivas (incluye el estado Derivado a otras estrategias) por parte de la móvil mujer de la AgenciaMuj</t>
  </si>
  <si>
    <t>Durante el mes de agosto se gestionaros 41  incidentes como intento fallido de contacto (por desplazamiento fallido, rechaza atención o contacto inicial fallido, contacto inicial fallido alertante), en el marco de la atención de la móvil mujer de la AgenciaMuj</t>
  </si>
  <si>
    <t>Con corte al mes de agosto se gestionaros 389 incidentes como intento fallido de contacto (por desplazamiento fallido, rechaza atención o contacto inicial fallido, contacto inicial fallido alertante), en el marco de la atención de la móvil mujer de la AgenciaMuj</t>
  </si>
  <si>
    <t>Durante el mes de agosto se realizaron un total de 902 seguimientos efectivos, de los cuales 855 son de Bogota y 47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</si>
  <si>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agosto se realizaron un total de 6.250 seguimientos efectivos, de los cuales 6.007 son de Bogota y 243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</si>
  <si>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agosto se realizaron un total de 711 seguimientos a mujeres desde la Línea Púrpura Distrital.</t>
  </si>
  <si>
    <t>Con corte al mes de agosto se realizaron un total de 4.390 seguimientos a mujeres desde la Línea Púrpura Distrital.</t>
  </si>
  <si>
    <t>Durante el mes de agosto, las Duplas de Atención Psicosocial realizaron un total de 476 atenciones, de las cuales 120 corresponden a primeras atenciones y 356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</si>
  <si>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agosto de 2023, las profesionales de las Duplas de Atención Psicosocial han realizado un total de 2.986 atenciones psicosociales,  de las cuales 743 corresponden a primeras atenciones y 2.243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</si>
  <si>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 xml:space="preserve">En el marco de la gestión para la atención, durante el mes de agosto se registraron un total de 187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</si>
  <si>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agosto las Duplas de Atención Psicosocial realizaron atención inicial a 120 casos nuevos; de estos, 93 casos corresponden a casos recibidos durante el mismo mes y 27 a casos pendientes por atención en meses anteriores.  Se dio tramite oportuno a las 126 remisiones del mes de agosto, garantizando la gestión para la atención a las mujeres con las que se logró contacto efectivo y quienes expresaron interés y voluntad en inciar el proceso de acompañamiento. Se mantuvo el promedio de caso nuevos recibidos durante el primer semestre del 2023; lo anterior se debe, posiblemente, a la ampliación de algunos servicios como la Estrategia de Hospitales y la solicitud de atención integral en casos remitidos por entidades del sector salud, Fiscalía y/o Comisarías de Familia.
Entre enero y agosto las Duplas han recibido un total de 824 solicitudes de atención psicosocial. De esta cifra se ha logrado iniciar el proceso de orientación en 621 casos.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</si>
  <si>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Logros: Durante el mes de agosto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y la Estrategia de prevención y atención para los delitos de ataque con agentes quimicos y trata de personas. Se destacó también, la articulación con la profesional encargada de la ruta de empleabilidad en la Dirección de Eliminación de Violencias contra las Mujeres y Acceso a la Justicia, lo anterior permite que las profesionales informen a las mujeres de ofertas laborales que pueden aportar a su independencia economica y la garantía de sus derechos.
Desde enero y hasta agosto se ha fortalecido la articulación y trabajo conjunto entre las Duplas y los equipos de la Estrategia de Justicia de Género, SAAT, Casa Refugio, Sistema de Cuidado, la Estrategia de prevención y atención para los delitos de ataque con agentes quimicos y trata de personas, y los equipos SOFIA distrital y local.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</si>
  <si>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 xml:space="preserve">Durante el mes de agosto las Duplas de Atención Psicosocial realizaron atención inicial a 120 casos nuevos; de estos, 93 casos corresponden a casos recibidos durante el mismo mes y 27 a casos pendientes por atención en meses anteriores.  Se dio tramite oportuno a las 126 remisiones del mes de agosto, garantizando la gestión para la atención a las mujeres con las que se logró contacto efectivo y quienes expresaron interés y voluntad en inciar el proceso de acompañamiento. 
</t>
  </si>
  <si>
    <t xml:space="preserve">Durante el mes de agosto a través de las Duplas de atención psicosocial, se atendieron 120 casos nuevos. </t>
  </si>
  <si>
    <t>Durante el mes de agosto, las profesionales realizaron un total de 356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t>
  </si>
  <si>
    <t>En el marco de la gestión para la atención, durante el mes de agosto se registraron un total de 187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</si>
  <si>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t>El equipo trabaja permanentemente en el fortalecimiento de los procesos psicosociales que permitan el adecuado cierre y la priorización de seguimientos para casos enlos que se identifique riesgo de feminicidio.</t>
  </si>
  <si>
    <t xml:space="preserve">En el marco de la gestión para la atención, durante el mes de agosto se registraron un total de 187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t>
  </si>
  <si>
    <t>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t>
  </si>
  <si>
    <t>En agosto para el fortalecimiento de los componentes del Sistema SOFIA, se desarrollaron las siguientes acciones: 
- El fortalecimiento de las capacidades de seiscientos ochenta y nueve (689) servidoras y servidores sobre el derecho de las mujeres a una vida libre de violencias
- Participación en diecisiete (17) espacios de articulación y coordinación de acciones estratégicas para la prevención, atención y sanción de las violencias contra las mujeres en el Distrito Capital.
- La implementación de veinte (20) acciones de divulgación orientadas a la prevención de las violencias contra las mujeres, así como a la sensibilización de la sociedad en general para el reconocimiento del derecho de las mujeres a una vida libre de violencias.
- El desarrollo de ocho (8) asistencias técnicas para el desarrollo de acciones de fortalecimiento de los componentes del Sistema SOFIA</t>
  </si>
  <si>
    <t xml:space="preserve">Entre los meses de enero y agosto para el fortalecimiento de los componentes del Sistema SOFIA, se desarrollaron las siguientes acciones: 
- El fortalecimiento de las capacidades de cinco mil doscientos díez (5210) servidoras y servidores sobre el derecho de las mujeres a una vida libre de violencias
- Participación en sesenta y cuatro (64) espacios de articulación y coordinación de acciones estratégicas para la prevención, atención y sanción de las violencias contra las mujeres en el Distrito Capital.
-  La implementación de noventa (110) acciones de divulgación orientadas a la prevención de las violencias contra las mujeres, así como a la sensibilización de la sociedad en general para el reconocimiento del derecho de las mujeres a una vida libre de violencias.
- El desarrollo de treinta y seis (36) asistencias técnicas para el desarrollo de acciones de fortalecimiento de los componentes del Sistema SOFIA
</t>
  </si>
  <si>
    <t>Logros: En agosto se fortalecieron las capacidades de 689 servidoras y servidores, con diferentes modalidades de vinculación, para el reconocimiento y garantía del derecho de las mujeres a una vida libre de violencias. Al respecto, se realizaron en primer lugar 32 jornadas, fortaleciendo las capacidades a 565 servidoras y servidores. Los contenidos abarcaron el derecho a una vida libre de violencias, la Ruta única de atención a mujeres víctimas de violencias y en riesgo de feminicidio, presentación Estrategia en Hospitales, feminicidio Ley 1761 de 2015. Las jornadas fueron lideradas por el equipo SOFIA Local, Distrital y la Estrategia de hospitales; se destaca la participación de las secretarías de Salud, Integración Social, Seguridad, Desarrollo Económico,  así como Policía Metropolitana, Alcaldías Locales, ICBF entre otras, tanto de orden nacional, distrital y local. En segundo lugar, a través del curso virtual "El derecho de las mujeres a una vida libre de violencias: Herramientas prácticas", se capacitaron 124 funcionarios(as) y 55 ciudadanas(os) a través de los 4 módulos y las 9 unidades temáticas.
Durante enero - agosto se han fortalecido un total de  5.210   servidoras(es), 4.771  a través de 234  jornadas y 439  a través del curso virtual.
Así mismo, el Curso de Escuela virtual para la prevención del acoso y la violencia sexual en el transporte y en el espacio público con enfoque de género y empresarial, tiene inscritas a 544 conductoras, conductores de servicio público de taxi en Bogotá de los cuales 207  ya finalizaron el curso.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</si>
  <si>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 xml:space="preserve">
Logros: En agosto se participó en 17 espacios de articulación: (1) Reunión SDSCJ, Dirección Técnica de Seguridad de TM y DEVAJ  (2) II Sesión Directiva Mesa SOFIA (3) Reunión presentación estrategia Casa Refugio a la DED (4) Reunión SDSCJ,  TM y DEVAJ casos acoso sexual (5) Reunión equipo código de convivencia SDSCJ formulación metodología formación a formadores (6) Reunión seguimiento ONU Ciudades Seguras  (7) Planeación “Semana del Buen Trato” – Mesa de Prevención de Violencias MPV – SDIS  (8) Reunión presentación profesional DTS de TM (9) Seguimiento acciones de la DEVAJ en el PIAA (10) V Mesa técnica de Prevención de trata de personas (11) Cuarta Mesa técnica de Asistencia y protección  del CDLTP (12) Séptima Mesa ESCNNA (13) Articulación Ruta de Empleabilidad - Grupo GELSA (14) Reunión equipo código de convivencia SDSCJ, DTS de TM y DEVAJ revisión guion obra de teatro foro (15) Tercera Mesa Técnica de Investigación y Judicialización (16) II seguimiento riesgos DEVAJ (17) Planeación #2 “Semana del Buen Trato” – MPV - SDIS 
Durante enero - agosto, se participó en (64)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construcción metodológica para la formación sobre el PPASETP dirigido al personal de conducción del Sistema TM, acompañar el cumplimiento de compromisos adquiridos en materia de prevención y atención integral del delito de trata de personas y  fortalecer la estrategia ruta de empleabilidad para mujeres víctimas-sobrevivientes de VBG, fundamental para la autonomía económica de las mujeres y el aumento de sus recursos para enfrentar el ciclo de violencias.
No se presentaron retrasos</t>
  </si>
  <si>
    <t>Logros: En agosto se realizaron ocho (8) asistencias técnicas para el desarrollo de acciones de fortalecimiento de los componentes del Sistema SOFIA:  (1) A. técnica a Transmilenio S.A. sobre el informe  del plan de acción 2022 de la mesa de trabajo del Sistema SOFIA (2) A. técnica profesionales de la Estrategia Móvil de SDIS; para el fortalecimiento de capacidades institucionales en materia de definición y ruta de atención, frente al delito de trata de personas, con los enfoques de género, interseccional, de orientaciones e identidades de género diversas (3) A. Técnica Plan de Acción Mesa SOFIA 2023 - Secretaría Distrital de Desarrollo Económico. (4)A. técnica a profesionales del Hospital Federico Lleras Acosta E.S.E  sobre la Estrategia Contra el delito de Ataques con Agentes Químicos (5) A. técnica Plan de Acción Mesa SOFIA 2023 - Secretaría Distrital de Desarrollo Económico. (6) módulo II Escuela Distrital ESCNNA (7) Asistencia técnica a la Dirección de Derechos y Diseño de Política para sensibilizaciones del PPASETP, dirigido a las y los conductores del sistema Transmilenio. 
 (8) A. Técnica Secretaría Distrital de Hábitat.
Durante los meses de enero y agosto, se desarrollaron treinta y seis (36)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</si>
  <si>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 xml:space="preserve">En agosto se realizaron 20 acciones de divulgación descritas a continuación: 
1. Video redes sociales Violencia Física 
2. Video redes sociales Violencia psicológica
3. Video redes sociales Violencia sexual 
4. post redes sociales Conmemoración día de conductores y conductoras de taxi 
5. Video redes sociales Representación jurídica 
6. Video redes sociales Violencia Económica 
7. Comunicado de prensa Corte Constitucional insta a operadores judiciales a emitir fallos con perspectiva de género 
8. Comunicado de prensa Bogotá lanza estrategia para prevenir y atender la violencia política contra las mujeres en estas elecciones 
9. Post a comunicado - Aportamos a derribar barreras de acceso a la justicia Con representación de abogadas de SDMUJER
10. Video redes sociales Testimonio Línea Púrpura 
11. Video redes sociales 5 cosas que previenen las violencias contra las mujeres 
12. Video redes sociales Equipo de profesionales URI
13. Post redes sociales Tipos de violencia 
14. Post redes sociales Derecho a una vida libre de violencias
15. Hilo Cubrimiento evento localidad de Bosa 
16. Video redes sociales ¡Sabías que en Bogotá existe una línea gratuita que orienta y atiende a mujeres víctimas de violencias? 
17. Video redes sociales Casas de justicia 
18. Hilo Cubrimiento evento L'Oreal 
19. Video redes sociales resignificación de espacios localidad de Barrios Unidos 
20. Hilo Cubrimiento Evento Cien Voces
Entre enero y agosto se desarrollaron 110 acciones de divulgación orientadas a la prevención de las violencias contra las mujeres, así como a la sensibilización de la sociedad en general para el reconocimiento del derecho de las mujeres a una vida libre de violencias.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</si>
  <si>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En agosto, para la implementación del protocolo de prevención, atención y sanción a casos de violencia en el transporte público, se realizaron las siguientes acciones:
- Se brindaron ciento once (111) atenciones psico-jurídicas en dupla a mujeres víctimas de violencias en el espacio y el transporte público. Dichas atenciones incluyeron primeros acercamientos, orientaciones y seguimientos a los casos de mujeres que requirieron acompañamiento integral
- Se realizaron catorce (14) acciones de acompañamiento técnico para el impulso de acciones de prevención, atención y sanción de las violencias contra las mujeres en el espacio y el transporte público</t>
  </si>
  <si>
    <t>Entre febrero y agosto, para la implementación del protocolo de prevención, atención y seguimiento a casos de violencia en el transporte público, se realizaron las siguientes acciones:
- Se brindaron setecientas treinta y dos (732)  atenciones psico-jurídicas en dupla a mujeres víctimas de violencias en el espacio y el transporte público, de las cuales  doscientas trescientas doce (312) fueron primera atenciones y cuatrocientos veinte  (420) seguimientos efectivos. Dichas atenciones incluyeron primeros acercamientos, orientaciones y seguimientos a los casos de mujeres que requirieron acompañamiento integral.
- Se realizaron 23 espacios de acompañamiento técnico para el impulso de acciones de prevención, atención y sanción de las violencias contra las mujeres en el espacio y el transporte público</t>
  </si>
  <si>
    <t>Logros: Durante el mes de agosto la estrategia Duplas Psico-Jurídicas de atención a mujeres víctimas en el espacio y el transporte público realizó un total de  (111) atenciones psico-jurídicas, de las cuales  (48) fueron primeras atenciones y (63)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Durante el periodo reportado se destaca el aumento en comparación con el mes anterior del número de casos nuevos remitidos. Así mismo, se destaca que entró en operatividad una dupla Psico- Jurídica adicional. 
Las Duplas han realizado un total de setecientas treinta y dos (732) atenciones psico-jurídicas en dupla a mujeres víctimas de violencias en el espacio y el transporte público, desde febrero hasta el 31 de agosto de 2023.
Retrasos: En el marco de la gestión para la atención durante el mes de agosto se registraron un total de  catorce (14)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</si>
  <si>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En agosto se realizaron catorce (14) acciones de acompañamiento técnico: (1) A. técnica a Transmilenio S.A. sobre el informe  del plan de acción 2022 de la mesa de trabajo del Sistema SOFIA (2)  Asistencia técnica a la Dirección de Derechos y Diseño de Política para sensibilizaciones del PPASETP, dirigido a las y los conductores del sistema Transmilenio. (3) Reunión equipo código de convivencia SDSCJ, Dirección Técnica de Seguridad de TM y DEVAJ (4)  Reunión equipo código de convivencia SDSCJ, Dirección Técnica de Seguridad de TM y DEVAJ casos acoso sexual (5)  Reunión equipo código de convivencia SDSCJ formulación metodología formación a formadores (6)  Reunión seguimiento ONU Ciudades Seguras (7) Reunión presentación profesional DTS de Transmilenio (8) Reunión equipo código de convivencia SDSCJ, Dirección Técnica de Seguridad de TM y DEVAJ revisión guion obra de teatro foro  (9) presentación del sistema de registro de los casos de violencias contra las mujeres en Transmilenio (10) Seguimiento meta estratégica PPASETP en la II mesa directiva SOFIA (11) Capacitación C.C. El Retiro (12) Capacitación C.C. Plaza de las Américas (13) Capacitación C.C. Centro Mayor (14) Capacitación C.C. Centro Suba.
Durante enero y agosto, se desarrollaron veintitres (23)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transporte público
No se presentaron retrasos</t>
  </si>
  <si>
    <t xml:space="preserve">En agosto se fortalecieron las capacidades de 689 servidoras y servidores, con diferentes modalidades de vinculación, para el reconocimiento y garantía del derecho de las mujeres a una vida libre de violencias. De estas, 565 servidoras y servidores fueron fortalecidos en sus capacidades a través de 32 jornadas y 40 a través del curso virtual "El derecho de las mujeres a una vida libre de violencias: Herramientas prácticas".
</t>
  </si>
  <si>
    <t xml:space="preserve">En agosto se participó en 17 espacios de articulación: (1) Reunión equipo código de convivencia SDSCJ, Dirección Técnica de Seguridad de TM y DEVAJ  (2) II Sesión Directiva Mesa SOFIA (3) Reunión presentación estrategia Casa Refugio a la DED (4) Reunión equipo código de convivencia SDSCJ, Dirección Técnica de Seguridad de TM y DEVAJ casos acoso sexual (5) Reunión equipo código de convivencia SDSCJ formulación metodología formación a formadores (6) Reunión seguimiento ONU Ciudades Seguras  (7) Planeación “Semana del Buen Trato” – Mesa de Prevención de Violencias – SDIS  (8) Reunión presentación profesional DTS de Transmilenio (9) Seguimiento acciones de la DEVAJ en el PIAA (10) V Mesa técnica de Prevención de trata de personas (11) Cuarta Mesa técnica de Asistencia y protección  del CDLTP (12) Séptima Mesa ESCNNA (13) Articulación Ruta de Empleabilidad - Grupo GELSA (14) Reunión equipo código de convivencia SDSCJ, Dirección Técnica de Seguridad de TM y DEVAJ revisión guion obra de teatro foro (15) Tercera Mesa Técnica de Investigación y Judicialización (16) II seguimiento riesgos DEVAJ (17) Planeación #2 “Semana del Buen Trato” – Mesa de Prevención de Violencias   SDIS </t>
  </si>
  <si>
    <t>En agosto se realizaron 20 acciones de divulgación descritas a continuación: 1. Video redes sociales Violencia Física 2. Video redes sociales Violencia psicológica
3. Video redes sociales Violencia sexual 4. post redes sociales Conmemoración día de conductores y conductoras de taxi 5. Video redes sociales Representación jurídica 6. Video redes sociales Violencia Económica 7. Comunicado de prensa Corte Constitucional insta a operadores judiciales a emitir fallos con perspectiva de género 8. Comunicado de prensa Bogotá lanza estrategia para prevenir y atender la violencia política contra las mujeres en estas elecciones 9. Post a comunicado - Aportamos a derribar barreras de acceso a la justicia Con representación de abogadas de SDMUJER
10. Video redes sociales Testimonio Línea Púrpura 11. Video redes sociales 5 cosas que previenen las violencias contra las mujeres 12. Video redes sociales Equipo de profesionales URI
13. Post redes sociales Tipos de violencia 14. Post redes sociales Derecho a una vida libre de violencias
15. Hilo Cubrimiento evento localidad de Bosa 16. Video redes sociales ¡Sabías que en Bogotá existe una línea gratuita que orienta y atiende a mujeres víctimas de violencias? 17. Video redes sociales Casas de justicia 18. Hilo Cubrimiento evento L'Oreal 19. Video redes sociales resignificación de espacios localidad de Barrios Unidos 20. Hilo Cubrimiento Evento Cien Voces</t>
  </si>
  <si>
    <t>En agosto se realizaron ocho (8) asistencias técnicas para el desarrollo de acciones de fortalecimiento de los componentes del Sistema SOFIA:  (1) A. técnica a Transmilenio S.A. sobre el informe  del plan de acción 2022 de la mesa de trabajo del Sistema SOFIA (2) A. técnica profesionales de la Estrategia Móvil de SDIS; para el fortalecimiento de capacidades institucionales en materia de definición y ruta de atención, frente al delito de trata de personas, con los enfoques de género, interseccional, de orientaciones e identidades de género diversas (3) A. Técnica Plan de Acción Mesa SOFIA 2023 - Secretaría Distrital de Desarrollo Económico. (4)A. técnica a profesionales del Hospital Federico Lleras Acosta E.S.E  sobre la Estrategia Contra el delito de Ataques con Agentes Químicos (5) A. técnica Plan de Acción Mesa SOFIA 2023 - Secretaría Distrital de Desarrollo Económico. (6) módulo II Escuela Distrital ESCNNA (7) Asistencia técnica a la Dirección de Derechos y Diseño de Política para sensibilizaciones del PPASETP, dirigido a las y los conductores del sistema Transmilenio. 
 (8) A. Técnica Secretaría Distrital de Hábitat.</t>
  </si>
  <si>
    <t>Durante el mes de agosto  la estrategia Duplas Psico-Jurídicas de atención a mujeres víctimas en el espacio y el transporte público realizó un total de ciento once (111) atenciones psico-jurídicas, de las cuales cuarenta y ocho (48) fueron primeras atenciones y sesenta y tres (63) seguimientos efectivos. Dichas atenciones incluyeron primeros acercamientos, orientaciones y seguimientos a los casos de mujeres que requirieron acompañamiento integral.</t>
  </si>
  <si>
    <t>En el marco de la gestión para la atención durante el mes de agosto se registraron un total de  catorce (14) seguimientos fallidos, los cuales se deben a la imposibilidad de contacto con las ciudadanas, el incumplimiento de los acuerdos de corresponsabilidad y la falta de voluntad para continuar con el acompañamiento.</t>
  </si>
  <si>
    <t>En agosto se realizaron catorce (14) acciones de acompañamiento técnico:  (1) A. técnica a Transmilenio S.A. sobre el informe  del plan de acción 2022 de la mesa de trabajo del Sistema SOFIA (2)  Asistencia técnica a la Dirección de Derechos y Diseño de Política para sensibilizaciones del PPASETP, dirigido a las y los conductores del sistema Transmilenio. (3) Reunión equipo código de convivencia SDSCJ, Dirección Técnica de Seguridad de TM y DEVAJ (4)  Reunión equipo código de convivencia SDSCJ, Dirección Técnica de Seguridad de TM y DEVAJ casos acoso sexual (5)  Reunión equipo código de convivencia SDSCJ formulación metodología formación a formadores (6)  Reunión seguimiento ONU Ciudades Seguras (7) Reunión presentación profesional DTS de Transmilenio (8) Reunión equipo código de convivencia SDSCJ, Dirección Técnica de Seguridad de TM y DEVAJ revisión guion obra de teatro foro  (9) presentación del sistema de registro de los casos de violencias contra las mujeres en Transmilenio (10) Seguimiento meta estratégica PPASETP en la II mesa directiva SOFIA (11) Capacitación C.C. El Retiro (12) Capacitación C.C. Plaza de las Américas (13) Capacitación C.C. Centro Mayor (14) Capacitación C.C. Centro Suba.</t>
  </si>
  <si>
    <t xml:space="preserve">En agosto la Subsecretaría de Fortalecimiento de Capacidades y de Oportunidades no recibió de parte del Instituto Nacional de Medicina Legal y Ciencias Forenses, los casos de mujeres valoradas en riesgo de feminicido en julio de 2023; razón por la cual no fue posible cruzar información, ni asignar a los equipos de atención de la entidad, para hacer seguimiento jurídico y psicosocial. Como alternativa de solución, se propone fortalecer la relación institucional bilateral entre la Secretaría Distrital de la Mujer y el Instituto Nacional de Medicina Legal y Ciencias Forenses, para mantener la regularidad mensual en el envío de los casos mes vencido; y de esta forma garantizar, asignación y seguimiento jurídico y psicosocial a las mujeres en riesgo. </t>
  </si>
  <si>
    <t>En agosto de 2023 se hizo seguimiento socio jurídico y psicosocial a 53 casos de mujeres en riesgo de feminicidio, según remisiones internas de equipos de atención de la Secretaría Distrital de la Mujer.</t>
  </si>
  <si>
    <t xml:space="preserve">En agosto la Subsecretaría de Fortalecimiento de Capacidades y de Oportunidades no recibió de parte del Instituto Nacional de Medicina Legal y Ciencias Forenses, los casos de mujeres valoradas en riesgo de feminicido en julio de 2023; razón por la cual no fue posible cruzar información, ni asignar a los equipos de atención de la entidad, para hacer seguimiento jurídico y psicosocial. </t>
  </si>
  <si>
    <t xml:space="preserve">Fortalecer la relación institucional bilateral entre la Secretaría Distrital de la Mujer y el Instituto Nacional de Medicina Legal y Ciencias Forenses, para mantener la regularidad mensual en el envío de los casos mes vencido; y de esta forma garantizar, asignación y seguimiento jurídico y psicosocial a las mujeres en riesgo. </t>
  </si>
  <si>
    <t>En agosto de 2023, se articularon 15 espacios de coordinación interinstitucional a nivel local para la prevención del feminicidio en el marco de los Consejos Locales de Seguridad.</t>
  </si>
  <si>
    <t>En este periodo no se realizó sesión directiva del Grupo de género y prevención del feminicidio del Consejo Distrital de Seguridad por falta de quórum de las directivas de las entidades que participan en este escenario de articulación. La secretaría técnica del espacio (Secretaría Distrital de Seguridad, Convivencia y Justicia), reprogramó la sesión para agosto de 2023.</t>
  </si>
  <si>
    <t>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 y promover la asistencia de las y los directivos de las entidades y autoridades competentes a nivel distrital en la prevención del feminicidio.</t>
  </si>
  <si>
    <t>Durante el mes de agosto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</si>
  <si>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 xml:space="preserve">Nombre: Diana Maldonado Martínez </t>
  </si>
  <si>
    <t>En agosto, en el marco de la estrategia de prevención del feminicidio (desde la Estrategia Intersectorial para la Prevención y Atención de Víctimas de Violencia de Género con Énfasis en Violencia Sexual y Feminicidio (Estrategia en hospitales), se llevaron a cabo 06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5 sesiones de trabajo con el sector salud, donde se presentaron el cierre de la vigencia 2022 y los avances de la vigencia 2023</t>
  </si>
  <si>
    <t>Logros: Durante el mes de agosto se recepcionaron y gestionaron 104 incidentes con código de tipificación 204-Tentativa de Feminicidio priorizado para la atención en urgencia/emergencia a través de la móvil mujer bajo un esquema de duplas psico jurídicas. Frente a estos incidentes, se realizaron 63 orientaciones psico-jurídicas efectivas (incluye el estado "Derivado a otras estrategias") y 41 incidentes con intento fallido de contacto (por desplazamiento fallido, rechaza atención o contacto inicial fallido, contacto inicial fallido alertante). Adicionalmente, se retomó el balance de la móvil mujer en el espacio de reunión entre la AgenciaMuj y C4, se realizó seguimiento a acciones conjuntas para el aprovisionamiento del recurso de despacho en la plataforma PremierOne para el año 2023.
Durante los meses de enero a agosto se recepcionaron y gestionaron 1.049 incidentes priorizados para la atención en urgencia/emergencia a través de la móvil mujer de la AgenciaMuj, se realizaron 660 orientaciones psico-jurídicas efectivas (incluye el estado Derivado a otras estrategias) y se gestionaros 389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</si>
  <si>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r>
      <t xml:space="preserve">
La estrategia de prevención del riesgo de feminicidio (Sistema Articulado de Alertas Tempranas-SAAT) entre enero y</t>
    </r>
    <r>
      <rPr>
        <b/>
        <sz val="11"/>
        <color theme="5"/>
        <rFont val="Times New Roman"/>
        <family val="1"/>
      </rPr>
      <t xml:space="preserve"> </t>
    </r>
    <r>
      <rPr>
        <sz val="11"/>
        <rFont val="Times New Roman"/>
        <family val="1"/>
      </rPr>
      <t xml:space="preserve">agosto de 2023 hizo seguimiento socio jurídico y psicosocial a 1431 casos de mujeres en riesgo de feminicidio, según remisiones externas del Instituto Nacional de Medicina Legal y Ciencias Forenses, y remisiones internas de equipos de atención de la Secretaría Distrital de la Mujer. 
Logros:
(i) La estrategia de prevención del riesgo de feminicidio (SAAT) hizo acompañamiento y seguimiento sociojurídico y psicosocial, a través de sus profesionales de atención a 53 mujeres en posible riesgo de feminicidio, según la remisión de los siguientes equipos de la entidad:
- Atención DEVAJ: 21
- Duplas de Atención Psicosocial: 3
- Estrategia Justicia de Género: 13
- Integración LPD-123: 5
- Línea Púrpura Distrital: 3
- Psicosocial - CIOM: 1
- Psicosocial - Subsecretaría Fortalecimiento de Capacidades y Oportunidades: 6
- Otras entidades-FGN: 1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la Subsecretaría de Fortalecimiento de Capacidades y de Oportunidades no recibió de parte del Instituto Nacional de Medicina Legal y Ciencias Forenses, los casos de mujeres valoradas en riesgo de feminicido en julio de 2023; razón por la cual no fue posible cruzar información, ni asignar a los equipos de atención de la entidad, para hacer seguimiento jurídico y psicosocial. 
Alternativas: fortalecer la relación institucional bilateral entre la Secretaría Distrital de la Mujer y el Instituto Nacional de Medicina Legal y Ciencias Forenses, para mantener la regularidad mensual en el envío de los casos mes vencido; y de esta forma garantizar, asignación y seguimiento jurídico y psicosocial a las mujeres en riesgo. </t>
    </r>
  </si>
  <si>
    <t>Logros: En el  mes de agosto  se llevaron a cabo 6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5 sesiones de trabajo con el sector salud, donde se presentaron el cierre de la vigencia 2022 y los avances de la vigencia 2023
Entre abril y agosto, en el marco de la estrategia de prevención del feminicidio (desde la Estrategia Intersectorial para la Prevención y Atención de Víctimas de Violencia de Género con Énfasis en Violencia Sexual y Feminicidio (Estrategia en hospitales), se llevaron a cabo 63 sesiones o espacios con el sector salud, de las cuales 54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8 fueron jornadas de trabajo para la articulación con los nuevos servicios que desde el sector salud se están prestando, y balances de cierre de la vigencia 2022 y avance de la vigencia 2023.
Beneficios: La asistencia técnica legal brindada al personal de salud contribuyó en la cualificación de la atención brindada a las ciudadanas víctimas de VBG que acuden a los servicios de urgencias de las IPS Priorizadas. 
No se presentaron retrasos</t>
  </si>
  <si>
    <t>En agosto en el marco de la estrategia de prevención del feminicidio (desde la Estrategia Intersectorial para la Prevención y Atención de Víctimas de Violencia de Género con Énfasis en Violencia Sexual y Feminicidio (Estrategia en hospitales)) se realizaron 2.957  atenciones, de las cuales 574  corresponden a asesorías, 119 a  orientaciones y  2.264 a seguimientos de ciudadanas que ya habían sido atendidas con anterioridad por la Estrategia en Hospitales. Teniendo en cuenta la depuración de la información en SIMISIONAL de los periodos anteriores, se ajustan 2 atenciones y 5 seguimientos reportados</t>
  </si>
  <si>
    <t>Entre enero y agosto de 2023, se articularon 79 espacios de coordinación interinstitucional para la prevención del feminicidio en el marco de los Consejos Distritales de Seguridad a nivel local y distrital.
Logros: en agosto de 2023, se articularon 15 espacios de coordinación interinstitucional para la prevención del feminicidio en el marco de los Consejos Locales de Seguridad como se describe a continuación:
(i) En agosto de 2023, se articularon 15 espacios de coordinación interinstitucional para la prevención del feminicidio en el marco de las mesas técnicas de seguimiento a mujeres en riesgo de feminicidio en el marco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81 casos de mujeres en riesgo de feminicidio y víctimas de violencias, en las localidades de: 
1. Usaquén
10. Engativá
12. Barrios Unidos
13. Teusaquillo
14. Los Mártires
15. Antonio Nariño
16. Puente Aranda
17. La Candelaria
18. Rafael Uribe Uribe
19. Ciudad Bolívar
2. Chapinero
4. San Cristóbal
5. Usme
8. Kennedy
9. Fontibón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por falta de quórum de las directivas de las entidades que participan en este escenario de articulación. La secretaría técnica del espacio (Secretaría Distrital de Seguridad, Convivencia y Justicia), reprogramó la sesión para agosto de 2023: no obstante se mantuvo la dificultad por lo que se trasladará la programación para septiembre de 2023.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 y promover la asistencia de las y los directivos de las entidades y autoridades competentes a nivel distrital en la prevención del feminicidio.</t>
  </si>
  <si>
    <t xml:space="preserve">Con corte al mes de agosto fueron contestados, analizados o gestionados 7.505  incidentes recepcionados por la AgenciaMuj de los códigos de tipificación priorizados. </t>
  </si>
  <si>
    <t xml:space="preserve"> En el marco de la gestión para la atención durante el mes de agosto se registraron un total de  catorce (14) seguimientos fallidos, los cuales se deben a la imposibilidad de contacto con las ciudadanas, el incumplimiento de los acuerdos de corresponsabilidad y la falta de voluntad para continuar con el acompañamiento.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</si>
  <si>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Logros: Durante el mes de agosto, las profesionales realizaron un total de 356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Entre enero y agosto las profesionales han realizado 2.243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En el marco de la gestión para la atención, durante el mes de agosto se registraron un total de 187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</si>
  <si>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Con corte al mes de agosto se alcanzó una efectividad acumulada de 92% en la atención de la Línea Púrpura Distrital, teniendo para el período un total de 18.421  llamadas contestadas y llamadas que ingresan a buzón y un total de 19.661  llamadas efectivas (llamadas contestadas + llamadas abandonadas + llamadas que ingresan a buzón).</t>
  </si>
  <si>
    <t>Logros: En agosto, en el marco de la estrategia de prevención del feminicidio se operó en 8 IPS en el marco de las 4 subredes públicas y en articulación con la red privada, a través de los cuales se realizaron 691 atenciones de las cuales 574 corresponden a asesorías y 119 a orientaciones. Teniendo en cuenta la depuración de la información en SIMISIONAL de los periodos anteriores, se ajustan 2 atenciones reportadas  
Entre abril y agosto,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2348  atenciones de las cuales 1547  corresponden a asesorías y 801  a orientaciones. 
Beneficios: Las mujeres que llegaron a los servicios de salud de las 8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</si>
  <si>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 xml:space="preserve">En agosto en el marco de la estrategia de prevención del riesgo de feminicidio, el Sistema Articulado de Alertas Tempranas-SAAT hizo seguimiento socio jurídico y psicosocial a 53 casos de mujeres en riesgo de feminicidio, según remisiones externas del Instituto Nacional de Medicina Legal y Ciencias Forenses, y remisiones internas de equipos de atención de la Secretaría Distrital de la Mujer. Y articuló 15 espacios de coordinación interinstitucional para la prevención del feminicidio en el marco de los Consejos Distritales de Seguridad a nivel local y distrital.
Desde la Estrategia Intersectorial para la Prevención y Atención de Víctimas de Violencia de Género con Énfasis en Violencia Sexual y Feminicidio -Estrategia en Hospitales en agosto se operó en 8 IPS en el marco de las 4 subredes públicas y en articulación con la red privada, a través de los cuales se realizaron 693 atenciones de las cuales 574 corresponden a asesorías y 119  a orientaciones. Así mismo,  se llevaron a cabo 06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</si>
  <si>
    <t>En 2023 en el marco de la estrategia de prevención del riesgo de feminicidio, el Sistema Articulado de Alertas Tempranas-SAAT hizo seguimiento socio jurídico y psicosocial a 1431 casos de mujeres en riesgo de feminicidio, según remisiones externas del Instituto Nacional de Medicina Legal y Ciencias Forenses, y remisiones internas de equipos de atención de la Secretaría Distrital de la Mujer. 
Así mismo, se articularon 79 espacios de coordinación interinstitucional para la prevención del feminicidio en el marco de los Consejos Distritales y Locales de Seguridad.
Desde la Estrategia Intersectorial para la Prevención y Atención de Víctimas de Violencia de Género con Énfasis en Violencia Sexual y Feminicidio -Estrategia en Hospitales entre abril y agosto se operó en 8 IPS en el marco de las 4 subredes públicas y en articulación con la red privada, a través de los cuales se han realizado 2.348 atenciones de las cuales 1547 corresponden a asesorías y 801 a orientaciones. Así mismo, se han adelantado 8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55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</si>
  <si>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
Adicionalmente, la atención a mujeres que llegaron a los servicios de salud -principalmente de urgencias-, de las 8 IPS en las que operó la estrategia en el marco de las 4 subredes públicas y en articulación con la red privada, buscando atención médica por hechos derivados de violencias en su contra, permitió facilitar su derecho al acceso de la administración de justicia, así como gestionar medidas que garantizaran su protección y la asistencia técnica legal brindada al personal de salud contribuyó en la cualificación de la atención brindada a las ciudadanas víctimas de VBG que acuden a los servicios de urgencias de las IPS Priorizadas.</t>
  </si>
  <si>
    <t xml:space="preserve">En agosto,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realizaron 691 atenciones de las cuales 574  corresponden a asesorías y 117 a orientaciones. Teniendo en cuenta la depuración de la información en SIMISIONAL de los periodos anteriores, se ajustan 2 atenciones reportadas </t>
  </si>
  <si>
    <t>Con corte al mes de agosto se dio cumplimiento a la operación de la Estrategia Casas Refugio a través del funcionamiento de 6 casas, 4 en la Modalidad de Atención Tradicional, 1 de la Modalidad Intermedia y 1 de la Modalidad Rural. La operación de las Casas Refugio de Modalidad Intermedia y Rural corresponden a la ampliación de la oferta entre el año 2021 y el 2023.</t>
  </si>
  <si>
    <t>Con corte al mes de agosto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</si>
  <si>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Con corte al mes de agosto, las profesionales de las Duplas de Atención Psicosocial han realizado un total de 2.986 atenciones psicosociales,  de las cuales 743 corresponden a primeras atenciones y 2.243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</si>
  <si>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Con corte al mes de agosto, el equipo de Enlaces Sofía en el marco de la implementación del sistema Sofia en las localidades, adelantó las siguientes acciones en las que participaron 19180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mujeres que realizan ASP, madres usuarias de servicios de jardines infantiles, mujeres cuidadoras, mujeres en procesos de reincorporación, entre otras;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 Festivales para la promoción de derechos como el Fiestón Lesbiarte y la Jornada "Yo Marcho Trans"; Sensibilizaciones sobre el derecho de las mujeres a una vida libre de violencias con empleadas de empresa privada, mujeres que realizan ASP,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t>
  </si>
  <si>
    <t xml:space="preserve">Con corte al mes de agosto, la estrategia de prevención del riesgo de feminicidio (Sistema Articulado de Alertas Tempranas-SAAT) hizo seguimiento socio jurídico y psicosocial a 1431 casos de mujeres en riesgo de feminicidio, según remisiones externas del Instituto Nacional de Medicina Legal y Ciencias Forenses, y remisiones internas de equipos de atención de la Secretaría Distrital de la Mujer. </t>
  </si>
  <si>
    <t xml:space="preserve">Con corte al mes de agosto,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2348 atenciones de las cuales 1547  corresponden a asesorías y 801 a orientaciones. </t>
  </si>
  <si>
    <t>Con corte al mes de agosto se llevaron a cabo 466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</si>
  <si>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Con corte al mes de agosto se realizaron 348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</si>
  <si>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Con corte al mes de agosto se recibieron 496 solicitudes de cupo en el correo institucional de Casas Refugio, reportadas por los equipos de atención de la Secretaría Distrital de la Mujer y por las demás entidades que remiten mujeres victimas de violencia.</t>
  </si>
  <si>
    <t>Con corte al mes de agosto se aceptaron y se realizaron los trámites de ingreso para 403 solicitudes de cupo de mujeres víctimas de violencia que fueron recibidas en el correo institucional de Casas Refugio, al evidenciar que cumplían con los criterios de ingreso.</t>
  </si>
  <si>
    <t>Con corte al mes de agostose acogieron un total de 575 personas nuevas en la Modalidad Tradicional de las Casas Refugio, de las cuales 252 fueron mujeres adultas víctimas de violencia y 323 niños, niñas, adolescentes y personas de su sistema familiar dependiente.</t>
  </si>
  <si>
    <t>Con corte al mes de agosto se acogieron un total de 225 personas nuevas en la Modalidad Intermedia de las Casas Refugio, de las cuales 116 fueron mujeres adultas víctimas de violencia y 109 niños, niñas y adolescentes. La operación de la Casa Rerugio de Modalidad Intermedia corresponde a la ampliación de la oferta entre el año 2021 y el 2023.</t>
  </si>
  <si>
    <t>Con corte al mes de agosto se acogieron un total de 93 personas nuevas en la Modalidad Rural de las Casas Refugio, de las cuales 40 fueron mujeres adultas víctimas de violencia y 53 niños, niñas y adolescentes. La operación de la Casa Rerugio de Modalidad Rural corresponde a la ampliación de la oferta entre el año 2021 y el 2023.</t>
  </si>
  <si>
    <t xml:space="preserve">Con corte al mes de agosto ngresaron un total de 893 personas nuevas en las Casas Refugio, de las cuales de las cuales 408 fueron mujeres adultas víctimas de violencia y 485 niños, niñas, adolescentes y personas de sus sistemas familiares dependientes. </t>
  </si>
  <si>
    <t>Con corte al mes de agosto se fortalecieron las capacidades de 5210 servidoras y servidores, con diferentes modalidades de vinculación, para el reconocimiento y garantía del derecho de las mujeres a una vida libre de violencias. De estas, 4771 servidoras y servidores fueron fortalecidos en sus capacidades a través de 234  jornadas y 439 a través del curso virtual "El derecho de las mujeres a una vida libre de violencias: Herramientas prácticas".</t>
  </si>
  <si>
    <t xml:space="preserve">Con corte al mes de agosto, se participó en (64) espacios de articulación y coordinación de acciones estratégicas para la prevención, atención y sanción de las violencias contra las mujeres en el Distrito Capital. </t>
  </si>
  <si>
    <t xml:space="preserve">Con corte al mes de agosto se desarrollaron 110 acciones de divulgación orientadas a la prevención de las violencias contra las mujeres, así como a la sensibilización de la sociedad en general para el reconocimiento del derecho de las mujeres a una vida libre de violencias.violencias. </t>
  </si>
  <si>
    <t>Con corte al mes de agosto, se desarrollaron treinta y seis (36) asistencias técnicas para el fortalecimiento del Sistema SOFIA</t>
  </si>
  <si>
    <t xml:space="preserve">Con corte al mes de agosto, la estrategia de prevención del riesgo de feminicidio (Sistema Articulado de Alertas Tempranas-SAAT)  hizo seguimiento socio jurídico y psicosocial a 1431 casos de mujeres en riesgo de feminicidio, según remisiones externas del Instituto Nacional de Medicina Legal y Ciencias Forenses, y remisiones internas de equipos de atención de la Secretaría Distrital de la Mujer. </t>
  </si>
  <si>
    <t>Con corte al mes de agosto, en el marco de la estrategia de prevención del feminicidio (desde la Estrategia Intersectorial para la Prevención y Atención de Víctimas de Violencia de Género con Énfasis en Violencia Sexual y Feminicidio (Estrategia en hospitales)) se realizaron 8.527 atenciones, de las cuales 1.547 corresponden a asesorías, 801 a orientaciones y 6.179  a seguimientos de ciudadanas que ya habían sido atendidas con anterioridad por la Estrategia en Hospitales.</t>
  </si>
  <si>
    <t>Con corte al mes de agosto, en el marco de la estrategia de prevención del feminicidio (desde la Estrategia Intersectorial para la Prevención y Atención de Víctimas de Violencia de Género con Énfasis en Violencia Sexual y Feminicidio (Estrategia en hospitales), se llevaron a cabo 63 sesiones o espacios con el sector salud, de las cuales 54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8 fueron jornadas de trabajo para la articulación con los nuevos servicios que desde el sector salud se están prestando, y balances de cierre de la vigencia 2022 y avance de la vigencia 2023.</t>
  </si>
  <si>
    <t>Con corte al mes de agosto, se articularon 79 espacios de coordinación interinstitucional para la prevención del feminicidio en el marco de los Consejos Distritales de Seguridad a nivel local y distrital.</t>
  </si>
  <si>
    <t xml:space="preserve">Con corte al mes de agosto, se completaron las dos primeras rondas de sesiones de los  Consejos Locales de Seguridad para las Mujeres en las 20 localidades del Distrito Capital y se dio inicio a la tercera ronda. </t>
  </si>
  <si>
    <t>Con corte al mes de agosto, se han realizado 119 mesas para la concertación y seguimiento de los Planes Locales de Seguridad para las Mujeres.</t>
  </si>
  <si>
    <t xml:space="preserve">Con corte al mes de agosto, se han realizado 385 acciones para la prevención de las violencias contra las mujeres tanto en el espacio público como en el espacio privado y para la prevención del delito de feminicidio en las localidades. </t>
  </si>
  <si>
    <t>Con corte al mes de agosto,se realizaron setecientas treinta y dos (732)  atenciones psico-jurídicas en dupla a mujeres víctimas de violencias en el espacio y el transporte público, de las cuales  doscientas trescientas doce (312) fueron primera atenciones y cuatrocientos veinte  (420) seguimientos efectivos. Dichas atenciones incluyeron primeros acercamientos, orientaciones y seguimientos a los casos de mujeres que requirieron acompañamiento integral.</t>
  </si>
  <si>
    <t>Con corte al mes de agosto,, se desarrollaron veintitres (23) acciones de acompañamiento técnico para el impulso de acciones de prevención, atención y sanción de las violencias contra las mujeres en el espacio y el transporte público.</t>
  </si>
  <si>
    <t>Con corte al mes de agosto, las Duplas han recibido un total de 824 solicitudes de atención psicosocial. De esta cifra se ha logrado iniciar el proceso de orientación en 621 casos.</t>
  </si>
  <si>
    <t>Con corte al mes de agosto, las Duplas de Atención Psicosocial han atendido un total de 743 casos nuevos.</t>
  </si>
  <si>
    <t>Con corte al mes de agosto, las profesionales han realizado 2.243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</si>
  <si>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 xml:space="preserve">Con corte al mes de agosto, se desarrollaron veinte (20) asistencias técnicas para el fortalecimiento del Sistema SOFIA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</si>
</sst>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0.000%"/>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002060"/>
      <name val="Times New Roman"/>
      <family val="1"/>
    </font>
    <font>
      <sz val="11"/>
      <color rgb="FFFF0000"/>
      <name val="Calibri"/>
      <family val="2"/>
      <scheme val="minor"/>
    </font>
    <font>
      <b/>
      <sz val="11"/>
      <color theme="5"/>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s>
  <cellStyleXfs count="34">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69" fontId="20"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cellStyleXfs>
  <cellXfs count="66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6" applyFont="1" applyFill="1" applyBorder="1" applyAlignment="1" applyProtection="1">
      <alignment horizontal="center" vertical="center" wrapText="1"/>
    </xf>
    <xf numFmtId="165"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8"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5" applyNumberFormat="1" applyFont="1" applyBorder="1" applyAlignment="1">
      <alignment vertical="center"/>
    </xf>
    <xf numFmtId="173" fontId="20" fillId="0" borderId="8" xfId="5" applyNumberFormat="1" applyFont="1" applyBorder="1" applyAlignment="1">
      <alignment vertical="center"/>
    </xf>
    <xf numFmtId="173" fontId="20" fillId="0" borderId="31" xfId="5" applyNumberFormat="1" applyFont="1" applyBorder="1" applyAlignment="1">
      <alignment vertical="center"/>
    </xf>
    <xf numFmtId="173" fontId="20" fillId="0" borderId="19" xfId="5" applyNumberFormat="1" applyFont="1" applyBorder="1" applyAlignment="1">
      <alignment vertical="center"/>
    </xf>
    <xf numFmtId="173" fontId="20" fillId="0" borderId="4" xfId="5" applyNumberFormat="1" applyFont="1" applyBorder="1" applyAlignment="1">
      <alignment vertical="center"/>
    </xf>
    <xf numFmtId="173" fontId="20" fillId="0" borderId="32" xfId="5" applyNumberFormat="1" applyFont="1" applyBorder="1" applyAlignment="1">
      <alignment vertical="center"/>
    </xf>
    <xf numFmtId="173"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7" applyNumberFormat="1" applyFont="1" applyBorder="1" applyAlignment="1">
      <alignment vertical="center"/>
    </xf>
    <xf numFmtId="178"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3" fontId="12" fillId="0" borderId="10" xfId="5" applyNumberFormat="1" applyFont="1" applyFill="1" applyBorder="1" applyAlignment="1" applyProtection="1">
      <alignment horizontal="center" vertical="center" wrapText="1"/>
    </xf>
    <xf numFmtId="174" fontId="12" fillId="0" borderId="4" xfId="29" applyNumberFormat="1" applyFont="1" applyFill="1" applyBorder="1" applyAlignment="1" applyProtection="1">
      <alignment horizontal="center" vertical="center" wrapText="1"/>
      <protection locked="0"/>
    </xf>
    <xf numFmtId="174" fontId="12" fillId="0" borderId="10" xfId="28" applyNumberFormat="1" applyFont="1" applyFill="1" applyBorder="1" applyAlignment="1" applyProtection="1">
      <alignment horizontal="center" vertical="center" wrapText="1"/>
    </xf>
    <xf numFmtId="174"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2" fontId="17" fillId="0" borderId="1" xfId="7" applyNumberFormat="1" applyFont="1" applyBorder="1" applyAlignment="1">
      <alignment vertical="center"/>
    </xf>
    <xf numFmtId="179"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4" fontId="11" fillId="9" borderId="1" xfId="28" applyNumberFormat="1" applyFont="1" applyFill="1" applyBorder="1" applyAlignment="1" applyProtection="1">
      <alignment horizontal="center" vertical="center" wrapText="1"/>
      <protection locked="0"/>
    </xf>
    <xf numFmtId="174" fontId="11" fillId="9" borderId="2" xfId="28" applyNumberFormat="1" applyFont="1" applyFill="1" applyBorder="1" applyAlignment="1" applyProtection="1">
      <alignment horizontal="center" vertical="center" wrapText="1"/>
      <protection locked="0"/>
    </xf>
    <xf numFmtId="174" fontId="11" fillId="9" borderId="19" xfId="28" applyNumberFormat="1" applyFont="1" applyFill="1" applyBorder="1" applyAlignment="1" applyProtection="1">
      <alignment horizontal="center" vertical="center" wrapText="1"/>
      <protection locked="0"/>
    </xf>
    <xf numFmtId="174"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vertical="center" wrapText="1"/>
    </xf>
    <xf numFmtId="174" fontId="12" fillId="0" borderId="2" xfId="22" applyNumberFormat="1" applyFont="1" applyBorder="1" applyAlignment="1">
      <alignment horizontal="center" vertical="center" wrapText="1"/>
    </xf>
    <xf numFmtId="174" fontId="12" fillId="0" borderId="21" xfId="22" applyNumberFormat="1" applyFont="1" applyBorder="1" applyAlignment="1">
      <alignment horizontal="center" vertical="center" wrapText="1"/>
    </xf>
    <xf numFmtId="174" fontId="11" fillId="9" borderId="19" xfId="30"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horizontal="center" vertical="center" wrapText="1"/>
    </xf>
    <xf numFmtId="173" fontId="12" fillId="9" borderId="19" xfId="5" applyNumberFormat="1" applyFont="1" applyFill="1" applyBorder="1" applyAlignment="1" applyProtection="1">
      <alignment horizontal="center" vertical="center" wrapText="1"/>
    </xf>
    <xf numFmtId="174" fontId="12" fillId="0" borderId="19" xfId="22" applyNumberFormat="1" applyFont="1" applyBorder="1" applyAlignment="1">
      <alignment horizontal="center" vertical="center" wrapText="1"/>
    </xf>
    <xf numFmtId="173"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3" fontId="20" fillId="0" borderId="8" xfId="5" applyNumberFormat="1" applyFont="1" applyFill="1" applyBorder="1" applyAlignment="1">
      <alignment vertical="center"/>
    </xf>
    <xf numFmtId="168"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3" fontId="20" fillId="0" borderId="4" xfId="5" applyNumberFormat="1" applyFont="1" applyFill="1" applyBorder="1" applyAlignment="1">
      <alignment vertical="center"/>
    </xf>
    <xf numFmtId="173" fontId="20" fillId="0" borderId="32" xfId="5" applyNumberFormat="1" applyFont="1" applyFill="1" applyBorder="1" applyAlignment="1">
      <alignment vertical="center"/>
    </xf>
    <xf numFmtId="173" fontId="20" fillId="0" borderId="1" xfId="5" applyNumberFormat="1" applyFont="1" applyFill="1" applyBorder="1" applyAlignment="1">
      <alignment vertical="center"/>
    </xf>
    <xf numFmtId="173" fontId="20" fillId="0" borderId="19" xfId="5" applyNumberFormat="1" applyFont="1" applyFill="1" applyBorder="1" applyAlignment="1">
      <alignment vertical="center"/>
    </xf>
    <xf numFmtId="173"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9" fontId="11" fillId="0" borderId="1" xfId="28" applyFont="1" applyBorder="1" applyAlignment="1">
      <alignment vertical="center" wrapText="1"/>
    </xf>
    <xf numFmtId="9" fontId="11" fillId="0" borderId="1" xfId="28" applyFont="1" applyFill="1" applyBorder="1" applyAlignment="1">
      <alignment vertical="center" wrapText="1"/>
    </xf>
    <xf numFmtId="0" fontId="11" fillId="0" borderId="1" xfId="0" applyFont="1" applyBorder="1" applyAlignment="1">
      <alignment horizontal="center" vertical="center"/>
    </xf>
    <xf numFmtId="0" fontId="11" fillId="0" borderId="1" xfId="28" applyNumberFormat="1" applyFont="1" applyBorder="1" applyAlignment="1">
      <alignment vertical="center" wrapText="1"/>
    </xf>
    <xf numFmtId="9" fontId="32" fillId="0" borderId="1" xfId="28" applyFont="1" applyFill="1" applyBorder="1" applyAlignment="1">
      <alignment vertical="center" wrapText="1"/>
    </xf>
    <xf numFmtId="0" fontId="41" fillId="0" borderId="1" xfId="0" applyFont="1" applyBorder="1" applyAlignment="1">
      <alignment vertical="center" wrapText="1"/>
    </xf>
    <xf numFmtId="179" fontId="32" fillId="0" borderId="0" xfId="0" applyNumberFormat="1" applyFont="1" applyAlignment="1">
      <alignment vertical="center"/>
    </xf>
    <xf numFmtId="6" fontId="32" fillId="0" borderId="0" xfId="0" applyNumberFormat="1" applyFont="1" applyAlignment="1">
      <alignment vertical="center"/>
    </xf>
    <xf numFmtId="180" fontId="20" fillId="0" borderId="0" xfId="28" applyNumberFormat="1" applyFont="1" applyBorder="1" applyAlignment="1">
      <alignment vertical="center"/>
    </xf>
    <xf numFmtId="169" fontId="32" fillId="0" borderId="0" xfId="5" applyFont="1" applyAlignment="1">
      <alignment vertical="center"/>
    </xf>
    <xf numFmtId="173" fontId="32" fillId="0" borderId="32" xfId="5" applyNumberFormat="1" applyFont="1" applyBorder="1" applyAlignment="1">
      <alignment vertical="center"/>
    </xf>
    <xf numFmtId="173" fontId="32" fillId="0" borderId="4" xfId="5" applyNumberFormat="1" applyFont="1" applyBorder="1" applyAlignment="1">
      <alignment vertical="center"/>
    </xf>
    <xf numFmtId="173" fontId="32" fillId="0" borderId="1" xfId="5" applyNumberFormat="1" applyFont="1" applyFill="1" applyBorder="1" applyAlignment="1">
      <alignment vertical="center"/>
    </xf>
    <xf numFmtId="173" fontId="32" fillId="0" borderId="4" xfId="5" applyNumberFormat="1" applyFont="1" applyFill="1" applyBorder="1" applyAlignment="1">
      <alignment vertical="center"/>
    </xf>
    <xf numFmtId="173" fontId="32" fillId="0" borderId="20" xfId="5" applyNumberFormat="1" applyFont="1" applyBorder="1" applyAlignment="1">
      <alignment vertical="center"/>
    </xf>
    <xf numFmtId="173" fontId="32" fillId="0" borderId="32" xfId="5" applyNumberFormat="1" applyFont="1" applyFill="1" applyBorder="1" applyAlignment="1">
      <alignment vertical="center"/>
    </xf>
    <xf numFmtId="9" fontId="32" fillId="0" borderId="34" xfId="28" applyFont="1" applyBorder="1" applyAlignment="1">
      <alignment vertical="center"/>
    </xf>
    <xf numFmtId="173" fontId="32" fillId="0" borderId="8" xfId="5" applyNumberFormat="1" applyFont="1" applyBorder="1" applyAlignment="1">
      <alignment vertical="center"/>
    </xf>
    <xf numFmtId="173" fontId="32" fillId="0" borderId="1" xfId="5" applyNumberFormat="1" applyFont="1" applyBorder="1" applyAlignment="1">
      <alignment vertical="center"/>
    </xf>
    <xf numFmtId="9" fontId="32" fillId="0" borderId="9" xfId="28" applyFont="1" applyBorder="1" applyAlignment="1">
      <alignment vertical="center"/>
    </xf>
    <xf numFmtId="173" fontId="32" fillId="0" borderId="8" xfId="5" applyNumberFormat="1" applyFont="1" applyFill="1" applyBorder="1" applyAlignment="1">
      <alignment vertical="center"/>
    </xf>
    <xf numFmtId="173" fontId="32" fillId="0" borderId="31" xfId="5" applyNumberFormat="1" applyFont="1" applyBorder="1" applyAlignment="1">
      <alignment vertical="center"/>
    </xf>
    <xf numFmtId="173" fontId="32" fillId="0" borderId="19" xfId="5" applyNumberFormat="1" applyFont="1" applyBorder="1" applyAlignment="1">
      <alignment vertical="center"/>
    </xf>
    <xf numFmtId="173" fontId="32" fillId="0" borderId="19" xfId="5" applyNumberFormat="1" applyFont="1" applyFill="1" applyBorder="1" applyAlignment="1">
      <alignment vertical="center"/>
    </xf>
    <xf numFmtId="9" fontId="32" fillId="0" borderId="21" xfId="28" applyFont="1" applyBorder="1" applyAlignment="1">
      <alignment vertical="center"/>
    </xf>
    <xf numFmtId="173" fontId="32" fillId="0" borderId="31"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0" fontId="16" fillId="0" borderId="0" xfId="22" applyFont="1" applyAlignment="1">
      <alignment vertical="center" wrapText="1"/>
    </xf>
    <xf numFmtId="165" fontId="20" fillId="0" borderId="0" xfId="8" applyFont="1" applyFill="1" applyAlignment="1">
      <alignment vertical="center"/>
    </xf>
    <xf numFmtId="165" fontId="31" fillId="0" borderId="0" xfId="8" applyFont="1" applyFill="1" applyAlignment="1">
      <alignment vertical="center"/>
    </xf>
    <xf numFmtId="176" fontId="21" fillId="0" borderId="0" xfId="7" applyNumberFormat="1" applyFont="1" applyFill="1" applyBorder="1" applyAlignment="1">
      <alignment horizontal="center" vertical="center"/>
    </xf>
    <xf numFmtId="0" fontId="11" fillId="0" borderId="1" xfId="28" applyNumberFormat="1" applyFont="1" applyFill="1" applyBorder="1" applyAlignment="1">
      <alignment vertical="center" wrapText="1"/>
    </xf>
    <xf numFmtId="9" fontId="11" fillId="0" borderId="1" xfId="28" applyFont="1" applyFill="1" applyBorder="1" applyAlignment="1">
      <alignment horizontal="justify" vertical="center" wrapText="1"/>
    </xf>
    <xf numFmtId="0" fontId="42" fillId="0" borderId="0" xfId="0" applyFont="1" applyAlignment="1">
      <alignment vertical="center"/>
    </xf>
    <xf numFmtId="0" fontId="42" fillId="0" borderId="0" xfId="0" applyFont="1"/>
    <xf numFmtId="176" fontId="42" fillId="0" borderId="0" xfId="0" applyNumberFormat="1" applyFont="1" applyAlignment="1">
      <alignment vertical="center"/>
    </xf>
    <xf numFmtId="173" fontId="0" fillId="0" borderId="0" xfId="0" applyNumberFormat="1" applyAlignment="1">
      <alignment vertical="center"/>
    </xf>
    <xf numFmtId="176" fontId="21" fillId="0" borderId="0" xfId="7" applyNumberFormat="1" applyFont="1" applyFill="1" applyBorder="1" applyAlignment="1">
      <alignment horizontal="center" vertical="center" wrapText="1"/>
    </xf>
    <xf numFmtId="176"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173" fontId="21" fillId="0" borderId="0" xfId="0" applyNumberFormat="1" applyFont="1" applyAlignment="1">
      <alignment horizontal="center" vertical="center"/>
    </xf>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3" fontId="12" fillId="0" borderId="50" xfId="5" applyNumberFormat="1" applyFont="1" applyFill="1" applyBorder="1" applyAlignment="1" applyProtection="1">
      <alignment horizontal="center" vertical="center" wrapText="1"/>
    </xf>
    <xf numFmtId="173"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39"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0" xfId="30" applyFont="1" applyFill="1" applyBorder="1" applyAlignment="1" applyProtection="1">
      <alignment horizontal="left" vertical="center" wrapText="1"/>
    </xf>
    <xf numFmtId="9" fontId="33" fillId="0" borderId="36"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9" fontId="11" fillId="0" borderId="23" xfId="30" applyFont="1" applyFill="1" applyBorder="1" applyAlignment="1" applyProtection="1">
      <alignment horizontal="left" vertical="center" wrapText="1"/>
    </xf>
    <xf numFmtId="0" fontId="27" fillId="0" borderId="41" xfId="0" applyFont="1" applyBorder="1" applyAlignment="1">
      <alignment vertical="center" wrapText="1"/>
    </xf>
    <xf numFmtId="9" fontId="11" fillId="0" borderId="1" xfId="30" applyFont="1" applyFill="1" applyBorder="1" applyAlignment="1" applyProtection="1">
      <alignment horizontal="left" vertical="center" wrapText="1"/>
    </xf>
    <xf numFmtId="9" fontId="32"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0" borderId="2" xfId="0" applyFont="1" applyBorder="1" applyAlignment="1">
      <alignment horizontal="left" vertical="center" wrapText="1"/>
    </xf>
    <xf numFmtId="0" fontId="11" fillId="0" borderId="43" xfId="0" applyFont="1" applyBorder="1" applyAlignment="1">
      <alignment horizontal="left" vertical="center" wrapText="1"/>
    </xf>
    <xf numFmtId="0" fontId="11" fillId="0" borderId="26" xfId="0" applyFont="1" applyBorder="1" applyAlignment="1">
      <alignment horizontal="lef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17"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17"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17"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9" xr:uid="{00000000-0005-0000-0000-000008000000}"/>
    <cellStyle name="Encabezado 2" xfId="10" xr:uid="{00000000-0005-0000-0000-000009000000}"/>
    <cellStyle name="Énfasis6 2" xfId="11" xr:uid="{00000000-0005-0000-0000-00000A000000}"/>
    <cellStyle name="Fecha" xfId="12" xr:uid="{00000000-0005-0000-0000-00000B000000}"/>
    <cellStyle name="HeaderStyle" xfId="13" xr:uid="{00000000-0005-0000-0000-00000C000000}"/>
    <cellStyle name="Millares" xfId="5" builtinId="3"/>
    <cellStyle name="Millares [0]" xfId="6" builtinId="6"/>
    <cellStyle name="Millares [0] 2" xfId="14" xr:uid="{00000000-0005-0000-0000-00000D000000}"/>
    <cellStyle name="Millares 2" xfId="15" xr:uid="{00000000-0005-0000-0000-00000E000000}"/>
    <cellStyle name="Moneda" xfId="7" builtinId="4"/>
    <cellStyle name="Moneda [0]" xfId="8"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topLeftCell="K35" zoomScale="54" zoomScaleNormal="54" workbookViewId="0">
      <selection activeCell="A40" sqref="A40:A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1" width="20.85546875" style="50" customWidth="1"/>
    <col min="22" max="27" width="18.140625" style="50" customWidth="1"/>
    <col min="28" max="28" width="22.7109375" style="50" customWidth="1"/>
    <col min="29" max="29" width="19" style="50" customWidth="1"/>
    <col min="30" max="30" width="19.42578125" style="50" customWidth="1"/>
    <col min="31" max="31" width="19.42578125" customWidth="1"/>
    <col min="32" max="32" width="24.5703125" style="50" hidden="1" customWidth="1"/>
    <col min="33" max="33" width="22.85546875" style="50" hidden="1" customWidth="1"/>
    <col min="34" max="34" width="18.42578125" style="50" hidden="1" customWidth="1"/>
    <col min="35" max="35" width="8.42578125" style="50" customWidth="1"/>
    <col min="36" max="36" width="18.42578125" style="50" bestFit="1" customWidth="1"/>
    <col min="37" max="37" width="5.7109375" style="50" customWidth="1"/>
    <col min="38" max="38" width="18.42578125" style="50" bestFit="1" customWidth="1"/>
    <col min="39" max="39" width="4.7109375" style="50" customWidth="1"/>
    <col min="40" max="40" width="23" style="50" bestFit="1" customWidth="1"/>
    <col min="41" max="41" width="10.85546875" style="50"/>
    <col min="42" max="42" width="18.42578125" style="50" bestFit="1" customWidth="1"/>
    <col min="43" max="43" width="16.140625" style="50" customWidth="1"/>
    <col min="44"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2" s="76" customFormat="1" ht="37.5" customHeight="1" thickBot="1" x14ac:dyDescent="0.3">
      <c r="A17" s="360" t="s">
        <v>23</v>
      </c>
      <c r="B17" s="361"/>
      <c r="C17" s="380" t="s">
        <v>24</v>
      </c>
      <c r="D17" s="381"/>
      <c r="E17" s="381"/>
      <c r="F17" s="381"/>
      <c r="G17" s="381"/>
      <c r="H17" s="381"/>
      <c r="I17" s="381"/>
      <c r="J17" s="381"/>
      <c r="K17" s="381"/>
      <c r="L17" s="381"/>
      <c r="M17" s="381"/>
      <c r="N17" s="381"/>
      <c r="O17" s="381"/>
      <c r="P17" s="381"/>
      <c r="Q17" s="382"/>
      <c r="R17" s="329" t="s">
        <v>25</v>
      </c>
      <c r="S17" s="330"/>
      <c r="T17" s="330"/>
      <c r="U17" s="330"/>
      <c r="V17" s="331"/>
      <c r="W17" s="390">
        <v>28000</v>
      </c>
      <c r="X17" s="391"/>
      <c r="Y17" s="330" t="s">
        <v>26</v>
      </c>
      <c r="Z17" s="330"/>
      <c r="AA17" s="330"/>
      <c r="AB17" s="331"/>
      <c r="AC17" s="385">
        <v>0.1</v>
      </c>
      <c r="AD17" s="386"/>
      <c r="AE17"/>
      <c r="AH17" s="270"/>
    </row>
    <row r="18" spans="1:42"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277"/>
      <c r="AF19" s="278"/>
      <c r="AG19" s="278"/>
      <c r="AH19" s="276"/>
      <c r="AI19" s="276"/>
      <c r="AJ19" s="276"/>
    </row>
    <row r="20" spans="1:42"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277"/>
      <c r="AF20" s="281"/>
      <c r="AG20" s="281"/>
      <c r="AH20" s="282"/>
      <c r="AI20" s="276"/>
      <c r="AJ20" s="276"/>
    </row>
    <row r="21" spans="1:42"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277"/>
      <c r="AF21" s="273"/>
      <c r="AG21" s="280" t="s">
        <v>624</v>
      </c>
      <c r="AH21" s="283" t="s">
        <v>625</v>
      </c>
      <c r="AI21" s="276"/>
      <c r="AJ21" s="276"/>
    </row>
    <row r="22" spans="1:42" ht="32.1" customHeight="1" x14ac:dyDescent="0.25">
      <c r="A22" s="383" t="s">
        <v>43</v>
      </c>
      <c r="B22" s="384"/>
      <c r="C22" s="179">
        <v>2830340561</v>
      </c>
      <c r="D22" s="178"/>
      <c r="E22" s="178"/>
      <c r="F22" s="178"/>
      <c r="G22" s="178"/>
      <c r="H22" s="178"/>
      <c r="I22" s="178"/>
      <c r="J22" s="178"/>
      <c r="K22" s="178"/>
      <c r="L22" s="178"/>
      <c r="M22" s="178"/>
      <c r="N22" s="178"/>
      <c r="O22" s="235">
        <f>SUM(C22:N22)</f>
        <v>2830340561</v>
      </c>
      <c r="P22" s="180"/>
      <c r="Q22" s="179"/>
      <c r="R22" s="178"/>
      <c r="S22" s="178"/>
      <c r="T22" s="178">
        <v>7060000000</v>
      </c>
      <c r="U22" s="178">
        <v>1566535781</v>
      </c>
      <c r="V22" s="178"/>
      <c r="W22" s="178"/>
      <c r="X22" s="178"/>
      <c r="Y22" s="178"/>
      <c r="Z22" s="178"/>
      <c r="AA22" s="178"/>
      <c r="AB22" s="178"/>
      <c r="AC22" s="235">
        <f>SUM(Q22:AB22)</f>
        <v>8626535781</v>
      </c>
      <c r="AD22" s="184"/>
      <c r="AE22" s="277"/>
      <c r="AF22" s="273" t="s">
        <v>620</v>
      </c>
      <c r="AG22" s="273">
        <f>+O22+'Meta 2 SEGUIMIENTO LPD'!O22+'Meta 3 OPERAR CR'!O22+'Meta 4 ATENCION CR'!O22+'Meta 5 FORTALECER SOFIA '!O22+'Meta 6 ESTRATEGIA PREVENCION'!O22+'Meta 7 CLS'!O22+'Meta 8 PROTOCOLO TP'!O22+'Meta 9 ATENCIONES DUPLAS'!O22</f>
        <v>5839231591.1445255</v>
      </c>
      <c r="AH22" s="284">
        <f>+AC22+'Meta 2 SEGUIMIENTO LPD'!AC22+'Meta 3 OPERAR CR'!AC22+'Meta 4 ATENCION CR'!AC22+'Meta 5 FORTALECER SOFIA '!AC22+'Meta 6 ESTRATEGIA PREVENCION'!AC22+'Meta 7 CLS'!AC22+'Meta 8 PROTOCOLO TP'!AC22+'Meta 9 ATENCIONES DUPLAS'!AC22</f>
        <v>30660658000.125</v>
      </c>
      <c r="AI22" s="276"/>
      <c r="AJ22" s="276"/>
    </row>
    <row r="23" spans="1:42" ht="32.1" customHeight="1" x14ac:dyDescent="0.25">
      <c r="A23" s="289" t="s">
        <v>44</v>
      </c>
      <c r="B23" s="290"/>
      <c r="C23" s="175">
        <f>+C22</f>
        <v>2830340561</v>
      </c>
      <c r="D23" s="174">
        <v>0</v>
      </c>
      <c r="E23" s="174">
        <v>0</v>
      </c>
      <c r="F23" s="174">
        <v>0</v>
      </c>
      <c r="G23" s="174">
        <v>0</v>
      </c>
      <c r="H23" s="174">
        <v>0</v>
      </c>
      <c r="I23" s="174"/>
      <c r="J23" s="174"/>
      <c r="K23" s="174"/>
      <c r="L23" s="174"/>
      <c r="M23" s="174"/>
      <c r="N23" s="174"/>
      <c r="O23" s="237">
        <f>SUM(C23:N23)</f>
        <v>2830340561</v>
      </c>
      <c r="P23" s="182">
        <f>+O23/O22</f>
        <v>1</v>
      </c>
      <c r="Q23" s="175">
        <v>0</v>
      </c>
      <c r="R23" s="174">
        <v>0</v>
      </c>
      <c r="S23" s="174">
        <v>1566499115</v>
      </c>
      <c r="T23" s="174">
        <v>0</v>
      </c>
      <c r="U23" s="174">
        <v>7060036666</v>
      </c>
      <c r="V23" s="174"/>
      <c r="W23" s="174"/>
      <c r="X23" s="174"/>
      <c r="Y23" s="174"/>
      <c r="Z23" s="174"/>
      <c r="AA23" s="174"/>
      <c r="AB23" s="174"/>
      <c r="AC23" s="237">
        <f>SUM(Q23:AB23)</f>
        <v>8626535781</v>
      </c>
      <c r="AD23" s="182">
        <f>+AC23/AC22</f>
        <v>1</v>
      </c>
      <c r="AE23" s="277"/>
      <c r="AF23" s="273" t="s">
        <v>621</v>
      </c>
      <c r="AG23" s="273">
        <f>+O23+'Meta 2 SEGUIMIENTO LPD'!O23+'Meta 3 OPERAR CR'!O23+'Meta 4 ATENCION CR'!O23+'Meta 5 FORTALECER SOFIA '!O23+'Meta 6 ESTRATEGIA PREVENCION'!O23+'Meta 7 CLS'!O23+'Meta 8 PROTOCOLO TP'!O23+'Meta 9 ATENCIONES DUPLAS'!O23</f>
        <v>5839231591.1445255</v>
      </c>
      <c r="AH23" s="284">
        <f>+AC23+'Meta 2 SEGUIMIENTO LPD'!AC23+'Meta 3 OPERAR CR'!AC23+'Meta 4 ATENCION CR'!AC23+'Meta 5 FORTALECER SOFIA '!AC23+'Meta 6 ESTRATEGIA PREVENCION'!AC23+'Meta 7 CLS'!AC23+'Meta 8 PROTOCOLO TP'!AC23+'Meta 9 ATENCIONES DUPLAS'!AC23</f>
        <v>29565315976</v>
      </c>
      <c r="AI23" s="276"/>
      <c r="AJ23" s="276"/>
    </row>
    <row r="24" spans="1:42" ht="32.1" customHeight="1" x14ac:dyDescent="0.25">
      <c r="A24" s="289" t="s">
        <v>45</v>
      </c>
      <c r="B24" s="290"/>
      <c r="C24" s="175"/>
      <c r="D24" s="174">
        <v>1380100934</v>
      </c>
      <c r="E24" s="174">
        <v>690050467</v>
      </c>
      <c r="F24" s="174">
        <v>754810980</v>
      </c>
      <c r="G24" s="174"/>
      <c r="H24" s="174"/>
      <c r="I24" s="174"/>
      <c r="J24" s="174"/>
      <c r="K24" s="174">
        <v>5378180</v>
      </c>
      <c r="L24" s="174"/>
      <c r="M24" s="174"/>
      <c r="N24" s="174"/>
      <c r="O24" s="237">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7">
        <f>SUM(Q24:AB24)</f>
        <v>8626535781</v>
      </c>
      <c r="AD24" s="182"/>
      <c r="AE24" s="277"/>
      <c r="AF24" s="273" t="s">
        <v>622</v>
      </c>
      <c r="AG24" s="273">
        <f>+O24+'Meta 2 SEGUIMIENTO LPD'!O24+'Meta 3 OPERAR CR'!O24+'Meta 4 ATENCION CR'!O24+'Meta 5 FORTALECER SOFIA '!O24+'Meta 6 ESTRATEGIA PREVENCION'!O24+'Meta 7 CLS'!O24+'Meta 8 PROTOCOLO TP'!O24+'Meta 9 ATENCIONES DUPLAS'!O24</f>
        <v>5839231591.1445255</v>
      </c>
      <c r="AH24" s="284">
        <f>+AC24+'Meta 2 SEGUIMIENTO LPD'!AC24+'Meta 3 OPERAR CR'!AC24+'Meta 4 ATENCION CR'!AC24+'Meta 5 FORTALECER SOFIA '!AC24+'Meta 6 ESTRATEGIA PREVENCION'!AC24+'Meta 7 CLS'!AC24+'Meta 8 PROTOCOLO TP'!AC24+'Meta 9 ATENCIONES DUPLAS'!AC24</f>
        <v>30660658000.200001</v>
      </c>
      <c r="AI24" s="276"/>
      <c r="AJ24" s="276"/>
    </row>
    <row r="25" spans="1:42" ht="32.1" customHeight="1" thickBot="1" x14ac:dyDescent="0.3">
      <c r="A25" s="322" t="s">
        <v>46</v>
      </c>
      <c r="B25" s="323"/>
      <c r="C25" s="176">
        <v>0</v>
      </c>
      <c r="D25" s="177">
        <v>0</v>
      </c>
      <c r="E25" s="238">
        <v>0</v>
      </c>
      <c r="F25" s="177">
        <v>0</v>
      </c>
      <c r="G25" s="177">
        <v>1380100934</v>
      </c>
      <c r="H25" s="177">
        <v>1379215276</v>
      </c>
      <c r="I25" s="177">
        <v>65646171</v>
      </c>
      <c r="J25" s="177"/>
      <c r="K25" s="177"/>
      <c r="L25" s="177"/>
      <c r="M25" s="177"/>
      <c r="N25" s="177"/>
      <c r="O25" s="238">
        <f>SUM(C25:N25)</f>
        <v>2824962381</v>
      </c>
      <c r="P25" s="181">
        <f>+O25/O24</f>
        <v>0.99809981170672268</v>
      </c>
      <c r="Q25" s="176">
        <v>0</v>
      </c>
      <c r="R25" s="177">
        <v>0</v>
      </c>
      <c r="S25" s="177">
        <v>0</v>
      </c>
      <c r="T25" s="177">
        <v>0</v>
      </c>
      <c r="U25" s="177">
        <v>0</v>
      </c>
      <c r="V25" s="177">
        <v>0</v>
      </c>
      <c r="W25" s="177">
        <v>750426472</v>
      </c>
      <c r="X25" s="177">
        <v>0</v>
      </c>
      <c r="Y25" s="177"/>
      <c r="Z25" s="177"/>
      <c r="AA25" s="177"/>
      <c r="AB25" s="177"/>
      <c r="AC25" s="238">
        <f>SUM(Q25:AB25)</f>
        <v>750426472</v>
      </c>
      <c r="AD25" s="183">
        <f>+AC25/AC24</f>
        <v>8.699047810742512E-2</v>
      </c>
      <c r="AE25" s="277"/>
      <c r="AF25" s="273" t="s">
        <v>623</v>
      </c>
      <c r="AG25" s="273">
        <f>+O25+'Meta 2 SEGUIMIENTO LPD'!O25+'Meta 3 OPERAR CR'!O25+'Meta 4 ATENCION CR'!O25+'Meta 5 FORTALECER SOFIA '!O25+'Meta 6 ESTRATEGIA PREVENCION'!O25+'Meta 7 CLS'!O25+'Meta 8 PROTOCOLO TP'!O25+'Meta 9 ATENCIONES DUPLAS'!O25</f>
        <v>5833853411</v>
      </c>
      <c r="AH25" s="284">
        <f>+AC25+'Meta 2 SEGUIMIENTO LPD'!AC25+'Meta 3 OPERAR CR'!AC25+'Meta 4 ATENCION CR'!AC25+'Meta 5 FORTALECER SOFIA '!AC25+'Meta 6 ESTRATEGIA PREVENCION'!AC25+'Meta 7 CLS'!AC25+'Meta 8 PROTOCOLO TP'!AC25+'Meta 9 ATENCIONES DUPLAS'!AC25</f>
        <v>9605441564</v>
      </c>
      <c r="AI25" s="276"/>
      <c r="AJ25" s="276"/>
    </row>
    <row r="26" spans="1:42"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c r="AE26" s="277"/>
      <c r="AF26" s="276"/>
      <c r="AG26" s="276"/>
      <c r="AH26" s="276"/>
      <c r="AI26" s="276"/>
      <c r="AJ26" s="276"/>
    </row>
    <row r="27" spans="1:42"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c r="AE27" s="277"/>
      <c r="AF27" s="276"/>
      <c r="AG27" s="276"/>
      <c r="AH27" s="276"/>
      <c r="AI27" s="276"/>
      <c r="AJ27" s="276"/>
    </row>
    <row r="28" spans="1:42"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c r="AE28" s="277"/>
      <c r="AF28" s="276"/>
      <c r="AG28" s="276"/>
      <c r="AH28" s="276"/>
      <c r="AI28" s="276"/>
      <c r="AJ28" s="276"/>
    </row>
    <row r="29" spans="1:42"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2" ht="42" customHeight="1" thickBot="1" x14ac:dyDescent="0.3">
      <c r="A30" s="85" t="s">
        <v>24</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2"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2"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H32" s="271"/>
      <c r="AI32" s="87"/>
      <c r="AJ32" s="87"/>
      <c r="AK32" s="87"/>
      <c r="AL32" s="87"/>
      <c r="AM32" s="87"/>
      <c r="AN32" s="87"/>
      <c r="AO32" s="87"/>
      <c r="AP32" s="87"/>
    </row>
    <row r="33" spans="1:42"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350" t="s">
        <v>58</v>
      </c>
      <c r="V33" s="350"/>
      <c r="W33" s="350"/>
      <c r="X33" s="351"/>
      <c r="Y33" s="290" t="s">
        <v>59</v>
      </c>
      <c r="Z33" s="350"/>
      <c r="AA33" s="351"/>
      <c r="AB33" s="290" t="s">
        <v>60</v>
      </c>
      <c r="AC33" s="350"/>
      <c r="AD33" s="401"/>
      <c r="AH33" s="271"/>
      <c r="AI33" s="87"/>
      <c r="AJ33" s="87"/>
      <c r="AK33" s="87"/>
      <c r="AL33" s="87"/>
      <c r="AM33" s="87"/>
      <c r="AN33" s="87"/>
      <c r="AO33" s="87"/>
      <c r="AP33" s="87"/>
    </row>
    <row r="34" spans="1:42" ht="186" customHeight="1" x14ac:dyDescent="0.25">
      <c r="A34" s="402" t="s">
        <v>24</v>
      </c>
      <c r="B34" s="404">
        <v>0.1</v>
      </c>
      <c r="C34" s="90" t="s">
        <v>61</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406" t="s">
        <v>664</v>
      </c>
      <c r="R34" s="407"/>
      <c r="S34" s="407"/>
      <c r="T34" s="408"/>
      <c r="U34" s="406" t="s">
        <v>665</v>
      </c>
      <c r="V34" s="407"/>
      <c r="W34" s="407"/>
      <c r="X34" s="408"/>
      <c r="Y34" s="412" t="s">
        <v>62</v>
      </c>
      <c r="Z34" s="413"/>
      <c r="AA34" s="414"/>
      <c r="AB34" s="407" t="s">
        <v>635</v>
      </c>
      <c r="AC34" s="407"/>
      <c r="AD34" s="415"/>
      <c r="AH34" s="271"/>
      <c r="AI34" s="87"/>
      <c r="AJ34" s="87"/>
      <c r="AK34" s="87"/>
      <c r="AL34" s="87"/>
      <c r="AM34" s="87"/>
      <c r="AN34" s="87"/>
      <c r="AO34" s="87"/>
      <c r="AP34" s="87"/>
    </row>
    <row r="35" spans="1:42" ht="186" customHeight="1" thickBot="1" x14ac:dyDescent="0.3">
      <c r="A35" s="403"/>
      <c r="B35" s="405"/>
      <c r="C35" s="91" t="s">
        <v>63</v>
      </c>
      <c r="D35" s="218">
        <v>2598</v>
      </c>
      <c r="E35" s="218">
        <v>2901</v>
      </c>
      <c r="F35" s="218">
        <v>3087</v>
      </c>
      <c r="G35" s="218">
        <v>2780</v>
      </c>
      <c r="H35" s="218">
        <v>3311</v>
      </c>
      <c r="I35" s="218">
        <v>3212</v>
      </c>
      <c r="J35" s="218">
        <v>3101</v>
      </c>
      <c r="K35" s="218">
        <v>3367</v>
      </c>
      <c r="L35" s="218"/>
      <c r="M35" s="218"/>
      <c r="N35" s="218"/>
      <c r="O35" s="218"/>
      <c r="P35" s="224">
        <f>SUM(D35:O35)</f>
        <v>24357</v>
      </c>
      <c r="Q35" s="409"/>
      <c r="R35" s="410"/>
      <c r="S35" s="410"/>
      <c r="T35" s="411"/>
      <c r="U35" s="409"/>
      <c r="V35" s="410"/>
      <c r="W35" s="410"/>
      <c r="X35" s="411"/>
      <c r="Y35" s="409"/>
      <c r="Z35" s="410"/>
      <c r="AA35" s="411"/>
      <c r="AB35" s="410"/>
      <c r="AC35" s="410"/>
      <c r="AD35" s="416"/>
      <c r="AF35" s="49"/>
      <c r="AH35" s="271"/>
      <c r="AI35" s="87"/>
      <c r="AJ35" s="87"/>
      <c r="AK35" s="87"/>
      <c r="AL35" s="87"/>
      <c r="AM35" s="87"/>
      <c r="AN35" s="87"/>
      <c r="AO35" s="87"/>
      <c r="AP35" s="87"/>
    </row>
    <row r="36" spans="1:42"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H36" s="271"/>
      <c r="AI36" s="87"/>
      <c r="AJ36" s="87"/>
      <c r="AK36" s="87"/>
      <c r="AL36" s="87"/>
      <c r="AM36" s="87"/>
      <c r="AN36" s="87"/>
      <c r="AO36" s="87"/>
      <c r="AP36" s="87"/>
    </row>
    <row r="37" spans="1:42"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H37" s="272"/>
      <c r="AI37" s="94"/>
      <c r="AJ37" s="94"/>
      <c r="AK37" s="94"/>
      <c r="AL37" s="94"/>
      <c r="AM37" s="94"/>
      <c r="AN37" s="94"/>
      <c r="AO37" s="94"/>
      <c r="AP37" s="94"/>
    </row>
    <row r="38" spans="1:42" ht="87" customHeight="1" x14ac:dyDescent="0.25">
      <c r="A38" s="429" t="s">
        <v>636</v>
      </c>
      <c r="B38" s="431">
        <v>0.03</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423" t="s">
        <v>666</v>
      </c>
      <c r="R38" s="424"/>
      <c r="S38" s="424"/>
      <c r="T38" s="424"/>
      <c r="U38" s="424"/>
      <c r="V38" s="424"/>
      <c r="W38" s="424"/>
      <c r="X38" s="424"/>
      <c r="Y38" s="424"/>
      <c r="Z38" s="424"/>
      <c r="AA38" s="424"/>
      <c r="AB38" s="424"/>
      <c r="AC38" s="424"/>
      <c r="AD38" s="425"/>
      <c r="AF38" s="97"/>
      <c r="AH38" s="98"/>
      <c r="AI38" s="98"/>
      <c r="AJ38" s="98"/>
      <c r="AK38" s="98"/>
      <c r="AL38" s="98"/>
      <c r="AM38" s="98"/>
      <c r="AN38" s="98"/>
      <c r="AO38" s="98"/>
      <c r="AP38" s="98"/>
    </row>
    <row r="39" spans="1:42" ht="87" customHeight="1" x14ac:dyDescent="0.25">
      <c r="A39" s="430"/>
      <c r="B39" s="432"/>
      <c r="C39" s="99" t="s">
        <v>63</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c r="M39" s="212"/>
      <c r="N39" s="212"/>
      <c r="O39" s="212"/>
      <c r="P39" s="219">
        <f t="shared" si="0"/>
        <v>0.66549999999999998</v>
      </c>
      <c r="Q39" s="433"/>
      <c r="R39" s="434"/>
      <c r="S39" s="434"/>
      <c r="T39" s="434"/>
      <c r="U39" s="434"/>
      <c r="V39" s="434"/>
      <c r="W39" s="434"/>
      <c r="X39" s="434"/>
      <c r="Y39" s="434"/>
      <c r="Z39" s="434"/>
      <c r="AA39" s="434"/>
      <c r="AB39" s="434"/>
      <c r="AC39" s="434"/>
      <c r="AD39" s="435"/>
      <c r="AF39" s="97"/>
    </row>
    <row r="40" spans="1:42" ht="105.75" customHeight="1" x14ac:dyDescent="0.25">
      <c r="A40" s="419" t="s">
        <v>83</v>
      </c>
      <c r="B40" s="421">
        <v>0.04</v>
      </c>
      <c r="C40" s="102" t="s">
        <v>61</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423" t="s">
        <v>667</v>
      </c>
      <c r="R40" s="424"/>
      <c r="S40" s="424"/>
      <c r="T40" s="424"/>
      <c r="U40" s="424"/>
      <c r="V40" s="424"/>
      <c r="W40" s="424"/>
      <c r="X40" s="424"/>
      <c r="Y40" s="424"/>
      <c r="Z40" s="424"/>
      <c r="AA40" s="424"/>
      <c r="AB40" s="424"/>
      <c r="AC40" s="424"/>
      <c r="AD40" s="425"/>
      <c r="AF40" s="97"/>
    </row>
    <row r="41" spans="1:42" ht="105.75" customHeight="1" x14ac:dyDescent="0.25">
      <c r="A41" s="429"/>
      <c r="B41" s="432"/>
      <c r="C41" s="99" t="s">
        <v>63</v>
      </c>
      <c r="D41" s="212">
        <v>8.3299999999999999E-2</v>
      </c>
      <c r="E41" s="212">
        <v>8.3299999999999999E-2</v>
      </c>
      <c r="F41" s="212">
        <v>8.3299999999999999E-2</v>
      </c>
      <c r="G41" s="212">
        <v>8.3299999999999999E-2</v>
      </c>
      <c r="H41" s="212">
        <v>8.3299999999999999E-2</v>
      </c>
      <c r="I41" s="212">
        <v>8.3000000000000004E-2</v>
      </c>
      <c r="J41" s="212">
        <v>8.3000000000000004E-2</v>
      </c>
      <c r="K41" s="212">
        <v>8.3000000000000004E-2</v>
      </c>
      <c r="L41" s="213"/>
      <c r="M41" s="213"/>
      <c r="N41" s="213"/>
      <c r="O41" s="213"/>
      <c r="P41" s="219">
        <f t="shared" si="0"/>
        <v>0.66549999999999998</v>
      </c>
      <c r="Q41" s="433"/>
      <c r="R41" s="434"/>
      <c r="S41" s="434"/>
      <c r="T41" s="434"/>
      <c r="U41" s="434"/>
      <c r="V41" s="434"/>
      <c r="W41" s="434"/>
      <c r="X41" s="434"/>
      <c r="Y41" s="434"/>
      <c r="Z41" s="434"/>
      <c r="AA41" s="434"/>
      <c r="AB41" s="434"/>
      <c r="AC41" s="434"/>
      <c r="AD41" s="435"/>
      <c r="AF41" s="97"/>
    </row>
    <row r="42" spans="1:42" ht="93" customHeight="1" x14ac:dyDescent="0.25">
      <c r="A42" s="419" t="s">
        <v>84</v>
      </c>
      <c r="B42" s="421">
        <v>0.03</v>
      </c>
      <c r="C42" s="102" t="s">
        <v>61</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11">
        <f t="shared" si="0"/>
        <v>1</v>
      </c>
      <c r="Q42" s="423" t="s">
        <v>728</v>
      </c>
      <c r="R42" s="424"/>
      <c r="S42" s="424"/>
      <c r="T42" s="424"/>
      <c r="U42" s="424"/>
      <c r="V42" s="424"/>
      <c r="W42" s="424"/>
      <c r="X42" s="424"/>
      <c r="Y42" s="424"/>
      <c r="Z42" s="424"/>
      <c r="AA42" s="424"/>
      <c r="AB42" s="424"/>
      <c r="AC42" s="424"/>
      <c r="AD42" s="425"/>
      <c r="AF42" s="97"/>
    </row>
    <row r="43" spans="1:42" ht="93" customHeight="1" thickBot="1" x14ac:dyDescent="0.3">
      <c r="A43" s="420"/>
      <c r="B43" s="422"/>
      <c r="C43" s="91" t="s">
        <v>63</v>
      </c>
      <c r="D43" s="214">
        <v>8.3299999999999999E-2</v>
      </c>
      <c r="E43" s="214">
        <v>8.3299999999999999E-2</v>
      </c>
      <c r="F43" s="214">
        <v>8.3299999999999999E-2</v>
      </c>
      <c r="G43" s="214">
        <v>8.3299999999999999E-2</v>
      </c>
      <c r="H43" s="214">
        <v>8.3299999999999999E-2</v>
      </c>
      <c r="I43" s="214">
        <v>8.3000000000000004E-2</v>
      </c>
      <c r="J43" s="214">
        <v>8.3000000000000004E-2</v>
      </c>
      <c r="K43" s="214">
        <v>8.3000000000000004E-2</v>
      </c>
      <c r="L43" s="215"/>
      <c r="M43" s="215"/>
      <c r="N43" s="215"/>
      <c r="O43" s="215"/>
      <c r="P43" s="225">
        <f t="shared" si="0"/>
        <v>0.66549999999999998</v>
      </c>
      <c r="Q43" s="426"/>
      <c r="R43" s="427"/>
      <c r="S43" s="427"/>
      <c r="T43" s="427"/>
      <c r="U43" s="427"/>
      <c r="V43" s="427"/>
      <c r="W43" s="427"/>
      <c r="X43" s="427"/>
      <c r="Y43" s="427"/>
      <c r="Z43" s="427"/>
      <c r="AA43" s="427"/>
      <c r="AB43" s="427"/>
      <c r="AC43" s="427"/>
      <c r="AD43" s="428"/>
      <c r="AF43" s="97"/>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Q34 Y34 AB34 U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pageSetUpPr fitToPage="1"/>
  </sheetPr>
  <dimension ref="A1:AO43"/>
  <sheetViews>
    <sheetView showGridLines="0" topLeftCell="L35"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139</v>
      </c>
      <c r="D17" s="381"/>
      <c r="E17" s="381"/>
      <c r="F17" s="381"/>
      <c r="G17" s="381"/>
      <c r="H17" s="381"/>
      <c r="I17" s="381"/>
      <c r="J17" s="381"/>
      <c r="K17" s="381"/>
      <c r="L17" s="381"/>
      <c r="M17" s="381"/>
      <c r="N17" s="381"/>
      <c r="O17" s="381"/>
      <c r="P17" s="381"/>
      <c r="Q17" s="382"/>
      <c r="R17" s="329" t="s">
        <v>25</v>
      </c>
      <c r="S17" s="330"/>
      <c r="T17" s="330"/>
      <c r="U17" s="330"/>
      <c r="V17" s="331"/>
      <c r="W17" s="390">
        <v>3126</v>
      </c>
      <c r="X17" s="391"/>
      <c r="Y17" s="330" t="s">
        <v>26</v>
      </c>
      <c r="Z17" s="330"/>
      <c r="AA17" s="330"/>
      <c r="AB17" s="331"/>
      <c r="AC17" s="385">
        <v>0.1</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12794768</v>
      </c>
      <c r="D22" s="178"/>
      <c r="E22" s="178"/>
      <c r="F22" s="237">
        <v>-2864500</v>
      </c>
      <c r="G22" s="178"/>
      <c r="H22" s="178"/>
      <c r="I22" s="178"/>
      <c r="J22" s="178"/>
      <c r="K22" s="178"/>
      <c r="L22" s="178"/>
      <c r="M22" s="178"/>
      <c r="N22" s="178"/>
      <c r="O22" s="178">
        <f>SUM(C22:N22)</f>
        <v>9930268</v>
      </c>
      <c r="P22" s="180"/>
      <c r="Q22" s="179">
        <v>78844000</v>
      </c>
      <c r="R22" s="178">
        <v>1008304000</v>
      </c>
      <c r="S22" s="178"/>
      <c r="T22" s="178"/>
      <c r="U22" s="178">
        <v>102667102</v>
      </c>
      <c r="V22" s="178"/>
      <c r="W22" s="178"/>
      <c r="X22" s="178"/>
      <c r="Y22" s="178"/>
      <c r="Z22" s="178"/>
      <c r="AA22" s="178"/>
      <c r="AB22" s="178"/>
      <c r="AC22" s="178">
        <f>SUM(Q22:AB22)</f>
        <v>1189815102</v>
      </c>
      <c r="AD22" s="184"/>
      <c r="AE22" s="3"/>
      <c r="AF22" s="3"/>
    </row>
    <row r="23" spans="1:41" ht="32.1" customHeight="1" x14ac:dyDescent="0.25">
      <c r="A23" s="289" t="s">
        <v>44</v>
      </c>
      <c r="B23" s="290"/>
      <c r="C23" s="175">
        <f>+C22</f>
        <v>12794768</v>
      </c>
      <c r="D23" s="174"/>
      <c r="E23" s="174"/>
      <c r="F23" s="237">
        <v>-2864500</v>
      </c>
      <c r="G23" s="174"/>
      <c r="H23" s="174"/>
      <c r="I23" s="174"/>
      <c r="J23" s="174"/>
      <c r="K23" s="174"/>
      <c r="L23" s="174"/>
      <c r="M23" s="174"/>
      <c r="N23" s="174"/>
      <c r="O23" s="174">
        <f>SUM(C23:N23)</f>
        <v>9930268</v>
      </c>
      <c r="P23" s="182">
        <f>+O23/O22</f>
        <v>1</v>
      </c>
      <c r="Q23" s="175">
        <v>456958000</v>
      </c>
      <c r="R23" s="174">
        <v>630190000</v>
      </c>
      <c r="S23" s="174">
        <v>-2056800</v>
      </c>
      <c r="T23" s="174">
        <v>-13749600</v>
      </c>
      <c r="U23" s="174">
        <v>0</v>
      </c>
      <c r="V23" s="174"/>
      <c r="W23" s="174"/>
      <c r="X23" s="174">
        <v>24061800</v>
      </c>
      <c r="Y23" s="174"/>
      <c r="Z23" s="174"/>
      <c r="AA23" s="174"/>
      <c r="AB23" s="174"/>
      <c r="AC23" s="237">
        <f>SUM(Q23:AB23)</f>
        <v>1095403400</v>
      </c>
      <c r="AD23" s="182">
        <f>+AC23/AC22</f>
        <v>0.92065010618767551</v>
      </c>
      <c r="AE23" s="3"/>
      <c r="AF23" s="3"/>
    </row>
    <row r="24" spans="1:41" ht="32.1" customHeight="1" x14ac:dyDescent="0.25">
      <c r="A24" s="289" t="s">
        <v>45</v>
      </c>
      <c r="B24" s="290"/>
      <c r="C24" s="175"/>
      <c r="D24" s="174">
        <v>9930268</v>
      </c>
      <c r="E24" s="174"/>
      <c r="F24" s="237">
        <v>-2864500</v>
      </c>
      <c r="G24" s="174"/>
      <c r="H24" s="174"/>
      <c r="I24" s="174"/>
      <c r="J24" s="174"/>
      <c r="K24" s="174">
        <v>2864500</v>
      </c>
      <c r="L24" s="174"/>
      <c r="M24" s="174"/>
      <c r="N24" s="174"/>
      <c r="O24" s="174">
        <f>SUM(C24:N24)</f>
        <v>9930268</v>
      </c>
      <c r="P24" s="180"/>
      <c r="Q24" s="175"/>
      <c r="R24" s="174">
        <v>3428000</v>
      </c>
      <c r="S24" s="174">
        <v>98520000</v>
      </c>
      <c r="T24" s="174">
        <v>98520000</v>
      </c>
      <c r="U24" s="174">
        <v>98520000</v>
      </c>
      <c r="V24" s="174">
        <v>111353388</v>
      </c>
      <c r="W24" s="174">
        <v>111353388</v>
      </c>
      <c r="X24" s="174">
        <v>111353388</v>
      </c>
      <c r="Y24" s="174">
        <v>111353388</v>
      </c>
      <c r="Z24" s="174">
        <v>111353388</v>
      </c>
      <c r="AA24" s="174">
        <v>111353388</v>
      </c>
      <c r="AB24" s="174">
        <v>222706774</v>
      </c>
      <c r="AC24" s="174">
        <f>SUM(Q24:AB24)</f>
        <v>1189815102</v>
      </c>
      <c r="AD24" s="182"/>
      <c r="AE24" s="3"/>
      <c r="AF24" s="3"/>
    </row>
    <row r="25" spans="1:41" ht="32.1" customHeight="1" thickBot="1" x14ac:dyDescent="0.3">
      <c r="A25" s="322" t="s">
        <v>46</v>
      </c>
      <c r="B25" s="323"/>
      <c r="C25" s="176">
        <v>9930268</v>
      </c>
      <c r="D25" s="177">
        <v>0</v>
      </c>
      <c r="E25" s="177"/>
      <c r="F25" s="177">
        <v>0</v>
      </c>
      <c r="G25" s="177"/>
      <c r="H25" s="177"/>
      <c r="I25" s="177"/>
      <c r="J25" s="177"/>
      <c r="K25" s="177"/>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v>96006133</v>
      </c>
      <c r="Y25" s="177"/>
      <c r="Z25" s="177"/>
      <c r="AA25" s="177"/>
      <c r="AB25" s="177"/>
      <c r="AC25" s="177">
        <f>SUM(Q25:AB25)</f>
        <v>578710302</v>
      </c>
      <c r="AD25" s="183">
        <f>+AC25/AC24</f>
        <v>0.48638675120800406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139</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170.25" customHeight="1" x14ac:dyDescent="0.25">
      <c r="A34" s="402" t="s">
        <v>139</v>
      </c>
      <c r="B34" s="404">
        <v>0.1</v>
      </c>
      <c r="C34" s="90" t="s">
        <v>61</v>
      </c>
      <c r="D34" s="89">
        <v>90</v>
      </c>
      <c r="E34" s="89">
        <v>276</v>
      </c>
      <c r="F34" s="89">
        <v>276</v>
      </c>
      <c r="G34" s="89">
        <v>276</v>
      </c>
      <c r="H34" s="89">
        <v>276</v>
      </c>
      <c r="I34" s="89">
        <v>276</v>
      </c>
      <c r="J34" s="89">
        <v>276</v>
      </c>
      <c r="K34" s="89">
        <v>276</v>
      </c>
      <c r="L34" s="89">
        <v>276</v>
      </c>
      <c r="M34" s="89">
        <v>276</v>
      </c>
      <c r="N34" s="89">
        <v>276</v>
      </c>
      <c r="O34" s="89">
        <v>276</v>
      </c>
      <c r="P34" s="202">
        <f>SUM(D34:O34)</f>
        <v>3126</v>
      </c>
      <c r="Q34" s="550" t="s">
        <v>689</v>
      </c>
      <c r="R34" s="551"/>
      <c r="S34" s="551"/>
      <c r="T34" s="551"/>
      <c r="U34" s="550" t="s">
        <v>690</v>
      </c>
      <c r="V34" s="551"/>
      <c r="W34" s="551"/>
      <c r="X34" s="551"/>
      <c r="Y34" s="550" t="s">
        <v>691</v>
      </c>
      <c r="Z34" s="551"/>
      <c r="AA34" s="551"/>
      <c r="AB34" s="528" t="s">
        <v>140</v>
      </c>
      <c r="AC34" s="541"/>
      <c r="AD34" s="542"/>
      <c r="AG34" s="87"/>
      <c r="AH34" s="87"/>
      <c r="AI34" s="87"/>
      <c r="AJ34" s="87"/>
      <c r="AK34" s="87"/>
      <c r="AL34" s="87"/>
      <c r="AM34" s="87"/>
      <c r="AN34" s="87"/>
      <c r="AO34" s="87"/>
    </row>
    <row r="35" spans="1:41" ht="170.25" customHeight="1" thickBot="1" x14ac:dyDescent="0.3">
      <c r="A35" s="403"/>
      <c r="B35" s="405"/>
      <c r="C35" s="91" t="s">
        <v>63</v>
      </c>
      <c r="D35" s="223">
        <v>26</v>
      </c>
      <c r="E35" s="223">
        <v>314</v>
      </c>
      <c r="F35" s="223">
        <v>401</v>
      </c>
      <c r="G35" s="223">
        <v>418</v>
      </c>
      <c r="H35" s="223">
        <v>474</v>
      </c>
      <c r="I35" s="223">
        <v>416</v>
      </c>
      <c r="J35" s="223">
        <v>461</v>
      </c>
      <c r="K35" s="223">
        <v>476</v>
      </c>
      <c r="L35" s="223"/>
      <c r="M35" s="223"/>
      <c r="N35" s="223"/>
      <c r="O35" s="223"/>
      <c r="P35" s="224">
        <f>SUM(D35:O35)</f>
        <v>2986</v>
      </c>
      <c r="Q35" s="556"/>
      <c r="R35" s="557"/>
      <c r="S35" s="557"/>
      <c r="T35" s="557"/>
      <c r="U35" s="556"/>
      <c r="V35" s="557"/>
      <c r="W35" s="557"/>
      <c r="X35" s="557"/>
      <c r="Y35" s="556"/>
      <c r="Z35" s="557"/>
      <c r="AA35" s="557"/>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91.5" customHeight="1" x14ac:dyDescent="0.25">
      <c r="A38" s="419" t="s">
        <v>141</v>
      </c>
      <c r="B38" s="431">
        <v>0.04</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50" t="s">
        <v>692</v>
      </c>
      <c r="R38" s="551"/>
      <c r="S38" s="551"/>
      <c r="T38" s="551"/>
      <c r="U38" s="551"/>
      <c r="V38" s="551"/>
      <c r="W38" s="551"/>
      <c r="X38" s="551"/>
      <c r="Y38" s="551"/>
      <c r="Z38" s="551"/>
      <c r="AA38" s="551"/>
      <c r="AB38" s="551"/>
      <c r="AC38" s="551"/>
      <c r="AD38" s="552"/>
      <c r="AE38" s="97"/>
      <c r="AG38" s="98"/>
      <c r="AH38" s="98"/>
      <c r="AI38" s="98"/>
      <c r="AJ38" s="98"/>
      <c r="AK38" s="98"/>
      <c r="AL38" s="98"/>
      <c r="AM38" s="98"/>
      <c r="AN38" s="98"/>
      <c r="AO38" s="98"/>
    </row>
    <row r="39" spans="1:41" ht="91.5" customHeight="1" x14ac:dyDescent="0.25">
      <c r="A39" s="429"/>
      <c r="B39" s="432"/>
      <c r="C39" s="99" t="s">
        <v>63</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c r="M39" s="212"/>
      <c r="N39" s="212"/>
      <c r="O39" s="212"/>
      <c r="P39" s="219">
        <f t="shared" si="0"/>
        <v>0.6369999999999999</v>
      </c>
      <c r="Q39" s="556"/>
      <c r="R39" s="557"/>
      <c r="S39" s="557"/>
      <c r="T39" s="557"/>
      <c r="U39" s="557"/>
      <c r="V39" s="557"/>
      <c r="W39" s="557"/>
      <c r="X39" s="557"/>
      <c r="Y39" s="557"/>
      <c r="Z39" s="557"/>
      <c r="AA39" s="557"/>
      <c r="AB39" s="557"/>
      <c r="AC39" s="557"/>
      <c r="AD39" s="558"/>
      <c r="AE39" s="97"/>
    </row>
    <row r="40" spans="1:41" ht="111" customHeight="1" x14ac:dyDescent="0.25">
      <c r="A40" s="419" t="s">
        <v>142</v>
      </c>
      <c r="B40" s="421">
        <v>0.03</v>
      </c>
      <c r="C40" s="102" t="s">
        <v>61</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50" t="s">
        <v>735</v>
      </c>
      <c r="R40" s="551"/>
      <c r="S40" s="551"/>
      <c r="T40" s="551"/>
      <c r="U40" s="551"/>
      <c r="V40" s="551"/>
      <c r="W40" s="551"/>
      <c r="X40" s="551"/>
      <c r="Y40" s="551"/>
      <c r="Z40" s="551"/>
      <c r="AA40" s="551"/>
      <c r="AB40" s="551"/>
      <c r="AC40" s="551"/>
      <c r="AD40" s="552"/>
      <c r="AE40" s="97"/>
    </row>
    <row r="41" spans="1:41" ht="111" customHeight="1" x14ac:dyDescent="0.25">
      <c r="A41" s="429"/>
      <c r="B41" s="432"/>
      <c r="C41" s="99" t="s">
        <v>63</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c r="M41" s="212"/>
      <c r="N41" s="212"/>
      <c r="O41" s="212"/>
      <c r="P41" s="219">
        <f t="shared" si="0"/>
        <v>0.6369999999999999</v>
      </c>
      <c r="Q41" s="570"/>
      <c r="R41" s="571"/>
      <c r="S41" s="571"/>
      <c r="T41" s="571"/>
      <c r="U41" s="571"/>
      <c r="V41" s="571"/>
      <c r="W41" s="571"/>
      <c r="X41" s="571"/>
      <c r="Y41" s="571"/>
      <c r="Z41" s="571"/>
      <c r="AA41" s="571"/>
      <c r="AB41" s="571"/>
      <c r="AC41" s="571"/>
      <c r="AD41" s="572"/>
      <c r="AE41" s="97"/>
    </row>
    <row r="42" spans="1:41" ht="91.5" customHeight="1" x14ac:dyDescent="0.25">
      <c r="A42" s="419" t="s">
        <v>143</v>
      </c>
      <c r="B42" s="421">
        <v>0.03</v>
      </c>
      <c r="C42" s="102" t="s">
        <v>61</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50" t="s">
        <v>693</v>
      </c>
      <c r="R42" s="551"/>
      <c r="S42" s="551"/>
      <c r="T42" s="551"/>
      <c r="U42" s="551"/>
      <c r="V42" s="551"/>
      <c r="W42" s="551"/>
      <c r="X42" s="551"/>
      <c r="Y42" s="551"/>
      <c r="Z42" s="551"/>
      <c r="AA42" s="551"/>
      <c r="AB42" s="551"/>
      <c r="AC42" s="551"/>
      <c r="AD42" s="552"/>
      <c r="AE42" s="97"/>
    </row>
    <row r="43" spans="1:41" ht="91.5" customHeight="1" thickBot="1" x14ac:dyDescent="0.3">
      <c r="A43" s="420"/>
      <c r="B43" s="422"/>
      <c r="C43" s="91" t="s">
        <v>63</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c r="M43" s="214"/>
      <c r="N43" s="214"/>
      <c r="O43" s="214"/>
      <c r="P43" s="220">
        <f t="shared" si="0"/>
        <v>0.6369999999999999</v>
      </c>
      <c r="Q43" s="553"/>
      <c r="R43" s="554"/>
      <c r="S43" s="554"/>
      <c r="T43" s="554"/>
      <c r="U43" s="554"/>
      <c r="V43" s="554"/>
      <c r="W43" s="554"/>
      <c r="X43" s="554"/>
      <c r="Y43" s="554"/>
      <c r="Z43" s="554"/>
      <c r="AA43" s="554"/>
      <c r="AB43" s="554"/>
      <c r="AC43" s="554"/>
      <c r="AD43" s="555"/>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AB34 U34 Y34 Q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pageSetUpPr fitToPage="1"/>
  </sheetPr>
  <dimension ref="A1:AZ63"/>
  <sheetViews>
    <sheetView tabSelected="1" topLeftCell="AQ28" zoomScale="70" zoomScaleNormal="70" workbookViewId="0">
      <selection activeCell="AV44" sqref="AV44"/>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customWidth="1"/>
    <col min="7" max="7" width="20.5703125" style="108" customWidth="1"/>
    <col min="8" max="8" width="23.85546875" style="108" customWidth="1"/>
    <col min="9"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19" style="108" customWidth="1"/>
    <col min="22" max="23" width="5.85546875" style="108" customWidth="1"/>
    <col min="24" max="33" width="6.5703125" style="108" customWidth="1"/>
    <col min="34" max="35" width="5.85546875" style="108" customWidth="1"/>
    <col min="36" max="36" width="8.5703125" style="108" customWidth="1"/>
    <col min="37" max="38" width="5.85546875" style="108" customWidth="1"/>
    <col min="39" max="39" width="6.140625" style="108" customWidth="1"/>
    <col min="40" max="45" width="5.85546875" style="108" customWidth="1"/>
    <col min="46" max="46" width="15.85546875" style="121" customWidth="1"/>
    <col min="47" max="47" width="14.5703125" style="229" customWidth="1"/>
    <col min="48" max="48" width="117.28515625" style="108" customWidth="1"/>
    <col min="49" max="49" width="150.85546875" style="108" customWidth="1"/>
    <col min="50" max="50" width="36.85546875" style="108" customWidth="1"/>
    <col min="51" max="51" width="38.140625" style="108" customWidth="1"/>
    <col min="52" max="16384" width="10.85546875" style="108"/>
  </cols>
  <sheetData>
    <row r="1" spans="1:51" ht="15.95" customHeight="1" x14ac:dyDescent="0.25">
      <c r="A1" s="612" t="s">
        <v>0</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586"/>
      <c r="AP1" s="613"/>
      <c r="AQ1" s="613"/>
      <c r="AR1" s="613"/>
      <c r="AS1" s="613"/>
      <c r="AT1" s="613"/>
      <c r="AU1" s="613"/>
      <c r="AV1" s="613"/>
      <c r="AW1" s="614"/>
      <c r="AX1" s="507" t="s">
        <v>1</v>
      </c>
      <c r="AY1" s="508"/>
    </row>
    <row r="2" spans="1:51" ht="15.95" customHeight="1" x14ac:dyDescent="0.25">
      <c r="A2" s="615" t="s">
        <v>2</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593"/>
      <c r="AP2" s="616"/>
      <c r="AQ2" s="616"/>
      <c r="AR2" s="616"/>
      <c r="AS2" s="616"/>
      <c r="AT2" s="616"/>
      <c r="AU2" s="616"/>
      <c r="AV2" s="616"/>
      <c r="AW2" s="617"/>
      <c r="AX2" s="622" t="s">
        <v>3</v>
      </c>
      <c r="AY2" s="623"/>
    </row>
    <row r="3" spans="1:51" ht="15" customHeight="1" x14ac:dyDescent="0.25">
      <c r="A3" s="618" t="s">
        <v>144</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578"/>
      <c r="AP3" s="619"/>
      <c r="AQ3" s="619"/>
      <c r="AR3" s="619"/>
      <c r="AS3" s="619"/>
      <c r="AT3" s="619"/>
      <c r="AU3" s="619"/>
      <c r="AV3" s="619"/>
      <c r="AW3" s="620"/>
      <c r="AX3" s="622" t="s">
        <v>5</v>
      </c>
      <c r="AY3" s="623"/>
    </row>
    <row r="4" spans="1:51" ht="15.95" customHeight="1" x14ac:dyDescent="0.25">
      <c r="A4" s="612"/>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613"/>
      <c r="AM4" s="613"/>
      <c r="AN4" s="613"/>
      <c r="AO4" s="586"/>
      <c r="AP4" s="613"/>
      <c r="AQ4" s="613"/>
      <c r="AR4" s="613"/>
      <c r="AS4" s="613"/>
      <c r="AT4" s="613"/>
      <c r="AU4" s="613"/>
      <c r="AV4" s="613"/>
      <c r="AW4" s="614"/>
      <c r="AX4" s="624" t="s">
        <v>145</v>
      </c>
      <c r="AY4" s="624"/>
    </row>
    <row r="5" spans="1:51" ht="15" customHeight="1" x14ac:dyDescent="0.25">
      <c r="A5" s="591" t="s">
        <v>146</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4"/>
      <c r="AH5" s="576" t="s">
        <v>13</v>
      </c>
      <c r="AI5" s="577"/>
      <c r="AJ5" s="577"/>
      <c r="AK5" s="577"/>
      <c r="AL5" s="577"/>
      <c r="AM5" s="577"/>
      <c r="AN5" s="577"/>
      <c r="AO5" s="578"/>
      <c r="AP5" s="577"/>
      <c r="AQ5" s="577"/>
      <c r="AR5" s="577"/>
      <c r="AS5" s="577"/>
      <c r="AT5" s="577"/>
      <c r="AU5" s="579"/>
      <c r="AV5" s="573" t="s">
        <v>147</v>
      </c>
      <c r="AW5" s="573" t="s">
        <v>148</v>
      </c>
      <c r="AX5" s="573" t="s">
        <v>149</v>
      </c>
      <c r="AY5" s="573" t="s">
        <v>150</v>
      </c>
    </row>
    <row r="6" spans="1:51" ht="15" customHeight="1" x14ac:dyDescent="0.25">
      <c r="A6" s="595" t="s">
        <v>9</v>
      </c>
      <c r="B6" s="595"/>
      <c r="C6" s="595"/>
      <c r="D6" s="596">
        <v>45176</v>
      </c>
      <c r="E6" s="597"/>
      <c r="F6" s="576" t="s">
        <v>10</v>
      </c>
      <c r="G6" s="579"/>
      <c r="H6" s="598" t="s">
        <v>11</v>
      </c>
      <c r="I6" s="598"/>
      <c r="J6" s="116"/>
      <c r="K6" s="576"/>
      <c r="L6" s="577"/>
      <c r="M6" s="577"/>
      <c r="N6" s="577"/>
      <c r="O6" s="577"/>
      <c r="P6" s="577"/>
      <c r="Q6" s="577"/>
      <c r="R6" s="577"/>
      <c r="S6" s="577"/>
      <c r="T6" s="577"/>
      <c r="U6" s="577"/>
      <c r="V6" s="109"/>
      <c r="W6" s="109"/>
      <c r="X6" s="109"/>
      <c r="Y6" s="109"/>
      <c r="Z6" s="109"/>
      <c r="AA6" s="109"/>
      <c r="AB6" s="109"/>
      <c r="AC6" s="109"/>
      <c r="AD6" s="109"/>
      <c r="AE6" s="109"/>
      <c r="AF6" s="109"/>
      <c r="AG6" s="110"/>
      <c r="AH6" s="580"/>
      <c r="AI6" s="581"/>
      <c r="AJ6" s="581"/>
      <c r="AK6" s="581"/>
      <c r="AL6" s="581"/>
      <c r="AM6" s="581"/>
      <c r="AN6" s="581"/>
      <c r="AO6" s="582"/>
      <c r="AP6" s="581"/>
      <c r="AQ6" s="581"/>
      <c r="AR6" s="581"/>
      <c r="AS6" s="581"/>
      <c r="AT6" s="581"/>
      <c r="AU6" s="583"/>
      <c r="AV6" s="574"/>
      <c r="AW6" s="574"/>
      <c r="AX6" s="574"/>
      <c r="AY6" s="574"/>
    </row>
    <row r="7" spans="1:51" ht="15" customHeight="1" x14ac:dyDescent="0.25">
      <c r="A7" s="595"/>
      <c r="B7" s="595"/>
      <c r="C7" s="595"/>
      <c r="D7" s="597"/>
      <c r="E7" s="597"/>
      <c r="F7" s="580"/>
      <c r="G7" s="583"/>
      <c r="H7" s="598" t="s">
        <v>12</v>
      </c>
      <c r="I7" s="598"/>
      <c r="J7" s="116"/>
      <c r="K7" s="580"/>
      <c r="L7" s="581"/>
      <c r="M7" s="581"/>
      <c r="N7" s="581"/>
      <c r="O7" s="581"/>
      <c r="P7" s="581"/>
      <c r="Q7" s="581"/>
      <c r="R7" s="581"/>
      <c r="S7" s="581"/>
      <c r="T7" s="581"/>
      <c r="U7" s="581"/>
      <c r="V7" s="111"/>
      <c r="W7" s="111"/>
      <c r="X7" s="111"/>
      <c r="Y7" s="111"/>
      <c r="Z7" s="111"/>
      <c r="AA7" s="111"/>
      <c r="AB7" s="111"/>
      <c r="AC7" s="111"/>
      <c r="AD7" s="111"/>
      <c r="AE7" s="111"/>
      <c r="AF7" s="111"/>
      <c r="AG7" s="112"/>
      <c r="AH7" s="580"/>
      <c r="AI7" s="581"/>
      <c r="AJ7" s="581"/>
      <c r="AK7" s="581"/>
      <c r="AL7" s="581"/>
      <c r="AM7" s="581"/>
      <c r="AN7" s="581"/>
      <c r="AO7" s="582"/>
      <c r="AP7" s="581"/>
      <c r="AQ7" s="581"/>
      <c r="AR7" s="581"/>
      <c r="AS7" s="581"/>
      <c r="AT7" s="581"/>
      <c r="AU7" s="583"/>
      <c r="AV7" s="574"/>
      <c r="AW7" s="574"/>
      <c r="AX7" s="574"/>
      <c r="AY7" s="574"/>
    </row>
    <row r="8" spans="1:51" ht="15" customHeight="1" x14ac:dyDescent="0.25">
      <c r="A8" s="595"/>
      <c r="B8" s="595"/>
      <c r="C8" s="595"/>
      <c r="D8" s="597"/>
      <c r="E8" s="597"/>
      <c r="F8" s="584"/>
      <c r="G8" s="587"/>
      <c r="H8" s="598" t="s">
        <v>13</v>
      </c>
      <c r="I8" s="598"/>
      <c r="J8" s="116" t="s">
        <v>14</v>
      </c>
      <c r="K8" s="584"/>
      <c r="L8" s="585"/>
      <c r="M8" s="585"/>
      <c r="N8" s="585"/>
      <c r="O8" s="585"/>
      <c r="P8" s="585"/>
      <c r="Q8" s="585"/>
      <c r="R8" s="585"/>
      <c r="S8" s="585"/>
      <c r="T8" s="585"/>
      <c r="U8" s="585"/>
      <c r="V8" s="113"/>
      <c r="W8" s="113"/>
      <c r="X8" s="113"/>
      <c r="Y8" s="113"/>
      <c r="Z8" s="113"/>
      <c r="AA8" s="113"/>
      <c r="AB8" s="113"/>
      <c r="AC8" s="113"/>
      <c r="AD8" s="113"/>
      <c r="AE8" s="113"/>
      <c r="AF8" s="113"/>
      <c r="AG8" s="114"/>
      <c r="AH8" s="580"/>
      <c r="AI8" s="581"/>
      <c r="AJ8" s="581"/>
      <c r="AK8" s="581"/>
      <c r="AL8" s="581"/>
      <c r="AM8" s="581"/>
      <c r="AN8" s="581"/>
      <c r="AO8" s="582"/>
      <c r="AP8" s="581"/>
      <c r="AQ8" s="581"/>
      <c r="AR8" s="581"/>
      <c r="AS8" s="581"/>
      <c r="AT8" s="581"/>
      <c r="AU8" s="583"/>
      <c r="AV8" s="574"/>
      <c r="AW8" s="574"/>
      <c r="AX8" s="574"/>
      <c r="AY8" s="574"/>
    </row>
    <row r="9" spans="1:51" ht="15" customHeight="1" x14ac:dyDescent="0.25">
      <c r="A9" s="608" t="s">
        <v>151</v>
      </c>
      <c r="B9" s="609"/>
      <c r="C9" s="610"/>
      <c r="D9" s="604" t="s">
        <v>152</v>
      </c>
      <c r="E9" s="605"/>
      <c r="F9" s="605"/>
      <c r="G9" s="605"/>
      <c r="H9" s="605"/>
      <c r="I9" s="605"/>
      <c r="J9" s="605"/>
      <c r="K9" s="606"/>
      <c r="L9" s="606"/>
      <c r="M9" s="606"/>
      <c r="N9" s="606"/>
      <c r="O9" s="606"/>
      <c r="P9" s="606"/>
      <c r="Q9" s="606"/>
      <c r="R9" s="606"/>
      <c r="S9" s="606"/>
      <c r="T9" s="606"/>
      <c r="U9" s="606"/>
      <c r="V9" s="606"/>
      <c r="W9" s="606"/>
      <c r="X9" s="606"/>
      <c r="Y9" s="606"/>
      <c r="Z9" s="606"/>
      <c r="AA9" s="606"/>
      <c r="AB9" s="606"/>
      <c r="AC9" s="606"/>
      <c r="AD9" s="606"/>
      <c r="AE9" s="606"/>
      <c r="AF9" s="606"/>
      <c r="AG9" s="607"/>
      <c r="AH9" s="580"/>
      <c r="AI9" s="581"/>
      <c r="AJ9" s="581"/>
      <c r="AK9" s="581"/>
      <c r="AL9" s="581"/>
      <c r="AM9" s="581"/>
      <c r="AN9" s="581"/>
      <c r="AO9" s="582"/>
      <c r="AP9" s="581"/>
      <c r="AQ9" s="581"/>
      <c r="AR9" s="581"/>
      <c r="AS9" s="581"/>
      <c r="AT9" s="581"/>
      <c r="AU9" s="583"/>
      <c r="AV9" s="574"/>
      <c r="AW9" s="574"/>
      <c r="AX9" s="574"/>
      <c r="AY9" s="574"/>
    </row>
    <row r="10" spans="1:51" ht="15" customHeight="1" x14ac:dyDescent="0.25">
      <c r="A10" s="601" t="s">
        <v>153</v>
      </c>
      <c r="B10" s="602"/>
      <c r="C10" s="603"/>
      <c r="D10" s="611" t="s">
        <v>154</v>
      </c>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7"/>
      <c r="AH10" s="584"/>
      <c r="AI10" s="585"/>
      <c r="AJ10" s="585"/>
      <c r="AK10" s="585"/>
      <c r="AL10" s="585"/>
      <c r="AM10" s="585"/>
      <c r="AN10" s="585"/>
      <c r="AO10" s="586"/>
      <c r="AP10" s="585"/>
      <c r="AQ10" s="585"/>
      <c r="AR10" s="585"/>
      <c r="AS10" s="585"/>
      <c r="AT10" s="585"/>
      <c r="AU10" s="587"/>
      <c r="AV10" s="574"/>
      <c r="AW10" s="574"/>
      <c r="AX10" s="574"/>
      <c r="AY10" s="574"/>
    </row>
    <row r="11" spans="1:51" ht="39.6" customHeight="1" x14ac:dyDescent="0.25">
      <c r="A11" s="589" t="s">
        <v>155</v>
      </c>
      <c r="B11" s="600"/>
      <c r="C11" s="600"/>
      <c r="D11" s="600"/>
      <c r="E11" s="600"/>
      <c r="F11" s="590"/>
      <c r="G11" s="589" t="s">
        <v>156</v>
      </c>
      <c r="H11" s="590"/>
      <c r="I11" s="573" t="s">
        <v>157</v>
      </c>
      <c r="J11" s="573" t="s">
        <v>158</v>
      </c>
      <c r="K11" s="573" t="s">
        <v>159</v>
      </c>
      <c r="L11" s="573" t="s">
        <v>160</v>
      </c>
      <c r="M11" s="573" t="s">
        <v>161</v>
      </c>
      <c r="N11" s="573" t="s">
        <v>162</v>
      </c>
      <c r="O11" s="589" t="s">
        <v>163</v>
      </c>
      <c r="P11" s="600"/>
      <c r="Q11" s="600"/>
      <c r="R11" s="600"/>
      <c r="S11" s="590"/>
      <c r="T11" s="573" t="s">
        <v>164</v>
      </c>
      <c r="U11" s="573" t="s">
        <v>165</v>
      </c>
      <c r="V11" s="591" t="s">
        <v>166</v>
      </c>
      <c r="W11" s="592"/>
      <c r="X11" s="592"/>
      <c r="Y11" s="592"/>
      <c r="Z11" s="592"/>
      <c r="AA11" s="592"/>
      <c r="AB11" s="592"/>
      <c r="AC11" s="592"/>
      <c r="AD11" s="592"/>
      <c r="AE11" s="592"/>
      <c r="AF11" s="592"/>
      <c r="AG11" s="594"/>
      <c r="AH11" s="591" t="s">
        <v>167</v>
      </c>
      <c r="AI11" s="592"/>
      <c r="AJ11" s="592"/>
      <c r="AK11" s="592"/>
      <c r="AL11" s="592"/>
      <c r="AM11" s="592"/>
      <c r="AN11" s="592"/>
      <c r="AO11" s="593"/>
      <c r="AP11" s="592"/>
      <c r="AQ11" s="592"/>
      <c r="AR11" s="592"/>
      <c r="AS11" s="594"/>
      <c r="AT11" s="589" t="s">
        <v>41</v>
      </c>
      <c r="AU11" s="590"/>
      <c r="AV11" s="574"/>
      <c r="AW11" s="574"/>
      <c r="AX11" s="574"/>
      <c r="AY11" s="574"/>
    </row>
    <row r="12" spans="1:51" ht="28.5" x14ac:dyDescent="0.25">
      <c r="A12" s="115" t="s">
        <v>168</v>
      </c>
      <c r="B12" s="115" t="s">
        <v>169</v>
      </c>
      <c r="C12" s="115" t="s">
        <v>170</v>
      </c>
      <c r="D12" s="115" t="s">
        <v>171</v>
      </c>
      <c r="E12" s="115" t="s">
        <v>172</v>
      </c>
      <c r="F12" s="115" t="s">
        <v>173</v>
      </c>
      <c r="G12" s="115" t="s">
        <v>174</v>
      </c>
      <c r="H12" s="115" t="s">
        <v>175</v>
      </c>
      <c r="I12" s="575"/>
      <c r="J12" s="575"/>
      <c r="K12" s="575"/>
      <c r="L12" s="575"/>
      <c r="M12" s="575"/>
      <c r="N12" s="575"/>
      <c r="O12" s="115">
        <v>2020</v>
      </c>
      <c r="P12" s="115">
        <v>2021</v>
      </c>
      <c r="Q12" s="115">
        <v>2022</v>
      </c>
      <c r="R12" s="115">
        <v>2023</v>
      </c>
      <c r="S12" s="115">
        <v>2024</v>
      </c>
      <c r="T12" s="575"/>
      <c r="U12" s="575"/>
      <c r="V12" s="119" t="s">
        <v>30</v>
      </c>
      <c r="W12" s="119" t="s">
        <v>31</v>
      </c>
      <c r="X12" s="119" t="s">
        <v>32</v>
      </c>
      <c r="Y12" s="119" t="s">
        <v>33</v>
      </c>
      <c r="Z12" s="119" t="s">
        <v>8</v>
      </c>
      <c r="AA12" s="119" t="s">
        <v>34</v>
      </c>
      <c r="AB12" s="119" t="s">
        <v>35</v>
      </c>
      <c r="AC12" s="119" t="s">
        <v>36</v>
      </c>
      <c r="AD12" s="119" t="s">
        <v>37</v>
      </c>
      <c r="AE12" s="119" t="s">
        <v>38</v>
      </c>
      <c r="AF12" s="119" t="s">
        <v>39</v>
      </c>
      <c r="AG12" s="119" t="s">
        <v>40</v>
      </c>
      <c r="AH12" s="119" t="s">
        <v>30</v>
      </c>
      <c r="AI12" s="119" t="s">
        <v>31</v>
      </c>
      <c r="AJ12" s="119" t="s">
        <v>32</v>
      </c>
      <c r="AK12" s="119" t="s">
        <v>33</v>
      </c>
      <c r="AL12" s="119" t="s">
        <v>8</v>
      </c>
      <c r="AM12" s="119" t="s">
        <v>34</v>
      </c>
      <c r="AN12" s="119" t="s">
        <v>35</v>
      </c>
      <c r="AO12" s="119" t="s">
        <v>36</v>
      </c>
      <c r="AP12" s="119" t="s">
        <v>37</v>
      </c>
      <c r="AQ12" s="119" t="s">
        <v>38</v>
      </c>
      <c r="AR12" s="119" t="s">
        <v>39</v>
      </c>
      <c r="AS12" s="119" t="s">
        <v>40</v>
      </c>
      <c r="AT12" s="115" t="s">
        <v>176</v>
      </c>
      <c r="AU12" s="193" t="s">
        <v>177</v>
      </c>
      <c r="AV12" s="575"/>
      <c r="AW12" s="575"/>
      <c r="AX12" s="575"/>
      <c r="AY12" s="575"/>
    </row>
    <row r="13" spans="1:51" ht="120" x14ac:dyDescent="0.25">
      <c r="A13" s="117">
        <v>304</v>
      </c>
      <c r="B13" s="117"/>
      <c r="C13" s="117"/>
      <c r="D13" s="117"/>
      <c r="E13" s="117"/>
      <c r="F13" s="117"/>
      <c r="G13" s="117"/>
      <c r="H13" s="117"/>
      <c r="I13" s="137" t="s">
        <v>632</v>
      </c>
      <c r="J13" s="136" t="s">
        <v>178</v>
      </c>
      <c r="K13" s="136" t="s">
        <v>179</v>
      </c>
      <c r="L13" s="206">
        <v>0.8</v>
      </c>
      <c r="M13" s="136" t="s">
        <v>180</v>
      </c>
      <c r="N13" s="136" t="s">
        <v>181</v>
      </c>
      <c r="O13" s="206">
        <v>0.8</v>
      </c>
      <c r="P13" s="206">
        <v>0.8</v>
      </c>
      <c r="Q13" s="206">
        <v>0.8</v>
      </c>
      <c r="R13" s="206">
        <v>0.8</v>
      </c>
      <c r="S13" s="206">
        <v>0.8</v>
      </c>
      <c r="T13" s="232" t="s">
        <v>182</v>
      </c>
      <c r="U13" s="232" t="s">
        <v>183</v>
      </c>
      <c r="V13" s="206"/>
      <c r="W13" s="206"/>
      <c r="X13" s="206">
        <v>0.8</v>
      </c>
      <c r="Y13" s="206"/>
      <c r="Z13" s="206"/>
      <c r="AA13" s="206">
        <v>0.8</v>
      </c>
      <c r="AB13" s="206"/>
      <c r="AC13" s="206"/>
      <c r="AD13" s="206">
        <v>0.8</v>
      </c>
      <c r="AE13" s="206"/>
      <c r="AF13" s="206"/>
      <c r="AG13" s="206">
        <v>0.8</v>
      </c>
      <c r="AH13" s="233">
        <v>0.94</v>
      </c>
      <c r="AI13" s="233">
        <v>0.94</v>
      </c>
      <c r="AJ13" s="233">
        <v>0.95</v>
      </c>
      <c r="AK13" s="233">
        <v>0.95</v>
      </c>
      <c r="AL13" s="233">
        <v>0.94</v>
      </c>
      <c r="AM13" s="233">
        <v>0.93</v>
      </c>
      <c r="AN13" s="233">
        <v>0.93</v>
      </c>
      <c r="AO13" s="233">
        <v>0.92</v>
      </c>
      <c r="AP13" s="233"/>
      <c r="AQ13" s="233"/>
      <c r="AR13" s="233"/>
      <c r="AS13" s="233"/>
      <c r="AT13" s="227">
        <f>AVERAGE(AG13:AS13)</f>
        <v>0.92222222222222205</v>
      </c>
      <c r="AU13" s="233">
        <f t="shared" ref="AU13:AU21" si="0">+AT13/R13</f>
        <v>1.1527777777777775</v>
      </c>
      <c r="AV13" s="274" t="s">
        <v>671</v>
      </c>
      <c r="AW13" s="274" t="s">
        <v>736</v>
      </c>
      <c r="AX13" s="243" t="s">
        <v>62</v>
      </c>
      <c r="AY13" s="230" t="s">
        <v>184</v>
      </c>
    </row>
    <row r="14" spans="1:51" ht="138.94999999999999" customHeight="1" x14ac:dyDescent="0.25">
      <c r="A14" s="117">
        <v>305</v>
      </c>
      <c r="B14" s="117"/>
      <c r="C14" s="117"/>
      <c r="D14" s="117"/>
      <c r="E14" s="117"/>
      <c r="F14" s="117"/>
      <c r="G14" s="117"/>
      <c r="H14" s="117"/>
      <c r="I14" s="137" t="s">
        <v>185</v>
      </c>
      <c r="J14" s="136" t="s">
        <v>186</v>
      </c>
      <c r="K14" s="136" t="s">
        <v>187</v>
      </c>
      <c r="L14" s="117">
        <v>6</v>
      </c>
      <c r="M14" s="137" t="s">
        <v>188</v>
      </c>
      <c r="N14" s="136" t="s">
        <v>189</v>
      </c>
      <c r="O14" s="117">
        <v>5</v>
      </c>
      <c r="P14" s="117">
        <v>6</v>
      </c>
      <c r="Q14" s="117">
        <v>6</v>
      </c>
      <c r="R14" s="117">
        <v>6</v>
      </c>
      <c r="S14" s="117">
        <v>6</v>
      </c>
      <c r="T14" s="232" t="s">
        <v>182</v>
      </c>
      <c r="U14" s="117" t="s">
        <v>190</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v>6</v>
      </c>
      <c r="AP14" s="116"/>
      <c r="AQ14" s="116"/>
      <c r="AR14" s="116"/>
      <c r="AS14" s="116"/>
      <c r="AT14" s="116">
        <f>MAX(AH14:AS14)</f>
        <v>6</v>
      </c>
      <c r="AU14" s="233">
        <f>+AT14/R14</f>
        <v>1</v>
      </c>
      <c r="AV14" s="243" t="s">
        <v>645</v>
      </c>
      <c r="AW14" s="243" t="s">
        <v>742</v>
      </c>
      <c r="AX14" s="243" t="s">
        <v>62</v>
      </c>
      <c r="AY14" s="230" t="s">
        <v>184</v>
      </c>
    </row>
    <row r="15" spans="1:51" ht="389.25" customHeight="1" x14ac:dyDescent="0.25">
      <c r="A15" s="117">
        <v>309</v>
      </c>
      <c r="B15" s="117"/>
      <c r="C15" s="117" t="s">
        <v>14</v>
      </c>
      <c r="D15" s="117"/>
      <c r="E15" s="117"/>
      <c r="F15" s="117"/>
      <c r="G15" s="117"/>
      <c r="H15" s="117"/>
      <c r="I15" s="137" t="s">
        <v>191</v>
      </c>
      <c r="J15" s="136" t="s">
        <v>192</v>
      </c>
      <c r="K15" s="136" t="s">
        <v>179</v>
      </c>
      <c r="L15" s="117">
        <v>5</v>
      </c>
      <c r="M15" s="137" t="s">
        <v>193</v>
      </c>
      <c r="N15" s="136" t="s">
        <v>194</v>
      </c>
      <c r="O15" s="117">
        <v>5</v>
      </c>
      <c r="P15" s="117">
        <v>5</v>
      </c>
      <c r="Q15" s="117">
        <v>5</v>
      </c>
      <c r="R15" s="117">
        <v>5</v>
      </c>
      <c r="S15" s="117">
        <v>5</v>
      </c>
      <c r="T15" s="232" t="s">
        <v>182</v>
      </c>
      <c r="U15" s="117" t="s">
        <v>195</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v>5</v>
      </c>
      <c r="AP15" s="116"/>
      <c r="AQ15" s="116"/>
      <c r="AR15" s="116"/>
      <c r="AS15" s="116"/>
      <c r="AT15" s="116">
        <f>MIN(AH15:AS15)</f>
        <v>5</v>
      </c>
      <c r="AU15" s="233">
        <f t="shared" si="0"/>
        <v>1</v>
      </c>
      <c r="AV15" s="243" t="s">
        <v>725</v>
      </c>
      <c r="AW15" s="243" t="s">
        <v>743</v>
      </c>
      <c r="AX15" s="243" t="s">
        <v>62</v>
      </c>
      <c r="AY15" s="230" t="s">
        <v>184</v>
      </c>
    </row>
    <row r="16" spans="1:51" ht="140.1" customHeight="1" x14ac:dyDescent="0.25">
      <c r="A16" s="117"/>
      <c r="B16" s="117"/>
      <c r="C16" s="117"/>
      <c r="D16" s="117">
        <v>36</v>
      </c>
      <c r="E16" s="117"/>
      <c r="F16" s="117"/>
      <c r="G16" s="117"/>
      <c r="H16" s="117"/>
      <c r="I16" s="137" t="s">
        <v>152</v>
      </c>
      <c r="J16" s="136" t="s">
        <v>196</v>
      </c>
      <c r="K16" s="136" t="s">
        <v>197</v>
      </c>
      <c r="L16" s="117">
        <f>+P16+Q16+R16+S16</f>
        <v>4000</v>
      </c>
      <c r="M16" s="137" t="s">
        <v>198</v>
      </c>
      <c r="N16" s="137" t="s">
        <v>199</v>
      </c>
      <c r="O16" s="117">
        <v>0</v>
      </c>
      <c r="P16" s="117">
        <v>700</v>
      </c>
      <c r="Q16" s="117">
        <v>700</v>
      </c>
      <c r="R16" s="117">
        <v>1300</v>
      </c>
      <c r="S16" s="117">
        <v>1300</v>
      </c>
      <c r="T16" s="117" t="s">
        <v>200</v>
      </c>
      <c r="U16" s="117" t="s">
        <v>201</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v>105</v>
      </c>
      <c r="AP16" s="116"/>
      <c r="AQ16" s="116"/>
      <c r="AR16" s="116"/>
      <c r="AS16" s="116"/>
      <c r="AT16" s="116">
        <f>SUM(AH16:AS16)</f>
        <v>893</v>
      </c>
      <c r="AU16" s="233">
        <f t="shared" si="0"/>
        <v>0.68692307692307697</v>
      </c>
      <c r="AV16" s="243" t="s">
        <v>646</v>
      </c>
      <c r="AW16" s="243" t="s">
        <v>647</v>
      </c>
      <c r="AX16" s="243" t="s">
        <v>62</v>
      </c>
      <c r="AY16" s="230" t="s">
        <v>184</v>
      </c>
    </row>
    <row r="17" spans="1:51" ht="232.5" customHeight="1" x14ac:dyDescent="0.25">
      <c r="A17" s="117"/>
      <c r="B17" s="117"/>
      <c r="C17" s="117"/>
      <c r="D17" s="117">
        <v>37</v>
      </c>
      <c r="E17" s="117"/>
      <c r="F17" s="117"/>
      <c r="G17" s="117"/>
      <c r="H17" s="117"/>
      <c r="I17" s="137" t="s">
        <v>152</v>
      </c>
      <c r="J17" s="136" t="s">
        <v>202</v>
      </c>
      <c r="K17" s="136" t="s">
        <v>197</v>
      </c>
      <c r="L17" s="117">
        <v>11983</v>
      </c>
      <c r="M17" s="137" t="s">
        <v>203</v>
      </c>
      <c r="N17" s="137" t="s">
        <v>204</v>
      </c>
      <c r="O17" s="117">
        <v>1042</v>
      </c>
      <c r="P17" s="117">
        <v>3126</v>
      </c>
      <c r="Q17" s="117">
        <v>3126</v>
      </c>
      <c r="R17" s="117">
        <v>3126</v>
      </c>
      <c r="S17" s="117">
        <v>1563</v>
      </c>
      <c r="T17" s="117" t="s">
        <v>200</v>
      </c>
      <c r="U17" s="117" t="s">
        <v>201</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v>476</v>
      </c>
      <c r="AP17" s="116"/>
      <c r="AQ17" s="116"/>
      <c r="AR17" s="116"/>
      <c r="AS17" s="116"/>
      <c r="AT17" s="116">
        <f t="shared" ref="AT17:AT54" si="1">SUM(AH17:AS17)</f>
        <v>2986</v>
      </c>
      <c r="AU17" s="233">
        <f t="shared" si="0"/>
        <v>0.95521433141394751</v>
      </c>
      <c r="AV17" s="243" t="s">
        <v>689</v>
      </c>
      <c r="AW17" s="243" t="s">
        <v>744</v>
      </c>
      <c r="AX17" s="243" t="s">
        <v>699</v>
      </c>
      <c r="AY17" s="230" t="s">
        <v>626</v>
      </c>
    </row>
    <row r="18" spans="1:51" ht="409.5" customHeight="1" x14ac:dyDescent="0.25">
      <c r="A18" s="117"/>
      <c r="B18" s="117"/>
      <c r="C18" s="117"/>
      <c r="D18" s="117">
        <v>18</v>
      </c>
      <c r="E18" s="117"/>
      <c r="F18" s="117"/>
      <c r="G18" s="117"/>
      <c r="H18" s="117"/>
      <c r="I18" s="137" t="s">
        <v>152</v>
      </c>
      <c r="J18" s="136" t="s">
        <v>205</v>
      </c>
      <c r="K18" s="136" t="s">
        <v>197</v>
      </c>
      <c r="L18" s="117">
        <v>91600</v>
      </c>
      <c r="M18" s="137" t="s">
        <v>206</v>
      </c>
      <c r="N18" s="137" t="s">
        <v>207</v>
      </c>
      <c r="O18" s="117">
        <v>6720</v>
      </c>
      <c r="P18" s="117">
        <v>13440</v>
      </c>
      <c r="Q18" s="117">
        <v>29000</v>
      </c>
      <c r="R18" s="117">
        <v>29000</v>
      </c>
      <c r="S18" s="117">
        <v>13440</v>
      </c>
      <c r="T18" s="117" t="s">
        <v>200</v>
      </c>
      <c r="U18" s="117" t="s">
        <v>208</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v>3483</v>
      </c>
      <c r="AP18" s="116"/>
      <c r="AQ18" s="116"/>
      <c r="AR18" s="116"/>
      <c r="AS18" s="116"/>
      <c r="AT18" s="116">
        <f t="shared" si="1"/>
        <v>22663</v>
      </c>
      <c r="AU18" s="233">
        <f t="shared" si="0"/>
        <v>0.78148275862068961</v>
      </c>
      <c r="AV18" s="243" t="s">
        <v>660</v>
      </c>
      <c r="AW18" s="243" t="s">
        <v>745</v>
      </c>
      <c r="AX18" s="242" t="s">
        <v>62</v>
      </c>
      <c r="AY18" s="230" t="s">
        <v>184</v>
      </c>
    </row>
    <row r="19" spans="1:51" ht="116.45" customHeight="1" x14ac:dyDescent="0.25">
      <c r="A19" s="117"/>
      <c r="B19" s="117"/>
      <c r="C19" s="117"/>
      <c r="D19" s="117">
        <v>32</v>
      </c>
      <c r="E19" s="117"/>
      <c r="F19" s="117"/>
      <c r="G19" s="117"/>
      <c r="H19" s="117"/>
      <c r="I19" s="137" t="s">
        <v>152</v>
      </c>
      <c r="J19" s="136" t="s">
        <v>209</v>
      </c>
      <c r="K19" s="136" t="s">
        <v>197</v>
      </c>
      <c r="L19" s="117">
        <v>115103</v>
      </c>
      <c r="M19" s="137" t="s">
        <v>203</v>
      </c>
      <c r="N19" s="137" t="s">
        <v>210</v>
      </c>
      <c r="O19" s="117">
        <v>17103</v>
      </c>
      <c r="P19" s="117">
        <v>28000</v>
      </c>
      <c r="Q19" s="117">
        <v>28000</v>
      </c>
      <c r="R19" s="117">
        <v>28000</v>
      </c>
      <c r="S19" s="117">
        <v>14000</v>
      </c>
      <c r="T19" s="117" t="s">
        <v>200</v>
      </c>
      <c r="U19" s="117" t="s">
        <v>201</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v>3367</v>
      </c>
      <c r="AP19" s="116"/>
      <c r="AQ19" s="116"/>
      <c r="AR19" s="116"/>
      <c r="AS19" s="116"/>
      <c r="AT19" s="116">
        <f t="shared" si="1"/>
        <v>24357</v>
      </c>
      <c r="AU19" s="233">
        <f t="shared" si="0"/>
        <v>0.86989285714285713</v>
      </c>
      <c r="AV19" s="243" t="s">
        <v>672</v>
      </c>
      <c r="AW19" s="243" t="s">
        <v>673</v>
      </c>
      <c r="AX19" s="242" t="s">
        <v>62</v>
      </c>
      <c r="AY19" s="230" t="s">
        <v>184</v>
      </c>
    </row>
    <row r="20" spans="1:51" ht="122.25" customHeight="1" x14ac:dyDescent="0.25">
      <c r="A20" s="117"/>
      <c r="B20" s="117"/>
      <c r="C20" s="117"/>
      <c r="D20" s="117">
        <v>47</v>
      </c>
      <c r="E20" s="117"/>
      <c r="F20" s="117"/>
      <c r="G20" s="117"/>
      <c r="H20" s="117"/>
      <c r="I20" s="137" t="s">
        <v>152</v>
      </c>
      <c r="J20" s="230" t="s">
        <v>211</v>
      </c>
      <c r="K20" s="136" t="s">
        <v>197</v>
      </c>
      <c r="L20" s="117">
        <f>+Q20+R20+S20</f>
        <v>5900</v>
      </c>
      <c r="M20" s="137" t="s">
        <v>206</v>
      </c>
      <c r="N20" s="137" t="s">
        <v>212</v>
      </c>
      <c r="O20" s="117" t="s">
        <v>213</v>
      </c>
      <c r="P20" s="117" t="s">
        <v>213</v>
      </c>
      <c r="Q20" s="117">
        <v>1700</v>
      </c>
      <c r="R20" s="117">
        <v>2100</v>
      </c>
      <c r="S20" s="117">
        <v>2100</v>
      </c>
      <c r="T20" s="117" t="s">
        <v>200</v>
      </c>
      <c r="U20" s="117" t="s">
        <v>214</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v>53</v>
      </c>
      <c r="AP20" s="116"/>
      <c r="AQ20" s="116"/>
      <c r="AR20" s="116"/>
      <c r="AS20" s="116"/>
      <c r="AT20" s="116">
        <f t="shared" si="1"/>
        <v>1431</v>
      </c>
      <c r="AU20" s="233">
        <f t="shared" si="0"/>
        <v>0.68142857142857138</v>
      </c>
      <c r="AV20" s="243" t="s">
        <v>719</v>
      </c>
      <c r="AW20" s="230" t="s">
        <v>746</v>
      </c>
      <c r="AX20" s="230" t="s">
        <v>720</v>
      </c>
      <c r="AY20" s="230" t="s">
        <v>721</v>
      </c>
    </row>
    <row r="21" spans="1:51" ht="148.5" customHeight="1" x14ac:dyDescent="0.25">
      <c r="A21" s="117"/>
      <c r="B21" s="117"/>
      <c r="C21" s="117"/>
      <c r="D21" s="117">
        <v>48</v>
      </c>
      <c r="E21" s="117"/>
      <c r="F21" s="117"/>
      <c r="G21" s="117"/>
      <c r="H21" s="117"/>
      <c r="I21" s="137" t="s">
        <v>152</v>
      </c>
      <c r="J21" s="230" t="s">
        <v>215</v>
      </c>
      <c r="K21" s="136" t="s">
        <v>197</v>
      </c>
      <c r="L21" s="117">
        <f>+Q21+R21+S21</f>
        <v>21600</v>
      </c>
      <c r="M21" s="137" t="s">
        <v>203</v>
      </c>
      <c r="N21" s="137" t="s">
        <v>216</v>
      </c>
      <c r="O21" s="117" t="s">
        <v>213</v>
      </c>
      <c r="P21" s="117" t="s">
        <v>213</v>
      </c>
      <c r="Q21" s="117">
        <v>7200</v>
      </c>
      <c r="R21" s="117">
        <v>6800</v>
      </c>
      <c r="S21" s="117">
        <v>7600</v>
      </c>
      <c r="T21" s="117" t="s">
        <v>200</v>
      </c>
      <c r="U21" s="117" t="s">
        <v>201</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v>691</v>
      </c>
      <c r="AP21" s="116"/>
      <c r="AQ21" s="116"/>
      <c r="AR21" s="116"/>
      <c r="AS21" s="116"/>
      <c r="AT21" s="116">
        <f t="shared" si="1"/>
        <v>2348</v>
      </c>
      <c r="AU21" s="233">
        <f t="shared" si="0"/>
        <v>0.34529411764705881</v>
      </c>
      <c r="AV21" s="243" t="s">
        <v>741</v>
      </c>
      <c r="AW21" s="243" t="s">
        <v>747</v>
      </c>
      <c r="AX21" s="243" t="s">
        <v>62</v>
      </c>
      <c r="AY21" s="230" t="s">
        <v>184</v>
      </c>
    </row>
    <row r="22" spans="1:51" ht="166.5" customHeight="1" x14ac:dyDescent="0.25">
      <c r="A22" s="116"/>
      <c r="B22" s="116"/>
      <c r="C22" s="116"/>
      <c r="D22" s="116"/>
      <c r="E22" s="116">
        <v>1</v>
      </c>
      <c r="F22" s="116"/>
      <c r="G22" s="116"/>
      <c r="H22" s="116"/>
      <c r="I22" s="137" t="s">
        <v>217</v>
      </c>
      <c r="J22" s="136" t="s">
        <v>218</v>
      </c>
      <c r="K22" s="136" t="s">
        <v>197</v>
      </c>
      <c r="L22" s="117" t="s">
        <v>213</v>
      </c>
      <c r="M22" s="137" t="s">
        <v>193</v>
      </c>
      <c r="N22" s="137" t="s">
        <v>219</v>
      </c>
      <c r="O22" s="117"/>
      <c r="P22" s="117"/>
      <c r="Q22" s="117"/>
      <c r="R22" s="117"/>
      <c r="S22" s="117"/>
      <c r="T22" s="117" t="s">
        <v>200</v>
      </c>
      <c r="U22" s="117" t="s">
        <v>201</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v>1690</v>
      </c>
      <c r="AP22" s="116"/>
      <c r="AQ22" s="116"/>
      <c r="AR22" s="116"/>
      <c r="AS22" s="116"/>
      <c r="AT22" s="116">
        <f t="shared" si="1"/>
        <v>13180</v>
      </c>
      <c r="AU22" s="233"/>
      <c r="AV22" s="275" t="s">
        <v>674</v>
      </c>
      <c r="AW22" s="275" t="s">
        <v>675</v>
      </c>
      <c r="AX22" s="243" t="s">
        <v>62</v>
      </c>
      <c r="AY22" s="230" t="s">
        <v>184</v>
      </c>
    </row>
    <row r="23" spans="1:51" ht="73.5" customHeight="1" x14ac:dyDescent="0.25">
      <c r="A23" s="116"/>
      <c r="B23" s="116"/>
      <c r="C23" s="116"/>
      <c r="D23" s="116"/>
      <c r="E23" s="116">
        <v>2</v>
      </c>
      <c r="F23" s="116"/>
      <c r="G23" s="116"/>
      <c r="H23" s="116"/>
      <c r="I23" s="137" t="s">
        <v>217</v>
      </c>
      <c r="J23" s="136" t="s">
        <v>220</v>
      </c>
      <c r="K23" s="136" t="s">
        <v>197</v>
      </c>
      <c r="L23" s="117" t="s">
        <v>213</v>
      </c>
      <c r="M23" s="137" t="s">
        <v>193</v>
      </c>
      <c r="N23" s="137" t="s">
        <v>221</v>
      </c>
      <c r="O23" s="117"/>
      <c r="P23" s="117"/>
      <c r="Q23" s="117"/>
      <c r="R23" s="117"/>
      <c r="S23" s="117"/>
      <c r="T23" s="117" t="s">
        <v>200</v>
      </c>
      <c r="U23" s="117" t="s">
        <v>201</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v>906</v>
      </c>
      <c r="AP23" s="116"/>
      <c r="AQ23" s="116"/>
      <c r="AR23" s="116"/>
      <c r="AS23" s="116"/>
      <c r="AT23" s="116">
        <f t="shared" si="1"/>
        <v>7505</v>
      </c>
      <c r="AU23" s="233"/>
      <c r="AV23" s="275" t="s">
        <v>676</v>
      </c>
      <c r="AW23" s="275" t="s">
        <v>733</v>
      </c>
      <c r="AX23" s="243" t="s">
        <v>62</v>
      </c>
      <c r="AY23" s="230" t="s">
        <v>184</v>
      </c>
    </row>
    <row r="24" spans="1:51" ht="132" customHeight="1" x14ac:dyDescent="0.25">
      <c r="A24" s="116"/>
      <c r="B24" s="116"/>
      <c r="C24" s="116"/>
      <c r="D24" s="116"/>
      <c r="E24" s="116">
        <v>2</v>
      </c>
      <c r="F24" s="116"/>
      <c r="G24" s="116"/>
      <c r="H24" s="116"/>
      <c r="I24" s="137" t="s">
        <v>217</v>
      </c>
      <c r="J24" s="136" t="s">
        <v>222</v>
      </c>
      <c r="K24" s="136" t="s">
        <v>197</v>
      </c>
      <c r="L24" s="117" t="s">
        <v>213</v>
      </c>
      <c r="M24" s="137" t="s">
        <v>193</v>
      </c>
      <c r="N24" s="137" t="s">
        <v>223</v>
      </c>
      <c r="O24" s="117"/>
      <c r="P24" s="117"/>
      <c r="Q24" s="117"/>
      <c r="R24" s="117"/>
      <c r="S24" s="117"/>
      <c r="T24" s="117" t="s">
        <v>200</v>
      </c>
      <c r="U24" s="117" t="s">
        <v>201</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v>611</v>
      </c>
      <c r="AP24" s="116"/>
      <c r="AQ24" s="116"/>
      <c r="AR24" s="116"/>
      <c r="AS24" s="116"/>
      <c r="AT24" s="116">
        <f>SUM(AH24:AS24)</f>
        <v>5015</v>
      </c>
      <c r="AU24" s="233"/>
      <c r="AV24" s="275" t="s">
        <v>677</v>
      </c>
      <c r="AW24" s="275" t="s">
        <v>678</v>
      </c>
      <c r="AX24" s="243" t="s">
        <v>62</v>
      </c>
      <c r="AY24" s="230" t="s">
        <v>184</v>
      </c>
    </row>
    <row r="25" spans="1:51" ht="106.5" customHeight="1" x14ac:dyDescent="0.25">
      <c r="A25" s="116"/>
      <c r="B25" s="116"/>
      <c r="C25" s="116"/>
      <c r="D25" s="116"/>
      <c r="E25" s="116">
        <v>3</v>
      </c>
      <c r="F25" s="116"/>
      <c r="G25" s="116"/>
      <c r="H25" s="116"/>
      <c r="I25" s="137" t="s">
        <v>217</v>
      </c>
      <c r="J25" s="136" t="s">
        <v>224</v>
      </c>
      <c r="K25" s="136" t="s">
        <v>197</v>
      </c>
      <c r="L25" s="117" t="s">
        <v>213</v>
      </c>
      <c r="M25" s="137" t="s">
        <v>193</v>
      </c>
      <c r="N25" s="137" t="s">
        <v>225</v>
      </c>
      <c r="O25" s="117"/>
      <c r="P25" s="117"/>
      <c r="Q25" s="117"/>
      <c r="R25" s="117"/>
      <c r="S25" s="117"/>
      <c r="T25" s="117" t="s">
        <v>200</v>
      </c>
      <c r="U25" s="117" t="s">
        <v>201</v>
      </c>
      <c r="V25" s="118"/>
      <c r="W25" s="118"/>
      <c r="X25" s="118"/>
      <c r="Y25" s="118"/>
      <c r="Z25" s="118"/>
      <c r="AA25" s="118"/>
      <c r="AB25" s="118"/>
      <c r="AC25" s="118"/>
      <c r="AD25" s="118"/>
      <c r="AE25" s="118"/>
      <c r="AF25" s="118"/>
      <c r="AG25" s="118"/>
      <c r="AH25" s="116">
        <v>74</v>
      </c>
      <c r="AI25" s="116">
        <v>135</v>
      </c>
      <c r="AJ25" s="244">
        <v>143</v>
      </c>
      <c r="AK25" s="116">
        <v>120</v>
      </c>
      <c r="AL25" s="116">
        <v>168</v>
      </c>
      <c r="AM25" s="116">
        <v>175</v>
      </c>
      <c r="AN25" s="116">
        <v>130</v>
      </c>
      <c r="AO25" s="116">
        <v>104</v>
      </c>
      <c r="AP25" s="116"/>
      <c r="AQ25" s="116"/>
      <c r="AR25" s="116"/>
      <c r="AS25" s="116"/>
      <c r="AT25" s="116">
        <f t="shared" si="1"/>
        <v>1049</v>
      </c>
      <c r="AU25" s="233"/>
      <c r="AV25" s="275" t="s">
        <v>679</v>
      </c>
      <c r="AW25" s="275" t="s">
        <v>680</v>
      </c>
      <c r="AX25" s="243" t="s">
        <v>62</v>
      </c>
      <c r="AY25" s="230" t="s">
        <v>184</v>
      </c>
    </row>
    <row r="26" spans="1:51" ht="68.099999999999994" customHeight="1" x14ac:dyDescent="0.25">
      <c r="A26" s="116"/>
      <c r="B26" s="116"/>
      <c r="C26" s="116"/>
      <c r="D26" s="116"/>
      <c r="E26" s="116">
        <v>3</v>
      </c>
      <c r="F26" s="116"/>
      <c r="G26" s="116"/>
      <c r="H26" s="116"/>
      <c r="I26" s="137" t="s">
        <v>217</v>
      </c>
      <c r="J26" s="136" t="s">
        <v>633</v>
      </c>
      <c r="K26" s="136" t="s">
        <v>197</v>
      </c>
      <c r="L26" s="117" t="s">
        <v>213</v>
      </c>
      <c r="M26" s="137" t="s">
        <v>193</v>
      </c>
      <c r="N26" s="137" t="s">
        <v>634</v>
      </c>
      <c r="O26" s="117"/>
      <c r="P26" s="117"/>
      <c r="Q26" s="117"/>
      <c r="R26" s="117"/>
      <c r="S26" s="117"/>
      <c r="T26" s="117" t="s">
        <v>200</v>
      </c>
      <c r="U26" s="117" t="s">
        <v>201</v>
      </c>
      <c r="V26" s="118"/>
      <c r="W26" s="118"/>
      <c r="X26" s="118"/>
      <c r="Y26" s="118"/>
      <c r="Z26" s="118"/>
      <c r="AA26" s="118"/>
      <c r="AB26" s="118"/>
      <c r="AC26" s="118"/>
      <c r="AD26" s="118"/>
      <c r="AE26" s="118"/>
      <c r="AF26" s="118"/>
      <c r="AG26" s="118"/>
      <c r="AH26" s="116">
        <v>54</v>
      </c>
      <c r="AI26" s="116">
        <v>96</v>
      </c>
      <c r="AJ26" s="244">
        <v>96</v>
      </c>
      <c r="AK26" s="116">
        <v>73</v>
      </c>
      <c r="AL26" s="116">
        <v>108</v>
      </c>
      <c r="AM26" s="116">
        <v>93</v>
      </c>
      <c r="AN26" s="116">
        <v>77</v>
      </c>
      <c r="AO26" s="116">
        <v>63</v>
      </c>
      <c r="AP26" s="116"/>
      <c r="AQ26" s="116"/>
      <c r="AR26" s="116"/>
      <c r="AS26" s="116"/>
      <c r="AT26" s="116">
        <f t="shared" si="1"/>
        <v>660</v>
      </c>
      <c r="AU26" s="233"/>
      <c r="AV26" s="275" t="s">
        <v>681</v>
      </c>
      <c r="AW26" s="275" t="s">
        <v>682</v>
      </c>
      <c r="AX26" s="243" t="s">
        <v>62</v>
      </c>
      <c r="AY26" s="230" t="s">
        <v>184</v>
      </c>
    </row>
    <row r="27" spans="1:51" ht="95.1" customHeight="1" x14ac:dyDescent="0.25">
      <c r="A27" s="116"/>
      <c r="B27" s="116"/>
      <c r="C27" s="116"/>
      <c r="D27" s="116"/>
      <c r="E27" s="116">
        <v>3</v>
      </c>
      <c r="F27" s="116"/>
      <c r="G27" s="116"/>
      <c r="H27" s="116"/>
      <c r="I27" s="137" t="s">
        <v>217</v>
      </c>
      <c r="J27" s="136" t="s">
        <v>226</v>
      </c>
      <c r="K27" s="136" t="s">
        <v>197</v>
      </c>
      <c r="L27" s="117" t="s">
        <v>213</v>
      </c>
      <c r="M27" s="137" t="s">
        <v>193</v>
      </c>
      <c r="N27" s="137" t="s">
        <v>227</v>
      </c>
      <c r="O27" s="117"/>
      <c r="P27" s="117"/>
      <c r="Q27" s="117"/>
      <c r="R27" s="117"/>
      <c r="S27" s="117"/>
      <c r="T27" s="117" t="s">
        <v>200</v>
      </c>
      <c r="U27" s="117" t="s">
        <v>201</v>
      </c>
      <c r="V27" s="118"/>
      <c r="W27" s="118"/>
      <c r="X27" s="118"/>
      <c r="Y27" s="118"/>
      <c r="Z27" s="118"/>
      <c r="AA27" s="118"/>
      <c r="AB27" s="118"/>
      <c r="AC27" s="118"/>
      <c r="AD27" s="118"/>
      <c r="AE27" s="118"/>
      <c r="AF27" s="118"/>
      <c r="AG27" s="118"/>
      <c r="AH27" s="116">
        <v>20</v>
      </c>
      <c r="AI27" s="116">
        <v>39</v>
      </c>
      <c r="AJ27" s="244">
        <v>47</v>
      </c>
      <c r="AK27" s="116">
        <v>47</v>
      </c>
      <c r="AL27" s="116">
        <v>60</v>
      </c>
      <c r="AM27" s="116">
        <v>82</v>
      </c>
      <c r="AN27" s="116">
        <v>53</v>
      </c>
      <c r="AO27" s="116">
        <v>41</v>
      </c>
      <c r="AP27" s="116"/>
      <c r="AQ27" s="116"/>
      <c r="AR27" s="116"/>
      <c r="AS27" s="116"/>
      <c r="AT27" s="116">
        <f t="shared" si="1"/>
        <v>389</v>
      </c>
      <c r="AU27" s="233"/>
      <c r="AV27" s="275" t="s">
        <v>683</v>
      </c>
      <c r="AW27" s="275" t="s">
        <v>684</v>
      </c>
      <c r="AX27" s="243" t="s">
        <v>62</v>
      </c>
      <c r="AY27" s="230" t="s">
        <v>184</v>
      </c>
    </row>
    <row r="28" spans="1:51" ht="137.1" customHeight="1" x14ac:dyDescent="0.25">
      <c r="A28" s="116"/>
      <c r="B28" s="116"/>
      <c r="C28" s="116"/>
      <c r="D28" s="116"/>
      <c r="E28" s="116">
        <v>4</v>
      </c>
      <c r="F28" s="116"/>
      <c r="G28" s="116"/>
      <c r="H28" s="116"/>
      <c r="I28" s="137" t="s">
        <v>228</v>
      </c>
      <c r="J28" s="136" t="s">
        <v>229</v>
      </c>
      <c r="K28" s="136" t="s">
        <v>197</v>
      </c>
      <c r="L28" s="117" t="s">
        <v>213</v>
      </c>
      <c r="M28" s="137" t="s">
        <v>193</v>
      </c>
      <c r="N28" s="137" t="s">
        <v>230</v>
      </c>
      <c r="O28" s="117"/>
      <c r="P28" s="117"/>
      <c r="Q28" s="117"/>
      <c r="R28" s="117"/>
      <c r="S28" s="117"/>
      <c r="T28" s="117" t="s">
        <v>200</v>
      </c>
      <c r="U28" s="117" t="s">
        <v>201</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v>902</v>
      </c>
      <c r="AP28" s="116"/>
      <c r="AQ28" s="116"/>
      <c r="AR28" s="116"/>
      <c r="AS28" s="116"/>
      <c r="AT28" s="116">
        <f t="shared" si="1"/>
        <v>6250</v>
      </c>
      <c r="AU28" s="233"/>
      <c r="AV28" s="275" t="s">
        <v>685</v>
      </c>
      <c r="AW28" s="275" t="s">
        <v>686</v>
      </c>
      <c r="AX28" s="243" t="s">
        <v>62</v>
      </c>
      <c r="AY28" s="230" t="s">
        <v>184</v>
      </c>
    </row>
    <row r="29" spans="1:51" ht="57" customHeight="1" x14ac:dyDescent="0.25">
      <c r="A29" s="116"/>
      <c r="B29" s="116"/>
      <c r="C29" s="116"/>
      <c r="D29" s="116"/>
      <c r="E29" s="116">
        <v>4</v>
      </c>
      <c r="F29" s="116"/>
      <c r="G29" s="116"/>
      <c r="H29" s="116"/>
      <c r="I29" s="137" t="s">
        <v>228</v>
      </c>
      <c r="J29" s="136" t="s">
        <v>231</v>
      </c>
      <c r="K29" s="136" t="s">
        <v>197</v>
      </c>
      <c r="L29" s="117" t="s">
        <v>213</v>
      </c>
      <c r="M29" s="137" t="s">
        <v>193</v>
      </c>
      <c r="N29" s="137" t="s">
        <v>232</v>
      </c>
      <c r="O29" s="117"/>
      <c r="P29" s="117"/>
      <c r="Q29" s="117"/>
      <c r="R29" s="117"/>
      <c r="S29" s="117"/>
      <c r="T29" s="117" t="s">
        <v>200</v>
      </c>
      <c r="U29" s="117" t="s">
        <v>201</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v>711</v>
      </c>
      <c r="AP29" s="116"/>
      <c r="AQ29" s="116"/>
      <c r="AR29" s="116"/>
      <c r="AS29" s="116"/>
      <c r="AT29" s="116">
        <f t="shared" si="1"/>
        <v>4390</v>
      </c>
      <c r="AU29" s="233"/>
      <c r="AV29" s="275" t="s">
        <v>687</v>
      </c>
      <c r="AW29" s="275" t="s">
        <v>688</v>
      </c>
      <c r="AX29" s="243" t="s">
        <v>62</v>
      </c>
      <c r="AY29" s="230" t="s">
        <v>184</v>
      </c>
    </row>
    <row r="30" spans="1:51" ht="120.6" customHeight="1" x14ac:dyDescent="0.25">
      <c r="A30" s="116"/>
      <c r="B30" s="116"/>
      <c r="C30" s="116"/>
      <c r="D30" s="116"/>
      <c r="E30" s="116">
        <v>5</v>
      </c>
      <c r="F30" s="116"/>
      <c r="G30" s="116"/>
      <c r="H30" s="116"/>
      <c r="I30" s="137" t="s">
        <v>233</v>
      </c>
      <c r="J30" s="136" t="s">
        <v>234</v>
      </c>
      <c r="K30" s="136" t="s">
        <v>197</v>
      </c>
      <c r="L30" s="117" t="s">
        <v>213</v>
      </c>
      <c r="M30" s="137" t="s">
        <v>193</v>
      </c>
      <c r="N30" s="137" t="s">
        <v>235</v>
      </c>
      <c r="O30" s="117"/>
      <c r="P30" s="117"/>
      <c r="Q30" s="117"/>
      <c r="R30" s="117"/>
      <c r="S30" s="117"/>
      <c r="T30" s="117" t="s">
        <v>200</v>
      </c>
      <c r="U30" s="117" t="s">
        <v>236</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v>69</v>
      </c>
      <c r="AP30" s="116"/>
      <c r="AQ30" s="116"/>
      <c r="AR30" s="116"/>
      <c r="AS30" s="116"/>
      <c r="AT30" s="116">
        <f t="shared" si="1"/>
        <v>466</v>
      </c>
      <c r="AU30" s="233"/>
      <c r="AV30" s="243" t="s">
        <v>648</v>
      </c>
      <c r="AW30" s="243" t="s">
        <v>748</v>
      </c>
      <c r="AX30" s="243" t="s">
        <v>62</v>
      </c>
      <c r="AY30" s="230" t="s">
        <v>184</v>
      </c>
    </row>
    <row r="31" spans="1:51" ht="132.75" customHeight="1" x14ac:dyDescent="0.25">
      <c r="A31" s="116"/>
      <c r="B31" s="116"/>
      <c r="C31" s="116"/>
      <c r="D31" s="116"/>
      <c r="E31" s="116">
        <v>6</v>
      </c>
      <c r="F31" s="116"/>
      <c r="G31" s="116"/>
      <c r="H31" s="116"/>
      <c r="I31" s="137" t="s">
        <v>233</v>
      </c>
      <c r="J31" s="136" t="s">
        <v>237</v>
      </c>
      <c r="K31" s="136" t="s">
        <v>197</v>
      </c>
      <c r="L31" s="117" t="s">
        <v>213</v>
      </c>
      <c r="M31" s="137" t="s">
        <v>193</v>
      </c>
      <c r="N31" s="137" t="s">
        <v>238</v>
      </c>
      <c r="O31" s="117"/>
      <c r="P31" s="117"/>
      <c r="Q31" s="117"/>
      <c r="R31" s="117"/>
      <c r="S31" s="117"/>
      <c r="T31" s="117" t="s">
        <v>200</v>
      </c>
      <c r="U31" s="117" t="s">
        <v>236</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v>53</v>
      </c>
      <c r="AP31" s="116"/>
      <c r="AQ31" s="116"/>
      <c r="AR31" s="116"/>
      <c r="AS31" s="116"/>
      <c r="AT31" s="116">
        <f t="shared" si="1"/>
        <v>348</v>
      </c>
      <c r="AU31" s="233"/>
      <c r="AV31" s="243" t="s">
        <v>649</v>
      </c>
      <c r="AW31" s="243" t="s">
        <v>749</v>
      </c>
      <c r="AX31" s="243" t="s">
        <v>62</v>
      </c>
      <c r="AY31" s="230" t="s">
        <v>184</v>
      </c>
    </row>
    <row r="32" spans="1:51" ht="89.1" customHeight="1" x14ac:dyDescent="0.25">
      <c r="A32" s="116"/>
      <c r="B32" s="116"/>
      <c r="C32" s="116"/>
      <c r="D32" s="116"/>
      <c r="E32" s="116">
        <v>7</v>
      </c>
      <c r="F32" s="116"/>
      <c r="G32" s="116"/>
      <c r="H32" s="116"/>
      <c r="I32" s="137" t="s">
        <v>239</v>
      </c>
      <c r="J32" s="136" t="s">
        <v>240</v>
      </c>
      <c r="K32" s="136" t="s">
        <v>197</v>
      </c>
      <c r="L32" s="117" t="s">
        <v>213</v>
      </c>
      <c r="M32" s="137" t="s">
        <v>193</v>
      </c>
      <c r="N32" s="137" t="s">
        <v>241</v>
      </c>
      <c r="O32" s="117"/>
      <c r="P32" s="117"/>
      <c r="Q32" s="117"/>
      <c r="R32" s="117"/>
      <c r="S32" s="117"/>
      <c r="T32" s="117" t="s">
        <v>200</v>
      </c>
      <c r="U32" s="117" t="s">
        <v>201</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v>66</v>
      </c>
      <c r="AP32" s="116"/>
      <c r="AQ32" s="116"/>
      <c r="AR32" s="116"/>
      <c r="AS32" s="116"/>
      <c r="AT32" s="116">
        <f t="shared" si="1"/>
        <v>496</v>
      </c>
      <c r="AU32" s="233"/>
      <c r="AV32" s="243" t="s">
        <v>650</v>
      </c>
      <c r="AW32" s="243" t="s">
        <v>750</v>
      </c>
      <c r="AX32" s="243" t="s">
        <v>62</v>
      </c>
      <c r="AY32" s="230" t="s">
        <v>184</v>
      </c>
    </row>
    <row r="33" spans="1:52" ht="101.1" customHeight="1" x14ac:dyDescent="0.25">
      <c r="A33" s="116"/>
      <c r="B33" s="116"/>
      <c r="C33" s="116"/>
      <c r="D33" s="116"/>
      <c r="E33" s="116">
        <v>7</v>
      </c>
      <c r="F33" s="116"/>
      <c r="G33" s="116"/>
      <c r="H33" s="116"/>
      <c r="I33" s="137" t="s">
        <v>239</v>
      </c>
      <c r="J33" s="136" t="s">
        <v>242</v>
      </c>
      <c r="K33" s="136" t="s">
        <v>197</v>
      </c>
      <c r="L33" s="117" t="s">
        <v>213</v>
      </c>
      <c r="M33" s="137" t="s">
        <v>193</v>
      </c>
      <c r="N33" s="137" t="s">
        <v>243</v>
      </c>
      <c r="O33" s="117"/>
      <c r="P33" s="117"/>
      <c r="Q33" s="117"/>
      <c r="R33" s="117"/>
      <c r="S33" s="117"/>
      <c r="T33" s="117" t="s">
        <v>200</v>
      </c>
      <c r="U33" s="117" t="s">
        <v>201</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v>50</v>
      </c>
      <c r="AP33" s="116"/>
      <c r="AQ33" s="116"/>
      <c r="AR33" s="116"/>
      <c r="AS33" s="116"/>
      <c r="AT33" s="116">
        <f t="shared" si="1"/>
        <v>403</v>
      </c>
      <c r="AU33" s="233"/>
      <c r="AV33" s="243" t="s">
        <v>651</v>
      </c>
      <c r="AW33" s="243" t="s">
        <v>751</v>
      </c>
      <c r="AX33" s="243" t="s">
        <v>62</v>
      </c>
      <c r="AY33" s="230" t="s">
        <v>184</v>
      </c>
    </row>
    <row r="34" spans="1:52" ht="96" customHeight="1" x14ac:dyDescent="0.25">
      <c r="A34" s="116"/>
      <c r="B34" s="116"/>
      <c r="C34" s="116"/>
      <c r="D34" s="116"/>
      <c r="E34" s="116">
        <v>8</v>
      </c>
      <c r="F34" s="116"/>
      <c r="G34" s="116"/>
      <c r="H34" s="116"/>
      <c r="I34" s="137" t="s">
        <v>239</v>
      </c>
      <c r="J34" s="136" t="s">
        <v>244</v>
      </c>
      <c r="K34" s="136" t="s">
        <v>197</v>
      </c>
      <c r="L34" s="117" t="s">
        <v>213</v>
      </c>
      <c r="M34" s="137" t="s">
        <v>193</v>
      </c>
      <c r="N34" s="137" t="s">
        <v>245</v>
      </c>
      <c r="O34" s="117"/>
      <c r="P34" s="117"/>
      <c r="Q34" s="117"/>
      <c r="R34" s="117"/>
      <c r="S34" s="117"/>
      <c r="T34" s="117" t="s">
        <v>200</v>
      </c>
      <c r="U34" s="117" t="s">
        <v>201</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v>66</v>
      </c>
      <c r="AP34" s="116"/>
      <c r="AQ34" s="116"/>
      <c r="AR34" s="116"/>
      <c r="AS34" s="116"/>
      <c r="AT34" s="116">
        <f t="shared" si="1"/>
        <v>575</v>
      </c>
      <c r="AU34" s="233"/>
      <c r="AV34" s="243" t="s">
        <v>652</v>
      </c>
      <c r="AW34" s="243" t="s">
        <v>752</v>
      </c>
      <c r="AX34" s="243" t="s">
        <v>62</v>
      </c>
      <c r="AY34" s="230" t="s">
        <v>184</v>
      </c>
    </row>
    <row r="35" spans="1:52" ht="101.45" customHeight="1" x14ac:dyDescent="0.25">
      <c r="A35" s="116"/>
      <c r="B35" s="116"/>
      <c r="C35" s="116"/>
      <c r="D35" s="116"/>
      <c r="E35" s="116">
        <v>8</v>
      </c>
      <c r="F35" s="116"/>
      <c r="G35" s="116"/>
      <c r="H35" s="116"/>
      <c r="I35" s="137" t="s">
        <v>239</v>
      </c>
      <c r="J35" s="136" t="s">
        <v>246</v>
      </c>
      <c r="K35" s="136" t="s">
        <v>197</v>
      </c>
      <c r="L35" s="117" t="s">
        <v>213</v>
      </c>
      <c r="M35" s="137" t="s">
        <v>193</v>
      </c>
      <c r="N35" s="137" t="s">
        <v>247</v>
      </c>
      <c r="O35" s="117"/>
      <c r="P35" s="117"/>
      <c r="Q35" s="117"/>
      <c r="R35" s="117"/>
      <c r="S35" s="117"/>
      <c r="T35" s="117" t="s">
        <v>200</v>
      </c>
      <c r="U35" s="117" t="s">
        <v>201</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v>22</v>
      </c>
      <c r="AP35" s="116"/>
      <c r="AQ35" s="116"/>
      <c r="AR35" s="116"/>
      <c r="AS35" s="116"/>
      <c r="AT35" s="116">
        <f t="shared" si="1"/>
        <v>225</v>
      </c>
      <c r="AU35" s="233"/>
      <c r="AV35" s="243" t="s">
        <v>653</v>
      </c>
      <c r="AW35" s="243" t="s">
        <v>753</v>
      </c>
      <c r="AX35" s="243" t="s">
        <v>617</v>
      </c>
      <c r="AY35" s="230" t="s">
        <v>611</v>
      </c>
    </row>
    <row r="36" spans="1:52" ht="90.6" customHeight="1" x14ac:dyDescent="0.25">
      <c r="A36" s="116"/>
      <c r="B36" s="116"/>
      <c r="C36" s="116"/>
      <c r="D36" s="116"/>
      <c r="E36" s="116">
        <v>8</v>
      </c>
      <c r="F36" s="116"/>
      <c r="G36" s="116"/>
      <c r="H36" s="116"/>
      <c r="I36" s="137" t="s">
        <v>239</v>
      </c>
      <c r="J36" s="136" t="s">
        <v>248</v>
      </c>
      <c r="K36" s="136" t="s">
        <v>197</v>
      </c>
      <c r="L36" s="117" t="s">
        <v>213</v>
      </c>
      <c r="M36" s="137" t="s">
        <v>193</v>
      </c>
      <c r="N36" s="137" t="s">
        <v>249</v>
      </c>
      <c r="O36" s="117"/>
      <c r="P36" s="117"/>
      <c r="Q36" s="117"/>
      <c r="R36" s="117"/>
      <c r="S36" s="117"/>
      <c r="T36" s="117" t="s">
        <v>200</v>
      </c>
      <c r="U36" s="117" t="s">
        <v>201</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v>17</v>
      </c>
      <c r="AP36" s="116"/>
      <c r="AQ36" s="116"/>
      <c r="AR36" s="116"/>
      <c r="AS36" s="116"/>
      <c r="AT36" s="116">
        <f t="shared" si="1"/>
        <v>93</v>
      </c>
      <c r="AU36" s="233"/>
      <c r="AV36" s="243" t="s">
        <v>654</v>
      </c>
      <c r="AW36" s="243" t="s">
        <v>754</v>
      </c>
      <c r="AX36" s="243" t="s">
        <v>62</v>
      </c>
      <c r="AY36" s="230" t="s">
        <v>184</v>
      </c>
    </row>
    <row r="37" spans="1:52" ht="95.45" customHeight="1" x14ac:dyDescent="0.25">
      <c r="A37" s="116"/>
      <c r="B37" s="116"/>
      <c r="C37" s="116"/>
      <c r="D37" s="116"/>
      <c r="E37" s="116">
        <v>8</v>
      </c>
      <c r="F37" s="116"/>
      <c r="G37" s="116"/>
      <c r="H37" s="116"/>
      <c r="I37" s="137" t="s">
        <v>239</v>
      </c>
      <c r="J37" s="136" t="s">
        <v>250</v>
      </c>
      <c r="K37" s="136" t="s">
        <v>197</v>
      </c>
      <c r="L37" s="117" t="s">
        <v>213</v>
      </c>
      <c r="M37" s="137" t="s">
        <v>193</v>
      </c>
      <c r="N37" s="137" t="s">
        <v>251</v>
      </c>
      <c r="O37" s="117"/>
      <c r="P37" s="117"/>
      <c r="Q37" s="117"/>
      <c r="R37" s="117"/>
      <c r="S37" s="117"/>
      <c r="T37" s="117" t="s">
        <v>200</v>
      </c>
      <c r="U37" s="117" t="s">
        <v>201</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v>105</v>
      </c>
      <c r="AP37" s="116"/>
      <c r="AQ37" s="116"/>
      <c r="AR37" s="116"/>
      <c r="AS37" s="116"/>
      <c r="AT37" s="116">
        <f t="shared" si="1"/>
        <v>893</v>
      </c>
      <c r="AU37" s="233"/>
      <c r="AV37" s="243" t="s">
        <v>646</v>
      </c>
      <c r="AW37" s="243" t="s">
        <v>755</v>
      </c>
      <c r="AX37" s="243" t="s">
        <v>62</v>
      </c>
      <c r="AY37" s="230" t="s">
        <v>184</v>
      </c>
    </row>
    <row r="38" spans="1:52" ht="147" customHeight="1" x14ac:dyDescent="0.25">
      <c r="A38" s="116"/>
      <c r="B38" s="116"/>
      <c r="C38" s="116"/>
      <c r="D38" s="116"/>
      <c r="E38" s="116">
        <v>9</v>
      </c>
      <c r="F38" s="116"/>
      <c r="G38" s="116"/>
      <c r="H38" s="116"/>
      <c r="I38" s="137" t="s">
        <v>252</v>
      </c>
      <c r="J38" s="136" t="s">
        <v>253</v>
      </c>
      <c r="K38" s="136" t="s">
        <v>197</v>
      </c>
      <c r="L38" s="117" t="s">
        <v>213</v>
      </c>
      <c r="M38" s="137" t="s">
        <v>193</v>
      </c>
      <c r="N38" s="137" t="s">
        <v>254</v>
      </c>
      <c r="O38" s="117"/>
      <c r="P38" s="117"/>
      <c r="Q38" s="117"/>
      <c r="R38" s="117"/>
      <c r="S38" s="117"/>
      <c r="T38" s="117" t="s">
        <v>200</v>
      </c>
      <c r="U38" s="117" t="s">
        <v>255</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v>689</v>
      </c>
      <c r="AP38" s="116"/>
      <c r="AQ38" s="116"/>
      <c r="AR38" s="116"/>
      <c r="AS38" s="116"/>
      <c r="AT38" s="116">
        <f t="shared" si="1"/>
        <v>5210</v>
      </c>
      <c r="AU38" s="233"/>
      <c r="AV38" s="243" t="s">
        <v>711</v>
      </c>
      <c r="AW38" s="243" t="s">
        <v>756</v>
      </c>
      <c r="AX38" s="243" t="s">
        <v>62</v>
      </c>
      <c r="AY38" s="230" t="s">
        <v>184</v>
      </c>
    </row>
    <row r="39" spans="1:52" ht="300.60000000000002" customHeight="1" x14ac:dyDescent="0.25">
      <c r="A39" s="116"/>
      <c r="B39" s="116"/>
      <c r="C39" s="116"/>
      <c r="D39" s="116"/>
      <c r="E39" s="116">
        <v>10</v>
      </c>
      <c r="F39" s="116"/>
      <c r="G39" s="116"/>
      <c r="H39" s="116"/>
      <c r="I39" s="137" t="s">
        <v>252</v>
      </c>
      <c r="J39" s="136" t="s">
        <v>256</v>
      </c>
      <c r="K39" s="136" t="s">
        <v>197</v>
      </c>
      <c r="L39" s="117" t="s">
        <v>213</v>
      </c>
      <c r="M39" s="137" t="s">
        <v>193</v>
      </c>
      <c r="N39" s="137" t="s">
        <v>257</v>
      </c>
      <c r="O39" s="117"/>
      <c r="P39" s="117"/>
      <c r="Q39" s="117"/>
      <c r="R39" s="117"/>
      <c r="S39" s="117"/>
      <c r="T39" s="117" t="s">
        <v>200</v>
      </c>
      <c r="U39" s="117" t="s">
        <v>255</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v>17</v>
      </c>
      <c r="AP39" s="116"/>
      <c r="AQ39" s="116"/>
      <c r="AR39" s="116"/>
      <c r="AS39" s="116"/>
      <c r="AT39" s="116">
        <f t="shared" si="1"/>
        <v>64</v>
      </c>
      <c r="AU39" s="233"/>
      <c r="AV39" s="243" t="s">
        <v>712</v>
      </c>
      <c r="AW39" s="243" t="s">
        <v>757</v>
      </c>
      <c r="AX39" s="243" t="s">
        <v>62</v>
      </c>
      <c r="AY39" s="230" t="s">
        <v>184</v>
      </c>
    </row>
    <row r="40" spans="1:52" ht="299.25" customHeight="1" x14ac:dyDescent="0.25">
      <c r="A40" s="116"/>
      <c r="B40" s="116"/>
      <c r="C40" s="116"/>
      <c r="D40" s="116"/>
      <c r="E40" s="116">
        <v>11</v>
      </c>
      <c r="F40" s="116"/>
      <c r="G40" s="116"/>
      <c r="H40" s="116"/>
      <c r="I40" s="137" t="s">
        <v>252</v>
      </c>
      <c r="J40" s="136" t="s">
        <v>258</v>
      </c>
      <c r="K40" s="136" t="s">
        <v>197</v>
      </c>
      <c r="L40" s="117" t="s">
        <v>213</v>
      </c>
      <c r="M40" s="137" t="s">
        <v>193</v>
      </c>
      <c r="N40" s="137" t="s">
        <v>259</v>
      </c>
      <c r="O40" s="117"/>
      <c r="P40" s="117"/>
      <c r="Q40" s="117"/>
      <c r="R40" s="117"/>
      <c r="S40" s="117"/>
      <c r="T40" s="117" t="s">
        <v>200</v>
      </c>
      <c r="U40" s="117" t="s">
        <v>255</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v>20</v>
      </c>
      <c r="AP40" s="116"/>
      <c r="AQ40" s="116"/>
      <c r="AR40" s="116"/>
      <c r="AS40" s="116"/>
      <c r="AT40" s="116">
        <f t="shared" si="1"/>
        <v>110</v>
      </c>
      <c r="AU40" s="233"/>
      <c r="AV40" s="243" t="s">
        <v>713</v>
      </c>
      <c r="AW40" s="243" t="s">
        <v>758</v>
      </c>
      <c r="AX40" s="243" t="s">
        <v>62</v>
      </c>
      <c r="AY40" s="230" t="s">
        <v>184</v>
      </c>
    </row>
    <row r="41" spans="1:52" ht="283.14999999999998" customHeight="1" x14ac:dyDescent="0.25">
      <c r="A41" s="116"/>
      <c r="B41" s="116"/>
      <c r="C41" s="116"/>
      <c r="D41" s="116"/>
      <c r="E41" s="116">
        <v>12</v>
      </c>
      <c r="F41" s="116"/>
      <c r="G41" s="116"/>
      <c r="H41" s="116"/>
      <c r="I41" s="137" t="s">
        <v>252</v>
      </c>
      <c r="J41" s="136" t="s">
        <v>260</v>
      </c>
      <c r="K41" s="136" t="s">
        <v>197</v>
      </c>
      <c r="L41" s="117" t="s">
        <v>213</v>
      </c>
      <c r="M41" s="137" t="s">
        <v>193</v>
      </c>
      <c r="N41" s="137" t="s">
        <v>261</v>
      </c>
      <c r="O41" s="117"/>
      <c r="P41" s="117"/>
      <c r="Q41" s="117"/>
      <c r="R41" s="117"/>
      <c r="S41" s="117"/>
      <c r="T41" s="117" t="s">
        <v>200</v>
      </c>
      <c r="U41" s="117" t="s">
        <v>255</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v>8</v>
      </c>
      <c r="AP41" s="116"/>
      <c r="AQ41" s="116"/>
      <c r="AR41" s="116"/>
      <c r="AS41" s="116"/>
      <c r="AT41" s="116">
        <f t="shared" si="1"/>
        <v>36</v>
      </c>
      <c r="AU41" s="233"/>
      <c r="AV41" s="243" t="s">
        <v>714</v>
      </c>
      <c r="AW41" s="243" t="s">
        <v>759</v>
      </c>
      <c r="AX41" s="243" t="s">
        <v>62</v>
      </c>
      <c r="AY41" s="230" t="s">
        <v>184</v>
      </c>
    </row>
    <row r="42" spans="1:52" ht="169.15" customHeight="1" x14ac:dyDescent="0.25">
      <c r="A42" s="116"/>
      <c r="B42" s="116"/>
      <c r="C42" s="116"/>
      <c r="D42" s="116"/>
      <c r="E42" s="116">
        <v>13</v>
      </c>
      <c r="F42" s="116"/>
      <c r="G42" s="116"/>
      <c r="H42" s="116"/>
      <c r="I42" s="137" t="s">
        <v>262</v>
      </c>
      <c r="J42" s="136" t="s">
        <v>263</v>
      </c>
      <c r="K42" s="136" t="s">
        <v>197</v>
      </c>
      <c r="L42" s="117" t="s">
        <v>213</v>
      </c>
      <c r="M42" s="137" t="s">
        <v>193</v>
      </c>
      <c r="N42" s="137" t="s">
        <v>264</v>
      </c>
      <c r="O42" s="117"/>
      <c r="P42" s="117"/>
      <c r="Q42" s="117"/>
      <c r="R42" s="117"/>
      <c r="S42" s="117"/>
      <c r="T42" s="117" t="s">
        <v>200</v>
      </c>
      <c r="U42" s="117" t="s">
        <v>214</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v>53</v>
      </c>
      <c r="AP42" s="116"/>
      <c r="AQ42" s="116"/>
      <c r="AR42" s="116"/>
      <c r="AS42" s="116"/>
      <c r="AT42" s="116">
        <f t="shared" si="1"/>
        <v>1431</v>
      </c>
      <c r="AU42" s="233"/>
      <c r="AV42" s="243" t="s">
        <v>719</v>
      </c>
      <c r="AW42" s="230" t="s">
        <v>760</v>
      </c>
      <c r="AX42" s="230" t="s">
        <v>720</v>
      </c>
      <c r="AY42" s="230" t="s">
        <v>721</v>
      </c>
    </row>
    <row r="43" spans="1:52" ht="172.9" customHeight="1" x14ac:dyDescent="0.25">
      <c r="A43" s="116"/>
      <c r="B43" s="116"/>
      <c r="C43" s="116"/>
      <c r="D43" s="116"/>
      <c r="E43" s="116">
        <v>14</v>
      </c>
      <c r="F43" s="116"/>
      <c r="G43" s="116"/>
      <c r="H43" s="116"/>
      <c r="I43" s="137" t="s">
        <v>262</v>
      </c>
      <c r="J43" s="136" t="s">
        <v>265</v>
      </c>
      <c r="K43" s="136" t="s">
        <v>197</v>
      </c>
      <c r="L43" s="117" t="s">
        <v>213</v>
      </c>
      <c r="M43" s="137" t="s">
        <v>193</v>
      </c>
      <c r="N43" s="137" t="s">
        <v>266</v>
      </c>
      <c r="O43" s="117"/>
      <c r="P43" s="117"/>
      <c r="Q43" s="117"/>
      <c r="R43" s="117"/>
      <c r="S43" s="117"/>
      <c r="T43" s="117" t="s">
        <v>200</v>
      </c>
      <c r="U43" s="117" t="s">
        <v>214</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v>15</v>
      </c>
      <c r="AP43" s="116"/>
      <c r="AQ43" s="116"/>
      <c r="AR43" s="116"/>
      <c r="AS43" s="116"/>
      <c r="AT43" s="116">
        <f t="shared" si="1"/>
        <v>79</v>
      </c>
      <c r="AU43" s="233"/>
      <c r="AV43" s="243" t="s">
        <v>722</v>
      </c>
      <c r="AW43" s="243" t="s">
        <v>763</v>
      </c>
      <c r="AX43" s="230" t="s">
        <v>723</v>
      </c>
      <c r="AY43" s="230" t="s">
        <v>724</v>
      </c>
    </row>
    <row r="44" spans="1:52" ht="113.25" customHeight="1" x14ac:dyDescent="0.25">
      <c r="A44" s="116"/>
      <c r="B44" s="116"/>
      <c r="C44" s="116"/>
      <c r="D44" s="116"/>
      <c r="E44" s="116">
        <v>15</v>
      </c>
      <c r="F44" s="116"/>
      <c r="G44" s="116"/>
      <c r="H44" s="116"/>
      <c r="I44" s="137" t="s">
        <v>262</v>
      </c>
      <c r="J44" s="136" t="s">
        <v>267</v>
      </c>
      <c r="K44" s="136" t="s">
        <v>197</v>
      </c>
      <c r="L44" s="117" t="s">
        <v>213</v>
      </c>
      <c r="M44" s="137" t="s">
        <v>193</v>
      </c>
      <c r="N44" s="137" t="s">
        <v>268</v>
      </c>
      <c r="O44" s="117"/>
      <c r="P44" s="117"/>
      <c r="Q44" s="117"/>
      <c r="R44" s="117"/>
      <c r="S44" s="117"/>
      <c r="T44" s="117" t="s">
        <v>200</v>
      </c>
      <c r="U44" s="117" t="s">
        <v>201</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v>2950</v>
      </c>
      <c r="AP44" s="116"/>
      <c r="AQ44" s="116"/>
      <c r="AR44" s="116"/>
      <c r="AS44" s="116"/>
      <c r="AT44" s="116">
        <f t="shared" si="1"/>
        <v>8527</v>
      </c>
      <c r="AU44" s="233"/>
      <c r="AV44" s="243" t="s">
        <v>731</v>
      </c>
      <c r="AW44" s="243" t="s">
        <v>761</v>
      </c>
      <c r="AX44" s="246" t="s">
        <v>62</v>
      </c>
      <c r="AY44" s="137" t="s">
        <v>184</v>
      </c>
      <c r="AZ44" s="108">
        <v>7</v>
      </c>
    </row>
    <row r="45" spans="1:52" ht="150" customHeight="1" x14ac:dyDescent="0.25">
      <c r="A45" s="116"/>
      <c r="B45" s="116"/>
      <c r="C45" s="116"/>
      <c r="D45" s="116"/>
      <c r="E45" s="116">
        <v>16</v>
      </c>
      <c r="F45" s="116"/>
      <c r="G45" s="116"/>
      <c r="H45" s="116"/>
      <c r="I45" s="137" t="s">
        <v>262</v>
      </c>
      <c r="J45" s="136" t="s">
        <v>269</v>
      </c>
      <c r="K45" s="136" t="s">
        <v>197</v>
      </c>
      <c r="L45" s="117" t="s">
        <v>213</v>
      </c>
      <c r="M45" s="137" t="s">
        <v>193</v>
      </c>
      <c r="N45" s="137" t="s">
        <v>270</v>
      </c>
      <c r="O45" s="117"/>
      <c r="P45" s="117"/>
      <c r="Q45" s="117"/>
      <c r="R45" s="117"/>
      <c r="S45" s="117"/>
      <c r="T45" s="117" t="s">
        <v>200</v>
      </c>
      <c r="U45" s="117" t="s">
        <v>271</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v>11</v>
      </c>
      <c r="AP45" s="116"/>
      <c r="AQ45" s="116"/>
      <c r="AR45" s="116"/>
      <c r="AS45" s="116"/>
      <c r="AT45" s="116">
        <f>SUM(AH45:AS45)</f>
        <v>63</v>
      </c>
      <c r="AU45" s="233"/>
      <c r="AV45" s="243" t="s">
        <v>727</v>
      </c>
      <c r="AW45" s="243" t="s">
        <v>762</v>
      </c>
      <c r="AX45" s="246" t="s">
        <v>62</v>
      </c>
      <c r="AY45" s="137" t="s">
        <v>184</v>
      </c>
    </row>
    <row r="46" spans="1:52" ht="72" customHeight="1" x14ac:dyDescent="0.25">
      <c r="A46" s="116"/>
      <c r="B46" s="116"/>
      <c r="C46" s="116"/>
      <c r="D46" s="116"/>
      <c r="E46" s="116">
        <v>17</v>
      </c>
      <c r="F46" s="116"/>
      <c r="G46" s="116"/>
      <c r="H46" s="116"/>
      <c r="I46" s="137" t="s">
        <v>272</v>
      </c>
      <c r="J46" s="136" t="s">
        <v>273</v>
      </c>
      <c r="K46" s="136" t="s">
        <v>197</v>
      </c>
      <c r="L46" s="117" t="s">
        <v>213</v>
      </c>
      <c r="M46" s="137" t="s">
        <v>193</v>
      </c>
      <c r="N46" s="137" t="s">
        <v>274</v>
      </c>
      <c r="O46" s="117"/>
      <c r="P46" s="117"/>
      <c r="Q46" s="117"/>
      <c r="R46" s="117"/>
      <c r="S46" s="117"/>
      <c r="T46" s="117" t="s">
        <v>200</v>
      </c>
      <c r="U46" s="117" t="s">
        <v>208</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v>3</v>
      </c>
      <c r="AP46" s="116"/>
      <c r="AQ46" s="116"/>
      <c r="AR46" s="116"/>
      <c r="AS46" s="116"/>
      <c r="AT46" s="116">
        <f t="shared" si="1"/>
        <v>42</v>
      </c>
      <c r="AU46" s="233"/>
      <c r="AV46" s="243" t="s">
        <v>661</v>
      </c>
      <c r="AW46" s="243" t="s">
        <v>764</v>
      </c>
      <c r="AX46" s="243" t="s">
        <v>62</v>
      </c>
      <c r="AY46" s="247" t="s">
        <v>184</v>
      </c>
    </row>
    <row r="47" spans="1:52" ht="86.25" customHeight="1" x14ac:dyDescent="0.25">
      <c r="A47" s="116"/>
      <c r="B47" s="116"/>
      <c r="C47" s="116"/>
      <c r="D47" s="116"/>
      <c r="E47" s="116">
        <v>18</v>
      </c>
      <c r="F47" s="116"/>
      <c r="G47" s="116"/>
      <c r="H47" s="116"/>
      <c r="I47" s="137" t="s">
        <v>272</v>
      </c>
      <c r="J47" s="136" t="s">
        <v>275</v>
      </c>
      <c r="K47" s="136" t="s">
        <v>197</v>
      </c>
      <c r="L47" s="117" t="s">
        <v>213</v>
      </c>
      <c r="M47" s="137" t="s">
        <v>193</v>
      </c>
      <c r="N47" s="137" t="s">
        <v>276</v>
      </c>
      <c r="O47" s="117"/>
      <c r="P47" s="117"/>
      <c r="Q47" s="117"/>
      <c r="R47" s="117"/>
      <c r="S47" s="117"/>
      <c r="T47" s="117" t="s">
        <v>200</v>
      </c>
      <c r="U47" s="117" t="s">
        <v>208</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v>17</v>
      </c>
      <c r="AP47" s="116"/>
      <c r="AQ47" s="116"/>
      <c r="AR47" s="116"/>
      <c r="AS47" s="116"/>
      <c r="AT47" s="116">
        <f t="shared" si="1"/>
        <v>119</v>
      </c>
      <c r="AU47" s="233"/>
      <c r="AV47" s="243" t="s">
        <v>662</v>
      </c>
      <c r="AW47" s="243" t="s">
        <v>765</v>
      </c>
      <c r="AX47" s="243" t="s">
        <v>62</v>
      </c>
      <c r="AY47" s="247" t="s">
        <v>184</v>
      </c>
    </row>
    <row r="48" spans="1:52" ht="82.5" customHeight="1" x14ac:dyDescent="0.25">
      <c r="A48" s="116"/>
      <c r="B48" s="116"/>
      <c r="C48" s="116"/>
      <c r="D48" s="116"/>
      <c r="E48" s="116">
        <v>19</v>
      </c>
      <c r="F48" s="116"/>
      <c r="G48" s="116"/>
      <c r="H48" s="116"/>
      <c r="I48" s="137" t="s">
        <v>272</v>
      </c>
      <c r="J48" s="136" t="s">
        <v>277</v>
      </c>
      <c r="K48" s="136" t="s">
        <v>197</v>
      </c>
      <c r="L48" s="117" t="s">
        <v>213</v>
      </c>
      <c r="M48" s="137" t="s">
        <v>193</v>
      </c>
      <c r="N48" s="137" t="s">
        <v>278</v>
      </c>
      <c r="O48" s="117"/>
      <c r="P48" s="117"/>
      <c r="Q48" s="117"/>
      <c r="R48" s="117"/>
      <c r="S48" s="117"/>
      <c r="T48" s="117" t="s">
        <v>200</v>
      </c>
      <c r="U48" s="117" t="s">
        <v>208</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v>58</v>
      </c>
      <c r="AP48" s="116"/>
      <c r="AQ48" s="116"/>
      <c r="AR48" s="116"/>
      <c r="AS48" s="116"/>
      <c r="AT48" s="116">
        <f t="shared" si="1"/>
        <v>385</v>
      </c>
      <c r="AU48" s="233"/>
      <c r="AV48" s="243" t="s">
        <v>663</v>
      </c>
      <c r="AW48" s="243" t="s">
        <v>766</v>
      </c>
      <c r="AX48" s="243" t="s">
        <v>62</v>
      </c>
      <c r="AY48" s="247" t="s">
        <v>184</v>
      </c>
    </row>
    <row r="49" spans="1:51" ht="169.5" customHeight="1" x14ac:dyDescent="0.25">
      <c r="A49" s="116"/>
      <c r="B49" s="116"/>
      <c r="C49" s="116"/>
      <c r="D49" s="116"/>
      <c r="E49" s="116">
        <v>20</v>
      </c>
      <c r="F49" s="116"/>
      <c r="G49" s="116"/>
      <c r="H49" s="116"/>
      <c r="I49" s="137" t="s">
        <v>279</v>
      </c>
      <c r="J49" s="136" t="s">
        <v>280</v>
      </c>
      <c r="K49" s="136" t="s">
        <v>197</v>
      </c>
      <c r="L49" s="117" t="s">
        <v>213</v>
      </c>
      <c r="M49" s="137" t="s">
        <v>193</v>
      </c>
      <c r="N49" s="137" t="s">
        <v>281</v>
      </c>
      <c r="O49" s="117"/>
      <c r="P49" s="117"/>
      <c r="Q49" s="117"/>
      <c r="R49" s="117"/>
      <c r="S49" s="117"/>
      <c r="T49" s="117" t="s">
        <v>200</v>
      </c>
      <c r="U49" s="117" t="s">
        <v>201</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v>111</v>
      </c>
      <c r="AP49" s="116"/>
      <c r="AQ49" s="116"/>
      <c r="AR49" s="116"/>
      <c r="AS49" s="116"/>
      <c r="AT49" s="116">
        <f t="shared" si="1"/>
        <v>732</v>
      </c>
      <c r="AU49" s="233"/>
      <c r="AV49" s="243" t="s">
        <v>715</v>
      </c>
      <c r="AW49" s="243" t="s">
        <v>767</v>
      </c>
      <c r="AX49" s="243" t="s">
        <v>716</v>
      </c>
      <c r="AY49" s="230" t="s">
        <v>282</v>
      </c>
    </row>
    <row r="50" spans="1:51" ht="174" customHeight="1" x14ac:dyDescent="0.25">
      <c r="A50" s="116"/>
      <c r="B50" s="116"/>
      <c r="C50" s="116"/>
      <c r="D50" s="116"/>
      <c r="E50" s="116">
        <v>21</v>
      </c>
      <c r="F50" s="116"/>
      <c r="G50" s="116"/>
      <c r="H50" s="116"/>
      <c r="I50" s="137" t="s">
        <v>279</v>
      </c>
      <c r="J50" s="136" t="s">
        <v>283</v>
      </c>
      <c r="K50" s="136" t="s">
        <v>197</v>
      </c>
      <c r="L50" s="117" t="s">
        <v>213</v>
      </c>
      <c r="M50" s="137" t="s">
        <v>193</v>
      </c>
      <c r="N50" s="137" t="s">
        <v>284</v>
      </c>
      <c r="O50" s="117"/>
      <c r="P50" s="117"/>
      <c r="Q50" s="117"/>
      <c r="R50" s="117"/>
      <c r="S50" s="117"/>
      <c r="T50" s="117" t="s">
        <v>200</v>
      </c>
      <c r="U50" s="117" t="s">
        <v>255</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v>14</v>
      </c>
      <c r="AP50" s="116"/>
      <c r="AQ50" s="116"/>
      <c r="AR50" s="116"/>
      <c r="AS50" s="116"/>
      <c r="AT50" s="116">
        <f t="shared" si="1"/>
        <v>23</v>
      </c>
      <c r="AU50" s="233"/>
      <c r="AV50" s="243" t="s">
        <v>717</v>
      </c>
      <c r="AW50" s="243" t="s">
        <v>768</v>
      </c>
      <c r="AX50" s="243" t="s">
        <v>62</v>
      </c>
      <c r="AY50" s="230" t="s">
        <v>184</v>
      </c>
    </row>
    <row r="51" spans="1:51" ht="105.75" customHeight="1" x14ac:dyDescent="0.25">
      <c r="A51" s="116"/>
      <c r="B51" s="116"/>
      <c r="C51" s="116"/>
      <c r="D51" s="116"/>
      <c r="E51" s="116">
        <v>22</v>
      </c>
      <c r="F51" s="116"/>
      <c r="G51" s="116"/>
      <c r="H51" s="116"/>
      <c r="I51" s="137" t="s">
        <v>285</v>
      </c>
      <c r="J51" s="136" t="s">
        <v>286</v>
      </c>
      <c r="K51" s="136" t="s">
        <v>197</v>
      </c>
      <c r="L51" s="117" t="s">
        <v>213</v>
      </c>
      <c r="M51" s="137" t="s">
        <v>193</v>
      </c>
      <c r="N51" s="137" t="s">
        <v>287</v>
      </c>
      <c r="O51" s="117"/>
      <c r="P51" s="117"/>
      <c r="Q51" s="117"/>
      <c r="R51" s="117"/>
      <c r="S51" s="117"/>
      <c r="T51" s="117" t="s">
        <v>200</v>
      </c>
      <c r="U51" s="117" t="s">
        <v>288</v>
      </c>
      <c r="V51" s="118"/>
      <c r="W51" s="118"/>
      <c r="X51" s="118"/>
      <c r="Y51" s="118"/>
      <c r="Z51" s="118"/>
      <c r="AA51" s="118"/>
      <c r="AB51" s="118"/>
      <c r="AC51" s="118"/>
      <c r="AD51" s="118"/>
      <c r="AE51" s="118"/>
      <c r="AF51" s="118"/>
      <c r="AG51" s="118"/>
      <c r="AH51" s="116">
        <v>8</v>
      </c>
      <c r="AI51" s="116">
        <v>68</v>
      </c>
      <c r="AJ51" s="116">
        <v>107</v>
      </c>
      <c r="AK51" s="116">
        <v>97</v>
      </c>
      <c r="AL51" s="116">
        <v>123</v>
      </c>
      <c r="AM51" s="116">
        <v>161</v>
      </c>
      <c r="AN51" s="116">
        <v>134</v>
      </c>
      <c r="AO51" s="116">
        <v>126</v>
      </c>
      <c r="AP51" s="116"/>
      <c r="AQ51" s="116"/>
      <c r="AR51" s="116"/>
      <c r="AS51" s="116"/>
      <c r="AT51" s="116">
        <f t="shared" si="1"/>
        <v>824</v>
      </c>
      <c r="AU51" s="233"/>
      <c r="AV51" s="243" t="s">
        <v>694</v>
      </c>
      <c r="AW51" s="243" t="s">
        <v>769</v>
      </c>
      <c r="AX51" s="243" t="s">
        <v>62</v>
      </c>
      <c r="AY51" s="230" t="s">
        <v>184</v>
      </c>
    </row>
    <row r="52" spans="1:51" ht="51" customHeight="1" x14ac:dyDescent="0.25">
      <c r="A52" s="116"/>
      <c r="B52" s="116"/>
      <c r="C52" s="116"/>
      <c r="D52" s="116"/>
      <c r="E52" s="116">
        <v>22</v>
      </c>
      <c r="F52" s="116"/>
      <c r="G52" s="116"/>
      <c r="H52" s="116"/>
      <c r="I52" s="137" t="s">
        <v>285</v>
      </c>
      <c r="J52" s="136" t="s">
        <v>289</v>
      </c>
      <c r="K52" s="136" t="s">
        <v>197</v>
      </c>
      <c r="L52" s="117" t="s">
        <v>213</v>
      </c>
      <c r="M52" s="137" t="s">
        <v>193</v>
      </c>
      <c r="N52" s="137" t="s">
        <v>290</v>
      </c>
      <c r="O52" s="117"/>
      <c r="P52" s="117"/>
      <c r="Q52" s="117"/>
      <c r="R52" s="117"/>
      <c r="S52" s="117"/>
      <c r="T52" s="117" t="s">
        <v>200</v>
      </c>
      <c r="U52" s="117" t="s">
        <v>201</v>
      </c>
      <c r="V52" s="118"/>
      <c r="W52" s="118"/>
      <c r="X52" s="118"/>
      <c r="Y52" s="118"/>
      <c r="Z52" s="118"/>
      <c r="AA52" s="118"/>
      <c r="AB52" s="118"/>
      <c r="AC52" s="118"/>
      <c r="AD52" s="118"/>
      <c r="AE52" s="118"/>
      <c r="AF52" s="118"/>
      <c r="AG52" s="118"/>
      <c r="AH52" s="116">
        <v>10</v>
      </c>
      <c r="AI52" s="116">
        <v>62</v>
      </c>
      <c r="AJ52" s="116">
        <v>99</v>
      </c>
      <c r="AK52" s="116">
        <v>87</v>
      </c>
      <c r="AL52" s="116">
        <v>114</v>
      </c>
      <c r="AM52" s="116">
        <v>129</v>
      </c>
      <c r="AN52" s="116">
        <v>122</v>
      </c>
      <c r="AO52" s="116">
        <v>120</v>
      </c>
      <c r="AP52" s="116"/>
      <c r="AQ52" s="116"/>
      <c r="AR52" s="116"/>
      <c r="AS52" s="116"/>
      <c r="AT52" s="116">
        <f t="shared" si="1"/>
        <v>743</v>
      </c>
      <c r="AU52" s="233"/>
      <c r="AV52" s="243" t="s">
        <v>695</v>
      </c>
      <c r="AW52" s="243" t="s">
        <v>770</v>
      </c>
      <c r="AX52" s="243" t="s">
        <v>62</v>
      </c>
      <c r="AY52" s="230" t="s">
        <v>184</v>
      </c>
    </row>
    <row r="53" spans="1:51" ht="245.25" customHeight="1" x14ac:dyDescent="0.25">
      <c r="A53" s="116"/>
      <c r="B53" s="116"/>
      <c r="C53" s="116"/>
      <c r="D53" s="116"/>
      <c r="E53" s="116">
        <v>23</v>
      </c>
      <c r="F53" s="116"/>
      <c r="G53" s="116"/>
      <c r="H53" s="116"/>
      <c r="I53" s="137" t="s">
        <v>285</v>
      </c>
      <c r="J53" s="136" t="s">
        <v>291</v>
      </c>
      <c r="K53" s="136" t="s">
        <v>197</v>
      </c>
      <c r="L53" s="117" t="s">
        <v>213</v>
      </c>
      <c r="M53" s="137" t="s">
        <v>193</v>
      </c>
      <c r="N53" s="137" t="s">
        <v>292</v>
      </c>
      <c r="O53" s="117"/>
      <c r="P53" s="117"/>
      <c r="Q53" s="117"/>
      <c r="R53" s="117"/>
      <c r="S53" s="117"/>
      <c r="T53" s="117" t="s">
        <v>200</v>
      </c>
      <c r="U53" s="117" t="s">
        <v>201</v>
      </c>
      <c r="V53" s="118"/>
      <c r="W53" s="118"/>
      <c r="X53" s="118"/>
      <c r="Y53" s="118"/>
      <c r="Z53" s="118"/>
      <c r="AA53" s="118"/>
      <c r="AB53" s="118"/>
      <c r="AC53" s="118"/>
      <c r="AD53" s="118"/>
      <c r="AE53" s="118"/>
      <c r="AF53" s="118"/>
      <c r="AG53" s="118"/>
      <c r="AH53" s="116">
        <v>16</v>
      </c>
      <c r="AI53" s="116">
        <v>252</v>
      </c>
      <c r="AJ53" s="116">
        <v>302</v>
      </c>
      <c r="AK53" s="116">
        <v>331</v>
      </c>
      <c r="AL53" s="116">
        <v>360</v>
      </c>
      <c r="AM53" s="116">
        <v>287</v>
      </c>
      <c r="AN53" s="116">
        <v>339</v>
      </c>
      <c r="AO53" s="116">
        <v>356</v>
      </c>
      <c r="AP53" s="116"/>
      <c r="AQ53" s="116"/>
      <c r="AR53" s="116"/>
      <c r="AS53" s="116"/>
      <c r="AT53" s="116">
        <f t="shared" si="1"/>
        <v>2243</v>
      </c>
      <c r="AU53" s="233"/>
      <c r="AV53" s="243" t="s">
        <v>696</v>
      </c>
      <c r="AW53" s="243" t="s">
        <v>771</v>
      </c>
      <c r="AX53" s="243" t="s">
        <v>697</v>
      </c>
      <c r="AY53" s="230" t="s">
        <v>698</v>
      </c>
    </row>
    <row r="54" spans="1:51" ht="249" customHeight="1" x14ac:dyDescent="0.25">
      <c r="A54" s="116"/>
      <c r="B54" s="116"/>
      <c r="C54" s="116"/>
      <c r="D54" s="116"/>
      <c r="E54" s="116">
        <v>24</v>
      </c>
      <c r="F54" s="116"/>
      <c r="G54" s="116"/>
      <c r="H54" s="116"/>
      <c r="I54" s="137" t="s">
        <v>285</v>
      </c>
      <c r="J54" s="136" t="s">
        <v>293</v>
      </c>
      <c r="K54" s="136" t="s">
        <v>197</v>
      </c>
      <c r="L54" s="117" t="s">
        <v>213</v>
      </c>
      <c r="M54" s="137" t="s">
        <v>193</v>
      </c>
      <c r="N54" s="137" t="s">
        <v>294</v>
      </c>
      <c r="O54" s="117"/>
      <c r="P54" s="117"/>
      <c r="Q54" s="117"/>
      <c r="R54" s="117"/>
      <c r="S54" s="117"/>
      <c r="T54" s="117" t="s">
        <v>200</v>
      </c>
      <c r="U54" s="117" t="s">
        <v>201</v>
      </c>
      <c r="V54" s="118"/>
      <c r="W54" s="118"/>
      <c r="X54" s="118"/>
      <c r="Y54" s="118"/>
      <c r="Z54" s="118"/>
      <c r="AA54" s="118"/>
      <c r="AB54" s="118"/>
      <c r="AC54" s="118"/>
      <c r="AD54" s="118"/>
      <c r="AE54" s="118"/>
      <c r="AF54" s="118"/>
      <c r="AG54" s="118"/>
      <c r="AH54" s="116">
        <v>26</v>
      </c>
      <c r="AI54" s="116">
        <v>314</v>
      </c>
      <c r="AJ54" s="116">
        <v>401</v>
      </c>
      <c r="AK54" s="116">
        <v>418</v>
      </c>
      <c r="AL54" s="116">
        <v>474</v>
      </c>
      <c r="AM54" s="116">
        <v>416</v>
      </c>
      <c r="AN54" s="116">
        <v>461</v>
      </c>
      <c r="AO54" s="116">
        <v>476</v>
      </c>
      <c r="AP54" s="116"/>
      <c r="AQ54" s="116"/>
      <c r="AR54" s="116"/>
      <c r="AS54" s="116"/>
      <c r="AT54" s="116">
        <f t="shared" si="1"/>
        <v>2986</v>
      </c>
      <c r="AU54" s="233"/>
      <c r="AV54" s="243" t="s">
        <v>689</v>
      </c>
      <c r="AW54" s="243" t="s">
        <v>744</v>
      </c>
      <c r="AX54" s="243" t="s">
        <v>699</v>
      </c>
      <c r="AY54" s="230" t="s">
        <v>700</v>
      </c>
    </row>
    <row r="55" spans="1:51" ht="162" customHeight="1" x14ac:dyDescent="0.25">
      <c r="A55" s="116"/>
      <c r="B55" s="116"/>
      <c r="C55" s="116"/>
      <c r="D55" s="116"/>
      <c r="E55" s="116"/>
      <c r="F55" s="116"/>
      <c r="G55" s="117" t="s">
        <v>295</v>
      </c>
      <c r="H55" s="117"/>
      <c r="I55" s="137" t="s">
        <v>296</v>
      </c>
      <c r="J55" s="136" t="s">
        <v>297</v>
      </c>
      <c r="K55" s="136" t="s">
        <v>179</v>
      </c>
      <c r="L55" s="117" t="s">
        <v>213</v>
      </c>
      <c r="M55" s="137" t="s">
        <v>180</v>
      </c>
      <c r="N55" s="137" t="s">
        <v>298</v>
      </c>
      <c r="O55" s="117"/>
      <c r="P55" s="117"/>
      <c r="Q55" s="206"/>
      <c r="R55" s="206">
        <v>1</v>
      </c>
      <c r="S55" s="117"/>
      <c r="T55" s="117" t="s">
        <v>182</v>
      </c>
      <c r="U55" s="117" t="s">
        <v>299</v>
      </c>
      <c r="V55" s="137"/>
      <c r="W55" s="137"/>
      <c r="X55" s="207">
        <v>1</v>
      </c>
      <c r="Y55" s="137"/>
      <c r="Z55" s="137"/>
      <c r="AA55" s="207">
        <v>1</v>
      </c>
      <c r="AB55" s="137"/>
      <c r="AC55" s="137"/>
      <c r="AD55" s="207">
        <v>1</v>
      </c>
      <c r="AE55" s="137"/>
      <c r="AF55" s="137"/>
      <c r="AG55" s="207">
        <v>1</v>
      </c>
      <c r="AH55" s="116"/>
      <c r="AI55" s="116"/>
      <c r="AJ55" s="227">
        <v>0</v>
      </c>
      <c r="AK55" s="116"/>
      <c r="AL55" s="116"/>
      <c r="AM55" s="227">
        <v>1</v>
      </c>
      <c r="AN55" s="116"/>
      <c r="AO55" s="116"/>
      <c r="AP55" s="116"/>
      <c r="AQ55" s="116"/>
      <c r="AR55" s="116"/>
      <c r="AS55" s="116"/>
      <c r="AT55" s="116">
        <f>MIN(AG55:AS55)</f>
        <v>0</v>
      </c>
      <c r="AU55" s="233">
        <f t="shared" ref="AU55:AU59" si="2">+AT55/R55</f>
        <v>0</v>
      </c>
      <c r="AV55" s="243" t="s">
        <v>606</v>
      </c>
      <c r="AW55" s="243" t="s">
        <v>772</v>
      </c>
      <c r="AX55" s="243" t="s">
        <v>62</v>
      </c>
      <c r="AY55" s="230" t="s">
        <v>184</v>
      </c>
    </row>
    <row r="56" spans="1:51" ht="82.5" customHeight="1" x14ac:dyDescent="0.25">
      <c r="A56" s="116"/>
      <c r="B56" s="116"/>
      <c r="C56" s="116"/>
      <c r="D56" s="116"/>
      <c r="E56" s="116"/>
      <c r="F56" s="116"/>
      <c r="G56" s="117" t="s">
        <v>295</v>
      </c>
      <c r="H56" s="117"/>
      <c r="I56" s="137" t="s">
        <v>300</v>
      </c>
      <c r="J56" s="136" t="s">
        <v>301</v>
      </c>
      <c r="K56" s="136" t="s">
        <v>179</v>
      </c>
      <c r="L56" s="117" t="s">
        <v>213</v>
      </c>
      <c r="M56" s="137" t="s">
        <v>180</v>
      </c>
      <c r="N56" s="137" t="s">
        <v>302</v>
      </c>
      <c r="O56" s="117"/>
      <c r="P56" s="117"/>
      <c r="Q56" s="206"/>
      <c r="R56" s="206">
        <v>1</v>
      </c>
      <c r="S56" s="117"/>
      <c r="T56" s="117" t="s">
        <v>182</v>
      </c>
      <c r="U56" s="117" t="s">
        <v>299</v>
      </c>
      <c r="V56" s="137"/>
      <c r="W56" s="137"/>
      <c r="X56" s="207">
        <v>1</v>
      </c>
      <c r="Y56" s="137"/>
      <c r="Z56" s="137"/>
      <c r="AA56" s="207">
        <v>1</v>
      </c>
      <c r="AB56" s="137"/>
      <c r="AC56" s="137"/>
      <c r="AD56" s="207">
        <v>1</v>
      </c>
      <c r="AE56" s="137"/>
      <c r="AF56" s="137"/>
      <c r="AG56" s="207">
        <v>1</v>
      </c>
      <c r="AH56" s="116"/>
      <c r="AI56" s="116"/>
      <c r="AJ56" s="227">
        <v>0</v>
      </c>
      <c r="AK56" s="116"/>
      <c r="AL56" s="116"/>
      <c r="AM56" s="227">
        <v>1</v>
      </c>
      <c r="AN56" s="116"/>
      <c r="AO56" s="116"/>
      <c r="AP56" s="116"/>
      <c r="AQ56" s="116"/>
      <c r="AR56" s="116"/>
      <c r="AS56" s="116"/>
      <c r="AT56" s="116">
        <f>MIN(AG56:AS56)</f>
        <v>0</v>
      </c>
      <c r="AU56" s="228">
        <f t="shared" si="2"/>
        <v>0</v>
      </c>
      <c r="AV56" s="246" t="s">
        <v>627</v>
      </c>
      <c r="AW56" s="246" t="s">
        <v>610</v>
      </c>
      <c r="AX56" s="230" t="s">
        <v>184</v>
      </c>
      <c r="AY56" s="230" t="s">
        <v>184</v>
      </c>
    </row>
    <row r="57" spans="1:51" ht="109.5" customHeight="1" x14ac:dyDescent="0.25">
      <c r="A57" s="116"/>
      <c r="B57" s="116"/>
      <c r="C57" s="116"/>
      <c r="D57" s="116"/>
      <c r="E57" s="116"/>
      <c r="F57" s="116"/>
      <c r="G57" s="117" t="s">
        <v>295</v>
      </c>
      <c r="H57" s="117"/>
      <c r="I57" s="137" t="s">
        <v>303</v>
      </c>
      <c r="J57" s="136" t="s">
        <v>304</v>
      </c>
      <c r="K57" s="136" t="s">
        <v>197</v>
      </c>
      <c r="L57" s="117" t="s">
        <v>213</v>
      </c>
      <c r="M57" s="137" t="s">
        <v>305</v>
      </c>
      <c r="N57" s="137" t="s">
        <v>306</v>
      </c>
      <c r="O57" s="117"/>
      <c r="P57" s="117"/>
      <c r="Q57" s="117"/>
      <c r="R57" s="117">
        <v>28</v>
      </c>
      <c r="S57" s="117"/>
      <c r="T57" s="117" t="s">
        <v>182</v>
      </c>
      <c r="U57" s="117" t="s">
        <v>307</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c r="AQ57" s="116"/>
      <c r="AR57" s="116"/>
      <c r="AS57" s="116"/>
      <c r="AT57" s="116">
        <f>SUM(AG57:AS57)</f>
        <v>21</v>
      </c>
      <c r="AU57" s="228">
        <f t="shared" si="2"/>
        <v>0.75</v>
      </c>
      <c r="AV57" s="243" t="s">
        <v>628</v>
      </c>
      <c r="AW57" s="243" t="s">
        <v>612</v>
      </c>
      <c r="AX57" s="242" t="s">
        <v>62</v>
      </c>
      <c r="AY57" s="230" t="s">
        <v>184</v>
      </c>
    </row>
    <row r="58" spans="1:51" ht="251.25" customHeight="1" x14ac:dyDescent="0.25">
      <c r="A58" s="116"/>
      <c r="B58" s="116"/>
      <c r="C58" s="116"/>
      <c r="D58" s="116"/>
      <c r="E58" s="116"/>
      <c r="F58" s="116"/>
      <c r="G58" s="117" t="s">
        <v>295</v>
      </c>
      <c r="H58" s="117"/>
      <c r="I58" s="137" t="s">
        <v>308</v>
      </c>
      <c r="J58" s="136" t="s">
        <v>309</v>
      </c>
      <c r="K58" s="136" t="s">
        <v>197</v>
      </c>
      <c r="L58" s="117" t="s">
        <v>213</v>
      </c>
      <c r="M58" s="137" t="s">
        <v>310</v>
      </c>
      <c r="N58" s="137" t="s">
        <v>311</v>
      </c>
      <c r="O58" s="117"/>
      <c r="P58" s="117"/>
      <c r="Q58" s="117"/>
      <c r="R58" s="117">
        <v>80</v>
      </c>
      <c r="S58" s="117"/>
      <c r="T58" s="117" t="s">
        <v>182</v>
      </c>
      <c r="U58" s="117" t="s">
        <v>312</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c r="AQ58" s="116"/>
      <c r="AR58" s="116"/>
      <c r="AS58" s="116"/>
      <c r="AT58" s="116">
        <f>SUM(AG58:AS58)</f>
        <v>60</v>
      </c>
      <c r="AU58" s="228">
        <f t="shared" si="2"/>
        <v>0.75</v>
      </c>
      <c r="AV58" s="246" t="s">
        <v>613</v>
      </c>
      <c r="AW58" s="246" t="s">
        <v>613</v>
      </c>
      <c r="AX58" s="242" t="s">
        <v>614</v>
      </c>
      <c r="AY58" s="230" t="s">
        <v>615</v>
      </c>
    </row>
    <row r="59" spans="1:51" ht="103.5" customHeight="1" x14ac:dyDescent="0.25">
      <c r="A59" s="116"/>
      <c r="B59" s="116"/>
      <c r="C59" s="116"/>
      <c r="D59" s="116"/>
      <c r="E59" s="116"/>
      <c r="F59" s="116"/>
      <c r="G59" s="117" t="s">
        <v>295</v>
      </c>
      <c r="H59" s="117"/>
      <c r="I59" s="137" t="s">
        <v>313</v>
      </c>
      <c r="J59" s="136" t="s">
        <v>314</v>
      </c>
      <c r="K59" s="136" t="s">
        <v>179</v>
      </c>
      <c r="L59" s="117" t="s">
        <v>213</v>
      </c>
      <c r="M59" s="137" t="s">
        <v>180</v>
      </c>
      <c r="N59" s="137" t="s">
        <v>315</v>
      </c>
      <c r="O59" s="117"/>
      <c r="P59" s="117"/>
      <c r="Q59" s="206"/>
      <c r="R59" s="206">
        <v>1</v>
      </c>
      <c r="S59" s="117"/>
      <c r="T59" s="117" t="s">
        <v>182</v>
      </c>
      <c r="U59" s="117" t="s">
        <v>214</v>
      </c>
      <c r="V59" s="137"/>
      <c r="W59" s="137"/>
      <c r="X59" s="207">
        <v>1</v>
      </c>
      <c r="Y59" s="137"/>
      <c r="Z59" s="137"/>
      <c r="AA59" s="207">
        <v>1</v>
      </c>
      <c r="AB59" s="137"/>
      <c r="AC59" s="137"/>
      <c r="AD59" s="207">
        <v>1</v>
      </c>
      <c r="AE59" s="137"/>
      <c r="AF59" s="137"/>
      <c r="AG59" s="207">
        <v>1</v>
      </c>
      <c r="AH59" s="116"/>
      <c r="AI59" s="116"/>
      <c r="AJ59" s="227">
        <v>1</v>
      </c>
      <c r="AK59" s="116"/>
      <c r="AL59" s="116"/>
      <c r="AM59" s="227">
        <v>1</v>
      </c>
      <c r="AN59" s="116"/>
      <c r="AO59" s="116"/>
      <c r="AP59" s="116"/>
      <c r="AQ59" s="116"/>
      <c r="AR59" s="116"/>
      <c r="AS59" s="116"/>
      <c r="AT59" s="234">
        <f>AVERAGE(AH59:AS59)</f>
        <v>1</v>
      </c>
      <c r="AU59" s="234">
        <f t="shared" si="2"/>
        <v>1</v>
      </c>
      <c r="AV59" s="243" t="s">
        <v>629</v>
      </c>
      <c r="AW59" s="243" t="s">
        <v>630</v>
      </c>
      <c r="AX59" s="243" t="s">
        <v>607</v>
      </c>
      <c r="AY59" s="245" t="s">
        <v>184</v>
      </c>
    </row>
    <row r="60" spans="1:51" ht="175.5" customHeight="1" x14ac:dyDescent="0.25">
      <c r="A60" s="116"/>
      <c r="B60" s="116"/>
      <c r="C60" s="116"/>
      <c r="D60" s="116"/>
      <c r="E60" s="116"/>
      <c r="F60" s="116"/>
      <c r="G60" s="117" t="s">
        <v>295</v>
      </c>
      <c r="H60" s="117"/>
      <c r="I60" s="137" t="s">
        <v>316</v>
      </c>
      <c r="J60" s="136" t="s">
        <v>317</v>
      </c>
      <c r="K60" s="136" t="s">
        <v>179</v>
      </c>
      <c r="L60" s="117" t="s">
        <v>213</v>
      </c>
      <c r="M60" s="137" t="s">
        <v>180</v>
      </c>
      <c r="N60" s="137" t="s">
        <v>318</v>
      </c>
      <c r="O60" s="117"/>
      <c r="P60" s="117"/>
      <c r="Q60" s="206"/>
      <c r="R60" s="206">
        <v>1</v>
      </c>
      <c r="S60" s="117"/>
      <c r="T60" s="117" t="s">
        <v>182</v>
      </c>
      <c r="U60" s="117" t="s">
        <v>214</v>
      </c>
      <c r="V60" s="137"/>
      <c r="W60" s="137"/>
      <c r="X60" s="207">
        <v>1</v>
      </c>
      <c r="Y60" s="137"/>
      <c r="Z60" s="137"/>
      <c r="AA60" s="207">
        <v>1</v>
      </c>
      <c r="AB60" s="137"/>
      <c r="AC60" s="137"/>
      <c r="AD60" s="207">
        <v>1</v>
      </c>
      <c r="AE60" s="137"/>
      <c r="AF60" s="137"/>
      <c r="AG60" s="207">
        <v>1</v>
      </c>
      <c r="AH60" s="116"/>
      <c r="AI60" s="116"/>
      <c r="AJ60" s="227">
        <v>0.78</v>
      </c>
      <c r="AK60" s="116"/>
      <c r="AL60" s="116"/>
      <c r="AM60" s="227">
        <v>1</v>
      </c>
      <c r="AN60" s="116"/>
      <c r="AO60" s="116"/>
      <c r="AP60" s="116"/>
      <c r="AQ60" s="116"/>
      <c r="AR60" s="116"/>
      <c r="AS60" s="116"/>
      <c r="AT60" s="234">
        <f>AVERAGE(AH60:AS60)</f>
        <v>0.89</v>
      </c>
      <c r="AU60" s="234">
        <f>+AT60/R60</f>
        <v>0.89</v>
      </c>
      <c r="AV60" s="243" t="s">
        <v>618</v>
      </c>
      <c r="AW60" s="243" t="s">
        <v>619</v>
      </c>
      <c r="AX60" s="243" t="s">
        <v>608</v>
      </c>
      <c r="AY60" s="245" t="s">
        <v>609</v>
      </c>
    </row>
    <row r="61" spans="1:51" ht="45" customHeight="1" x14ac:dyDescent="0.25">
      <c r="A61" s="599" t="s">
        <v>319</v>
      </c>
      <c r="B61" s="599"/>
      <c r="C61" s="599"/>
      <c r="D61" s="588" t="s">
        <v>320</v>
      </c>
      <c r="E61" s="588"/>
      <c r="F61" s="588"/>
      <c r="G61" s="588"/>
      <c r="H61" s="588"/>
      <c r="I61" s="588"/>
      <c r="J61" s="621" t="s">
        <v>631</v>
      </c>
      <c r="K61" s="621"/>
      <c r="L61" s="621"/>
      <c r="M61" s="621"/>
      <c r="N61" s="621"/>
      <c r="O61" s="621"/>
      <c r="P61" s="588" t="s">
        <v>320</v>
      </c>
      <c r="Q61" s="588"/>
      <c r="R61" s="588"/>
      <c r="S61" s="588"/>
      <c r="T61" s="588"/>
      <c r="U61" s="588"/>
      <c r="V61" s="588" t="s">
        <v>320</v>
      </c>
      <c r="W61" s="588"/>
      <c r="X61" s="588"/>
      <c r="Y61" s="588"/>
      <c r="Z61" s="588"/>
      <c r="AA61" s="588"/>
      <c r="AB61" s="588"/>
      <c r="AC61" s="588"/>
      <c r="AD61" s="588" t="s">
        <v>320</v>
      </c>
      <c r="AE61" s="588"/>
      <c r="AF61" s="588"/>
      <c r="AG61" s="588"/>
      <c r="AH61" s="588"/>
      <c r="AI61" s="588"/>
      <c r="AJ61" s="588"/>
      <c r="AK61" s="588"/>
      <c r="AL61" s="588"/>
      <c r="AM61" s="588"/>
      <c r="AN61" s="588"/>
      <c r="AO61" s="588"/>
      <c r="AP61" s="621" t="s">
        <v>321</v>
      </c>
      <c r="AQ61" s="621"/>
      <c r="AR61" s="621"/>
      <c r="AS61" s="621"/>
      <c r="AT61" s="588" t="s">
        <v>322</v>
      </c>
      <c r="AU61" s="588"/>
      <c r="AV61" s="588"/>
      <c r="AW61" s="588"/>
      <c r="AX61" s="588"/>
      <c r="AY61" s="588"/>
    </row>
    <row r="62" spans="1:51" ht="21.95" customHeight="1" x14ac:dyDescent="0.25">
      <c r="A62" s="599"/>
      <c r="B62" s="599"/>
      <c r="C62" s="599"/>
      <c r="D62" s="588" t="s">
        <v>726</v>
      </c>
      <c r="E62" s="588"/>
      <c r="F62" s="588"/>
      <c r="G62" s="588"/>
      <c r="H62" s="588"/>
      <c r="I62" s="588"/>
      <c r="J62" s="621"/>
      <c r="K62" s="621"/>
      <c r="L62" s="621"/>
      <c r="M62" s="621"/>
      <c r="N62" s="621"/>
      <c r="O62" s="621"/>
      <c r="P62" s="588" t="s">
        <v>323</v>
      </c>
      <c r="Q62" s="588"/>
      <c r="R62" s="588"/>
      <c r="S62" s="588"/>
      <c r="T62" s="588"/>
      <c r="U62" s="588"/>
      <c r="V62" s="588" t="s">
        <v>324</v>
      </c>
      <c r="W62" s="588"/>
      <c r="X62" s="588"/>
      <c r="Y62" s="588"/>
      <c r="Z62" s="588"/>
      <c r="AA62" s="588"/>
      <c r="AB62" s="588"/>
      <c r="AC62" s="588"/>
      <c r="AD62" s="588" t="s">
        <v>325</v>
      </c>
      <c r="AE62" s="588"/>
      <c r="AF62" s="588"/>
      <c r="AG62" s="588"/>
      <c r="AH62" s="588"/>
      <c r="AI62" s="588"/>
      <c r="AJ62" s="588"/>
      <c r="AK62" s="588"/>
      <c r="AL62" s="588"/>
      <c r="AM62" s="588"/>
      <c r="AN62" s="588"/>
      <c r="AO62" s="588"/>
      <c r="AP62" s="621"/>
      <c r="AQ62" s="621"/>
      <c r="AR62" s="621"/>
      <c r="AS62" s="621"/>
      <c r="AT62" s="588" t="s">
        <v>325</v>
      </c>
      <c r="AU62" s="588"/>
      <c r="AV62" s="588"/>
      <c r="AW62" s="588"/>
      <c r="AX62" s="588"/>
      <c r="AY62" s="588"/>
    </row>
    <row r="63" spans="1:51" ht="33.75" customHeight="1" x14ac:dyDescent="0.25">
      <c r="A63" s="599"/>
      <c r="B63" s="599"/>
      <c r="C63" s="599"/>
      <c r="D63" s="588" t="s">
        <v>326</v>
      </c>
      <c r="E63" s="588"/>
      <c r="F63" s="588"/>
      <c r="G63" s="588"/>
      <c r="H63" s="588"/>
      <c r="I63" s="588"/>
      <c r="J63" s="621"/>
      <c r="K63" s="621"/>
      <c r="L63" s="621"/>
      <c r="M63" s="621"/>
      <c r="N63" s="621"/>
      <c r="O63" s="621"/>
      <c r="P63" s="588" t="s">
        <v>327</v>
      </c>
      <c r="Q63" s="588"/>
      <c r="R63" s="588"/>
      <c r="S63" s="588"/>
      <c r="T63" s="588"/>
      <c r="U63" s="588"/>
      <c r="V63" s="588" t="s">
        <v>328</v>
      </c>
      <c r="W63" s="588"/>
      <c r="X63" s="588"/>
      <c r="Y63" s="588"/>
      <c r="Z63" s="588"/>
      <c r="AA63" s="588"/>
      <c r="AB63" s="588"/>
      <c r="AC63" s="588"/>
      <c r="AD63" s="588" t="s">
        <v>329</v>
      </c>
      <c r="AE63" s="588"/>
      <c r="AF63" s="588"/>
      <c r="AG63" s="588"/>
      <c r="AH63" s="588"/>
      <c r="AI63" s="588"/>
      <c r="AJ63" s="588"/>
      <c r="AK63" s="588"/>
      <c r="AL63" s="588"/>
      <c r="AM63" s="588"/>
      <c r="AN63" s="588"/>
      <c r="AO63" s="588"/>
      <c r="AP63" s="621"/>
      <c r="AQ63" s="621"/>
      <c r="AR63" s="621"/>
      <c r="AS63" s="621"/>
      <c r="AT63" s="588" t="s">
        <v>330</v>
      </c>
      <c r="AU63" s="588"/>
      <c r="AV63" s="588"/>
      <c r="AW63" s="588"/>
      <c r="AX63" s="588"/>
      <c r="AY63" s="588"/>
    </row>
  </sheetData>
  <autoFilter ref="A12:AZ63" xr:uid="{00000000-0001-0000-0A00-000000000000}"/>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3"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zoomScale="70" zoomScaleNormal="70" workbookViewId="0">
      <selection activeCell="A5" sqref="A5:AE5"/>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6.425781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39" t="s">
        <v>0</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c r="BA1" s="639"/>
      <c r="BB1" s="639"/>
      <c r="BC1" s="639"/>
      <c r="BD1" s="639"/>
      <c r="BE1" s="639"/>
      <c r="BF1" s="639"/>
      <c r="BG1" s="639"/>
      <c r="BH1" s="639"/>
      <c r="BI1" s="640" t="s">
        <v>85</v>
      </c>
      <c r="BJ1" s="640"/>
      <c r="BK1" s="640"/>
    </row>
    <row r="2" spans="1:63" ht="15.95" customHeight="1" x14ac:dyDescent="0.25">
      <c r="A2" s="639" t="s">
        <v>2</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c r="AW2" s="639"/>
      <c r="AX2" s="639"/>
      <c r="AY2" s="639"/>
      <c r="AZ2" s="639"/>
      <c r="BA2" s="639"/>
      <c r="BB2" s="639"/>
      <c r="BC2" s="639"/>
      <c r="BD2" s="639"/>
      <c r="BE2" s="639"/>
      <c r="BF2" s="639"/>
      <c r="BG2" s="639"/>
      <c r="BH2" s="639"/>
      <c r="BI2" s="640" t="s">
        <v>3</v>
      </c>
      <c r="BJ2" s="640"/>
      <c r="BK2" s="640"/>
    </row>
    <row r="3" spans="1:63" ht="26.1" customHeight="1" x14ac:dyDescent="0.25">
      <c r="A3" s="639" t="s">
        <v>331</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40" t="s">
        <v>5</v>
      </c>
      <c r="BJ3" s="640"/>
      <c r="BK3" s="640"/>
    </row>
    <row r="4" spans="1:63" ht="15.95" customHeight="1" x14ac:dyDescent="0.25">
      <c r="A4" s="639" t="s">
        <v>332</v>
      </c>
      <c r="B4" s="639"/>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639"/>
      <c r="AU4" s="639"/>
      <c r="AV4" s="639"/>
      <c r="AW4" s="639"/>
      <c r="AX4" s="639"/>
      <c r="AY4" s="639"/>
      <c r="AZ4" s="639"/>
      <c r="BA4" s="639"/>
      <c r="BB4" s="639"/>
      <c r="BC4" s="639"/>
      <c r="BD4" s="639"/>
      <c r="BE4" s="639"/>
      <c r="BF4" s="639"/>
      <c r="BG4" s="639"/>
      <c r="BH4" s="639"/>
      <c r="BI4" s="636" t="s">
        <v>333</v>
      </c>
      <c r="BJ4" s="637"/>
      <c r="BK4" s="638"/>
    </row>
    <row r="5" spans="1:63" ht="26.1" customHeight="1" x14ac:dyDescent="0.25">
      <c r="A5" s="630" t="s">
        <v>334</v>
      </c>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G5" s="630" t="s">
        <v>335</v>
      </c>
      <c r="AH5" s="630"/>
      <c r="AI5" s="630"/>
      <c r="AJ5" s="630"/>
      <c r="AK5" s="630"/>
      <c r="AL5" s="630"/>
      <c r="AM5" s="630"/>
      <c r="AN5" s="630"/>
      <c r="AO5" s="630"/>
      <c r="AP5" s="630"/>
      <c r="AQ5" s="630"/>
      <c r="AR5" s="630"/>
      <c r="AS5" s="630"/>
      <c r="AT5" s="630"/>
      <c r="AU5" s="630"/>
      <c r="AV5" s="630"/>
      <c r="AW5" s="630"/>
      <c r="AX5" s="630"/>
      <c r="AY5" s="630"/>
      <c r="AZ5" s="630"/>
      <c r="BA5" s="630"/>
      <c r="BB5" s="630"/>
      <c r="BC5" s="630"/>
      <c r="BD5" s="630"/>
      <c r="BE5" s="630"/>
      <c r="BF5" s="630"/>
      <c r="BG5" s="630"/>
      <c r="BH5" s="630"/>
      <c r="BI5" s="631"/>
      <c r="BJ5" s="631"/>
      <c r="BK5" s="631"/>
    </row>
    <row r="6" spans="1:63" ht="31.5" customHeight="1" x14ac:dyDescent="0.25">
      <c r="A6" s="154" t="s">
        <v>336</v>
      </c>
      <c r="B6" s="632"/>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632"/>
      <c r="AW6" s="632"/>
      <c r="AX6" s="632"/>
      <c r="AY6" s="632"/>
      <c r="AZ6" s="632"/>
      <c r="BA6" s="632"/>
      <c r="BB6" s="632"/>
      <c r="BC6" s="632"/>
      <c r="BD6" s="632"/>
      <c r="BE6" s="632"/>
      <c r="BF6" s="632"/>
      <c r="BG6" s="632"/>
      <c r="BH6" s="632"/>
      <c r="BI6" s="632"/>
      <c r="BJ6" s="632"/>
      <c r="BK6" s="632"/>
    </row>
    <row r="7" spans="1:63" ht="31.5" customHeight="1" x14ac:dyDescent="0.25">
      <c r="A7" s="155" t="s">
        <v>337</v>
      </c>
      <c r="B7" s="633" t="s">
        <v>272</v>
      </c>
      <c r="C7" s="634"/>
      <c r="D7" s="634"/>
      <c r="E7" s="634"/>
      <c r="F7" s="634"/>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4"/>
      <c r="BF7" s="634"/>
      <c r="BG7" s="634"/>
      <c r="BH7" s="634"/>
      <c r="BI7" s="634"/>
      <c r="BJ7" s="634"/>
      <c r="BK7" s="635"/>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28" t="s">
        <v>338</v>
      </c>
      <c r="B9" s="192" t="s">
        <v>30</v>
      </c>
      <c r="C9" s="192" t="s">
        <v>31</v>
      </c>
      <c r="D9" s="625" t="s">
        <v>32</v>
      </c>
      <c r="E9" s="626"/>
      <c r="F9" s="192" t="s">
        <v>33</v>
      </c>
      <c r="G9" s="192" t="s">
        <v>8</v>
      </c>
      <c r="H9" s="625" t="s">
        <v>34</v>
      </c>
      <c r="I9" s="626"/>
      <c r="J9" s="192" t="s">
        <v>35</v>
      </c>
      <c r="K9" s="192" t="s">
        <v>36</v>
      </c>
      <c r="L9" s="625" t="s">
        <v>37</v>
      </c>
      <c r="M9" s="626"/>
      <c r="N9" s="192" t="s">
        <v>38</v>
      </c>
      <c r="O9" s="192" t="s">
        <v>39</v>
      </c>
      <c r="P9" s="625" t="s">
        <v>40</v>
      </c>
      <c r="Q9" s="626"/>
      <c r="R9" s="625" t="s">
        <v>339</v>
      </c>
      <c r="S9" s="626"/>
      <c r="T9" s="625" t="s">
        <v>340</v>
      </c>
      <c r="U9" s="627"/>
      <c r="V9" s="627"/>
      <c r="W9" s="627"/>
      <c r="X9" s="627"/>
      <c r="Y9" s="626"/>
      <c r="Z9" s="625" t="s">
        <v>341</v>
      </c>
      <c r="AA9" s="627"/>
      <c r="AB9" s="627"/>
      <c r="AC9" s="627"/>
      <c r="AD9" s="627"/>
      <c r="AE9" s="626"/>
      <c r="AG9" s="628" t="s">
        <v>338</v>
      </c>
      <c r="AH9" s="192" t="s">
        <v>30</v>
      </c>
      <c r="AI9" s="192" t="s">
        <v>31</v>
      </c>
      <c r="AJ9" s="625" t="s">
        <v>32</v>
      </c>
      <c r="AK9" s="626"/>
      <c r="AL9" s="192" t="s">
        <v>33</v>
      </c>
      <c r="AM9" s="192" t="s">
        <v>8</v>
      </c>
      <c r="AN9" s="625" t="s">
        <v>34</v>
      </c>
      <c r="AO9" s="626"/>
      <c r="AP9" s="192" t="s">
        <v>35</v>
      </c>
      <c r="AQ9" s="192" t="s">
        <v>36</v>
      </c>
      <c r="AR9" s="625" t="s">
        <v>37</v>
      </c>
      <c r="AS9" s="626"/>
      <c r="AT9" s="192" t="s">
        <v>38</v>
      </c>
      <c r="AU9" s="192" t="s">
        <v>39</v>
      </c>
      <c r="AV9" s="625" t="s">
        <v>40</v>
      </c>
      <c r="AW9" s="626"/>
      <c r="AX9" s="625" t="s">
        <v>339</v>
      </c>
      <c r="AY9" s="626"/>
      <c r="AZ9" s="625" t="s">
        <v>340</v>
      </c>
      <c r="BA9" s="627"/>
      <c r="BB9" s="627"/>
      <c r="BC9" s="627"/>
      <c r="BD9" s="627"/>
      <c r="BE9" s="626"/>
      <c r="BF9" s="625" t="s">
        <v>341</v>
      </c>
      <c r="BG9" s="627"/>
      <c r="BH9" s="627"/>
      <c r="BI9" s="627"/>
      <c r="BJ9" s="627"/>
      <c r="BK9" s="626"/>
    </row>
    <row r="10" spans="1:63" ht="36" customHeight="1" x14ac:dyDescent="0.25">
      <c r="A10" s="629"/>
      <c r="B10" s="119" t="s">
        <v>342</v>
      </c>
      <c r="C10" s="119" t="s">
        <v>342</v>
      </c>
      <c r="D10" s="119" t="s">
        <v>342</v>
      </c>
      <c r="E10" s="119" t="s">
        <v>343</v>
      </c>
      <c r="F10" s="119" t="s">
        <v>342</v>
      </c>
      <c r="G10" s="119" t="s">
        <v>342</v>
      </c>
      <c r="H10" s="119" t="s">
        <v>342</v>
      </c>
      <c r="I10" s="119" t="s">
        <v>343</v>
      </c>
      <c r="J10" s="119" t="s">
        <v>342</v>
      </c>
      <c r="K10" s="119" t="s">
        <v>342</v>
      </c>
      <c r="L10" s="119" t="s">
        <v>342</v>
      </c>
      <c r="M10" s="119" t="s">
        <v>343</v>
      </c>
      <c r="N10" s="119" t="s">
        <v>342</v>
      </c>
      <c r="O10" s="119" t="s">
        <v>342</v>
      </c>
      <c r="P10" s="119" t="s">
        <v>342</v>
      </c>
      <c r="Q10" s="119" t="s">
        <v>343</v>
      </c>
      <c r="R10" s="119" t="s">
        <v>342</v>
      </c>
      <c r="S10" s="119" t="s">
        <v>343</v>
      </c>
      <c r="T10" s="187" t="s">
        <v>344</v>
      </c>
      <c r="U10" s="187" t="s">
        <v>345</v>
      </c>
      <c r="V10" s="187" t="s">
        <v>346</v>
      </c>
      <c r="W10" s="187" t="s">
        <v>347</v>
      </c>
      <c r="X10" s="188" t="s">
        <v>348</v>
      </c>
      <c r="Y10" s="187" t="s">
        <v>349</v>
      </c>
      <c r="Z10" s="119" t="s">
        <v>350</v>
      </c>
      <c r="AA10" s="148" t="s">
        <v>351</v>
      </c>
      <c r="AB10" s="119" t="s">
        <v>352</v>
      </c>
      <c r="AC10" s="119" t="s">
        <v>353</v>
      </c>
      <c r="AD10" s="119" t="s">
        <v>354</v>
      </c>
      <c r="AE10" s="119" t="s">
        <v>355</v>
      </c>
      <c r="AG10" s="629"/>
      <c r="AH10" s="119" t="s">
        <v>342</v>
      </c>
      <c r="AI10" s="119" t="s">
        <v>342</v>
      </c>
      <c r="AJ10" s="119" t="s">
        <v>342</v>
      </c>
      <c r="AK10" s="119" t="s">
        <v>343</v>
      </c>
      <c r="AL10" s="119" t="s">
        <v>342</v>
      </c>
      <c r="AM10" s="119" t="s">
        <v>342</v>
      </c>
      <c r="AN10" s="119" t="s">
        <v>342</v>
      </c>
      <c r="AO10" s="119" t="s">
        <v>343</v>
      </c>
      <c r="AP10" s="119" t="s">
        <v>342</v>
      </c>
      <c r="AQ10" s="119" t="s">
        <v>342</v>
      </c>
      <c r="AR10" s="119" t="s">
        <v>342</v>
      </c>
      <c r="AS10" s="119" t="s">
        <v>343</v>
      </c>
      <c r="AT10" s="119" t="s">
        <v>342</v>
      </c>
      <c r="AU10" s="119" t="s">
        <v>342</v>
      </c>
      <c r="AV10" s="119" t="s">
        <v>342</v>
      </c>
      <c r="AW10" s="119" t="s">
        <v>343</v>
      </c>
      <c r="AX10" s="119" t="s">
        <v>342</v>
      </c>
      <c r="AY10" s="119" t="s">
        <v>343</v>
      </c>
      <c r="AZ10" s="187" t="s">
        <v>344</v>
      </c>
      <c r="BA10" s="187" t="s">
        <v>345</v>
      </c>
      <c r="BB10" s="187" t="s">
        <v>346</v>
      </c>
      <c r="BC10" s="187" t="s">
        <v>347</v>
      </c>
      <c r="BD10" s="188" t="s">
        <v>348</v>
      </c>
      <c r="BE10" s="187" t="s">
        <v>349</v>
      </c>
      <c r="BF10" s="185" t="s">
        <v>350</v>
      </c>
      <c r="BG10" s="186" t="s">
        <v>351</v>
      </c>
      <c r="BH10" s="185" t="s">
        <v>352</v>
      </c>
      <c r="BI10" s="185" t="s">
        <v>353</v>
      </c>
      <c r="BJ10" s="185" t="s">
        <v>354</v>
      </c>
      <c r="BK10" s="185" t="s">
        <v>355</v>
      </c>
    </row>
    <row r="11" spans="1:63" x14ac:dyDescent="0.25">
      <c r="A11" s="149" t="s">
        <v>356</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10">
        <f>+E11+I11+M11+Q11</f>
        <v>0</v>
      </c>
      <c r="T11" s="189"/>
      <c r="U11" s="189"/>
      <c r="V11" s="189"/>
      <c r="W11" s="189"/>
      <c r="X11" s="189"/>
      <c r="Y11" s="151"/>
      <c r="Z11" s="151"/>
      <c r="AA11" s="151"/>
      <c r="AB11" s="151"/>
      <c r="AC11" s="151"/>
      <c r="AD11" s="151"/>
      <c r="AE11" s="152"/>
      <c r="AG11" s="149" t="s">
        <v>356</v>
      </c>
      <c r="AH11" s="149">
        <v>0</v>
      </c>
      <c r="AI11" s="149">
        <v>0</v>
      </c>
      <c r="AJ11" s="149">
        <v>0</v>
      </c>
      <c r="AK11" s="209">
        <v>0</v>
      </c>
      <c r="AL11" s="149">
        <v>0</v>
      </c>
      <c r="AM11" s="149">
        <v>0</v>
      </c>
      <c r="AN11" s="149"/>
      <c r="AO11" s="197"/>
      <c r="AP11" s="149"/>
      <c r="AQ11" s="149"/>
      <c r="AR11" s="149"/>
      <c r="AS11" s="197"/>
      <c r="AT11" s="149"/>
      <c r="AU11" s="149"/>
      <c r="AV11" s="149"/>
      <c r="AW11" s="197"/>
      <c r="AX11" s="190">
        <v>0</v>
      </c>
      <c r="AY11" s="210">
        <f>+AK11+AO11+AS11+AW11</f>
        <v>0</v>
      </c>
      <c r="AZ11" s="151"/>
      <c r="BA11" s="151"/>
      <c r="BB11" s="151"/>
      <c r="BC11" s="151"/>
      <c r="BD11" s="151"/>
      <c r="BE11" s="151"/>
      <c r="BF11" s="151"/>
      <c r="BG11" s="151"/>
      <c r="BH11" s="151"/>
      <c r="BI11" s="151"/>
      <c r="BJ11" s="151"/>
      <c r="BK11" s="152"/>
    </row>
    <row r="12" spans="1:63" x14ac:dyDescent="0.25">
      <c r="A12" s="149" t="s">
        <v>357</v>
      </c>
      <c r="B12" s="149">
        <v>0</v>
      </c>
      <c r="C12" s="208">
        <v>1</v>
      </c>
      <c r="D12" s="208">
        <v>1</v>
      </c>
      <c r="E12" s="209">
        <v>66432150</v>
      </c>
      <c r="F12" s="208">
        <v>1</v>
      </c>
      <c r="G12" s="208">
        <v>1</v>
      </c>
      <c r="H12" s="208">
        <v>1</v>
      </c>
      <c r="I12" s="197"/>
      <c r="J12" s="208">
        <v>1</v>
      </c>
      <c r="K12" s="208">
        <v>1</v>
      </c>
      <c r="L12" s="208">
        <v>1</v>
      </c>
      <c r="M12" s="197"/>
      <c r="N12" s="208">
        <v>1</v>
      </c>
      <c r="O12" s="208">
        <v>1</v>
      </c>
      <c r="P12" s="208">
        <v>1</v>
      </c>
      <c r="Q12" s="197"/>
      <c r="R12" s="190">
        <v>1</v>
      </c>
      <c r="S12" s="210">
        <f t="shared" ref="S12:S31" si="0">+E12+I12+M12+Q12</f>
        <v>66432150</v>
      </c>
      <c r="T12" s="189"/>
      <c r="U12" s="189"/>
      <c r="V12" s="189"/>
      <c r="W12" s="189"/>
      <c r="X12" s="189"/>
      <c r="Y12" s="151"/>
      <c r="Z12" s="151"/>
      <c r="AA12" s="151"/>
      <c r="AB12" s="151"/>
      <c r="AC12" s="151"/>
      <c r="AD12" s="151"/>
      <c r="AE12" s="151"/>
      <c r="AG12" s="149" t="s">
        <v>357</v>
      </c>
      <c r="AH12" s="149">
        <v>0</v>
      </c>
      <c r="AI12" s="149">
        <v>1</v>
      </c>
      <c r="AJ12" s="149">
        <v>1</v>
      </c>
      <c r="AK12" s="209">
        <v>67650360</v>
      </c>
      <c r="AL12" s="149">
        <v>1</v>
      </c>
      <c r="AM12" s="149">
        <v>1</v>
      </c>
      <c r="AN12" s="149"/>
      <c r="AO12" s="209">
        <v>-1421245</v>
      </c>
      <c r="AP12" s="149"/>
      <c r="AQ12" s="149"/>
      <c r="AR12" s="149"/>
      <c r="AS12" s="197"/>
      <c r="AT12" s="149"/>
      <c r="AU12" s="149"/>
      <c r="AV12" s="149"/>
      <c r="AW12" s="197"/>
      <c r="AX12" s="190">
        <v>1</v>
      </c>
      <c r="AY12" s="210">
        <f t="shared" ref="AY12:AY31" si="1">+AK12+AO12+AS12+AW12</f>
        <v>66229115</v>
      </c>
      <c r="AZ12" s="151"/>
      <c r="BA12" s="151"/>
      <c r="BB12" s="151"/>
      <c r="BC12" s="151"/>
      <c r="BD12" s="151"/>
      <c r="BE12" s="151"/>
      <c r="BF12" s="151"/>
      <c r="BG12" s="151"/>
      <c r="BH12" s="151"/>
      <c r="BI12" s="151"/>
      <c r="BJ12" s="151"/>
      <c r="BK12" s="151"/>
    </row>
    <row r="13" spans="1:63" x14ac:dyDescent="0.25">
      <c r="A13" s="149" t="s">
        <v>358</v>
      </c>
      <c r="B13" s="149">
        <v>0</v>
      </c>
      <c r="C13" s="208">
        <v>1</v>
      </c>
      <c r="D13" s="208">
        <v>1</v>
      </c>
      <c r="E13" s="209">
        <v>66432150</v>
      </c>
      <c r="F13" s="208">
        <v>1</v>
      </c>
      <c r="G13" s="208">
        <v>1</v>
      </c>
      <c r="H13" s="208">
        <v>1</v>
      </c>
      <c r="I13" s="197"/>
      <c r="J13" s="208">
        <v>1</v>
      </c>
      <c r="K13" s="208">
        <v>1</v>
      </c>
      <c r="L13" s="208">
        <v>1</v>
      </c>
      <c r="M13" s="197"/>
      <c r="N13" s="208">
        <v>1</v>
      </c>
      <c r="O13" s="208">
        <v>1</v>
      </c>
      <c r="P13" s="208">
        <v>1</v>
      </c>
      <c r="Q13" s="197"/>
      <c r="R13" s="190">
        <v>1</v>
      </c>
      <c r="S13" s="210">
        <f t="shared" si="0"/>
        <v>66432150</v>
      </c>
      <c r="T13" s="189"/>
      <c r="U13" s="189"/>
      <c r="V13" s="189"/>
      <c r="W13" s="189"/>
      <c r="X13" s="189"/>
      <c r="Y13" s="151"/>
      <c r="Z13" s="151"/>
      <c r="AA13" s="151"/>
      <c r="AB13" s="151"/>
      <c r="AC13" s="151"/>
      <c r="AD13" s="151"/>
      <c r="AE13" s="151"/>
      <c r="AG13" s="149" t="s">
        <v>358</v>
      </c>
      <c r="AH13" s="149">
        <v>0</v>
      </c>
      <c r="AI13" s="149">
        <v>1</v>
      </c>
      <c r="AJ13" s="149">
        <v>1</v>
      </c>
      <c r="AK13" s="209">
        <v>67650360</v>
      </c>
      <c r="AL13" s="149">
        <v>1</v>
      </c>
      <c r="AM13" s="149">
        <v>1</v>
      </c>
      <c r="AN13" s="149"/>
      <c r="AO13" s="209">
        <v>-1421245</v>
      </c>
      <c r="AP13" s="149"/>
      <c r="AQ13" s="149"/>
      <c r="AR13" s="149"/>
      <c r="AS13" s="197"/>
      <c r="AT13" s="149"/>
      <c r="AU13" s="149"/>
      <c r="AV13" s="149"/>
      <c r="AW13" s="197"/>
      <c r="AX13" s="190">
        <v>1</v>
      </c>
      <c r="AY13" s="210">
        <f t="shared" si="1"/>
        <v>66229115</v>
      </c>
      <c r="AZ13" s="151"/>
      <c r="BA13" s="151"/>
      <c r="BB13" s="151"/>
      <c r="BC13" s="151"/>
      <c r="BD13" s="151"/>
      <c r="BE13" s="151"/>
      <c r="BF13" s="151"/>
      <c r="BG13" s="151"/>
      <c r="BH13" s="151"/>
      <c r="BI13" s="151"/>
      <c r="BJ13" s="151"/>
      <c r="BK13" s="151"/>
    </row>
    <row r="14" spans="1:63" x14ac:dyDescent="0.25">
      <c r="A14" s="149" t="s">
        <v>359</v>
      </c>
      <c r="B14" s="149">
        <v>0</v>
      </c>
      <c r="C14" s="208">
        <v>1</v>
      </c>
      <c r="D14" s="208">
        <v>1</v>
      </c>
      <c r="E14" s="209">
        <v>66432150</v>
      </c>
      <c r="F14" s="208">
        <v>1</v>
      </c>
      <c r="G14" s="208">
        <v>1</v>
      </c>
      <c r="H14" s="208">
        <v>1</v>
      </c>
      <c r="I14" s="197"/>
      <c r="J14" s="208">
        <v>1</v>
      </c>
      <c r="K14" s="208">
        <v>1</v>
      </c>
      <c r="L14" s="208">
        <v>1</v>
      </c>
      <c r="M14" s="197"/>
      <c r="N14" s="208">
        <v>1</v>
      </c>
      <c r="O14" s="208">
        <v>1</v>
      </c>
      <c r="P14" s="208">
        <v>1</v>
      </c>
      <c r="Q14" s="197"/>
      <c r="R14" s="190">
        <v>1</v>
      </c>
      <c r="S14" s="210">
        <f t="shared" si="0"/>
        <v>66432150</v>
      </c>
      <c r="T14" s="189"/>
      <c r="U14" s="189"/>
      <c r="V14" s="189"/>
      <c r="W14" s="189"/>
      <c r="X14" s="189"/>
      <c r="Y14" s="151"/>
      <c r="Z14" s="151"/>
      <c r="AA14" s="151"/>
      <c r="AB14" s="151"/>
      <c r="AC14" s="151"/>
      <c r="AD14" s="151"/>
      <c r="AE14" s="151"/>
      <c r="AG14" s="149" t="s">
        <v>359</v>
      </c>
      <c r="AH14" s="149">
        <v>0</v>
      </c>
      <c r="AI14" s="149">
        <v>1</v>
      </c>
      <c r="AJ14" s="149">
        <v>1</v>
      </c>
      <c r="AK14" s="209">
        <v>67650360</v>
      </c>
      <c r="AL14" s="149">
        <v>1</v>
      </c>
      <c r="AM14" s="149">
        <v>1</v>
      </c>
      <c r="AN14" s="149"/>
      <c r="AO14" s="209">
        <v>-1421245</v>
      </c>
      <c r="AP14" s="149"/>
      <c r="AQ14" s="149"/>
      <c r="AR14" s="149"/>
      <c r="AS14" s="197"/>
      <c r="AT14" s="149"/>
      <c r="AU14" s="149"/>
      <c r="AV14" s="149"/>
      <c r="AW14" s="197"/>
      <c r="AX14" s="190">
        <v>1</v>
      </c>
      <c r="AY14" s="210">
        <f t="shared" si="1"/>
        <v>66229115</v>
      </c>
      <c r="AZ14" s="151"/>
      <c r="BA14" s="151"/>
      <c r="BB14" s="151"/>
      <c r="BC14" s="151"/>
      <c r="BD14" s="151"/>
      <c r="BE14" s="151"/>
      <c r="BF14" s="151"/>
      <c r="BG14" s="151"/>
      <c r="BH14" s="151"/>
      <c r="BI14" s="151"/>
      <c r="BJ14" s="151"/>
      <c r="BK14" s="151"/>
    </row>
    <row r="15" spans="1:63" x14ac:dyDescent="0.25">
      <c r="A15" s="149" t="s">
        <v>360</v>
      </c>
      <c r="B15" s="149">
        <v>0</v>
      </c>
      <c r="C15" s="208">
        <v>1</v>
      </c>
      <c r="D15" s="208">
        <v>1</v>
      </c>
      <c r="E15" s="209">
        <v>66432150</v>
      </c>
      <c r="F15" s="208">
        <v>1</v>
      </c>
      <c r="G15" s="208">
        <v>1</v>
      </c>
      <c r="H15" s="208">
        <v>1</v>
      </c>
      <c r="I15" s="197"/>
      <c r="J15" s="208">
        <v>1</v>
      </c>
      <c r="K15" s="208">
        <v>1</v>
      </c>
      <c r="L15" s="208">
        <v>1</v>
      </c>
      <c r="M15" s="197"/>
      <c r="N15" s="208">
        <v>1</v>
      </c>
      <c r="O15" s="208">
        <v>1</v>
      </c>
      <c r="P15" s="208">
        <v>1</v>
      </c>
      <c r="Q15" s="197"/>
      <c r="R15" s="190">
        <v>1</v>
      </c>
      <c r="S15" s="210">
        <f t="shared" si="0"/>
        <v>66432150</v>
      </c>
      <c r="T15" s="189"/>
      <c r="U15" s="189"/>
      <c r="V15" s="189"/>
      <c r="W15" s="189"/>
      <c r="X15" s="189"/>
      <c r="Y15" s="151"/>
      <c r="Z15" s="151"/>
      <c r="AA15" s="151"/>
      <c r="AB15" s="151"/>
      <c r="AC15" s="151"/>
      <c r="AD15" s="151"/>
      <c r="AE15" s="151"/>
      <c r="AG15" s="149" t="s">
        <v>360</v>
      </c>
      <c r="AH15" s="149">
        <v>0</v>
      </c>
      <c r="AI15" s="149">
        <v>1</v>
      </c>
      <c r="AJ15" s="149">
        <v>1</v>
      </c>
      <c r="AK15" s="209">
        <v>67650360</v>
      </c>
      <c r="AL15" s="149">
        <v>1</v>
      </c>
      <c r="AM15" s="149">
        <v>1</v>
      </c>
      <c r="AN15" s="149"/>
      <c r="AO15" s="209">
        <v>-1421245</v>
      </c>
      <c r="AP15" s="149"/>
      <c r="AQ15" s="149"/>
      <c r="AR15" s="149"/>
      <c r="AS15" s="197"/>
      <c r="AT15" s="149"/>
      <c r="AU15" s="149"/>
      <c r="AV15" s="149"/>
      <c r="AW15" s="197"/>
      <c r="AX15" s="190">
        <v>1</v>
      </c>
      <c r="AY15" s="210">
        <f t="shared" si="1"/>
        <v>66229115</v>
      </c>
      <c r="AZ15" s="151"/>
      <c r="BA15" s="151"/>
      <c r="BB15" s="151"/>
      <c r="BC15" s="151"/>
      <c r="BD15" s="151"/>
      <c r="BE15" s="151"/>
      <c r="BF15" s="151"/>
      <c r="BG15" s="151"/>
      <c r="BH15" s="151"/>
      <c r="BI15" s="151"/>
      <c r="BJ15" s="151"/>
      <c r="BK15" s="151"/>
    </row>
    <row r="16" spans="1:63" x14ac:dyDescent="0.25">
      <c r="A16" s="149" t="s">
        <v>361</v>
      </c>
      <c r="B16" s="149">
        <v>0</v>
      </c>
      <c r="C16" s="208">
        <v>1</v>
      </c>
      <c r="D16" s="208">
        <v>1</v>
      </c>
      <c r="E16" s="209">
        <v>66432150</v>
      </c>
      <c r="F16" s="208">
        <v>1</v>
      </c>
      <c r="G16" s="208">
        <v>1</v>
      </c>
      <c r="H16" s="208">
        <v>1</v>
      </c>
      <c r="I16" s="197"/>
      <c r="J16" s="208">
        <v>1</v>
      </c>
      <c r="K16" s="208">
        <v>1</v>
      </c>
      <c r="L16" s="208">
        <v>1</v>
      </c>
      <c r="M16" s="197"/>
      <c r="N16" s="208">
        <v>1</v>
      </c>
      <c r="O16" s="208">
        <v>1</v>
      </c>
      <c r="P16" s="208">
        <v>1</v>
      </c>
      <c r="Q16" s="197"/>
      <c r="R16" s="190">
        <v>1</v>
      </c>
      <c r="S16" s="210">
        <f t="shared" si="0"/>
        <v>66432150</v>
      </c>
      <c r="T16" s="189"/>
      <c r="U16" s="189"/>
      <c r="V16" s="189"/>
      <c r="W16" s="189"/>
      <c r="X16" s="189"/>
      <c r="Y16" s="151"/>
      <c r="Z16" s="151"/>
      <c r="AA16" s="151"/>
      <c r="AB16" s="151"/>
      <c r="AC16" s="151"/>
      <c r="AD16" s="151"/>
      <c r="AE16" s="151"/>
      <c r="AG16" s="149" t="s">
        <v>361</v>
      </c>
      <c r="AH16" s="149">
        <v>0</v>
      </c>
      <c r="AI16" s="149">
        <v>1</v>
      </c>
      <c r="AJ16" s="149">
        <v>1</v>
      </c>
      <c r="AK16" s="209">
        <v>67650360</v>
      </c>
      <c r="AL16" s="149">
        <v>1</v>
      </c>
      <c r="AM16" s="149">
        <v>1</v>
      </c>
      <c r="AN16" s="149"/>
      <c r="AO16" s="209">
        <v>-1421245</v>
      </c>
      <c r="AP16" s="149"/>
      <c r="AQ16" s="149"/>
      <c r="AR16" s="149"/>
      <c r="AS16" s="197"/>
      <c r="AT16" s="149"/>
      <c r="AU16" s="149"/>
      <c r="AV16" s="149"/>
      <c r="AW16" s="197"/>
      <c r="AX16" s="190">
        <v>1</v>
      </c>
      <c r="AY16" s="210">
        <f t="shared" si="1"/>
        <v>66229115</v>
      </c>
      <c r="AZ16" s="151"/>
      <c r="BA16" s="151"/>
      <c r="BB16" s="151"/>
      <c r="BC16" s="151"/>
      <c r="BD16" s="151"/>
      <c r="BE16" s="151"/>
      <c r="BF16" s="151"/>
      <c r="BG16" s="151"/>
      <c r="BH16" s="151"/>
      <c r="BI16" s="151"/>
      <c r="BJ16" s="151"/>
      <c r="BK16" s="151"/>
    </row>
    <row r="17" spans="1:63" x14ac:dyDescent="0.25">
      <c r="A17" s="149" t="s">
        <v>362</v>
      </c>
      <c r="B17" s="149">
        <v>0</v>
      </c>
      <c r="C17" s="208">
        <v>1</v>
      </c>
      <c r="D17" s="208">
        <v>1</v>
      </c>
      <c r="E17" s="209">
        <v>66432150</v>
      </c>
      <c r="F17" s="208">
        <v>1</v>
      </c>
      <c r="G17" s="208">
        <v>1</v>
      </c>
      <c r="H17" s="208">
        <v>1</v>
      </c>
      <c r="I17" s="197"/>
      <c r="J17" s="208">
        <v>1</v>
      </c>
      <c r="K17" s="208">
        <v>1</v>
      </c>
      <c r="L17" s="208">
        <v>1</v>
      </c>
      <c r="M17" s="197"/>
      <c r="N17" s="208">
        <v>1</v>
      </c>
      <c r="O17" s="208">
        <v>1</v>
      </c>
      <c r="P17" s="208">
        <v>1</v>
      </c>
      <c r="Q17" s="197"/>
      <c r="R17" s="190">
        <v>1</v>
      </c>
      <c r="S17" s="210">
        <f t="shared" si="0"/>
        <v>66432150</v>
      </c>
      <c r="T17" s="189"/>
      <c r="U17" s="189"/>
      <c r="V17" s="189"/>
      <c r="W17" s="189"/>
      <c r="X17" s="189"/>
      <c r="Y17" s="151"/>
      <c r="Z17" s="151"/>
      <c r="AA17" s="151"/>
      <c r="AB17" s="151"/>
      <c r="AC17" s="151"/>
      <c r="AD17" s="151"/>
      <c r="AE17" s="151"/>
      <c r="AG17" s="149" t="s">
        <v>362</v>
      </c>
      <c r="AH17" s="149">
        <v>0</v>
      </c>
      <c r="AI17" s="149">
        <v>1</v>
      </c>
      <c r="AJ17" s="149">
        <v>1</v>
      </c>
      <c r="AK17" s="209">
        <v>67650360</v>
      </c>
      <c r="AL17" s="149">
        <v>1</v>
      </c>
      <c r="AM17" s="149">
        <v>1</v>
      </c>
      <c r="AN17" s="149"/>
      <c r="AO17" s="209">
        <v>-1421245</v>
      </c>
      <c r="AP17" s="149"/>
      <c r="AQ17" s="149"/>
      <c r="AR17" s="149"/>
      <c r="AS17" s="197"/>
      <c r="AT17" s="149"/>
      <c r="AU17" s="149"/>
      <c r="AV17" s="149"/>
      <c r="AW17" s="197"/>
      <c r="AX17" s="190">
        <v>1</v>
      </c>
      <c r="AY17" s="210">
        <f t="shared" si="1"/>
        <v>66229115</v>
      </c>
      <c r="AZ17" s="151"/>
      <c r="BA17" s="151"/>
      <c r="BB17" s="151"/>
      <c r="BC17" s="151"/>
      <c r="BD17" s="151"/>
      <c r="BE17" s="151"/>
      <c r="BF17" s="151"/>
      <c r="BG17" s="151"/>
      <c r="BH17" s="151"/>
      <c r="BI17" s="151"/>
      <c r="BJ17" s="151"/>
      <c r="BK17" s="151"/>
    </row>
    <row r="18" spans="1:63" x14ac:dyDescent="0.25">
      <c r="A18" s="149" t="s">
        <v>363</v>
      </c>
      <c r="B18" s="149">
        <v>0</v>
      </c>
      <c r="C18" s="208">
        <v>1</v>
      </c>
      <c r="D18" s="208">
        <v>1</v>
      </c>
      <c r="E18" s="209">
        <v>66432150</v>
      </c>
      <c r="F18" s="208">
        <v>1</v>
      </c>
      <c r="G18" s="208">
        <v>1</v>
      </c>
      <c r="H18" s="208">
        <v>1</v>
      </c>
      <c r="I18" s="197"/>
      <c r="J18" s="208">
        <v>1</v>
      </c>
      <c r="K18" s="208">
        <v>1</v>
      </c>
      <c r="L18" s="208">
        <v>1</v>
      </c>
      <c r="M18" s="197"/>
      <c r="N18" s="208">
        <v>1</v>
      </c>
      <c r="O18" s="208">
        <v>1</v>
      </c>
      <c r="P18" s="208">
        <v>1</v>
      </c>
      <c r="Q18" s="197"/>
      <c r="R18" s="190">
        <v>1</v>
      </c>
      <c r="S18" s="210">
        <f t="shared" si="0"/>
        <v>66432150</v>
      </c>
      <c r="T18" s="189"/>
      <c r="U18" s="189"/>
      <c r="V18" s="189"/>
      <c r="W18" s="189"/>
      <c r="X18" s="189"/>
      <c r="Y18" s="151"/>
      <c r="Z18" s="151"/>
      <c r="AA18" s="151"/>
      <c r="AB18" s="151"/>
      <c r="AC18" s="151"/>
      <c r="AD18" s="151"/>
      <c r="AE18" s="151"/>
      <c r="AG18" s="149" t="s">
        <v>363</v>
      </c>
      <c r="AH18" s="149">
        <v>0</v>
      </c>
      <c r="AI18" s="149">
        <v>1</v>
      </c>
      <c r="AJ18" s="149">
        <v>1</v>
      </c>
      <c r="AK18" s="209">
        <v>67650360</v>
      </c>
      <c r="AL18" s="149">
        <v>1</v>
      </c>
      <c r="AM18" s="149">
        <v>1</v>
      </c>
      <c r="AN18" s="149"/>
      <c r="AO18" s="209">
        <v>-1421245</v>
      </c>
      <c r="AP18" s="149"/>
      <c r="AQ18" s="149"/>
      <c r="AR18" s="149"/>
      <c r="AS18" s="197"/>
      <c r="AT18" s="149"/>
      <c r="AU18" s="149"/>
      <c r="AV18" s="149"/>
      <c r="AW18" s="197"/>
      <c r="AX18" s="190">
        <v>1</v>
      </c>
      <c r="AY18" s="210">
        <f t="shared" si="1"/>
        <v>66229115</v>
      </c>
      <c r="AZ18" s="151"/>
      <c r="BA18" s="151"/>
      <c r="BB18" s="151"/>
      <c r="BC18" s="151"/>
      <c r="BD18" s="151"/>
      <c r="BE18" s="151"/>
      <c r="BF18" s="151"/>
      <c r="BG18" s="151"/>
      <c r="BH18" s="151"/>
      <c r="BI18" s="151"/>
      <c r="BJ18" s="151"/>
      <c r="BK18" s="151"/>
    </row>
    <row r="19" spans="1:63" x14ac:dyDescent="0.25">
      <c r="A19" s="149" t="s">
        <v>364</v>
      </c>
      <c r="B19" s="149">
        <v>0</v>
      </c>
      <c r="C19" s="208">
        <v>1</v>
      </c>
      <c r="D19" s="208">
        <v>1</v>
      </c>
      <c r="E19" s="209">
        <v>66432150</v>
      </c>
      <c r="F19" s="208">
        <v>1</v>
      </c>
      <c r="G19" s="208">
        <v>1</v>
      </c>
      <c r="H19" s="208">
        <v>1</v>
      </c>
      <c r="I19" s="197"/>
      <c r="J19" s="208">
        <v>1</v>
      </c>
      <c r="K19" s="208">
        <v>1</v>
      </c>
      <c r="L19" s="208">
        <v>1</v>
      </c>
      <c r="M19" s="197"/>
      <c r="N19" s="208">
        <v>1</v>
      </c>
      <c r="O19" s="208">
        <v>1</v>
      </c>
      <c r="P19" s="208">
        <v>1</v>
      </c>
      <c r="Q19" s="197"/>
      <c r="R19" s="190">
        <v>1</v>
      </c>
      <c r="S19" s="210">
        <f t="shared" si="0"/>
        <v>66432150</v>
      </c>
      <c r="T19" s="189"/>
      <c r="U19" s="189"/>
      <c r="V19" s="189"/>
      <c r="W19" s="189"/>
      <c r="X19" s="189"/>
      <c r="Y19" s="151"/>
      <c r="Z19" s="151"/>
      <c r="AA19" s="151"/>
      <c r="AB19" s="151"/>
      <c r="AC19" s="151"/>
      <c r="AD19" s="151"/>
      <c r="AE19" s="151"/>
      <c r="AG19" s="149" t="s">
        <v>364</v>
      </c>
      <c r="AH19" s="149">
        <v>0</v>
      </c>
      <c r="AI19" s="149">
        <v>1</v>
      </c>
      <c r="AJ19" s="149">
        <v>1</v>
      </c>
      <c r="AK19" s="209">
        <v>67650360</v>
      </c>
      <c r="AL19" s="149">
        <v>1</v>
      </c>
      <c r="AM19" s="149">
        <v>1</v>
      </c>
      <c r="AN19" s="149"/>
      <c r="AO19" s="209">
        <v>-1421245</v>
      </c>
      <c r="AP19" s="149"/>
      <c r="AQ19" s="149"/>
      <c r="AR19" s="149"/>
      <c r="AS19" s="197"/>
      <c r="AT19" s="149"/>
      <c r="AU19" s="149"/>
      <c r="AV19" s="149"/>
      <c r="AW19" s="197"/>
      <c r="AX19" s="190">
        <v>1</v>
      </c>
      <c r="AY19" s="210">
        <f t="shared" si="1"/>
        <v>66229115</v>
      </c>
      <c r="AZ19" s="151"/>
      <c r="BA19" s="151"/>
      <c r="BB19" s="151"/>
      <c r="BC19" s="151"/>
      <c r="BD19" s="151"/>
      <c r="BE19" s="151"/>
      <c r="BF19" s="151"/>
      <c r="BG19" s="151"/>
      <c r="BH19" s="151"/>
      <c r="BI19" s="149"/>
      <c r="BJ19" s="149"/>
      <c r="BK19" s="149"/>
    </row>
    <row r="20" spans="1:63" x14ac:dyDescent="0.25">
      <c r="A20" s="149" t="s">
        <v>365</v>
      </c>
      <c r="B20" s="149">
        <v>0</v>
      </c>
      <c r="C20" s="208">
        <v>1</v>
      </c>
      <c r="D20" s="208">
        <v>1</v>
      </c>
      <c r="E20" s="209">
        <v>66432150</v>
      </c>
      <c r="F20" s="208">
        <v>1</v>
      </c>
      <c r="G20" s="208">
        <v>1</v>
      </c>
      <c r="H20" s="208">
        <v>1</v>
      </c>
      <c r="I20" s="197"/>
      <c r="J20" s="208">
        <v>1</v>
      </c>
      <c r="K20" s="208">
        <v>1</v>
      </c>
      <c r="L20" s="208">
        <v>1</v>
      </c>
      <c r="M20" s="197"/>
      <c r="N20" s="208">
        <v>1</v>
      </c>
      <c r="O20" s="208">
        <v>1</v>
      </c>
      <c r="P20" s="208">
        <v>1</v>
      </c>
      <c r="Q20" s="197"/>
      <c r="R20" s="190">
        <v>1</v>
      </c>
      <c r="S20" s="210">
        <f t="shared" si="0"/>
        <v>66432150</v>
      </c>
      <c r="T20" s="189"/>
      <c r="U20" s="189"/>
      <c r="V20" s="189"/>
      <c r="W20" s="189"/>
      <c r="X20" s="189"/>
      <c r="Y20" s="151"/>
      <c r="Z20" s="151"/>
      <c r="AA20" s="151"/>
      <c r="AB20" s="151"/>
      <c r="AC20" s="151"/>
      <c r="AD20" s="151"/>
      <c r="AE20" s="151"/>
      <c r="AG20" s="149" t="s">
        <v>365</v>
      </c>
      <c r="AH20" s="149">
        <v>0</v>
      </c>
      <c r="AI20" s="149">
        <v>1</v>
      </c>
      <c r="AJ20" s="149">
        <v>1</v>
      </c>
      <c r="AK20" s="209">
        <v>67650360</v>
      </c>
      <c r="AL20" s="149">
        <v>1</v>
      </c>
      <c r="AM20" s="149">
        <v>1</v>
      </c>
      <c r="AN20" s="149"/>
      <c r="AO20" s="209">
        <v>-1421245</v>
      </c>
      <c r="AP20" s="149"/>
      <c r="AQ20" s="149"/>
      <c r="AR20" s="149"/>
      <c r="AS20" s="197"/>
      <c r="AT20" s="149"/>
      <c r="AU20" s="149"/>
      <c r="AV20" s="149"/>
      <c r="AW20" s="197"/>
      <c r="AX20" s="190">
        <v>1</v>
      </c>
      <c r="AY20" s="210">
        <f t="shared" si="1"/>
        <v>66229115</v>
      </c>
      <c r="AZ20" s="151"/>
      <c r="BA20" s="151"/>
      <c r="BB20" s="151"/>
      <c r="BC20" s="151"/>
      <c r="BD20" s="151"/>
      <c r="BE20" s="151"/>
      <c r="BF20" s="151"/>
      <c r="BG20" s="151"/>
      <c r="BH20" s="151"/>
      <c r="BI20" s="149"/>
      <c r="BJ20" s="149"/>
      <c r="BK20" s="149"/>
    </row>
    <row r="21" spans="1:63" x14ac:dyDescent="0.25">
      <c r="A21" s="149" t="s">
        <v>366</v>
      </c>
      <c r="B21" s="149">
        <v>0</v>
      </c>
      <c r="C21" s="208">
        <v>1</v>
      </c>
      <c r="D21" s="208">
        <v>1</v>
      </c>
      <c r="E21" s="209">
        <v>66432150</v>
      </c>
      <c r="F21" s="208">
        <v>1</v>
      </c>
      <c r="G21" s="208">
        <v>1</v>
      </c>
      <c r="H21" s="208">
        <v>1</v>
      </c>
      <c r="I21" s="197"/>
      <c r="J21" s="208">
        <v>1</v>
      </c>
      <c r="K21" s="208">
        <v>1</v>
      </c>
      <c r="L21" s="208">
        <v>1</v>
      </c>
      <c r="M21" s="197"/>
      <c r="N21" s="208">
        <v>1</v>
      </c>
      <c r="O21" s="208">
        <v>1</v>
      </c>
      <c r="P21" s="208">
        <v>1</v>
      </c>
      <c r="Q21" s="197"/>
      <c r="R21" s="190">
        <v>1</v>
      </c>
      <c r="S21" s="210">
        <f t="shared" si="0"/>
        <v>66432150</v>
      </c>
      <c r="T21" s="189"/>
      <c r="U21" s="189"/>
      <c r="V21" s="189"/>
      <c r="W21" s="189"/>
      <c r="X21" s="189"/>
      <c r="Y21" s="151"/>
      <c r="Z21" s="151"/>
      <c r="AA21" s="151"/>
      <c r="AB21" s="151"/>
      <c r="AC21" s="151"/>
      <c r="AD21" s="151"/>
      <c r="AE21" s="151"/>
      <c r="AG21" s="149" t="s">
        <v>366</v>
      </c>
      <c r="AH21" s="149">
        <v>0</v>
      </c>
      <c r="AI21" s="149">
        <v>1</v>
      </c>
      <c r="AJ21" s="149">
        <v>1</v>
      </c>
      <c r="AK21" s="209">
        <v>67650360</v>
      </c>
      <c r="AL21" s="149">
        <v>1</v>
      </c>
      <c r="AM21" s="149">
        <v>1</v>
      </c>
      <c r="AN21" s="149"/>
      <c r="AO21" s="209">
        <v>-1421245</v>
      </c>
      <c r="AP21" s="149"/>
      <c r="AQ21" s="149"/>
      <c r="AR21" s="149"/>
      <c r="AS21" s="197"/>
      <c r="AT21" s="149"/>
      <c r="AU21" s="149"/>
      <c r="AV21" s="149"/>
      <c r="AW21" s="197"/>
      <c r="AX21" s="190">
        <v>1</v>
      </c>
      <c r="AY21" s="210">
        <f t="shared" si="1"/>
        <v>66229115</v>
      </c>
      <c r="AZ21" s="151"/>
      <c r="BA21" s="151"/>
      <c r="BB21" s="151"/>
      <c r="BC21" s="151"/>
      <c r="BD21" s="151"/>
      <c r="BE21" s="151"/>
      <c r="BF21" s="151"/>
      <c r="BG21" s="151"/>
      <c r="BH21" s="151"/>
      <c r="BI21" s="149"/>
      <c r="BJ21" s="149"/>
      <c r="BK21" s="149"/>
    </row>
    <row r="22" spans="1:63" x14ac:dyDescent="0.25">
      <c r="A22" s="149" t="s">
        <v>367</v>
      </c>
      <c r="B22" s="149">
        <v>0</v>
      </c>
      <c r="C22" s="208">
        <v>1</v>
      </c>
      <c r="D22" s="208">
        <v>1</v>
      </c>
      <c r="E22" s="209">
        <v>66432150</v>
      </c>
      <c r="F22" s="208">
        <v>1</v>
      </c>
      <c r="G22" s="208">
        <v>1</v>
      </c>
      <c r="H22" s="208">
        <v>1</v>
      </c>
      <c r="I22" s="197"/>
      <c r="J22" s="208">
        <v>1</v>
      </c>
      <c r="K22" s="208">
        <v>1</v>
      </c>
      <c r="L22" s="208">
        <v>1</v>
      </c>
      <c r="M22" s="197"/>
      <c r="N22" s="208">
        <v>1</v>
      </c>
      <c r="O22" s="208">
        <v>1</v>
      </c>
      <c r="P22" s="208">
        <v>1</v>
      </c>
      <c r="Q22" s="197"/>
      <c r="R22" s="190">
        <v>1</v>
      </c>
      <c r="S22" s="210">
        <f t="shared" si="0"/>
        <v>66432150</v>
      </c>
      <c r="T22" s="189"/>
      <c r="U22" s="189"/>
      <c r="V22" s="189"/>
      <c r="W22" s="189"/>
      <c r="X22" s="189"/>
      <c r="Y22" s="151"/>
      <c r="Z22" s="151"/>
      <c r="AA22" s="151"/>
      <c r="AB22" s="151"/>
      <c r="AC22" s="151"/>
      <c r="AD22" s="151"/>
      <c r="AE22" s="151"/>
      <c r="AG22" s="149" t="s">
        <v>367</v>
      </c>
      <c r="AH22" s="149">
        <v>0</v>
      </c>
      <c r="AI22" s="149">
        <v>1</v>
      </c>
      <c r="AJ22" s="149">
        <v>1</v>
      </c>
      <c r="AK22" s="209">
        <v>67650360</v>
      </c>
      <c r="AL22" s="149">
        <v>1</v>
      </c>
      <c r="AM22" s="149">
        <v>1</v>
      </c>
      <c r="AN22" s="149"/>
      <c r="AO22" s="209">
        <v>-1421245</v>
      </c>
      <c r="AP22" s="149"/>
      <c r="AQ22" s="149"/>
      <c r="AR22" s="149"/>
      <c r="AS22" s="197"/>
      <c r="AT22" s="149"/>
      <c r="AU22" s="149"/>
      <c r="AV22" s="149"/>
      <c r="AW22" s="197"/>
      <c r="AX22" s="190">
        <v>1</v>
      </c>
      <c r="AY22" s="210">
        <f t="shared" si="1"/>
        <v>66229115</v>
      </c>
      <c r="AZ22" s="151"/>
      <c r="BA22" s="151"/>
      <c r="BB22" s="151"/>
      <c r="BC22" s="151"/>
      <c r="BD22" s="151"/>
      <c r="BE22" s="151"/>
      <c r="BF22" s="151"/>
      <c r="BG22" s="151"/>
      <c r="BH22" s="151"/>
      <c r="BI22" s="151"/>
      <c r="BJ22" s="151"/>
      <c r="BK22" s="151"/>
    </row>
    <row r="23" spans="1:63" x14ac:dyDescent="0.25">
      <c r="A23" s="149" t="s">
        <v>368</v>
      </c>
      <c r="B23" s="149">
        <v>0</v>
      </c>
      <c r="C23" s="208">
        <v>1</v>
      </c>
      <c r="D23" s="208">
        <v>1</v>
      </c>
      <c r="E23" s="209">
        <v>66432150</v>
      </c>
      <c r="F23" s="208">
        <v>1</v>
      </c>
      <c r="G23" s="208">
        <v>1</v>
      </c>
      <c r="H23" s="208">
        <v>1</v>
      </c>
      <c r="I23" s="197"/>
      <c r="J23" s="208">
        <v>1</v>
      </c>
      <c r="K23" s="208">
        <v>1</v>
      </c>
      <c r="L23" s="208">
        <v>1</v>
      </c>
      <c r="M23" s="197"/>
      <c r="N23" s="208">
        <v>1</v>
      </c>
      <c r="O23" s="208">
        <v>1</v>
      </c>
      <c r="P23" s="208">
        <v>1</v>
      </c>
      <c r="Q23" s="197"/>
      <c r="R23" s="190">
        <v>1</v>
      </c>
      <c r="S23" s="210">
        <f t="shared" si="0"/>
        <v>66432150</v>
      </c>
      <c r="T23" s="189"/>
      <c r="U23" s="189"/>
      <c r="V23" s="189"/>
      <c r="W23" s="189"/>
      <c r="X23" s="189"/>
      <c r="Y23" s="151"/>
      <c r="Z23" s="151"/>
      <c r="AA23" s="151"/>
      <c r="AB23" s="151"/>
      <c r="AC23" s="151"/>
      <c r="AD23" s="151"/>
      <c r="AE23" s="151"/>
      <c r="AG23" s="149" t="s">
        <v>368</v>
      </c>
      <c r="AH23" s="149">
        <v>0</v>
      </c>
      <c r="AI23" s="149">
        <v>1</v>
      </c>
      <c r="AJ23" s="149">
        <v>1</v>
      </c>
      <c r="AK23" s="209">
        <v>67650360</v>
      </c>
      <c r="AL23" s="149">
        <v>1</v>
      </c>
      <c r="AM23" s="149">
        <v>1</v>
      </c>
      <c r="AN23" s="149"/>
      <c r="AO23" s="209">
        <v>-1421245</v>
      </c>
      <c r="AP23" s="149"/>
      <c r="AQ23" s="149"/>
      <c r="AR23" s="149"/>
      <c r="AS23" s="197"/>
      <c r="AT23" s="149"/>
      <c r="AU23" s="149"/>
      <c r="AV23" s="149"/>
      <c r="AW23" s="197"/>
      <c r="AX23" s="190">
        <v>1</v>
      </c>
      <c r="AY23" s="210">
        <f t="shared" si="1"/>
        <v>66229115</v>
      </c>
      <c r="AZ23" s="151"/>
      <c r="BA23" s="151"/>
      <c r="BB23" s="151"/>
      <c r="BC23" s="151"/>
      <c r="BD23" s="151"/>
      <c r="BE23" s="151"/>
      <c r="BF23" s="151"/>
      <c r="BG23" s="151"/>
      <c r="BH23" s="151"/>
      <c r="BI23" s="151"/>
      <c r="BJ23" s="151"/>
      <c r="BK23" s="151"/>
    </row>
    <row r="24" spans="1:63" x14ac:dyDescent="0.25">
      <c r="A24" s="149" t="s">
        <v>369</v>
      </c>
      <c r="B24" s="149">
        <v>0</v>
      </c>
      <c r="C24" s="208">
        <v>1</v>
      </c>
      <c r="D24" s="208">
        <v>1</v>
      </c>
      <c r="E24" s="209">
        <v>66432150</v>
      </c>
      <c r="F24" s="208">
        <v>1</v>
      </c>
      <c r="G24" s="208">
        <v>1</v>
      </c>
      <c r="H24" s="208">
        <v>1</v>
      </c>
      <c r="I24" s="197"/>
      <c r="J24" s="208">
        <v>1</v>
      </c>
      <c r="K24" s="208">
        <v>1</v>
      </c>
      <c r="L24" s="208">
        <v>1</v>
      </c>
      <c r="M24" s="197"/>
      <c r="N24" s="208">
        <v>1</v>
      </c>
      <c r="O24" s="208">
        <v>1</v>
      </c>
      <c r="P24" s="208">
        <v>1</v>
      </c>
      <c r="Q24" s="197"/>
      <c r="R24" s="190">
        <v>1</v>
      </c>
      <c r="S24" s="210">
        <f t="shared" si="0"/>
        <v>66432150</v>
      </c>
      <c r="T24" s="189"/>
      <c r="U24" s="189"/>
      <c r="V24" s="189"/>
      <c r="W24" s="189"/>
      <c r="X24" s="189"/>
      <c r="Y24" s="151"/>
      <c r="Z24" s="151"/>
      <c r="AA24" s="151"/>
      <c r="AB24" s="151"/>
      <c r="AC24" s="151"/>
      <c r="AD24" s="151"/>
      <c r="AE24" s="151"/>
      <c r="AG24" s="149" t="s">
        <v>369</v>
      </c>
      <c r="AH24" s="149">
        <v>0</v>
      </c>
      <c r="AI24" s="149">
        <v>1</v>
      </c>
      <c r="AJ24" s="149">
        <v>1</v>
      </c>
      <c r="AK24" s="209">
        <v>67650360</v>
      </c>
      <c r="AL24" s="149">
        <v>1</v>
      </c>
      <c r="AM24" s="149">
        <v>1</v>
      </c>
      <c r="AN24" s="149"/>
      <c r="AO24" s="209">
        <v>-1421245</v>
      </c>
      <c r="AP24" s="149"/>
      <c r="AQ24" s="149"/>
      <c r="AR24" s="149"/>
      <c r="AS24" s="197"/>
      <c r="AT24" s="149"/>
      <c r="AU24" s="149"/>
      <c r="AV24" s="149"/>
      <c r="AW24" s="197"/>
      <c r="AX24" s="190">
        <v>1</v>
      </c>
      <c r="AY24" s="210">
        <f t="shared" si="1"/>
        <v>66229115</v>
      </c>
      <c r="AZ24" s="151"/>
      <c r="BA24" s="151"/>
      <c r="BB24" s="151"/>
      <c r="BC24" s="151"/>
      <c r="BD24" s="151"/>
      <c r="BE24" s="151"/>
      <c r="BF24" s="151"/>
      <c r="BG24" s="151"/>
      <c r="BH24" s="151"/>
      <c r="BI24" s="151"/>
      <c r="BJ24" s="151"/>
      <c r="BK24" s="151"/>
    </row>
    <row r="25" spans="1:63" x14ac:dyDescent="0.25">
      <c r="A25" s="149" t="s">
        <v>370</v>
      </c>
      <c r="B25" s="149">
        <v>0</v>
      </c>
      <c r="C25" s="208">
        <v>1</v>
      </c>
      <c r="D25" s="208">
        <v>1</v>
      </c>
      <c r="E25" s="209">
        <v>66432150</v>
      </c>
      <c r="F25" s="208">
        <v>1</v>
      </c>
      <c r="G25" s="208">
        <v>1</v>
      </c>
      <c r="H25" s="208">
        <v>1</v>
      </c>
      <c r="I25" s="197"/>
      <c r="J25" s="208">
        <v>1</v>
      </c>
      <c r="K25" s="208">
        <v>1</v>
      </c>
      <c r="L25" s="208">
        <v>1</v>
      </c>
      <c r="M25" s="197"/>
      <c r="N25" s="208">
        <v>1</v>
      </c>
      <c r="O25" s="208">
        <v>1</v>
      </c>
      <c r="P25" s="208">
        <v>1</v>
      </c>
      <c r="Q25" s="197"/>
      <c r="R25" s="190">
        <v>1</v>
      </c>
      <c r="S25" s="210">
        <f t="shared" si="0"/>
        <v>66432150</v>
      </c>
      <c r="T25" s="189"/>
      <c r="U25" s="189"/>
      <c r="V25" s="189"/>
      <c r="W25" s="189"/>
      <c r="X25" s="189"/>
      <c r="Y25" s="151"/>
      <c r="Z25" s="151"/>
      <c r="AA25" s="151"/>
      <c r="AB25" s="151"/>
      <c r="AC25" s="151"/>
      <c r="AD25" s="151"/>
      <c r="AE25" s="151"/>
      <c r="AG25" s="149" t="s">
        <v>370</v>
      </c>
      <c r="AH25" s="149">
        <v>0</v>
      </c>
      <c r="AI25" s="149">
        <v>1</v>
      </c>
      <c r="AJ25" s="149">
        <v>1</v>
      </c>
      <c r="AK25" s="209">
        <v>67650360</v>
      </c>
      <c r="AL25" s="149">
        <v>1</v>
      </c>
      <c r="AM25" s="149">
        <v>1</v>
      </c>
      <c r="AN25" s="149"/>
      <c r="AO25" s="209">
        <v>-1421245</v>
      </c>
      <c r="AP25" s="149"/>
      <c r="AQ25" s="149"/>
      <c r="AR25" s="149"/>
      <c r="AS25" s="197"/>
      <c r="AT25" s="149"/>
      <c r="AU25" s="149"/>
      <c r="AV25" s="149"/>
      <c r="AW25" s="197"/>
      <c r="AX25" s="190">
        <v>1</v>
      </c>
      <c r="AY25" s="210">
        <f t="shared" si="1"/>
        <v>66229115</v>
      </c>
      <c r="AZ25" s="151"/>
      <c r="BA25" s="151"/>
      <c r="BB25" s="151"/>
      <c r="BC25" s="151"/>
      <c r="BD25" s="151"/>
      <c r="BE25" s="151"/>
      <c r="BF25" s="151"/>
      <c r="BG25" s="151"/>
      <c r="BH25" s="151"/>
      <c r="BI25" s="151"/>
      <c r="BJ25" s="151"/>
      <c r="BK25" s="151"/>
    </row>
    <row r="26" spans="1:63" x14ac:dyDescent="0.25">
      <c r="A26" s="149" t="s">
        <v>371</v>
      </c>
      <c r="B26" s="149">
        <v>0</v>
      </c>
      <c r="C26" s="208">
        <v>1</v>
      </c>
      <c r="D26" s="208">
        <v>1</v>
      </c>
      <c r="E26" s="209">
        <v>66432150</v>
      </c>
      <c r="F26" s="208">
        <v>1</v>
      </c>
      <c r="G26" s="208">
        <v>1</v>
      </c>
      <c r="H26" s="208">
        <v>1</v>
      </c>
      <c r="I26" s="197"/>
      <c r="J26" s="208">
        <v>1</v>
      </c>
      <c r="K26" s="208">
        <v>1</v>
      </c>
      <c r="L26" s="208">
        <v>1</v>
      </c>
      <c r="M26" s="197"/>
      <c r="N26" s="208">
        <v>1</v>
      </c>
      <c r="O26" s="208">
        <v>1</v>
      </c>
      <c r="P26" s="208">
        <v>1</v>
      </c>
      <c r="Q26" s="197"/>
      <c r="R26" s="190">
        <v>1</v>
      </c>
      <c r="S26" s="210">
        <f t="shared" si="0"/>
        <v>66432150</v>
      </c>
      <c r="T26" s="189"/>
      <c r="U26" s="189"/>
      <c r="V26" s="189"/>
      <c r="W26" s="189"/>
      <c r="X26" s="189"/>
      <c r="Y26" s="151"/>
      <c r="Z26" s="151"/>
      <c r="AA26" s="151"/>
      <c r="AB26" s="151"/>
      <c r="AC26" s="151"/>
      <c r="AD26" s="151"/>
      <c r="AE26" s="151"/>
      <c r="AG26" s="149" t="s">
        <v>371</v>
      </c>
      <c r="AH26" s="149">
        <v>0</v>
      </c>
      <c r="AI26" s="149">
        <v>1</v>
      </c>
      <c r="AJ26" s="149">
        <v>1</v>
      </c>
      <c r="AK26" s="209">
        <v>67650360</v>
      </c>
      <c r="AL26" s="149">
        <v>1</v>
      </c>
      <c r="AM26" s="149">
        <v>1</v>
      </c>
      <c r="AN26" s="149"/>
      <c r="AO26" s="209">
        <v>-1421245</v>
      </c>
      <c r="AP26" s="149"/>
      <c r="AQ26" s="149"/>
      <c r="AR26" s="149"/>
      <c r="AS26" s="197"/>
      <c r="AT26" s="149"/>
      <c r="AU26" s="149"/>
      <c r="AV26" s="149"/>
      <c r="AW26" s="197"/>
      <c r="AX26" s="190">
        <v>1</v>
      </c>
      <c r="AY26" s="210">
        <f t="shared" si="1"/>
        <v>66229115</v>
      </c>
      <c r="AZ26" s="151"/>
      <c r="BA26" s="151"/>
      <c r="BB26" s="151"/>
      <c r="BC26" s="151"/>
      <c r="BD26" s="151"/>
      <c r="BE26" s="151"/>
      <c r="BF26" s="151"/>
      <c r="BG26" s="151"/>
      <c r="BH26" s="151"/>
      <c r="BI26" s="151"/>
      <c r="BJ26" s="151"/>
      <c r="BK26" s="151"/>
    </row>
    <row r="27" spans="1:63" x14ac:dyDescent="0.25">
      <c r="A27" s="149" t="s">
        <v>372</v>
      </c>
      <c r="B27" s="149">
        <v>0</v>
      </c>
      <c r="C27" s="208">
        <v>1</v>
      </c>
      <c r="D27" s="208">
        <v>1</v>
      </c>
      <c r="E27" s="209">
        <v>66432150</v>
      </c>
      <c r="F27" s="208">
        <v>1</v>
      </c>
      <c r="G27" s="208">
        <v>1</v>
      </c>
      <c r="H27" s="208">
        <v>1</v>
      </c>
      <c r="I27" s="197"/>
      <c r="J27" s="208">
        <v>1</v>
      </c>
      <c r="K27" s="208">
        <v>1</v>
      </c>
      <c r="L27" s="208">
        <v>1</v>
      </c>
      <c r="M27" s="197"/>
      <c r="N27" s="208">
        <v>1</v>
      </c>
      <c r="O27" s="208">
        <v>1</v>
      </c>
      <c r="P27" s="208">
        <v>1</v>
      </c>
      <c r="Q27" s="197"/>
      <c r="R27" s="190">
        <v>1</v>
      </c>
      <c r="S27" s="210">
        <f t="shared" si="0"/>
        <v>66432150</v>
      </c>
      <c r="T27" s="189"/>
      <c r="U27" s="189"/>
      <c r="V27" s="189"/>
      <c r="W27" s="189"/>
      <c r="X27" s="189"/>
      <c r="Y27" s="151"/>
      <c r="Z27" s="151"/>
      <c r="AA27" s="151"/>
      <c r="AB27" s="151"/>
      <c r="AC27" s="151"/>
      <c r="AD27" s="151"/>
      <c r="AE27" s="151"/>
      <c r="AG27" s="149" t="s">
        <v>372</v>
      </c>
      <c r="AH27" s="149">
        <v>0</v>
      </c>
      <c r="AI27" s="149">
        <v>1</v>
      </c>
      <c r="AJ27" s="149">
        <v>1</v>
      </c>
      <c r="AK27" s="209">
        <v>67650360</v>
      </c>
      <c r="AL27" s="149">
        <v>1</v>
      </c>
      <c r="AM27" s="149">
        <v>1</v>
      </c>
      <c r="AN27" s="149"/>
      <c r="AO27" s="209">
        <v>-1421245</v>
      </c>
      <c r="AP27" s="149"/>
      <c r="AQ27" s="149"/>
      <c r="AR27" s="149"/>
      <c r="AS27" s="197"/>
      <c r="AT27" s="149"/>
      <c r="AU27" s="149"/>
      <c r="AV27" s="149"/>
      <c r="AW27" s="197"/>
      <c r="AX27" s="190">
        <v>1</v>
      </c>
      <c r="AY27" s="210">
        <f t="shared" si="1"/>
        <v>66229115</v>
      </c>
      <c r="AZ27" s="151"/>
      <c r="BA27" s="151"/>
      <c r="BB27" s="151"/>
      <c r="BC27" s="151"/>
      <c r="BD27" s="151"/>
      <c r="BE27" s="151"/>
      <c r="BF27" s="151"/>
      <c r="BG27" s="151"/>
      <c r="BH27" s="151"/>
      <c r="BI27" s="151"/>
      <c r="BJ27" s="151"/>
      <c r="BK27" s="151"/>
    </row>
    <row r="28" spans="1:63" x14ac:dyDescent="0.25">
      <c r="A28" s="149" t="s">
        <v>373</v>
      </c>
      <c r="B28" s="149">
        <v>0</v>
      </c>
      <c r="C28" s="208">
        <v>1</v>
      </c>
      <c r="D28" s="208">
        <v>1</v>
      </c>
      <c r="E28" s="209">
        <v>66432150</v>
      </c>
      <c r="F28" s="208">
        <v>1</v>
      </c>
      <c r="G28" s="208">
        <v>1</v>
      </c>
      <c r="H28" s="208">
        <v>1</v>
      </c>
      <c r="I28" s="197"/>
      <c r="J28" s="208">
        <v>1</v>
      </c>
      <c r="K28" s="208">
        <v>1</v>
      </c>
      <c r="L28" s="208">
        <v>1</v>
      </c>
      <c r="M28" s="197"/>
      <c r="N28" s="208">
        <v>1</v>
      </c>
      <c r="O28" s="208">
        <v>1</v>
      </c>
      <c r="P28" s="208">
        <v>1</v>
      </c>
      <c r="Q28" s="197"/>
      <c r="R28" s="190">
        <v>1</v>
      </c>
      <c r="S28" s="210">
        <f t="shared" si="0"/>
        <v>66432150</v>
      </c>
      <c r="T28" s="189"/>
      <c r="U28" s="189"/>
      <c r="V28" s="189"/>
      <c r="W28" s="189"/>
      <c r="X28" s="189"/>
      <c r="Y28" s="151"/>
      <c r="Z28" s="151"/>
      <c r="AA28" s="151"/>
      <c r="AB28" s="151"/>
      <c r="AC28" s="151"/>
      <c r="AD28" s="151"/>
      <c r="AE28" s="151"/>
      <c r="AG28" s="149" t="s">
        <v>373</v>
      </c>
      <c r="AH28" s="149">
        <v>0</v>
      </c>
      <c r="AI28" s="149">
        <v>1</v>
      </c>
      <c r="AJ28" s="149">
        <v>1</v>
      </c>
      <c r="AK28" s="209">
        <v>67650360</v>
      </c>
      <c r="AL28" s="149">
        <v>1</v>
      </c>
      <c r="AM28" s="149">
        <v>1</v>
      </c>
      <c r="AN28" s="149"/>
      <c r="AO28" s="209">
        <v>-1421245</v>
      </c>
      <c r="AP28" s="149"/>
      <c r="AQ28" s="149"/>
      <c r="AR28" s="149"/>
      <c r="AS28" s="197"/>
      <c r="AT28" s="149"/>
      <c r="AU28" s="149"/>
      <c r="AV28" s="149"/>
      <c r="AW28" s="197"/>
      <c r="AX28" s="190">
        <v>1</v>
      </c>
      <c r="AY28" s="210">
        <f t="shared" si="1"/>
        <v>66229115</v>
      </c>
      <c r="AZ28" s="151"/>
      <c r="BA28" s="151"/>
      <c r="BB28" s="151"/>
      <c r="BC28" s="151"/>
      <c r="BD28" s="151"/>
      <c r="BE28" s="151"/>
      <c r="BF28" s="151"/>
      <c r="BG28" s="151"/>
      <c r="BH28" s="151"/>
      <c r="BI28" s="151"/>
      <c r="BJ28" s="151"/>
      <c r="BK28" s="151"/>
    </row>
    <row r="29" spans="1:63" x14ac:dyDescent="0.25">
      <c r="A29" s="149" t="s">
        <v>374</v>
      </c>
      <c r="B29" s="149">
        <v>0</v>
      </c>
      <c r="C29" s="208">
        <v>1</v>
      </c>
      <c r="D29" s="208">
        <v>1</v>
      </c>
      <c r="E29" s="209">
        <v>66432150</v>
      </c>
      <c r="F29" s="208">
        <v>1</v>
      </c>
      <c r="G29" s="208">
        <v>1</v>
      </c>
      <c r="H29" s="208">
        <v>1</v>
      </c>
      <c r="I29" s="197"/>
      <c r="J29" s="208">
        <v>1</v>
      </c>
      <c r="K29" s="208">
        <v>1</v>
      </c>
      <c r="L29" s="208">
        <v>1</v>
      </c>
      <c r="M29" s="197"/>
      <c r="N29" s="208">
        <v>1</v>
      </c>
      <c r="O29" s="208">
        <v>1</v>
      </c>
      <c r="P29" s="208">
        <v>1</v>
      </c>
      <c r="Q29" s="197"/>
      <c r="R29" s="190">
        <v>1</v>
      </c>
      <c r="S29" s="210">
        <f t="shared" si="0"/>
        <v>66432150</v>
      </c>
      <c r="T29" s="189"/>
      <c r="U29" s="189"/>
      <c r="V29" s="189"/>
      <c r="W29" s="189"/>
      <c r="X29" s="189"/>
      <c r="Y29" s="151"/>
      <c r="Z29" s="151"/>
      <c r="AA29" s="151"/>
      <c r="AB29" s="151"/>
      <c r="AC29" s="151"/>
      <c r="AD29" s="151"/>
      <c r="AE29" s="151"/>
      <c r="AG29" s="149" t="s">
        <v>374</v>
      </c>
      <c r="AH29" s="149">
        <v>0</v>
      </c>
      <c r="AI29" s="149">
        <v>1</v>
      </c>
      <c r="AJ29" s="149">
        <v>1</v>
      </c>
      <c r="AK29" s="209">
        <v>3839360</v>
      </c>
      <c r="AL29" s="149">
        <v>1</v>
      </c>
      <c r="AM29" s="149">
        <v>1</v>
      </c>
      <c r="AN29" s="149"/>
      <c r="AO29" s="209">
        <v>62389755</v>
      </c>
      <c r="AP29" s="149"/>
      <c r="AQ29" s="149"/>
      <c r="AR29" s="149"/>
      <c r="AS29" s="197"/>
      <c r="AT29" s="149"/>
      <c r="AU29" s="149"/>
      <c r="AV29" s="149"/>
      <c r="AW29" s="197"/>
      <c r="AX29" s="190">
        <v>1</v>
      </c>
      <c r="AY29" s="210">
        <f t="shared" si="1"/>
        <v>66229115</v>
      </c>
      <c r="AZ29" s="151"/>
      <c r="BA29" s="151"/>
      <c r="BB29" s="151"/>
      <c r="BC29" s="151"/>
      <c r="BD29" s="151"/>
      <c r="BE29" s="151"/>
      <c r="BF29" s="151"/>
      <c r="BG29" s="151"/>
      <c r="BH29" s="151"/>
      <c r="BI29" s="151"/>
      <c r="BJ29" s="151"/>
      <c r="BK29" s="151"/>
    </row>
    <row r="30" spans="1:63" x14ac:dyDescent="0.25">
      <c r="A30" s="149" t="s">
        <v>375</v>
      </c>
      <c r="B30" s="149">
        <v>0</v>
      </c>
      <c r="C30" s="208">
        <v>1</v>
      </c>
      <c r="D30" s="208">
        <v>1</v>
      </c>
      <c r="E30" s="209">
        <v>66432150</v>
      </c>
      <c r="F30" s="208">
        <v>1</v>
      </c>
      <c r="G30" s="208">
        <v>1</v>
      </c>
      <c r="H30" s="208">
        <v>1</v>
      </c>
      <c r="I30" s="197"/>
      <c r="J30" s="208">
        <v>1</v>
      </c>
      <c r="K30" s="208">
        <v>1</v>
      </c>
      <c r="L30" s="208">
        <v>1</v>
      </c>
      <c r="M30" s="197"/>
      <c r="N30" s="208">
        <v>1</v>
      </c>
      <c r="O30" s="208">
        <v>1</v>
      </c>
      <c r="P30" s="208">
        <v>1</v>
      </c>
      <c r="Q30" s="197"/>
      <c r="R30" s="190">
        <v>1</v>
      </c>
      <c r="S30" s="210">
        <f t="shared" si="0"/>
        <v>66432150</v>
      </c>
      <c r="T30" s="189"/>
      <c r="U30" s="189"/>
      <c r="V30" s="189"/>
      <c r="W30" s="189"/>
      <c r="X30" s="189"/>
      <c r="Y30" s="151"/>
      <c r="Z30" s="151"/>
      <c r="AA30" s="151"/>
      <c r="AB30" s="151"/>
      <c r="AC30" s="151"/>
      <c r="AD30" s="151"/>
      <c r="AE30" s="151"/>
      <c r="AG30" s="149" t="s">
        <v>375</v>
      </c>
      <c r="AH30" s="149">
        <v>0</v>
      </c>
      <c r="AI30" s="149">
        <v>1</v>
      </c>
      <c r="AJ30" s="149">
        <v>1</v>
      </c>
      <c r="AK30" s="209">
        <v>67650360</v>
      </c>
      <c r="AL30" s="149">
        <v>1</v>
      </c>
      <c r="AM30" s="149">
        <v>1</v>
      </c>
      <c r="AN30" s="149"/>
      <c r="AO30" s="209">
        <v>-1421245</v>
      </c>
      <c r="AP30" s="149"/>
      <c r="AQ30" s="149"/>
      <c r="AR30" s="149"/>
      <c r="AS30" s="197"/>
      <c r="AT30" s="149"/>
      <c r="AU30" s="149"/>
      <c r="AV30" s="149"/>
      <c r="AW30" s="197"/>
      <c r="AX30" s="190">
        <v>1</v>
      </c>
      <c r="AY30" s="210">
        <f t="shared" si="1"/>
        <v>66229115</v>
      </c>
      <c r="AZ30" s="151"/>
      <c r="BA30" s="151"/>
      <c r="BB30" s="151"/>
      <c r="BC30" s="151"/>
      <c r="BD30" s="151"/>
      <c r="BE30" s="151"/>
      <c r="BF30" s="151"/>
      <c r="BG30" s="151"/>
      <c r="BH30" s="151"/>
      <c r="BI30" s="151"/>
      <c r="BJ30" s="151"/>
      <c r="BK30" s="151"/>
    </row>
    <row r="31" spans="1:63" x14ac:dyDescent="0.25">
      <c r="A31" s="149" t="s">
        <v>376</v>
      </c>
      <c r="B31" s="149">
        <v>0</v>
      </c>
      <c r="C31" s="208">
        <v>1</v>
      </c>
      <c r="D31" s="208">
        <v>1</v>
      </c>
      <c r="E31" s="209">
        <v>66432150</v>
      </c>
      <c r="F31" s="208">
        <v>1</v>
      </c>
      <c r="G31" s="208">
        <v>1</v>
      </c>
      <c r="H31" s="208">
        <v>1</v>
      </c>
      <c r="I31" s="197"/>
      <c r="J31" s="208">
        <v>1</v>
      </c>
      <c r="K31" s="208">
        <v>1</v>
      </c>
      <c r="L31" s="208">
        <v>1</v>
      </c>
      <c r="M31" s="197"/>
      <c r="N31" s="208">
        <v>1</v>
      </c>
      <c r="O31" s="208">
        <v>1</v>
      </c>
      <c r="P31" s="208">
        <v>1</v>
      </c>
      <c r="Q31" s="197"/>
      <c r="R31" s="190">
        <v>1</v>
      </c>
      <c r="S31" s="210">
        <f t="shared" si="0"/>
        <v>66432150</v>
      </c>
      <c r="T31" s="189"/>
      <c r="U31" s="189"/>
      <c r="V31" s="189"/>
      <c r="W31" s="189"/>
      <c r="X31" s="189"/>
      <c r="Y31" s="151"/>
      <c r="Z31" s="151"/>
      <c r="AA31" s="151"/>
      <c r="AB31" s="151"/>
      <c r="AC31" s="151"/>
      <c r="AD31" s="151"/>
      <c r="AE31" s="151"/>
      <c r="AG31" s="149" t="s">
        <v>376</v>
      </c>
      <c r="AH31" s="149">
        <v>0</v>
      </c>
      <c r="AI31" s="149">
        <v>1</v>
      </c>
      <c r="AJ31" s="149">
        <v>1</v>
      </c>
      <c r="AK31" s="209">
        <v>67650360</v>
      </c>
      <c r="AL31" s="149">
        <v>1</v>
      </c>
      <c r="AM31" s="149">
        <v>1</v>
      </c>
      <c r="AN31" s="149"/>
      <c r="AO31" s="209">
        <v>-1421245</v>
      </c>
      <c r="AP31" s="149"/>
      <c r="AQ31" s="149"/>
      <c r="AR31" s="149"/>
      <c r="AS31" s="197"/>
      <c r="AT31" s="149"/>
      <c r="AU31" s="149"/>
      <c r="AV31" s="149"/>
      <c r="AW31" s="197"/>
      <c r="AX31" s="190">
        <v>1</v>
      </c>
      <c r="AY31" s="210">
        <f t="shared" si="1"/>
        <v>66229115</v>
      </c>
      <c r="AZ31" s="151"/>
      <c r="BA31" s="151"/>
      <c r="BB31" s="151"/>
      <c r="BC31" s="151"/>
      <c r="BD31" s="151"/>
      <c r="BE31" s="151"/>
      <c r="BF31" s="151"/>
      <c r="BG31" s="151"/>
      <c r="BH31" s="151"/>
      <c r="BI31" s="151"/>
      <c r="BJ31" s="151"/>
      <c r="BK31" s="151"/>
    </row>
    <row r="32" spans="1:63" x14ac:dyDescent="0.25">
      <c r="A32" s="153" t="s">
        <v>377</v>
      </c>
      <c r="B32" s="150">
        <f>SUM(B11:B31)</f>
        <v>0</v>
      </c>
      <c r="C32" s="150">
        <f t="shared" ref="C32:AE32" si="2">SUM(C11:C31)</f>
        <v>20</v>
      </c>
      <c r="D32" s="150">
        <f t="shared" si="2"/>
        <v>20</v>
      </c>
      <c r="E32" s="210">
        <f>SUM(E11:E31)</f>
        <v>1328643000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10">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377</v>
      </c>
      <c r="AH32" s="150">
        <f t="shared" ref="AH32:AW32" si="3">SUM(AH11:AH31)</f>
        <v>0</v>
      </c>
      <c r="AI32" s="150">
        <f t="shared" si="3"/>
        <v>20</v>
      </c>
      <c r="AJ32" s="150">
        <f t="shared" si="3"/>
        <v>20</v>
      </c>
      <c r="AK32" s="210">
        <f>SUM(AK11:AK31)</f>
        <v>1289196200</v>
      </c>
      <c r="AL32" s="150">
        <f t="shared" si="3"/>
        <v>20</v>
      </c>
      <c r="AM32" s="150">
        <f t="shared" si="3"/>
        <v>20</v>
      </c>
      <c r="AN32" s="150">
        <f t="shared" si="3"/>
        <v>0</v>
      </c>
      <c r="AO32" s="198">
        <f t="shared" si="3"/>
        <v>35386100</v>
      </c>
      <c r="AP32" s="150">
        <f t="shared" si="3"/>
        <v>0</v>
      </c>
      <c r="AQ32" s="150">
        <f t="shared" si="3"/>
        <v>0</v>
      </c>
      <c r="AR32" s="150">
        <f t="shared" si="3"/>
        <v>0</v>
      </c>
      <c r="AS32" s="198">
        <f t="shared" si="3"/>
        <v>0</v>
      </c>
      <c r="AT32" s="150">
        <f t="shared" si="3"/>
        <v>0</v>
      </c>
      <c r="AU32" s="150">
        <f t="shared" si="3"/>
        <v>0</v>
      </c>
      <c r="AV32" s="150">
        <f t="shared" si="3"/>
        <v>0</v>
      </c>
      <c r="AW32" s="198">
        <f t="shared" si="3"/>
        <v>0</v>
      </c>
      <c r="AX32" s="191">
        <f t="shared" ref="AX32:BK32" si="4">SUM(AX11:AX31)</f>
        <v>20</v>
      </c>
      <c r="AY32" s="210">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25">
      <c r="AK33" s="251"/>
      <c r="AL33" s="248"/>
    </row>
    <row r="34" spans="1:63" x14ac:dyDescent="0.25">
      <c r="AO34" s="249"/>
      <c r="AP34" s="249"/>
    </row>
    <row r="35" spans="1:63" ht="30" customHeight="1" x14ac:dyDescent="0.25">
      <c r="A35" s="628" t="s">
        <v>338</v>
      </c>
      <c r="B35" s="192" t="s">
        <v>30</v>
      </c>
      <c r="C35" s="192" t="s">
        <v>31</v>
      </c>
      <c r="D35" s="625" t="s">
        <v>32</v>
      </c>
      <c r="E35" s="626"/>
      <c r="F35" s="192" t="s">
        <v>33</v>
      </c>
      <c r="G35" s="192" t="s">
        <v>8</v>
      </c>
      <c r="H35" s="625" t="s">
        <v>34</v>
      </c>
      <c r="I35" s="626"/>
      <c r="J35" s="192" t="s">
        <v>35</v>
      </c>
      <c r="K35" s="192" t="s">
        <v>36</v>
      </c>
      <c r="L35" s="625" t="s">
        <v>37</v>
      </c>
      <c r="M35" s="626"/>
      <c r="N35" s="192" t="s">
        <v>38</v>
      </c>
      <c r="O35" s="192" t="s">
        <v>39</v>
      </c>
      <c r="P35" s="625" t="s">
        <v>40</v>
      </c>
      <c r="Q35" s="626"/>
      <c r="R35" s="625" t="s">
        <v>339</v>
      </c>
      <c r="S35" s="626"/>
      <c r="T35" s="625" t="s">
        <v>340</v>
      </c>
      <c r="U35" s="627"/>
      <c r="V35" s="627"/>
      <c r="W35" s="627"/>
      <c r="X35" s="627"/>
      <c r="Y35" s="626"/>
      <c r="Z35" s="625" t="s">
        <v>341</v>
      </c>
      <c r="AA35" s="627"/>
      <c r="AB35" s="627"/>
      <c r="AC35" s="627"/>
      <c r="AD35" s="627"/>
      <c r="AE35" s="626"/>
      <c r="AG35" s="628" t="s">
        <v>338</v>
      </c>
      <c r="AH35" s="192" t="s">
        <v>30</v>
      </c>
      <c r="AI35" s="192" t="s">
        <v>31</v>
      </c>
      <c r="AJ35" s="625" t="s">
        <v>32</v>
      </c>
      <c r="AK35" s="626"/>
      <c r="AL35" s="192" t="s">
        <v>33</v>
      </c>
      <c r="AM35" s="192" t="s">
        <v>8</v>
      </c>
      <c r="AN35" s="625" t="s">
        <v>34</v>
      </c>
      <c r="AO35" s="626"/>
      <c r="AP35" s="192" t="s">
        <v>35</v>
      </c>
      <c r="AQ35" s="192" t="s">
        <v>36</v>
      </c>
      <c r="AR35" s="625" t="s">
        <v>37</v>
      </c>
      <c r="AS35" s="626"/>
      <c r="AT35" s="192" t="s">
        <v>38</v>
      </c>
      <c r="AU35" s="192" t="s">
        <v>39</v>
      </c>
      <c r="AV35" s="625" t="s">
        <v>40</v>
      </c>
      <c r="AW35" s="626"/>
      <c r="AX35" s="625" t="s">
        <v>339</v>
      </c>
      <c r="AY35" s="626"/>
      <c r="AZ35" s="625" t="s">
        <v>340</v>
      </c>
      <c r="BA35" s="627"/>
      <c r="BB35" s="627"/>
      <c r="BC35" s="627"/>
      <c r="BD35" s="627"/>
      <c r="BE35" s="626"/>
      <c r="BF35" s="625" t="s">
        <v>341</v>
      </c>
      <c r="BG35" s="627"/>
      <c r="BH35" s="627"/>
      <c r="BI35" s="627"/>
      <c r="BJ35" s="627"/>
      <c r="BK35" s="626"/>
    </row>
    <row r="36" spans="1:63" ht="36" customHeight="1" x14ac:dyDescent="0.25">
      <c r="A36" s="629"/>
      <c r="B36" s="119" t="s">
        <v>342</v>
      </c>
      <c r="C36" s="119" t="s">
        <v>342</v>
      </c>
      <c r="D36" s="119" t="s">
        <v>342</v>
      </c>
      <c r="E36" s="119" t="s">
        <v>343</v>
      </c>
      <c r="F36" s="119" t="s">
        <v>342</v>
      </c>
      <c r="G36" s="119" t="s">
        <v>342</v>
      </c>
      <c r="H36" s="119" t="s">
        <v>342</v>
      </c>
      <c r="I36" s="119" t="s">
        <v>343</v>
      </c>
      <c r="J36" s="119" t="s">
        <v>342</v>
      </c>
      <c r="K36" s="119" t="s">
        <v>342</v>
      </c>
      <c r="L36" s="119" t="s">
        <v>342</v>
      </c>
      <c r="M36" s="119" t="s">
        <v>343</v>
      </c>
      <c r="N36" s="119" t="s">
        <v>342</v>
      </c>
      <c r="O36" s="119" t="s">
        <v>342</v>
      </c>
      <c r="P36" s="119" t="s">
        <v>342</v>
      </c>
      <c r="Q36" s="119" t="s">
        <v>343</v>
      </c>
      <c r="R36" s="119" t="s">
        <v>342</v>
      </c>
      <c r="S36" s="119" t="s">
        <v>343</v>
      </c>
      <c r="T36" s="187" t="s">
        <v>344</v>
      </c>
      <c r="U36" s="187" t="s">
        <v>345</v>
      </c>
      <c r="V36" s="187" t="s">
        <v>346</v>
      </c>
      <c r="W36" s="187" t="s">
        <v>347</v>
      </c>
      <c r="X36" s="188" t="s">
        <v>348</v>
      </c>
      <c r="Y36" s="187" t="s">
        <v>349</v>
      </c>
      <c r="Z36" s="119" t="s">
        <v>350</v>
      </c>
      <c r="AA36" s="148" t="s">
        <v>351</v>
      </c>
      <c r="AB36" s="119" t="s">
        <v>352</v>
      </c>
      <c r="AC36" s="119" t="s">
        <v>353</v>
      </c>
      <c r="AD36" s="119" t="s">
        <v>354</v>
      </c>
      <c r="AE36" s="119" t="s">
        <v>355</v>
      </c>
      <c r="AG36" s="629"/>
      <c r="AH36" s="119" t="s">
        <v>342</v>
      </c>
      <c r="AI36" s="119" t="s">
        <v>342</v>
      </c>
      <c r="AJ36" s="119" t="s">
        <v>342</v>
      </c>
      <c r="AK36" s="119" t="s">
        <v>343</v>
      </c>
      <c r="AL36" s="119" t="s">
        <v>342</v>
      </c>
      <c r="AM36" s="119" t="s">
        <v>342</v>
      </c>
      <c r="AN36" s="119" t="s">
        <v>342</v>
      </c>
      <c r="AO36" s="119" t="s">
        <v>343</v>
      </c>
      <c r="AP36" s="119" t="s">
        <v>342</v>
      </c>
      <c r="AQ36" s="119" t="s">
        <v>342</v>
      </c>
      <c r="AR36" s="119" t="s">
        <v>342</v>
      </c>
      <c r="AS36" s="119" t="s">
        <v>343</v>
      </c>
      <c r="AT36" s="119" t="s">
        <v>342</v>
      </c>
      <c r="AU36" s="119" t="s">
        <v>342</v>
      </c>
      <c r="AV36" s="119" t="s">
        <v>342</v>
      </c>
      <c r="AW36" s="119" t="s">
        <v>343</v>
      </c>
      <c r="AX36" s="119" t="s">
        <v>342</v>
      </c>
      <c r="AY36" s="119" t="s">
        <v>343</v>
      </c>
      <c r="AZ36" s="187" t="s">
        <v>344</v>
      </c>
      <c r="BA36" s="187" t="s">
        <v>345</v>
      </c>
      <c r="BB36" s="187" t="s">
        <v>346</v>
      </c>
      <c r="BC36" s="187" t="s">
        <v>347</v>
      </c>
      <c r="BD36" s="188" t="s">
        <v>348</v>
      </c>
      <c r="BE36" s="187" t="s">
        <v>349</v>
      </c>
      <c r="BF36" s="185" t="s">
        <v>350</v>
      </c>
      <c r="BG36" s="186" t="s">
        <v>351</v>
      </c>
      <c r="BH36" s="185" t="s">
        <v>352</v>
      </c>
      <c r="BI36" s="185" t="s">
        <v>353</v>
      </c>
      <c r="BJ36" s="185" t="s">
        <v>354</v>
      </c>
      <c r="BK36" s="185" t="s">
        <v>355</v>
      </c>
    </row>
    <row r="37" spans="1:63" x14ac:dyDescent="0.25">
      <c r="A37" s="149" t="s">
        <v>356</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356</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357</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357</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25">
      <c r="A39" s="149" t="s">
        <v>358</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358</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25">
      <c r="A40" s="149" t="s">
        <v>359</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359</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25">
      <c r="A41" s="149" t="s">
        <v>360</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360</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25">
      <c r="A42" s="149" t="s">
        <v>361</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361</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25">
      <c r="A43" s="149" t="s">
        <v>362</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362</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25">
      <c r="A44" s="149" t="s">
        <v>363</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363</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25">
      <c r="A45" s="149" t="s">
        <v>364</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364</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25">
      <c r="A46" s="149" t="s">
        <v>365</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365</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25">
      <c r="A47" s="149" t="s">
        <v>366</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366</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25">
      <c r="A48" s="149" t="s">
        <v>367</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367</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25">
      <c r="A49" s="149" t="s">
        <v>368</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368</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25">
      <c r="A50" s="149" t="s">
        <v>369</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369</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25">
      <c r="A51" s="149" t="s">
        <v>370</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370</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25">
      <c r="A52" s="149" t="s">
        <v>371</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371</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25">
      <c r="A53" s="149" t="s">
        <v>372</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372</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25">
      <c r="A54" s="149" t="s">
        <v>373</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373</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25">
      <c r="A55" s="149" t="s">
        <v>374</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374</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25">
      <c r="A56" s="149" t="s">
        <v>375</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375</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25">
      <c r="A57" s="149" t="s">
        <v>376</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376</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25">
      <c r="A58" s="153" t="s">
        <v>377</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377</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43" t="s">
        <v>144</v>
      </c>
      <c r="B1" s="644"/>
    </row>
    <row r="2" spans="1:2" ht="25.5" customHeight="1" x14ac:dyDescent="0.25">
      <c r="A2" s="645" t="s">
        <v>378</v>
      </c>
      <c r="B2" s="646"/>
    </row>
    <row r="3" spans="1:2" x14ac:dyDescent="0.25">
      <c r="A3" s="194" t="s">
        <v>379</v>
      </c>
      <c r="B3" s="134" t="s">
        <v>380</v>
      </c>
    </row>
    <row r="4" spans="1:2" x14ac:dyDescent="0.25">
      <c r="A4" s="195" t="s">
        <v>9</v>
      </c>
      <c r="B4" s="141" t="s">
        <v>381</v>
      </c>
    </row>
    <row r="5" spans="1:2" ht="105" x14ac:dyDescent="0.25">
      <c r="A5" s="195" t="s">
        <v>10</v>
      </c>
      <c r="B5" s="199" t="s">
        <v>382</v>
      </c>
    </row>
    <row r="6" spans="1:2" x14ac:dyDescent="0.25">
      <c r="A6" s="195" t="s">
        <v>15</v>
      </c>
      <c r="B6" s="647" t="s">
        <v>383</v>
      </c>
    </row>
    <row r="7" spans="1:2" x14ac:dyDescent="0.25">
      <c r="A7" s="195" t="s">
        <v>17</v>
      </c>
      <c r="B7" s="648"/>
    </row>
    <row r="8" spans="1:2" x14ac:dyDescent="0.25">
      <c r="A8" s="195" t="s">
        <v>19</v>
      </c>
      <c r="B8" s="648"/>
    </row>
    <row r="9" spans="1:2" x14ac:dyDescent="0.25">
      <c r="A9" s="195" t="s">
        <v>384</v>
      </c>
      <c r="B9" s="649"/>
    </row>
    <row r="10" spans="1:2" ht="30" x14ac:dyDescent="0.25">
      <c r="A10" s="195" t="s">
        <v>7</v>
      </c>
      <c r="B10" s="135" t="s">
        <v>385</v>
      </c>
    </row>
    <row r="11" spans="1:2" ht="45" x14ac:dyDescent="0.25">
      <c r="A11" s="195" t="s">
        <v>27</v>
      </c>
      <c r="B11" s="135" t="s">
        <v>386</v>
      </c>
    </row>
    <row r="12" spans="1:2" ht="60" x14ac:dyDescent="0.25">
      <c r="A12" s="195" t="s">
        <v>26</v>
      </c>
      <c r="B12" s="136" t="s">
        <v>387</v>
      </c>
    </row>
    <row r="13" spans="1:2" ht="30" x14ac:dyDescent="0.25">
      <c r="A13" s="195" t="s">
        <v>388</v>
      </c>
      <c r="B13" s="136" t="s">
        <v>389</v>
      </c>
    </row>
    <row r="14" spans="1:2" ht="45" x14ac:dyDescent="0.25">
      <c r="A14" s="195" t="s">
        <v>390</v>
      </c>
      <c r="B14" s="136" t="s">
        <v>391</v>
      </c>
    </row>
    <row r="15" spans="1:2" ht="72" customHeight="1" x14ac:dyDescent="0.25">
      <c r="A15" s="196" t="s">
        <v>392</v>
      </c>
      <c r="B15" s="137" t="s">
        <v>393</v>
      </c>
    </row>
    <row r="16" spans="1:2" ht="194.25" x14ac:dyDescent="0.25">
      <c r="A16" s="196" t="s">
        <v>394</v>
      </c>
      <c r="B16" s="138" t="s">
        <v>395</v>
      </c>
    </row>
    <row r="17" spans="1:2" ht="25.5" customHeight="1" x14ac:dyDescent="0.25">
      <c r="A17" s="645" t="s">
        <v>396</v>
      </c>
      <c r="B17" s="646"/>
    </row>
    <row r="18" spans="1:2" x14ac:dyDescent="0.25">
      <c r="A18" s="194" t="s">
        <v>379</v>
      </c>
      <c r="B18" s="134" t="s">
        <v>380</v>
      </c>
    </row>
    <row r="19" spans="1:2" x14ac:dyDescent="0.25">
      <c r="A19" s="195" t="s">
        <v>9</v>
      </c>
      <c r="B19" s="141" t="s">
        <v>381</v>
      </c>
    </row>
    <row r="20" spans="1:2" ht="105" x14ac:dyDescent="0.25">
      <c r="A20" s="195" t="s">
        <v>10</v>
      </c>
      <c r="B20" s="140" t="s">
        <v>397</v>
      </c>
    </row>
    <row r="21" spans="1:2" ht="30" x14ac:dyDescent="0.25">
      <c r="A21" s="195" t="s">
        <v>398</v>
      </c>
      <c r="B21" s="136" t="s">
        <v>399</v>
      </c>
    </row>
    <row r="22" spans="1:2" ht="45" x14ac:dyDescent="0.25">
      <c r="A22" s="195" t="s">
        <v>400</v>
      </c>
      <c r="B22" s="136" t="s">
        <v>401</v>
      </c>
    </row>
    <row r="23" spans="1:2" ht="75" x14ac:dyDescent="0.25">
      <c r="A23" s="195" t="s">
        <v>402</v>
      </c>
      <c r="B23" s="136" t="s">
        <v>403</v>
      </c>
    </row>
    <row r="24" spans="1:2" ht="30" x14ac:dyDescent="0.25">
      <c r="A24" s="195" t="s">
        <v>404</v>
      </c>
      <c r="B24" s="136" t="s">
        <v>405</v>
      </c>
    </row>
    <row r="25" spans="1:2" x14ac:dyDescent="0.25">
      <c r="A25" s="195" t="s">
        <v>406</v>
      </c>
      <c r="B25" s="136" t="s">
        <v>407</v>
      </c>
    </row>
    <row r="26" spans="1:2" ht="45.95" customHeight="1" x14ac:dyDescent="0.25">
      <c r="A26" s="195" t="s">
        <v>408</v>
      </c>
      <c r="B26" s="139" t="s">
        <v>409</v>
      </c>
    </row>
    <row r="27" spans="1:2" ht="75" x14ac:dyDescent="0.25">
      <c r="A27" s="195" t="s">
        <v>158</v>
      </c>
      <c r="B27" s="139" t="s">
        <v>410</v>
      </c>
    </row>
    <row r="28" spans="1:2" ht="45" x14ac:dyDescent="0.25">
      <c r="A28" s="195" t="s">
        <v>411</v>
      </c>
      <c r="B28" s="139" t="s">
        <v>412</v>
      </c>
    </row>
    <row r="29" spans="1:2" ht="45" x14ac:dyDescent="0.25">
      <c r="A29" s="195" t="s">
        <v>413</v>
      </c>
      <c r="B29" s="139" t="s">
        <v>414</v>
      </c>
    </row>
    <row r="30" spans="1:2" ht="45" x14ac:dyDescent="0.25">
      <c r="A30" s="195" t="s">
        <v>415</v>
      </c>
      <c r="B30" s="139" t="s">
        <v>416</v>
      </c>
    </row>
    <row r="31" spans="1:2" ht="144" customHeight="1" x14ac:dyDescent="0.25">
      <c r="A31" s="195" t="s">
        <v>417</v>
      </c>
      <c r="B31" s="139" t="s">
        <v>418</v>
      </c>
    </row>
    <row r="32" spans="1:2" ht="30" x14ac:dyDescent="0.25">
      <c r="A32" s="195" t="s">
        <v>419</v>
      </c>
      <c r="B32" s="139" t="s">
        <v>420</v>
      </c>
    </row>
    <row r="33" spans="1:2" ht="30" x14ac:dyDescent="0.25">
      <c r="A33" s="195" t="s">
        <v>421</v>
      </c>
      <c r="B33" s="139" t="s">
        <v>422</v>
      </c>
    </row>
    <row r="34" spans="1:2" ht="30" x14ac:dyDescent="0.25">
      <c r="A34" s="195" t="s">
        <v>423</v>
      </c>
      <c r="B34" s="139" t="s">
        <v>424</v>
      </c>
    </row>
    <row r="35" spans="1:2" ht="30" x14ac:dyDescent="0.25">
      <c r="A35" s="195" t="s">
        <v>425</v>
      </c>
      <c r="B35" s="139" t="s">
        <v>426</v>
      </c>
    </row>
    <row r="36" spans="1:2" ht="75" x14ac:dyDescent="0.25">
      <c r="A36" s="195" t="s">
        <v>427</v>
      </c>
      <c r="B36" s="139" t="s">
        <v>428</v>
      </c>
    </row>
    <row r="37" spans="1:2" x14ac:dyDescent="0.25">
      <c r="A37" s="195" t="s">
        <v>147</v>
      </c>
      <c r="B37" s="139" t="s">
        <v>429</v>
      </c>
    </row>
    <row r="38" spans="1:2" ht="30" x14ac:dyDescent="0.25">
      <c r="A38" s="195" t="s">
        <v>430</v>
      </c>
      <c r="B38" s="139" t="s">
        <v>431</v>
      </c>
    </row>
    <row r="39" spans="1:2" ht="45" x14ac:dyDescent="0.25">
      <c r="A39" s="195" t="s">
        <v>432</v>
      </c>
      <c r="B39" s="139" t="s">
        <v>433</v>
      </c>
    </row>
    <row r="40" spans="1:2" ht="28.5" x14ac:dyDescent="0.25">
      <c r="A40" s="196" t="s">
        <v>150</v>
      </c>
      <c r="B40" s="139" t="s">
        <v>434</v>
      </c>
    </row>
    <row r="41" spans="1:2" ht="25.5" customHeight="1" x14ac:dyDescent="0.25">
      <c r="A41" s="645" t="s">
        <v>435</v>
      </c>
      <c r="B41" s="646"/>
    </row>
    <row r="42" spans="1:2" x14ac:dyDescent="0.25">
      <c r="A42" s="643" t="s">
        <v>436</v>
      </c>
      <c r="B42" s="644"/>
    </row>
    <row r="43" spans="1:2" ht="72" customHeight="1" x14ac:dyDescent="0.25">
      <c r="A43" s="641" t="s">
        <v>437</v>
      </c>
      <c r="B43" s="642"/>
    </row>
    <row r="44" spans="1:2" ht="30" x14ac:dyDescent="0.25">
      <c r="A44" s="195" t="s">
        <v>413</v>
      </c>
      <c r="B44" s="139" t="s">
        <v>438</v>
      </c>
    </row>
    <row r="45" spans="1:2" ht="45" x14ac:dyDescent="0.25">
      <c r="A45" s="196" t="s">
        <v>439</v>
      </c>
      <c r="B45" s="139" t="s">
        <v>440</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441</v>
      </c>
      <c r="B1" s="120" t="s">
        <v>442</v>
      </c>
      <c r="C1" s="120" t="s">
        <v>443</v>
      </c>
      <c r="D1" s="120" t="s">
        <v>444</v>
      </c>
      <c r="E1" s="120" t="s">
        <v>415</v>
      </c>
      <c r="F1" s="120" t="s">
        <v>445</v>
      </c>
      <c r="G1" s="120" t="s">
        <v>446</v>
      </c>
      <c r="H1" s="120" t="s">
        <v>340</v>
      </c>
      <c r="I1" s="120" t="s">
        <v>406</v>
      </c>
    </row>
    <row r="2" spans="1:9" s="121" customFormat="1" x14ac:dyDescent="0.25">
      <c r="A2" s="122" t="s">
        <v>152</v>
      </c>
      <c r="B2" s="117" t="s">
        <v>447</v>
      </c>
      <c r="C2" s="122" t="s">
        <v>448</v>
      </c>
      <c r="D2" s="123" t="s">
        <v>449</v>
      </c>
      <c r="E2" s="118" t="s">
        <v>450</v>
      </c>
      <c r="F2" s="124" t="s">
        <v>451</v>
      </c>
      <c r="G2" s="125" t="s">
        <v>452</v>
      </c>
      <c r="H2" s="125" t="s">
        <v>453</v>
      </c>
      <c r="I2" s="124" t="s">
        <v>454</v>
      </c>
    </row>
    <row r="3" spans="1:9" x14ac:dyDescent="0.25">
      <c r="A3" s="122" t="s">
        <v>455</v>
      </c>
      <c r="B3" s="117" t="s">
        <v>456</v>
      </c>
      <c r="C3" s="122" t="s">
        <v>457</v>
      </c>
      <c r="D3" s="126" t="s">
        <v>458</v>
      </c>
      <c r="E3" s="118" t="s">
        <v>459</v>
      </c>
      <c r="F3" s="124" t="s">
        <v>460</v>
      </c>
      <c r="G3" s="125" t="s">
        <v>461</v>
      </c>
      <c r="H3" s="125" t="s">
        <v>349</v>
      </c>
      <c r="I3" s="124" t="s">
        <v>462</v>
      </c>
    </row>
    <row r="4" spans="1:9" x14ac:dyDescent="0.25">
      <c r="A4" s="122" t="s">
        <v>463</v>
      </c>
      <c r="B4" s="117" t="s">
        <v>464</v>
      </c>
      <c r="C4" s="122" t="s">
        <v>465</v>
      </c>
      <c r="D4" s="126" t="s">
        <v>466</v>
      </c>
      <c r="E4" s="118" t="s">
        <v>467</v>
      </c>
      <c r="F4" s="124" t="s">
        <v>468</v>
      </c>
      <c r="G4" s="125" t="s">
        <v>469</v>
      </c>
      <c r="H4" s="125" t="s">
        <v>344</v>
      </c>
      <c r="I4" s="124" t="s">
        <v>470</v>
      </c>
    </row>
    <row r="5" spans="1:9" x14ac:dyDescent="0.25">
      <c r="A5" s="122" t="s">
        <v>471</v>
      </c>
      <c r="B5" s="117" t="s">
        <v>472</v>
      </c>
      <c r="C5" s="122" t="s">
        <v>473</v>
      </c>
      <c r="D5" s="126" t="s">
        <v>196</v>
      </c>
      <c r="E5" s="118" t="s">
        <v>474</v>
      </c>
      <c r="F5" s="124" t="s">
        <v>197</v>
      </c>
      <c r="G5" s="125" t="s">
        <v>475</v>
      </c>
      <c r="H5" s="125" t="s">
        <v>345</v>
      </c>
      <c r="I5" s="124" t="s">
        <v>476</v>
      </c>
    </row>
    <row r="6" spans="1:9" ht="30" x14ac:dyDescent="0.25">
      <c r="A6" s="122" t="s">
        <v>477</v>
      </c>
      <c r="B6" s="117" t="s">
        <v>478</v>
      </c>
      <c r="C6" s="122" t="s">
        <v>479</v>
      </c>
      <c r="D6" s="126" t="s">
        <v>202</v>
      </c>
      <c r="E6" s="118" t="s">
        <v>480</v>
      </c>
      <c r="G6" s="125" t="s">
        <v>481</v>
      </c>
      <c r="H6" s="125" t="s">
        <v>346</v>
      </c>
      <c r="I6" s="124" t="s">
        <v>482</v>
      </c>
    </row>
    <row r="7" spans="1:9" ht="30" x14ac:dyDescent="0.25">
      <c r="B7" s="117" t="s">
        <v>483</v>
      </c>
      <c r="C7" s="122" t="s">
        <v>484</v>
      </c>
      <c r="D7" s="126" t="s">
        <v>205</v>
      </c>
      <c r="E7" s="124" t="s">
        <v>485</v>
      </c>
      <c r="G7" s="118" t="s">
        <v>355</v>
      </c>
      <c r="H7" s="125" t="s">
        <v>347</v>
      </c>
      <c r="I7" s="124" t="s">
        <v>486</v>
      </c>
    </row>
    <row r="8" spans="1:9" ht="30" x14ac:dyDescent="0.25">
      <c r="A8" s="127"/>
      <c r="B8" s="117" t="s">
        <v>487</v>
      </c>
      <c r="C8" s="122" t="s">
        <v>488</v>
      </c>
      <c r="D8" s="126" t="s">
        <v>209</v>
      </c>
      <c r="E8" s="124" t="s">
        <v>489</v>
      </c>
      <c r="I8" s="124" t="s">
        <v>490</v>
      </c>
    </row>
    <row r="9" spans="1:9" ht="32.1" customHeight="1" x14ac:dyDescent="0.25">
      <c r="A9" s="127"/>
      <c r="B9" s="117" t="s">
        <v>491</v>
      </c>
      <c r="C9" s="122" t="s">
        <v>492</v>
      </c>
      <c r="D9" s="126" t="s">
        <v>493</v>
      </c>
      <c r="E9" s="124" t="s">
        <v>494</v>
      </c>
      <c r="I9" s="124" t="s">
        <v>495</v>
      </c>
    </row>
    <row r="10" spans="1:9" x14ac:dyDescent="0.25">
      <c r="A10" s="127"/>
      <c r="B10" s="117" t="s">
        <v>496</v>
      </c>
      <c r="C10" s="122" t="s">
        <v>497</v>
      </c>
      <c r="D10" s="126" t="s">
        <v>498</v>
      </c>
      <c r="E10" s="124" t="s">
        <v>499</v>
      </c>
      <c r="I10" s="124" t="s">
        <v>500</v>
      </c>
    </row>
    <row r="11" spans="1:9" x14ac:dyDescent="0.25">
      <c r="A11" s="127"/>
      <c r="B11" s="117" t="s">
        <v>501</v>
      </c>
      <c r="C11" s="122" t="s">
        <v>502</v>
      </c>
      <c r="D11" s="126" t="s">
        <v>503</v>
      </c>
      <c r="E11" s="124" t="s">
        <v>504</v>
      </c>
      <c r="I11" s="124" t="s">
        <v>505</v>
      </c>
    </row>
    <row r="12" spans="1:9" ht="30" x14ac:dyDescent="0.25">
      <c r="A12" s="127"/>
      <c r="B12" s="117" t="s">
        <v>506</v>
      </c>
      <c r="C12" s="122" t="s">
        <v>507</v>
      </c>
      <c r="D12" s="126" t="s">
        <v>508</v>
      </c>
      <c r="E12" s="124" t="s">
        <v>509</v>
      </c>
      <c r="I12" s="124" t="s">
        <v>510</v>
      </c>
    </row>
    <row r="13" spans="1:9" x14ac:dyDescent="0.25">
      <c r="A13" s="127"/>
      <c r="B13" s="241" t="s">
        <v>511</v>
      </c>
      <c r="D13" s="126" t="s">
        <v>512</v>
      </c>
      <c r="E13" s="124" t="s">
        <v>513</v>
      </c>
      <c r="I13" s="124" t="s">
        <v>514</v>
      </c>
    </row>
    <row r="14" spans="1:9" x14ac:dyDescent="0.25">
      <c r="A14" s="127"/>
      <c r="B14" s="117" t="s">
        <v>515</v>
      </c>
      <c r="C14" s="127"/>
      <c r="D14" s="126" t="s">
        <v>516</v>
      </c>
      <c r="E14" s="124" t="s">
        <v>517</v>
      </c>
    </row>
    <row r="15" spans="1:9" x14ac:dyDescent="0.25">
      <c r="A15" s="127"/>
      <c r="B15" s="117" t="s">
        <v>518</v>
      </c>
      <c r="C15" s="127"/>
      <c r="D15" s="126" t="s">
        <v>519</v>
      </c>
      <c r="E15" s="124" t="s">
        <v>520</v>
      </c>
    </row>
    <row r="16" spans="1:9" x14ac:dyDescent="0.25">
      <c r="A16" s="127"/>
      <c r="B16" s="117" t="s">
        <v>521</v>
      </c>
      <c r="C16" s="127"/>
      <c r="D16" s="126" t="s">
        <v>522</v>
      </c>
      <c r="E16" s="128"/>
    </row>
    <row r="17" spans="1:5" x14ac:dyDescent="0.25">
      <c r="A17" s="127"/>
      <c r="B17" s="117" t="s">
        <v>523</v>
      </c>
      <c r="C17" s="127"/>
      <c r="D17" s="126" t="s">
        <v>524</v>
      </c>
      <c r="E17" s="128"/>
    </row>
    <row r="18" spans="1:5" x14ac:dyDescent="0.25">
      <c r="A18" s="127"/>
      <c r="B18" s="117" t="s">
        <v>525</v>
      </c>
      <c r="C18" s="127"/>
      <c r="D18" s="126" t="s">
        <v>526</v>
      </c>
      <c r="E18" s="128"/>
    </row>
    <row r="19" spans="1:5" x14ac:dyDescent="0.25">
      <c r="A19" s="127"/>
      <c r="B19" s="117" t="s">
        <v>527</v>
      </c>
      <c r="C19" s="127"/>
      <c r="D19" s="126" t="s">
        <v>528</v>
      </c>
      <c r="E19" s="128"/>
    </row>
    <row r="20" spans="1:5" x14ac:dyDescent="0.25">
      <c r="A20" s="127"/>
      <c r="B20" s="117" t="s">
        <v>529</v>
      </c>
      <c r="C20" s="127"/>
      <c r="D20" s="126" t="s">
        <v>530</v>
      </c>
      <c r="E20" s="128"/>
    </row>
    <row r="21" spans="1:5" x14ac:dyDescent="0.25">
      <c r="B21" s="117" t="s">
        <v>531</v>
      </c>
      <c r="D21" s="126" t="s">
        <v>532</v>
      </c>
      <c r="E21" s="128"/>
    </row>
    <row r="22" spans="1:5" x14ac:dyDescent="0.25">
      <c r="B22" s="117" t="s">
        <v>533</v>
      </c>
      <c r="D22" s="126" t="s">
        <v>534</v>
      </c>
      <c r="E22" s="128"/>
    </row>
    <row r="23" spans="1:5" x14ac:dyDescent="0.25">
      <c r="B23" s="117" t="s">
        <v>535</v>
      </c>
      <c r="D23" s="126" t="s">
        <v>536</v>
      </c>
      <c r="E23" s="128"/>
    </row>
    <row r="24" spans="1:5" x14ac:dyDescent="0.25">
      <c r="D24" s="129" t="s">
        <v>537</v>
      </c>
      <c r="E24" s="129" t="s">
        <v>538</v>
      </c>
    </row>
    <row r="25" spans="1:5" x14ac:dyDescent="0.25">
      <c r="D25" s="130" t="s">
        <v>539</v>
      </c>
      <c r="E25" s="124" t="s">
        <v>540</v>
      </c>
    </row>
    <row r="26" spans="1:5" x14ac:dyDescent="0.25">
      <c r="D26" s="130" t="s">
        <v>541</v>
      </c>
      <c r="E26" s="124" t="s">
        <v>542</v>
      </c>
    </row>
    <row r="27" spans="1:5" x14ac:dyDescent="0.25">
      <c r="D27" s="650" t="s">
        <v>543</v>
      </c>
      <c r="E27" s="124" t="s">
        <v>544</v>
      </c>
    </row>
    <row r="28" spans="1:5" x14ac:dyDescent="0.25">
      <c r="D28" s="651"/>
      <c r="E28" s="124" t="s">
        <v>545</v>
      </c>
    </row>
    <row r="29" spans="1:5" x14ac:dyDescent="0.25">
      <c r="D29" s="651"/>
      <c r="E29" s="124" t="s">
        <v>546</v>
      </c>
    </row>
    <row r="30" spans="1:5" x14ac:dyDescent="0.25">
      <c r="D30" s="652"/>
      <c r="E30" s="124" t="s">
        <v>547</v>
      </c>
    </row>
    <row r="31" spans="1:5" x14ac:dyDescent="0.25">
      <c r="D31" s="130" t="s">
        <v>548</v>
      </c>
      <c r="E31" s="124" t="s">
        <v>549</v>
      </c>
    </row>
    <row r="32" spans="1:5" x14ac:dyDescent="0.25">
      <c r="D32" s="130" t="s">
        <v>550</v>
      </c>
      <c r="E32" s="124" t="s">
        <v>551</v>
      </c>
    </row>
    <row r="33" spans="4:5" x14ac:dyDescent="0.25">
      <c r="D33" s="130" t="s">
        <v>552</v>
      </c>
      <c r="E33" s="124" t="s">
        <v>553</v>
      </c>
    </row>
    <row r="34" spans="4:5" x14ac:dyDescent="0.25">
      <c r="D34" s="130" t="s">
        <v>554</v>
      </c>
      <c r="E34" s="124" t="s">
        <v>555</v>
      </c>
    </row>
    <row r="35" spans="4:5" x14ac:dyDescent="0.25">
      <c r="D35" s="130" t="s">
        <v>556</v>
      </c>
      <c r="E35" s="124" t="s">
        <v>557</v>
      </c>
    </row>
    <row r="36" spans="4:5" x14ac:dyDescent="0.25">
      <c r="D36" s="130" t="s">
        <v>558</v>
      </c>
      <c r="E36" s="124" t="s">
        <v>559</v>
      </c>
    </row>
    <row r="37" spans="4:5" x14ac:dyDescent="0.25">
      <c r="D37" s="130" t="s">
        <v>560</v>
      </c>
      <c r="E37" s="124" t="s">
        <v>178</v>
      </c>
    </row>
    <row r="38" spans="4:5" x14ac:dyDescent="0.25">
      <c r="D38" s="130" t="s">
        <v>561</v>
      </c>
      <c r="E38" s="124" t="s">
        <v>186</v>
      </c>
    </row>
    <row r="39" spans="4:5" x14ac:dyDescent="0.25">
      <c r="D39" s="131" t="s">
        <v>562</v>
      </c>
      <c r="E39" s="124" t="s">
        <v>563</v>
      </c>
    </row>
    <row r="40" spans="4:5" x14ac:dyDescent="0.25">
      <c r="D40" s="131" t="s">
        <v>564</v>
      </c>
      <c r="E40" s="124" t="s">
        <v>565</v>
      </c>
    </row>
    <row r="41" spans="4:5" x14ac:dyDescent="0.25">
      <c r="D41" s="130" t="s">
        <v>566</v>
      </c>
      <c r="E41" s="124" t="s">
        <v>567</v>
      </c>
    </row>
    <row r="42" spans="4:5" x14ac:dyDescent="0.25">
      <c r="D42" s="130" t="s">
        <v>568</v>
      </c>
      <c r="E42" s="124" t="s">
        <v>192</v>
      </c>
    </row>
    <row r="43" spans="4:5" x14ac:dyDescent="0.25">
      <c r="D43" s="131" t="s">
        <v>569</v>
      </c>
      <c r="E43" s="124" t="s">
        <v>570</v>
      </c>
    </row>
    <row r="44" spans="4:5" x14ac:dyDescent="0.25">
      <c r="D44" s="132" t="s">
        <v>571</v>
      </c>
      <c r="E44" s="124" t="s">
        <v>572</v>
      </c>
    </row>
    <row r="45" spans="4:5" x14ac:dyDescent="0.25">
      <c r="D45" s="126" t="s">
        <v>573</v>
      </c>
      <c r="E45" s="124" t="s">
        <v>574</v>
      </c>
    </row>
    <row r="46" spans="4:5" x14ac:dyDescent="0.25">
      <c r="D46" s="126" t="s">
        <v>575</v>
      </c>
      <c r="E46" s="124" t="s">
        <v>576</v>
      </c>
    </row>
    <row r="47" spans="4:5" x14ac:dyDescent="0.25">
      <c r="D47" s="126" t="s">
        <v>577</v>
      </c>
      <c r="E47" s="124" t="s">
        <v>578</v>
      </c>
    </row>
    <row r="48" spans="4:5" x14ac:dyDescent="0.25">
      <c r="D48" s="126" t="s">
        <v>579</v>
      </c>
      <c r="E48" s="124" t="s">
        <v>580</v>
      </c>
    </row>
    <row r="49" spans="4:4" x14ac:dyDescent="0.25">
      <c r="D49" s="129" t="s">
        <v>581</v>
      </c>
    </row>
    <row r="50" spans="4:4" x14ac:dyDescent="0.25">
      <c r="D50" s="126" t="s">
        <v>582</v>
      </c>
    </row>
    <row r="51" spans="4:4" x14ac:dyDescent="0.25">
      <c r="D51" s="126" t="s">
        <v>583</v>
      </c>
    </row>
    <row r="52" spans="4:4" x14ac:dyDescent="0.25">
      <c r="D52" s="129" t="s">
        <v>584</v>
      </c>
    </row>
    <row r="53" spans="4:4" x14ac:dyDescent="0.25">
      <c r="D53" s="132" t="s">
        <v>585</v>
      </c>
    </row>
    <row r="54" spans="4:4" x14ac:dyDescent="0.25">
      <c r="D54" s="132" t="s">
        <v>586</v>
      </c>
    </row>
    <row r="55" spans="4:4" x14ac:dyDescent="0.25">
      <c r="D55" s="132" t="s">
        <v>587</v>
      </c>
    </row>
    <row r="56" spans="4:4" x14ac:dyDescent="0.25">
      <c r="D56" s="132" t="s">
        <v>588</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589</v>
      </c>
      <c r="C1" s="657" t="s">
        <v>590</v>
      </c>
      <c r="D1" s="657"/>
      <c r="E1" s="657"/>
      <c r="F1" s="657"/>
      <c r="G1" s="658" t="s">
        <v>591</v>
      </c>
      <c r="H1" s="659"/>
      <c r="I1" s="659"/>
      <c r="J1" s="660"/>
      <c r="K1" s="656" t="s">
        <v>592</v>
      </c>
      <c r="L1" s="656"/>
      <c r="M1" s="656"/>
      <c r="N1" s="656"/>
    </row>
    <row r="2" spans="1:14" x14ac:dyDescent="0.25">
      <c r="C2" s="4"/>
      <c r="D2" s="4"/>
      <c r="E2" s="4"/>
      <c r="F2" s="4" t="s">
        <v>593</v>
      </c>
      <c r="G2" s="30"/>
      <c r="H2" s="4"/>
      <c r="I2" s="4"/>
      <c r="J2" s="31" t="s">
        <v>593</v>
      </c>
      <c r="K2" s="4"/>
      <c r="L2" s="4"/>
      <c r="M2" s="4"/>
      <c r="N2" s="4" t="s">
        <v>593</v>
      </c>
    </row>
    <row r="3" spans="1:14" x14ac:dyDescent="0.25">
      <c r="A3" s="654" t="s">
        <v>594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5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54"/>
      <c r="B5" s="5">
        <v>3</v>
      </c>
      <c r="C5" s="6">
        <v>0.05</v>
      </c>
      <c r="D5" s="6">
        <v>0.05</v>
      </c>
      <c r="E5" s="6">
        <v>0.1</v>
      </c>
      <c r="F5" s="7">
        <f>(C5+D5+E5)</f>
        <v>0.2</v>
      </c>
      <c r="G5" s="32">
        <v>0.1</v>
      </c>
      <c r="H5" s="6">
        <v>0.1</v>
      </c>
      <c r="I5" s="6">
        <v>0.1</v>
      </c>
      <c r="J5" s="33">
        <f>(G5+H5+I5)</f>
        <v>0.30000000000000004</v>
      </c>
      <c r="K5" s="24"/>
      <c r="L5" s="5"/>
      <c r="M5" s="5"/>
      <c r="N5" s="5"/>
    </row>
    <row r="6" spans="1:14" x14ac:dyDescent="0.25">
      <c r="A6" s="654"/>
      <c r="B6" s="5">
        <v>4</v>
      </c>
      <c r="C6" s="6">
        <v>0.1</v>
      </c>
      <c r="D6" s="6">
        <v>0.1</v>
      </c>
      <c r="E6" s="6">
        <v>0.2</v>
      </c>
      <c r="F6" s="7">
        <f>(C6+D6+E6)</f>
        <v>0.4</v>
      </c>
      <c r="G6" s="32">
        <v>0</v>
      </c>
      <c r="H6" s="6">
        <v>0</v>
      </c>
      <c r="I6" s="6">
        <v>0.1</v>
      </c>
      <c r="J6" s="33">
        <f>(G6+H6+I6)</f>
        <v>0.1</v>
      </c>
      <c r="K6" s="24"/>
      <c r="L6" s="5"/>
      <c r="M6" s="5"/>
      <c r="N6" s="5"/>
    </row>
    <row r="7" spans="1:14" x14ac:dyDescent="0.25">
      <c r="A7" s="654"/>
      <c r="B7" s="5">
        <v>5</v>
      </c>
      <c r="C7" s="6">
        <v>0</v>
      </c>
      <c r="D7" s="6">
        <v>0</v>
      </c>
      <c r="E7" s="6">
        <v>0</v>
      </c>
      <c r="F7" s="7">
        <f>(C7+D7+E7)</f>
        <v>0</v>
      </c>
      <c r="G7" s="32">
        <v>0</v>
      </c>
      <c r="H7" s="6">
        <v>0</v>
      </c>
      <c r="I7" s="6">
        <v>0</v>
      </c>
      <c r="J7" s="33">
        <f>(G7+H7+I7)</f>
        <v>0</v>
      </c>
      <c r="K7" s="24"/>
      <c r="L7" s="5"/>
      <c r="M7" s="5"/>
      <c r="N7" s="5"/>
    </row>
    <row r="8" spans="1:14" x14ac:dyDescent="0.25">
      <c r="A8" s="654" t="s">
        <v>595</v>
      </c>
      <c r="B8" s="9">
        <v>6</v>
      </c>
      <c r="C8" s="10">
        <v>0.1</v>
      </c>
      <c r="D8" s="10">
        <v>0.1</v>
      </c>
      <c r="E8" s="10">
        <v>0.1</v>
      </c>
      <c r="F8" s="11">
        <f>C8+D8+E8</f>
        <v>0.30000000000000004</v>
      </c>
      <c r="G8" s="34"/>
      <c r="H8" s="9"/>
      <c r="I8" s="9"/>
      <c r="J8" s="35"/>
      <c r="K8" s="25"/>
      <c r="L8" s="9"/>
      <c r="M8" s="9"/>
      <c r="N8" s="9"/>
    </row>
    <row r="9" spans="1:14" x14ac:dyDescent="0.25">
      <c r="A9" s="654"/>
      <c r="B9" s="9">
        <v>7</v>
      </c>
      <c r="C9" s="9"/>
      <c r="D9" s="9"/>
      <c r="E9" s="9"/>
      <c r="F9" s="19"/>
      <c r="G9" s="36"/>
      <c r="H9" s="9"/>
      <c r="I9" s="9"/>
      <c r="J9" s="35"/>
      <c r="K9" s="25"/>
      <c r="L9" s="9"/>
      <c r="M9" s="9"/>
      <c r="N9" s="9"/>
    </row>
    <row r="10" spans="1:14" x14ac:dyDescent="0.25">
      <c r="A10" s="654"/>
      <c r="B10" s="9">
        <v>8</v>
      </c>
      <c r="C10" s="9"/>
      <c r="D10" s="9"/>
      <c r="E10" s="9"/>
      <c r="F10" s="19"/>
      <c r="G10" s="36"/>
      <c r="H10" s="9"/>
      <c r="I10" s="9"/>
      <c r="J10" s="35"/>
      <c r="K10" s="25"/>
      <c r="L10" s="9"/>
      <c r="M10" s="9"/>
      <c r="N10" s="9"/>
    </row>
    <row r="11" spans="1:14" x14ac:dyDescent="0.25">
      <c r="A11" s="654"/>
      <c r="B11" s="9">
        <v>9</v>
      </c>
      <c r="C11" s="9"/>
      <c r="D11" s="9"/>
      <c r="E11" s="9"/>
      <c r="F11" s="19"/>
      <c r="G11" s="36"/>
      <c r="H11" s="9"/>
      <c r="I11" s="9"/>
      <c r="J11" s="35"/>
      <c r="K11" s="25"/>
      <c r="L11" s="9"/>
      <c r="M11" s="9"/>
      <c r="N11" s="9"/>
    </row>
    <row r="12" spans="1:14" x14ac:dyDescent="0.25">
      <c r="A12" s="654" t="s">
        <v>596</v>
      </c>
      <c r="B12" s="14">
        <v>10</v>
      </c>
      <c r="C12" s="14"/>
      <c r="D12" s="14"/>
      <c r="E12" s="14"/>
      <c r="F12" s="20"/>
      <c r="G12" s="37"/>
      <c r="H12" s="14"/>
      <c r="I12" s="14"/>
      <c r="J12" s="38"/>
      <c r="K12" s="26"/>
      <c r="L12" s="14"/>
      <c r="M12" s="14"/>
      <c r="N12" s="14"/>
    </row>
    <row r="13" spans="1:14" x14ac:dyDescent="0.25">
      <c r="A13" s="654"/>
      <c r="B13" s="14">
        <v>11</v>
      </c>
      <c r="C13" s="14"/>
      <c r="D13" s="14"/>
      <c r="E13" s="14"/>
      <c r="F13" s="20"/>
      <c r="G13" s="37"/>
      <c r="H13" s="14"/>
      <c r="I13" s="14"/>
      <c r="J13" s="38"/>
      <c r="K13" s="26"/>
      <c r="L13" s="14"/>
      <c r="M13" s="14"/>
      <c r="N13" s="14"/>
    </row>
    <row r="14" spans="1:14" x14ac:dyDescent="0.25">
      <c r="A14" s="654"/>
      <c r="B14" s="14">
        <v>12</v>
      </c>
      <c r="C14" s="14"/>
      <c r="D14" s="14"/>
      <c r="E14" s="14"/>
      <c r="F14" s="20"/>
      <c r="G14" s="37"/>
      <c r="H14" s="14"/>
      <c r="I14" s="14"/>
      <c r="J14" s="38"/>
      <c r="K14" s="26"/>
      <c r="L14" s="14"/>
      <c r="M14" s="14"/>
      <c r="N14" s="14"/>
    </row>
    <row r="15" spans="1:14" x14ac:dyDescent="0.25">
      <c r="A15" s="654"/>
      <c r="B15" s="14">
        <v>13</v>
      </c>
      <c r="C15" s="14"/>
      <c r="D15" s="14"/>
      <c r="E15" s="14"/>
      <c r="F15" s="20"/>
      <c r="G15" s="37"/>
      <c r="H15" s="14"/>
      <c r="I15" s="14"/>
      <c r="J15" s="38"/>
      <c r="K15" s="26"/>
      <c r="L15" s="14"/>
      <c r="M15" s="14"/>
      <c r="N15" s="14"/>
    </row>
    <row r="16" spans="1:14" x14ac:dyDescent="0.25">
      <c r="A16" s="654" t="s">
        <v>597</v>
      </c>
      <c r="B16" s="15">
        <v>14</v>
      </c>
      <c r="C16" s="15"/>
      <c r="D16" s="15"/>
      <c r="E16" s="15"/>
      <c r="F16" s="21"/>
      <c r="G16" s="39"/>
      <c r="H16" s="15"/>
      <c r="I16" s="15"/>
      <c r="J16" s="40"/>
      <c r="K16" s="27"/>
      <c r="L16" s="15"/>
      <c r="M16" s="15"/>
      <c r="N16" s="15"/>
    </row>
    <row r="17" spans="1:14" x14ac:dyDescent="0.25">
      <c r="A17" s="654"/>
      <c r="B17" s="15">
        <v>15</v>
      </c>
      <c r="C17" s="15"/>
      <c r="D17" s="15"/>
      <c r="E17" s="15"/>
      <c r="F17" s="21"/>
      <c r="G17" s="39"/>
      <c r="H17" s="15"/>
      <c r="I17" s="15"/>
      <c r="J17" s="40"/>
      <c r="K17" s="27"/>
      <c r="L17" s="15"/>
      <c r="M17" s="15"/>
      <c r="N17" s="15"/>
    </row>
    <row r="18" spans="1:14" x14ac:dyDescent="0.25">
      <c r="A18" s="654"/>
      <c r="B18" s="15">
        <v>16</v>
      </c>
      <c r="C18" s="15"/>
      <c r="D18" s="15"/>
      <c r="E18" s="15"/>
      <c r="F18" s="21"/>
      <c r="G18" s="39"/>
      <c r="H18" s="15"/>
      <c r="I18" s="15"/>
      <c r="J18" s="40"/>
      <c r="K18" s="27"/>
      <c r="L18" s="15"/>
      <c r="M18" s="15"/>
      <c r="N18" s="15"/>
    </row>
    <row r="19" spans="1:14" x14ac:dyDescent="0.25">
      <c r="A19" s="654" t="s">
        <v>598</v>
      </c>
      <c r="B19" s="18">
        <v>17</v>
      </c>
      <c r="C19" s="18"/>
      <c r="D19" s="18"/>
      <c r="E19" s="18"/>
      <c r="F19" s="22"/>
      <c r="G19" s="41"/>
      <c r="H19" s="18"/>
      <c r="I19" s="18"/>
      <c r="J19" s="42"/>
      <c r="K19" s="28"/>
      <c r="L19" s="18"/>
      <c r="M19" s="18"/>
      <c r="N19" s="18"/>
    </row>
    <row r="20" spans="1:14" x14ac:dyDescent="0.25">
      <c r="A20" s="654"/>
      <c r="B20" s="18">
        <v>18</v>
      </c>
      <c r="C20" s="18"/>
      <c r="D20" s="18"/>
      <c r="E20" s="18"/>
      <c r="F20" s="22"/>
      <c r="G20" s="41"/>
      <c r="H20" s="18"/>
      <c r="I20" s="18"/>
      <c r="J20" s="42"/>
      <c r="K20" s="28"/>
      <c r="L20" s="18"/>
      <c r="M20" s="18"/>
      <c r="N20" s="18"/>
    </row>
    <row r="21" spans="1:14" x14ac:dyDescent="0.25">
      <c r="A21" s="654"/>
      <c r="B21" s="18">
        <v>19</v>
      </c>
      <c r="C21" s="18"/>
      <c r="D21" s="18"/>
      <c r="E21" s="18"/>
      <c r="F21" s="22"/>
      <c r="G21" s="41"/>
      <c r="H21" s="18"/>
      <c r="I21" s="18"/>
      <c r="J21" s="42"/>
      <c r="K21" s="28"/>
      <c r="L21" s="18"/>
      <c r="M21" s="18"/>
      <c r="N21" s="18"/>
    </row>
    <row r="22" spans="1:14" x14ac:dyDescent="0.25">
      <c r="A22" s="654"/>
      <c r="B22" s="18">
        <v>20</v>
      </c>
      <c r="C22" s="18"/>
      <c r="D22" s="18"/>
      <c r="E22" s="18"/>
      <c r="F22" s="22"/>
      <c r="G22" s="41"/>
      <c r="H22" s="18"/>
      <c r="I22" s="18"/>
      <c r="J22" s="42"/>
      <c r="K22" s="28"/>
      <c r="L22" s="18"/>
      <c r="M22" s="18"/>
      <c r="N22" s="18"/>
    </row>
    <row r="23" spans="1:14" x14ac:dyDescent="0.25">
      <c r="A23" s="654" t="s">
        <v>599</v>
      </c>
      <c r="B23" s="13">
        <v>21</v>
      </c>
      <c r="C23" s="13"/>
      <c r="D23" s="13"/>
      <c r="E23" s="13"/>
      <c r="F23" s="23"/>
      <c r="G23" s="43"/>
      <c r="H23" s="13"/>
      <c r="I23" s="13"/>
      <c r="J23" s="44"/>
      <c r="K23" s="29"/>
      <c r="L23" s="13"/>
      <c r="M23" s="13"/>
      <c r="N23" s="13"/>
    </row>
    <row r="24" spans="1:14" x14ac:dyDescent="0.25">
      <c r="A24" s="654"/>
      <c r="B24" s="13">
        <v>22</v>
      </c>
      <c r="C24" s="13"/>
      <c r="D24" s="13"/>
      <c r="E24" s="13"/>
      <c r="F24" s="23"/>
      <c r="G24" s="43"/>
      <c r="H24" s="13"/>
      <c r="I24" s="13"/>
      <c r="J24" s="44"/>
      <c r="K24" s="29"/>
      <c r="L24" s="13"/>
      <c r="M24" s="13"/>
      <c r="N24" s="13"/>
    </row>
    <row r="25" spans="1:14" x14ac:dyDescent="0.25">
      <c r="A25" s="654"/>
      <c r="B25" s="13">
        <v>23</v>
      </c>
      <c r="C25" s="13"/>
      <c r="D25" s="13"/>
      <c r="E25" s="13"/>
      <c r="F25" s="23"/>
      <c r="G25" s="43"/>
      <c r="H25" s="13"/>
      <c r="I25" s="13"/>
      <c r="J25" s="44"/>
      <c r="K25" s="29"/>
      <c r="L25" s="13"/>
      <c r="M25" s="13"/>
      <c r="N25" s="13"/>
    </row>
    <row r="26" spans="1:14" x14ac:dyDescent="0.25">
      <c r="A26" s="654"/>
      <c r="B26" s="13">
        <v>24</v>
      </c>
      <c r="C26" s="13"/>
      <c r="D26" s="13"/>
      <c r="E26" s="13"/>
      <c r="F26" s="23"/>
      <c r="G26" s="43"/>
      <c r="H26" s="13"/>
      <c r="I26" s="13"/>
      <c r="J26" s="44"/>
      <c r="K26" s="29"/>
      <c r="L26" s="13"/>
      <c r="M26" s="13"/>
      <c r="N26" s="13"/>
    </row>
    <row r="27" spans="1:14" x14ac:dyDescent="0.25">
      <c r="A27" s="654" t="s">
        <v>600</v>
      </c>
      <c r="B27" s="9">
        <v>25</v>
      </c>
      <c r="C27" s="9"/>
      <c r="D27" s="9"/>
      <c r="E27" s="9"/>
      <c r="F27" s="9"/>
      <c r="G27" s="9"/>
      <c r="H27" s="9"/>
      <c r="I27" s="9"/>
      <c r="J27" s="9"/>
      <c r="K27" s="9"/>
      <c r="L27" s="9"/>
      <c r="M27" s="9"/>
      <c r="N27" s="9"/>
    </row>
    <row r="28" spans="1:14" x14ac:dyDescent="0.25">
      <c r="A28" s="654"/>
      <c r="B28" s="9">
        <v>26</v>
      </c>
      <c r="C28" s="9"/>
      <c r="D28" s="9"/>
      <c r="E28" s="9"/>
      <c r="F28" s="9"/>
      <c r="G28" s="9"/>
      <c r="H28" s="9"/>
      <c r="I28" s="9"/>
      <c r="J28" s="9"/>
      <c r="K28" s="9"/>
      <c r="L28" s="9"/>
      <c r="M28" s="9"/>
      <c r="N28" s="9"/>
    </row>
    <row r="29" spans="1:14" x14ac:dyDescent="0.25">
      <c r="A29" s="654"/>
      <c r="B29" s="9">
        <v>27</v>
      </c>
      <c r="C29" s="9"/>
      <c r="D29" s="9"/>
      <c r="E29" s="9"/>
      <c r="F29" s="9"/>
      <c r="G29" s="9"/>
      <c r="H29" s="9"/>
      <c r="I29" s="9"/>
      <c r="J29" s="9"/>
      <c r="K29" s="9"/>
      <c r="L29" s="9"/>
      <c r="M29" s="9"/>
      <c r="N29" s="9"/>
    </row>
    <row r="30" spans="1:14" x14ac:dyDescent="0.25">
      <c r="A30" s="654"/>
      <c r="B30" s="9">
        <v>28</v>
      </c>
      <c r="C30" s="9"/>
      <c r="D30" s="9"/>
      <c r="E30" s="9"/>
      <c r="F30" s="9"/>
      <c r="G30" s="9"/>
      <c r="H30" s="9"/>
      <c r="I30" s="9"/>
      <c r="J30" s="9"/>
      <c r="K30" s="9"/>
      <c r="L30" s="9"/>
      <c r="M30" s="9"/>
      <c r="N30" s="9"/>
    </row>
    <row r="31" spans="1:14" x14ac:dyDescent="0.25">
      <c r="A31" s="654"/>
      <c r="B31" s="9">
        <v>29</v>
      </c>
      <c r="C31" s="9"/>
      <c r="D31" s="9"/>
      <c r="E31" s="9"/>
      <c r="F31" s="9"/>
      <c r="G31" s="9"/>
      <c r="H31" s="9"/>
      <c r="I31" s="9"/>
      <c r="J31" s="9"/>
      <c r="K31" s="9"/>
      <c r="L31" s="9"/>
      <c r="M31" s="9"/>
      <c r="N31" s="9"/>
    </row>
    <row r="32" spans="1:14" x14ac:dyDescent="0.25">
      <c r="A32" s="654" t="s">
        <v>601</v>
      </c>
      <c r="B32" s="16">
        <v>30</v>
      </c>
      <c r="C32" s="16"/>
      <c r="D32" s="16"/>
      <c r="E32" s="16"/>
      <c r="F32" s="16"/>
      <c r="G32" s="16"/>
      <c r="H32" s="16"/>
      <c r="I32" s="16"/>
      <c r="J32" s="16"/>
      <c r="K32" s="16"/>
      <c r="L32" s="16"/>
      <c r="M32" s="16"/>
      <c r="N32" s="16"/>
    </row>
    <row r="33" spans="1:14" x14ac:dyDescent="0.25">
      <c r="A33" s="654"/>
      <c r="B33" s="16">
        <v>31</v>
      </c>
      <c r="C33" s="16"/>
      <c r="D33" s="16"/>
      <c r="E33" s="16"/>
      <c r="F33" s="16"/>
      <c r="G33" s="16"/>
      <c r="H33" s="16"/>
      <c r="I33" s="16"/>
      <c r="J33" s="16"/>
      <c r="K33" s="16"/>
      <c r="L33" s="16"/>
      <c r="M33" s="16"/>
      <c r="N33" s="16"/>
    </row>
    <row r="34" spans="1:14" x14ac:dyDescent="0.25">
      <c r="A34" s="654"/>
      <c r="B34" s="16">
        <v>32</v>
      </c>
      <c r="C34" s="16"/>
      <c r="D34" s="16"/>
      <c r="E34" s="16"/>
      <c r="F34" s="16"/>
      <c r="G34" s="16"/>
      <c r="H34" s="16"/>
      <c r="I34" s="16"/>
      <c r="J34" s="16"/>
      <c r="K34" s="16"/>
      <c r="L34" s="16"/>
      <c r="M34" s="16"/>
      <c r="N34" s="16"/>
    </row>
    <row r="35" spans="1:14" x14ac:dyDescent="0.25">
      <c r="A35" s="654" t="s">
        <v>602</v>
      </c>
      <c r="B35" s="17">
        <v>33</v>
      </c>
      <c r="C35" s="14"/>
      <c r="D35" s="14"/>
      <c r="E35" s="14"/>
      <c r="F35" s="14"/>
      <c r="G35" s="14"/>
      <c r="H35" s="14"/>
      <c r="I35" s="14"/>
      <c r="J35" s="14"/>
      <c r="K35" s="14"/>
      <c r="L35" s="14"/>
      <c r="M35" s="14"/>
      <c r="N35" s="14"/>
    </row>
    <row r="36" spans="1:14" x14ac:dyDescent="0.25">
      <c r="A36" s="654"/>
      <c r="B36" s="14">
        <v>34</v>
      </c>
      <c r="C36" s="14"/>
      <c r="D36" s="14"/>
      <c r="E36" s="14"/>
      <c r="F36" s="14"/>
      <c r="G36" s="14"/>
      <c r="H36" s="14"/>
      <c r="I36" s="14"/>
      <c r="J36" s="14"/>
      <c r="K36" s="14"/>
      <c r="L36" s="14"/>
      <c r="M36" s="14"/>
      <c r="N36" s="14"/>
    </row>
    <row r="37" spans="1:14" x14ac:dyDescent="0.25">
      <c r="A37" s="654"/>
      <c r="B37" s="45">
        <v>35</v>
      </c>
      <c r="C37" s="14"/>
      <c r="D37" s="14"/>
      <c r="E37" s="14"/>
      <c r="F37" s="14"/>
      <c r="G37" s="14"/>
      <c r="H37" s="14"/>
      <c r="I37" s="14"/>
      <c r="J37" s="14"/>
      <c r="K37" s="14"/>
      <c r="L37" s="14"/>
      <c r="M37" s="14"/>
      <c r="N37" s="14"/>
    </row>
    <row r="38" spans="1:14" x14ac:dyDescent="0.25">
      <c r="A38" s="654" t="s">
        <v>603</v>
      </c>
      <c r="B38" s="8">
        <v>36</v>
      </c>
      <c r="C38" s="8"/>
      <c r="D38" s="8"/>
      <c r="E38" s="8"/>
      <c r="F38" s="8"/>
      <c r="G38" s="8"/>
      <c r="H38" s="8"/>
      <c r="I38" s="8"/>
      <c r="J38" s="8"/>
      <c r="K38" s="8"/>
      <c r="L38" s="8"/>
      <c r="M38" s="8"/>
      <c r="N38" s="8"/>
    </row>
    <row r="39" spans="1:14" x14ac:dyDescent="0.25">
      <c r="A39" s="654"/>
      <c r="B39" s="8">
        <v>37</v>
      </c>
      <c r="C39" s="8"/>
      <c r="D39" s="8"/>
      <c r="E39" s="8"/>
      <c r="F39" s="8"/>
      <c r="G39" s="8"/>
      <c r="H39" s="8"/>
      <c r="I39" s="8"/>
      <c r="J39" s="8"/>
      <c r="K39" s="8"/>
      <c r="L39" s="8"/>
      <c r="M39" s="8"/>
      <c r="N39" s="8"/>
    </row>
    <row r="40" spans="1:14" x14ac:dyDescent="0.25">
      <c r="A40" s="654"/>
      <c r="B40" s="8">
        <v>38</v>
      </c>
      <c r="C40" s="8"/>
      <c r="D40" s="8"/>
      <c r="E40" s="8"/>
      <c r="F40" s="8"/>
      <c r="G40" s="8"/>
      <c r="H40" s="8"/>
      <c r="I40" s="8"/>
      <c r="J40" s="8"/>
      <c r="K40" s="8"/>
      <c r="L40" s="8"/>
      <c r="M40" s="8"/>
      <c r="N40" s="8"/>
    </row>
    <row r="41" spans="1:14" x14ac:dyDescent="0.25">
      <c r="A41" s="655" t="s">
        <v>604</v>
      </c>
      <c r="B41" s="46">
        <v>39</v>
      </c>
      <c r="C41" s="47"/>
      <c r="D41" s="47"/>
      <c r="E41" s="47"/>
      <c r="F41" s="47"/>
      <c r="G41" s="47"/>
      <c r="H41" s="47"/>
      <c r="I41" s="47"/>
      <c r="J41" s="47"/>
      <c r="K41" s="47"/>
      <c r="L41" s="47"/>
      <c r="M41" s="47"/>
      <c r="N41" s="47"/>
    </row>
    <row r="42" spans="1:14" x14ac:dyDescent="0.25">
      <c r="A42" s="655"/>
      <c r="B42" s="47">
        <v>40</v>
      </c>
      <c r="C42" s="47"/>
      <c r="D42" s="47"/>
      <c r="E42" s="47"/>
      <c r="F42" s="47"/>
      <c r="G42" s="47"/>
      <c r="H42" s="47"/>
      <c r="I42" s="47"/>
      <c r="J42" s="47"/>
      <c r="K42" s="47"/>
      <c r="L42" s="47"/>
      <c r="M42" s="47"/>
      <c r="N42" s="47"/>
    </row>
    <row r="43" spans="1:14" x14ac:dyDescent="0.25">
      <c r="A43" s="655"/>
      <c r="B43" s="47">
        <v>41</v>
      </c>
      <c r="C43" s="47"/>
      <c r="D43" s="47"/>
      <c r="E43" s="47"/>
      <c r="F43" s="47"/>
      <c r="G43" s="47"/>
      <c r="H43" s="47"/>
      <c r="I43" s="47"/>
      <c r="J43" s="47"/>
      <c r="K43" s="47"/>
      <c r="L43" s="47"/>
      <c r="M43" s="47"/>
      <c r="N43" s="47"/>
    </row>
    <row r="44" spans="1:14" x14ac:dyDescent="0.25">
      <c r="A44" s="655"/>
      <c r="B44" s="48">
        <v>42</v>
      </c>
      <c r="C44" s="47"/>
      <c r="D44" s="47"/>
      <c r="E44" s="47"/>
      <c r="F44" s="47"/>
      <c r="G44" s="47"/>
      <c r="H44" s="47"/>
      <c r="I44" s="47"/>
      <c r="J44" s="47"/>
      <c r="K44" s="47"/>
      <c r="L44" s="47"/>
      <c r="M44" s="47"/>
      <c r="N44" s="47"/>
    </row>
    <row r="45" spans="1:14" x14ac:dyDescent="0.25">
      <c r="A45" s="653" t="s">
        <v>605</v>
      </c>
      <c r="B45" s="12">
        <v>43</v>
      </c>
      <c r="C45" s="12"/>
      <c r="D45" s="12"/>
      <c r="E45" s="12"/>
      <c r="F45" s="12"/>
      <c r="G45" s="12"/>
      <c r="H45" s="12"/>
      <c r="I45" s="12"/>
      <c r="J45" s="12"/>
      <c r="K45" s="12"/>
      <c r="L45" s="12"/>
      <c r="M45" s="12"/>
      <c r="N45" s="12"/>
    </row>
    <row r="46" spans="1:14" x14ac:dyDescent="0.25">
      <c r="A46" s="653"/>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95"/>
      <c r="B1" s="510" t="s">
        <v>0</v>
      </c>
      <c r="C1" s="511"/>
      <c r="D1" s="511"/>
      <c r="E1" s="511"/>
      <c r="F1" s="511"/>
      <c r="G1" s="511"/>
      <c r="H1" s="511"/>
      <c r="I1" s="511"/>
      <c r="J1" s="511"/>
      <c r="K1" s="511"/>
      <c r="L1" s="511"/>
      <c r="M1" s="511"/>
      <c r="N1" s="511"/>
      <c r="O1" s="511"/>
      <c r="P1" s="511"/>
      <c r="Q1" s="511"/>
      <c r="R1" s="511"/>
      <c r="S1" s="511"/>
      <c r="T1" s="511"/>
      <c r="U1" s="511"/>
      <c r="V1" s="511"/>
      <c r="W1" s="511"/>
      <c r="X1" s="511"/>
      <c r="Y1" s="512"/>
      <c r="Z1" s="507" t="s">
        <v>85</v>
      </c>
      <c r="AA1" s="508"/>
      <c r="AB1" s="509"/>
    </row>
    <row r="2" spans="1:28" ht="30.75" customHeight="1" x14ac:dyDescent="0.25">
      <c r="A2" s="496"/>
      <c r="B2" s="484" t="s">
        <v>2</v>
      </c>
      <c r="C2" s="485"/>
      <c r="D2" s="485"/>
      <c r="E2" s="485"/>
      <c r="F2" s="485"/>
      <c r="G2" s="485"/>
      <c r="H2" s="485"/>
      <c r="I2" s="485"/>
      <c r="J2" s="485"/>
      <c r="K2" s="485"/>
      <c r="L2" s="485"/>
      <c r="M2" s="485"/>
      <c r="N2" s="485"/>
      <c r="O2" s="485"/>
      <c r="P2" s="485"/>
      <c r="Q2" s="485"/>
      <c r="R2" s="485"/>
      <c r="S2" s="485"/>
      <c r="T2" s="485"/>
      <c r="U2" s="485"/>
      <c r="V2" s="485"/>
      <c r="W2" s="485"/>
      <c r="X2" s="485"/>
      <c r="Y2" s="486"/>
      <c r="Z2" s="498" t="s">
        <v>86</v>
      </c>
      <c r="AA2" s="499"/>
      <c r="AB2" s="500"/>
    </row>
    <row r="3" spans="1:28" ht="24" customHeight="1" x14ac:dyDescent="0.25">
      <c r="A3" s="496"/>
      <c r="B3" s="368" t="s">
        <v>4</v>
      </c>
      <c r="C3" s="369"/>
      <c r="D3" s="369"/>
      <c r="E3" s="369"/>
      <c r="F3" s="369"/>
      <c r="G3" s="369"/>
      <c r="H3" s="369"/>
      <c r="I3" s="369"/>
      <c r="J3" s="369"/>
      <c r="K3" s="369"/>
      <c r="L3" s="369"/>
      <c r="M3" s="369"/>
      <c r="N3" s="369"/>
      <c r="O3" s="369"/>
      <c r="P3" s="369"/>
      <c r="Q3" s="369"/>
      <c r="R3" s="369"/>
      <c r="S3" s="369"/>
      <c r="T3" s="369"/>
      <c r="U3" s="369"/>
      <c r="V3" s="369"/>
      <c r="W3" s="369"/>
      <c r="X3" s="369"/>
      <c r="Y3" s="370"/>
      <c r="Z3" s="498" t="s">
        <v>87</v>
      </c>
      <c r="AA3" s="499"/>
      <c r="AB3" s="500"/>
    </row>
    <row r="4" spans="1:28" ht="15.75" customHeight="1" thickBot="1" x14ac:dyDescent="0.3">
      <c r="A4" s="497"/>
      <c r="B4" s="371"/>
      <c r="C4" s="372"/>
      <c r="D4" s="372"/>
      <c r="E4" s="372"/>
      <c r="F4" s="372"/>
      <c r="G4" s="372"/>
      <c r="H4" s="372"/>
      <c r="I4" s="372"/>
      <c r="J4" s="372"/>
      <c r="K4" s="372"/>
      <c r="L4" s="372"/>
      <c r="M4" s="372"/>
      <c r="N4" s="372"/>
      <c r="O4" s="372"/>
      <c r="P4" s="372"/>
      <c r="Q4" s="372"/>
      <c r="R4" s="372"/>
      <c r="S4" s="372"/>
      <c r="T4" s="372"/>
      <c r="U4" s="372"/>
      <c r="V4" s="372"/>
      <c r="W4" s="372"/>
      <c r="X4" s="372"/>
      <c r="Y4" s="373"/>
      <c r="Z4" s="501" t="s">
        <v>6</v>
      </c>
      <c r="AA4" s="502"/>
      <c r="AB4" s="50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03" t="s">
        <v>15</v>
      </c>
      <c r="B7" s="305"/>
      <c r="C7" s="365"/>
      <c r="D7" s="366"/>
      <c r="E7" s="366"/>
      <c r="F7" s="366"/>
      <c r="G7" s="366"/>
      <c r="H7" s="366"/>
      <c r="I7" s="366"/>
      <c r="J7" s="366"/>
      <c r="K7" s="367"/>
      <c r="L7" s="62"/>
      <c r="M7" s="63"/>
      <c r="N7" s="63"/>
      <c r="O7" s="63"/>
      <c r="P7" s="63"/>
      <c r="Q7" s="64"/>
      <c r="R7" s="504" t="s">
        <v>9</v>
      </c>
      <c r="S7" s="505"/>
      <c r="T7" s="506"/>
      <c r="U7" s="513" t="s">
        <v>88</v>
      </c>
      <c r="V7" s="313"/>
      <c r="W7" s="504" t="s">
        <v>10</v>
      </c>
      <c r="X7" s="506"/>
      <c r="Y7" s="327" t="s">
        <v>11</v>
      </c>
      <c r="Z7" s="328"/>
      <c r="AA7" s="318"/>
      <c r="AB7" s="319"/>
    </row>
    <row r="8" spans="1:28" ht="15" customHeight="1" x14ac:dyDescent="0.25">
      <c r="A8" s="306"/>
      <c r="B8" s="308"/>
      <c r="C8" s="368"/>
      <c r="D8" s="369"/>
      <c r="E8" s="369"/>
      <c r="F8" s="369"/>
      <c r="G8" s="369"/>
      <c r="H8" s="369"/>
      <c r="I8" s="369"/>
      <c r="J8" s="369"/>
      <c r="K8" s="370"/>
      <c r="L8" s="62"/>
      <c r="M8" s="63"/>
      <c r="N8" s="63"/>
      <c r="O8" s="63"/>
      <c r="P8" s="63"/>
      <c r="Q8" s="64"/>
      <c r="R8" s="332"/>
      <c r="S8" s="333"/>
      <c r="T8" s="334"/>
      <c r="U8" s="314"/>
      <c r="V8" s="315"/>
      <c r="W8" s="332"/>
      <c r="X8" s="334"/>
      <c r="Y8" s="320" t="s">
        <v>12</v>
      </c>
      <c r="Z8" s="321"/>
      <c r="AA8" s="354"/>
      <c r="AB8" s="355"/>
    </row>
    <row r="9" spans="1:28" ht="15" customHeight="1" thickBot="1" x14ac:dyDescent="0.3">
      <c r="A9" s="309"/>
      <c r="B9" s="311"/>
      <c r="C9" s="371"/>
      <c r="D9" s="372"/>
      <c r="E9" s="372"/>
      <c r="F9" s="372"/>
      <c r="G9" s="372"/>
      <c r="H9" s="372"/>
      <c r="I9" s="372"/>
      <c r="J9" s="372"/>
      <c r="K9" s="373"/>
      <c r="L9" s="62"/>
      <c r="M9" s="63"/>
      <c r="N9" s="63"/>
      <c r="O9" s="63"/>
      <c r="P9" s="63"/>
      <c r="Q9" s="64"/>
      <c r="R9" s="387"/>
      <c r="S9" s="388"/>
      <c r="T9" s="389"/>
      <c r="U9" s="316"/>
      <c r="V9" s="317"/>
      <c r="W9" s="387"/>
      <c r="X9" s="389"/>
      <c r="Y9" s="356" t="s">
        <v>13</v>
      </c>
      <c r="Z9" s="357"/>
      <c r="AA9" s="358"/>
      <c r="AB9" s="359"/>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0" t="s">
        <v>17</v>
      </c>
      <c r="B11" s="361"/>
      <c r="C11" s="374"/>
      <c r="D11" s="375"/>
      <c r="E11" s="375"/>
      <c r="F11" s="375"/>
      <c r="G11" s="375"/>
      <c r="H11" s="375"/>
      <c r="I11" s="375"/>
      <c r="J11" s="375"/>
      <c r="K11" s="376"/>
      <c r="L11" s="72"/>
      <c r="M11" s="329" t="s">
        <v>19</v>
      </c>
      <c r="N11" s="330"/>
      <c r="O11" s="330"/>
      <c r="P11" s="330"/>
      <c r="Q11" s="331"/>
      <c r="R11" s="377"/>
      <c r="S11" s="378"/>
      <c r="T11" s="378"/>
      <c r="U11" s="378"/>
      <c r="V11" s="379"/>
      <c r="W11" s="329" t="s">
        <v>21</v>
      </c>
      <c r="X11" s="331"/>
      <c r="Y11" s="324"/>
      <c r="Z11" s="325"/>
      <c r="AA11" s="325"/>
      <c r="AB11" s="326"/>
    </row>
    <row r="12" spans="1:28" ht="9" customHeight="1" thickBot="1" x14ac:dyDescent="0.3">
      <c r="A12" s="59"/>
      <c r="B12" s="54"/>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73"/>
      <c r="AB12" s="74"/>
    </row>
    <row r="13" spans="1:28" s="76" customFormat="1" ht="37.5" customHeight="1" thickBot="1" x14ac:dyDescent="0.3">
      <c r="A13" s="360" t="s">
        <v>23</v>
      </c>
      <c r="B13" s="361"/>
      <c r="C13" s="380"/>
      <c r="D13" s="381"/>
      <c r="E13" s="381"/>
      <c r="F13" s="381"/>
      <c r="G13" s="381"/>
      <c r="H13" s="381"/>
      <c r="I13" s="381"/>
      <c r="J13" s="381"/>
      <c r="K13" s="381"/>
      <c r="L13" s="381"/>
      <c r="M13" s="381"/>
      <c r="N13" s="381"/>
      <c r="O13" s="381"/>
      <c r="P13" s="381"/>
      <c r="Q13" s="382"/>
      <c r="R13" s="54"/>
      <c r="S13" s="477" t="s">
        <v>89</v>
      </c>
      <c r="T13" s="477"/>
      <c r="U13" s="75"/>
      <c r="V13" s="476" t="s">
        <v>26</v>
      </c>
      <c r="W13" s="477"/>
      <c r="X13" s="477"/>
      <c r="Y13" s="477"/>
      <c r="Z13" s="54"/>
      <c r="AA13" s="385"/>
      <c r="AB13" s="386"/>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03" t="s">
        <v>7</v>
      </c>
      <c r="B15" s="305"/>
      <c r="C15" s="493" t="s">
        <v>90</v>
      </c>
      <c r="D15" s="80"/>
      <c r="E15" s="80"/>
      <c r="F15" s="80"/>
      <c r="G15" s="80"/>
      <c r="H15" s="80"/>
      <c r="I15" s="80"/>
      <c r="J15" s="70"/>
      <c r="K15" s="81"/>
      <c r="L15" s="70"/>
      <c r="M15" s="60"/>
      <c r="N15" s="60"/>
      <c r="O15" s="60"/>
      <c r="P15" s="60"/>
      <c r="Q15" s="478" t="s">
        <v>27</v>
      </c>
      <c r="R15" s="479"/>
      <c r="S15" s="479"/>
      <c r="T15" s="479"/>
      <c r="U15" s="479"/>
      <c r="V15" s="479"/>
      <c r="W15" s="479"/>
      <c r="X15" s="479"/>
      <c r="Y15" s="479"/>
      <c r="Z15" s="479"/>
      <c r="AA15" s="479"/>
      <c r="AB15" s="480"/>
    </row>
    <row r="16" spans="1:28" ht="35.25" customHeight="1" thickBot="1" x14ac:dyDescent="0.3">
      <c r="A16" s="309"/>
      <c r="B16" s="311"/>
      <c r="C16" s="494"/>
      <c r="D16" s="80"/>
      <c r="E16" s="80"/>
      <c r="F16" s="80"/>
      <c r="G16" s="80"/>
      <c r="H16" s="80"/>
      <c r="I16" s="80"/>
      <c r="J16" s="70"/>
      <c r="K16" s="70"/>
      <c r="L16" s="70"/>
      <c r="M16" s="60"/>
      <c r="N16" s="60"/>
      <c r="O16" s="60"/>
      <c r="P16" s="60"/>
      <c r="Q16" s="516" t="s">
        <v>91</v>
      </c>
      <c r="R16" s="517"/>
      <c r="S16" s="517"/>
      <c r="T16" s="517"/>
      <c r="U16" s="517"/>
      <c r="V16" s="518"/>
      <c r="W16" s="519" t="s">
        <v>92</v>
      </c>
      <c r="X16" s="517"/>
      <c r="Y16" s="517"/>
      <c r="Z16" s="517"/>
      <c r="AA16" s="517"/>
      <c r="AB16" s="520"/>
    </row>
    <row r="17" spans="1:39" ht="27" customHeight="1" x14ac:dyDescent="0.25">
      <c r="A17" s="82"/>
      <c r="B17" s="60"/>
      <c r="C17" s="60"/>
      <c r="D17" s="80"/>
      <c r="E17" s="80"/>
      <c r="F17" s="80"/>
      <c r="G17" s="80"/>
      <c r="H17" s="80"/>
      <c r="I17" s="80"/>
      <c r="J17" s="80"/>
      <c r="K17" s="80"/>
      <c r="L17" s="80"/>
      <c r="M17" s="60"/>
      <c r="N17" s="60"/>
      <c r="O17" s="60"/>
      <c r="P17" s="60"/>
      <c r="Q17" s="522" t="s">
        <v>93</v>
      </c>
      <c r="R17" s="523"/>
      <c r="S17" s="459"/>
      <c r="T17" s="453" t="s">
        <v>94</v>
      </c>
      <c r="U17" s="454"/>
      <c r="V17" s="455"/>
      <c r="W17" s="458" t="s">
        <v>93</v>
      </c>
      <c r="X17" s="459"/>
      <c r="Y17" s="458" t="s">
        <v>95</v>
      </c>
      <c r="Z17" s="459"/>
      <c r="AA17" s="453" t="s">
        <v>96</v>
      </c>
      <c r="AB17" s="460"/>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53"/>
      <c r="U18" s="454"/>
      <c r="V18" s="455"/>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521"/>
      <c r="R19" s="472"/>
      <c r="S19" s="473"/>
      <c r="T19" s="471"/>
      <c r="U19" s="472"/>
      <c r="V19" s="473"/>
      <c r="W19" s="481"/>
      <c r="X19" s="482"/>
      <c r="Y19" s="456"/>
      <c r="Z19" s="457"/>
      <c r="AA19" s="524"/>
      <c r="AB19" s="52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285" t="s">
        <v>47</v>
      </c>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8"/>
    </row>
    <row r="22" spans="1:39" ht="15" customHeight="1" x14ac:dyDescent="0.25">
      <c r="A22" s="344" t="s">
        <v>48</v>
      </c>
      <c r="B22" s="346" t="s">
        <v>49</v>
      </c>
      <c r="C22" s="347"/>
      <c r="D22" s="290" t="s">
        <v>97</v>
      </c>
      <c r="E22" s="350"/>
      <c r="F22" s="350"/>
      <c r="G22" s="350"/>
      <c r="H22" s="350"/>
      <c r="I22" s="350"/>
      <c r="J22" s="350"/>
      <c r="K22" s="350"/>
      <c r="L22" s="350"/>
      <c r="M22" s="350"/>
      <c r="N22" s="350"/>
      <c r="O22" s="351"/>
      <c r="P22" s="352" t="s">
        <v>41</v>
      </c>
      <c r="Q22" s="352" t="s">
        <v>51</v>
      </c>
      <c r="R22" s="352"/>
      <c r="S22" s="352"/>
      <c r="T22" s="352"/>
      <c r="U22" s="352"/>
      <c r="V22" s="352"/>
      <c r="W22" s="352"/>
      <c r="X22" s="352"/>
      <c r="Y22" s="352"/>
      <c r="Z22" s="352"/>
      <c r="AA22" s="352"/>
      <c r="AB22" s="353"/>
    </row>
    <row r="23" spans="1:39" ht="27" customHeight="1" x14ac:dyDescent="0.25">
      <c r="A23" s="345"/>
      <c r="B23" s="348"/>
      <c r="C23" s="349"/>
      <c r="D23" s="88" t="s">
        <v>30</v>
      </c>
      <c r="E23" s="88" t="s">
        <v>31</v>
      </c>
      <c r="F23" s="88" t="s">
        <v>32</v>
      </c>
      <c r="G23" s="88" t="s">
        <v>33</v>
      </c>
      <c r="H23" s="88" t="s">
        <v>8</v>
      </c>
      <c r="I23" s="88" t="s">
        <v>34</v>
      </c>
      <c r="J23" s="88" t="s">
        <v>35</v>
      </c>
      <c r="K23" s="88" t="s">
        <v>36</v>
      </c>
      <c r="L23" s="88" t="s">
        <v>37</v>
      </c>
      <c r="M23" s="88" t="s">
        <v>38</v>
      </c>
      <c r="N23" s="88" t="s">
        <v>39</v>
      </c>
      <c r="O23" s="88" t="s">
        <v>40</v>
      </c>
      <c r="P23" s="351"/>
      <c r="Q23" s="352"/>
      <c r="R23" s="352"/>
      <c r="S23" s="352"/>
      <c r="T23" s="352"/>
      <c r="U23" s="352"/>
      <c r="V23" s="352"/>
      <c r="W23" s="352"/>
      <c r="X23" s="352"/>
      <c r="Y23" s="352"/>
      <c r="Z23" s="352"/>
      <c r="AA23" s="352"/>
      <c r="AB23" s="353"/>
    </row>
    <row r="24" spans="1:39" ht="42" customHeight="1" thickBot="1" x14ac:dyDescent="0.3">
      <c r="A24" s="85"/>
      <c r="B24" s="417"/>
      <c r="C24" s="418"/>
      <c r="D24" s="89"/>
      <c r="E24" s="89"/>
      <c r="F24" s="89"/>
      <c r="G24" s="89"/>
      <c r="H24" s="89"/>
      <c r="I24" s="89"/>
      <c r="J24" s="89"/>
      <c r="K24" s="89"/>
      <c r="L24" s="89"/>
      <c r="M24" s="89"/>
      <c r="N24" s="89"/>
      <c r="O24" s="89"/>
      <c r="P24" s="86">
        <f>SUM(D24:O24)</f>
        <v>0</v>
      </c>
      <c r="Q24" s="392" t="s">
        <v>98</v>
      </c>
      <c r="R24" s="392"/>
      <c r="S24" s="392"/>
      <c r="T24" s="392"/>
      <c r="U24" s="392"/>
      <c r="V24" s="392"/>
      <c r="W24" s="392"/>
      <c r="X24" s="392"/>
      <c r="Y24" s="392"/>
      <c r="Z24" s="392"/>
      <c r="AA24" s="392"/>
      <c r="AB24" s="393"/>
    </row>
    <row r="25" spans="1:39" ht="21.95" customHeight="1" x14ac:dyDescent="0.25">
      <c r="A25" s="291" t="s">
        <v>52</v>
      </c>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3"/>
    </row>
    <row r="26" spans="1:39" ht="23.1" customHeight="1" x14ac:dyDescent="0.25">
      <c r="A26" s="289" t="s">
        <v>53</v>
      </c>
      <c r="B26" s="352" t="s">
        <v>54</v>
      </c>
      <c r="C26" s="352" t="s">
        <v>49</v>
      </c>
      <c r="D26" s="352" t="s">
        <v>55</v>
      </c>
      <c r="E26" s="352"/>
      <c r="F26" s="352"/>
      <c r="G26" s="352"/>
      <c r="H26" s="352"/>
      <c r="I26" s="352"/>
      <c r="J26" s="352"/>
      <c r="K26" s="352"/>
      <c r="L26" s="352"/>
      <c r="M26" s="352"/>
      <c r="N26" s="352"/>
      <c r="O26" s="352"/>
      <c r="P26" s="352"/>
      <c r="Q26" s="352" t="s">
        <v>56</v>
      </c>
      <c r="R26" s="352"/>
      <c r="S26" s="352"/>
      <c r="T26" s="352"/>
      <c r="U26" s="352"/>
      <c r="V26" s="352"/>
      <c r="W26" s="352"/>
      <c r="X26" s="352"/>
      <c r="Y26" s="352"/>
      <c r="Z26" s="352"/>
      <c r="AA26" s="352"/>
      <c r="AB26" s="353"/>
      <c r="AE26" s="87"/>
      <c r="AF26" s="87"/>
      <c r="AG26" s="87"/>
      <c r="AH26" s="87"/>
      <c r="AI26" s="87"/>
      <c r="AJ26" s="87"/>
      <c r="AK26" s="87"/>
      <c r="AL26" s="87"/>
      <c r="AM26" s="87"/>
    </row>
    <row r="27" spans="1:39" ht="23.1" customHeight="1" x14ac:dyDescent="0.25">
      <c r="A27" s="289"/>
      <c r="B27" s="352"/>
      <c r="C27" s="394"/>
      <c r="D27" s="88" t="s">
        <v>30</v>
      </c>
      <c r="E27" s="88" t="s">
        <v>31</v>
      </c>
      <c r="F27" s="88" t="s">
        <v>32</v>
      </c>
      <c r="G27" s="88" t="s">
        <v>33</v>
      </c>
      <c r="H27" s="88" t="s">
        <v>8</v>
      </c>
      <c r="I27" s="88" t="s">
        <v>34</v>
      </c>
      <c r="J27" s="88" t="s">
        <v>35</v>
      </c>
      <c r="K27" s="88" t="s">
        <v>36</v>
      </c>
      <c r="L27" s="88" t="s">
        <v>37</v>
      </c>
      <c r="M27" s="88" t="s">
        <v>38</v>
      </c>
      <c r="N27" s="88" t="s">
        <v>39</v>
      </c>
      <c r="O27" s="88" t="s">
        <v>40</v>
      </c>
      <c r="P27" s="88" t="s">
        <v>41</v>
      </c>
      <c r="Q27" s="348" t="s">
        <v>99</v>
      </c>
      <c r="R27" s="451"/>
      <c r="S27" s="451"/>
      <c r="T27" s="349"/>
      <c r="U27" s="348" t="s">
        <v>59</v>
      </c>
      <c r="V27" s="451"/>
      <c r="W27" s="451"/>
      <c r="X27" s="349"/>
      <c r="Y27" s="348" t="s">
        <v>60</v>
      </c>
      <c r="Z27" s="451"/>
      <c r="AA27" s="451"/>
      <c r="AB27" s="483"/>
      <c r="AE27" s="87"/>
      <c r="AF27" s="87"/>
      <c r="AG27" s="87"/>
      <c r="AH27" s="87"/>
      <c r="AI27" s="87"/>
      <c r="AJ27" s="87"/>
      <c r="AK27" s="87"/>
      <c r="AL27" s="87"/>
      <c r="AM27" s="87"/>
    </row>
    <row r="28" spans="1:39" ht="33" customHeight="1" x14ac:dyDescent="0.25">
      <c r="A28" s="443"/>
      <c r="B28" s="452"/>
      <c r="C28" s="90" t="s">
        <v>61</v>
      </c>
      <c r="D28" s="89"/>
      <c r="E28" s="89"/>
      <c r="F28" s="89"/>
      <c r="G28" s="89"/>
      <c r="H28" s="89"/>
      <c r="I28" s="89"/>
      <c r="J28" s="89"/>
      <c r="K28" s="89"/>
      <c r="L28" s="89"/>
      <c r="M28" s="89"/>
      <c r="N28" s="89"/>
      <c r="O28" s="89"/>
      <c r="P28" s="161">
        <f>SUM(D28:O28)</f>
        <v>0</v>
      </c>
      <c r="Q28" s="445" t="s">
        <v>100</v>
      </c>
      <c r="R28" s="446"/>
      <c r="S28" s="446"/>
      <c r="T28" s="447"/>
      <c r="U28" s="445" t="s">
        <v>101</v>
      </c>
      <c r="V28" s="446"/>
      <c r="W28" s="446"/>
      <c r="X28" s="447"/>
      <c r="Y28" s="445" t="s">
        <v>102</v>
      </c>
      <c r="Z28" s="446"/>
      <c r="AA28" s="446"/>
      <c r="AB28" s="514"/>
      <c r="AE28" s="87"/>
      <c r="AF28" s="87"/>
      <c r="AG28" s="87"/>
      <c r="AH28" s="87"/>
      <c r="AI28" s="87"/>
      <c r="AJ28" s="87"/>
      <c r="AK28" s="87"/>
      <c r="AL28" s="87"/>
      <c r="AM28" s="87"/>
    </row>
    <row r="29" spans="1:39" ht="33.950000000000003" customHeight="1" thickBot="1" x14ac:dyDescent="0.3">
      <c r="A29" s="444"/>
      <c r="B29" s="405"/>
      <c r="C29" s="91" t="s">
        <v>63</v>
      </c>
      <c r="D29" s="92"/>
      <c r="E29" s="92"/>
      <c r="F29" s="92"/>
      <c r="G29" s="93"/>
      <c r="H29" s="93"/>
      <c r="I29" s="93"/>
      <c r="J29" s="93"/>
      <c r="K29" s="93"/>
      <c r="L29" s="93"/>
      <c r="M29" s="93"/>
      <c r="N29" s="93"/>
      <c r="O29" s="93"/>
      <c r="P29" s="162">
        <f>SUM(D29:O29)</f>
        <v>0</v>
      </c>
      <c r="Q29" s="448"/>
      <c r="R29" s="449"/>
      <c r="S29" s="449"/>
      <c r="T29" s="450"/>
      <c r="U29" s="448"/>
      <c r="V29" s="449"/>
      <c r="W29" s="449"/>
      <c r="X29" s="450"/>
      <c r="Y29" s="448"/>
      <c r="Z29" s="449"/>
      <c r="AA29" s="449"/>
      <c r="AB29" s="515"/>
      <c r="AC29" s="49"/>
      <c r="AE29" s="87"/>
      <c r="AF29" s="87"/>
      <c r="AG29" s="87"/>
      <c r="AH29" s="87"/>
      <c r="AI29" s="87"/>
      <c r="AJ29" s="87"/>
      <c r="AK29" s="87"/>
      <c r="AL29" s="87"/>
      <c r="AM29" s="87"/>
    </row>
    <row r="30" spans="1:39" ht="26.1" customHeight="1" x14ac:dyDescent="0.25">
      <c r="A30" s="383" t="s">
        <v>64</v>
      </c>
      <c r="B30" s="396" t="s">
        <v>65</v>
      </c>
      <c r="C30" s="398" t="s">
        <v>66</v>
      </c>
      <c r="D30" s="398"/>
      <c r="E30" s="398"/>
      <c r="F30" s="398"/>
      <c r="G30" s="398"/>
      <c r="H30" s="398"/>
      <c r="I30" s="398"/>
      <c r="J30" s="398"/>
      <c r="K30" s="398"/>
      <c r="L30" s="398"/>
      <c r="M30" s="398"/>
      <c r="N30" s="398"/>
      <c r="O30" s="398"/>
      <c r="P30" s="398"/>
      <c r="Q30" s="384" t="s">
        <v>67</v>
      </c>
      <c r="R30" s="399"/>
      <c r="S30" s="399"/>
      <c r="T30" s="399"/>
      <c r="U30" s="399"/>
      <c r="V30" s="399"/>
      <c r="W30" s="399"/>
      <c r="X30" s="399"/>
      <c r="Y30" s="399"/>
      <c r="Z30" s="399"/>
      <c r="AA30" s="399"/>
      <c r="AB30" s="400"/>
      <c r="AE30" s="87"/>
      <c r="AF30" s="87"/>
      <c r="AG30" s="87"/>
      <c r="AH30" s="87"/>
      <c r="AI30" s="87"/>
      <c r="AJ30" s="87"/>
      <c r="AK30" s="87"/>
      <c r="AL30" s="87"/>
      <c r="AM30" s="87"/>
    </row>
    <row r="31" spans="1:39" ht="26.1" customHeight="1" x14ac:dyDescent="0.25">
      <c r="A31" s="289"/>
      <c r="B31" s="397"/>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290" t="s">
        <v>82</v>
      </c>
      <c r="R31" s="350"/>
      <c r="S31" s="350"/>
      <c r="T31" s="350"/>
      <c r="U31" s="350"/>
      <c r="V31" s="350"/>
      <c r="W31" s="350"/>
      <c r="X31" s="350"/>
      <c r="Y31" s="350"/>
      <c r="Z31" s="350"/>
      <c r="AA31" s="350"/>
      <c r="AB31" s="401"/>
      <c r="AE31" s="94"/>
      <c r="AF31" s="94"/>
      <c r="AG31" s="94"/>
      <c r="AH31" s="94"/>
      <c r="AI31" s="94"/>
      <c r="AJ31" s="94"/>
      <c r="AK31" s="94"/>
      <c r="AL31" s="94"/>
      <c r="AM31" s="94"/>
    </row>
    <row r="32" spans="1:39" ht="28.5" customHeight="1" x14ac:dyDescent="0.25">
      <c r="A32" s="441"/>
      <c r="B32" s="438"/>
      <c r="C32" s="90" t="s">
        <v>61</v>
      </c>
      <c r="D32" s="95"/>
      <c r="E32" s="95"/>
      <c r="F32" s="95"/>
      <c r="G32" s="95"/>
      <c r="H32" s="95"/>
      <c r="I32" s="95"/>
      <c r="J32" s="95"/>
      <c r="K32" s="95"/>
      <c r="L32" s="95"/>
      <c r="M32" s="95"/>
      <c r="N32" s="95"/>
      <c r="O32" s="95"/>
      <c r="P32" s="96">
        <f t="shared" ref="P32:P39" si="0">SUM(D32:O32)</f>
        <v>0</v>
      </c>
      <c r="Q32" s="487" t="s">
        <v>103</v>
      </c>
      <c r="R32" s="488"/>
      <c r="S32" s="488"/>
      <c r="T32" s="488"/>
      <c r="U32" s="488"/>
      <c r="V32" s="488"/>
      <c r="W32" s="488"/>
      <c r="X32" s="488"/>
      <c r="Y32" s="488"/>
      <c r="Z32" s="488"/>
      <c r="AA32" s="488"/>
      <c r="AB32" s="489"/>
      <c r="AC32" s="97"/>
      <c r="AE32" s="98"/>
      <c r="AF32" s="98"/>
      <c r="AG32" s="98"/>
      <c r="AH32" s="98"/>
      <c r="AI32" s="98"/>
      <c r="AJ32" s="98"/>
      <c r="AK32" s="98"/>
      <c r="AL32" s="98"/>
      <c r="AM32" s="98"/>
    </row>
    <row r="33" spans="1:29" ht="28.5" customHeight="1" x14ac:dyDescent="0.25">
      <c r="A33" s="442"/>
      <c r="B33" s="439"/>
      <c r="C33" s="99" t="s">
        <v>63</v>
      </c>
      <c r="D33" s="100"/>
      <c r="E33" s="100"/>
      <c r="F33" s="100"/>
      <c r="G33" s="100"/>
      <c r="H33" s="100"/>
      <c r="I33" s="100"/>
      <c r="J33" s="100"/>
      <c r="K33" s="100"/>
      <c r="L33" s="100"/>
      <c r="M33" s="100"/>
      <c r="N33" s="100"/>
      <c r="O33" s="100"/>
      <c r="P33" s="101">
        <f t="shared" si="0"/>
        <v>0</v>
      </c>
      <c r="Q33" s="490"/>
      <c r="R33" s="491"/>
      <c r="S33" s="491"/>
      <c r="T33" s="491"/>
      <c r="U33" s="491"/>
      <c r="V33" s="491"/>
      <c r="W33" s="491"/>
      <c r="X33" s="491"/>
      <c r="Y33" s="491"/>
      <c r="Z33" s="491"/>
      <c r="AA33" s="491"/>
      <c r="AB33" s="492"/>
      <c r="AC33" s="97"/>
    </row>
    <row r="34" spans="1:29" ht="28.5" customHeight="1" x14ac:dyDescent="0.25">
      <c r="A34" s="442"/>
      <c r="B34" s="440"/>
      <c r="C34" s="102" t="s">
        <v>61</v>
      </c>
      <c r="D34" s="103"/>
      <c r="E34" s="103"/>
      <c r="F34" s="103"/>
      <c r="G34" s="103"/>
      <c r="H34" s="103"/>
      <c r="I34" s="103"/>
      <c r="J34" s="103"/>
      <c r="K34" s="103"/>
      <c r="L34" s="103"/>
      <c r="M34" s="103"/>
      <c r="N34" s="103"/>
      <c r="O34" s="103"/>
      <c r="P34" s="101">
        <f t="shared" si="0"/>
        <v>0</v>
      </c>
      <c r="Q34" s="462"/>
      <c r="R34" s="463"/>
      <c r="S34" s="463"/>
      <c r="T34" s="463"/>
      <c r="U34" s="463"/>
      <c r="V34" s="463"/>
      <c r="W34" s="463"/>
      <c r="X34" s="463"/>
      <c r="Y34" s="463"/>
      <c r="Z34" s="463"/>
      <c r="AA34" s="463"/>
      <c r="AB34" s="464"/>
      <c r="AC34" s="97"/>
    </row>
    <row r="35" spans="1:29" ht="28.5" customHeight="1" x14ac:dyDescent="0.25">
      <c r="A35" s="442"/>
      <c r="B35" s="439"/>
      <c r="C35" s="99" t="s">
        <v>63</v>
      </c>
      <c r="D35" s="100"/>
      <c r="E35" s="100"/>
      <c r="F35" s="100"/>
      <c r="G35" s="100"/>
      <c r="H35" s="100"/>
      <c r="I35" s="100"/>
      <c r="J35" s="100"/>
      <c r="K35" s="100"/>
      <c r="L35" s="104"/>
      <c r="M35" s="104"/>
      <c r="N35" s="104"/>
      <c r="O35" s="104"/>
      <c r="P35" s="101">
        <f t="shared" si="0"/>
        <v>0</v>
      </c>
      <c r="Q35" s="468"/>
      <c r="R35" s="469"/>
      <c r="S35" s="469"/>
      <c r="T35" s="469"/>
      <c r="U35" s="469"/>
      <c r="V35" s="469"/>
      <c r="W35" s="469"/>
      <c r="X35" s="469"/>
      <c r="Y35" s="469"/>
      <c r="Z35" s="469"/>
      <c r="AA35" s="469"/>
      <c r="AB35" s="470"/>
      <c r="AC35" s="97"/>
    </row>
    <row r="36" spans="1:29" ht="28.5" customHeight="1" x14ac:dyDescent="0.25">
      <c r="A36" s="436"/>
      <c r="B36" s="440"/>
      <c r="C36" s="102" t="s">
        <v>61</v>
      </c>
      <c r="D36" s="103"/>
      <c r="E36" s="103"/>
      <c r="F36" s="103"/>
      <c r="G36" s="103"/>
      <c r="H36" s="103"/>
      <c r="I36" s="103"/>
      <c r="J36" s="103"/>
      <c r="K36" s="103"/>
      <c r="L36" s="103"/>
      <c r="M36" s="103"/>
      <c r="N36" s="103"/>
      <c r="O36" s="103"/>
      <c r="P36" s="101">
        <f t="shared" si="0"/>
        <v>0</v>
      </c>
      <c r="Q36" s="462"/>
      <c r="R36" s="463"/>
      <c r="S36" s="463"/>
      <c r="T36" s="463"/>
      <c r="U36" s="463"/>
      <c r="V36" s="463"/>
      <c r="W36" s="463"/>
      <c r="X36" s="463"/>
      <c r="Y36" s="463"/>
      <c r="Z36" s="463"/>
      <c r="AA36" s="463"/>
      <c r="AB36" s="464"/>
      <c r="AC36" s="97"/>
    </row>
    <row r="37" spans="1:29" ht="28.5" customHeight="1" x14ac:dyDescent="0.25">
      <c r="A37" s="437"/>
      <c r="B37" s="439"/>
      <c r="C37" s="99" t="s">
        <v>63</v>
      </c>
      <c r="D37" s="100"/>
      <c r="E37" s="100"/>
      <c r="F37" s="100"/>
      <c r="G37" s="100"/>
      <c r="H37" s="100"/>
      <c r="I37" s="100"/>
      <c r="J37" s="100"/>
      <c r="K37" s="100"/>
      <c r="L37" s="104"/>
      <c r="M37" s="104"/>
      <c r="N37" s="104"/>
      <c r="O37" s="104"/>
      <c r="P37" s="101">
        <f t="shared" si="0"/>
        <v>0</v>
      </c>
      <c r="Q37" s="468"/>
      <c r="R37" s="469"/>
      <c r="S37" s="469"/>
      <c r="T37" s="469"/>
      <c r="U37" s="469"/>
      <c r="V37" s="469"/>
      <c r="W37" s="469"/>
      <c r="X37" s="469"/>
      <c r="Y37" s="469"/>
      <c r="Z37" s="469"/>
      <c r="AA37" s="469"/>
      <c r="AB37" s="470"/>
      <c r="AC37" s="97"/>
    </row>
    <row r="38" spans="1:29" ht="28.5" customHeight="1" x14ac:dyDescent="0.25">
      <c r="A38" s="474"/>
      <c r="B38" s="440"/>
      <c r="C38" s="102" t="s">
        <v>61</v>
      </c>
      <c r="D38" s="103"/>
      <c r="E38" s="103"/>
      <c r="F38" s="103"/>
      <c r="G38" s="103"/>
      <c r="H38" s="103"/>
      <c r="I38" s="103"/>
      <c r="J38" s="103"/>
      <c r="K38" s="103"/>
      <c r="L38" s="103"/>
      <c r="M38" s="103"/>
      <c r="N38" s="103"/>
      <c r="O38" s="103"/>
      <c r="P38" s="101">
        <f t="shared" si="0"/>
        <v>0</v>
      </c>
      <c r="Q38" s="462"/>
      <c r="R38" s="463"/>
      <c r="S38" s="463"/>
      <c r="T38" s="463"/>
      <c r="U38" s="463"/>
      <c r="V38" s="463"/>
      <c r="W38" s="463"/>
      <c r="X38" s="463"/>
      <c r="Y38" s="463"/>
      <c r="Z38" s="463"/>
      <c r="AA38" s="463"/>
      <c r="AB38" s="464"/>
      <c r="AC38" s="97"/>
    </row>
    <row r="39" spans="1:29" ht="28.5" customHeight="1" thickBot="1" x14ac:dyDescent="0.3">
      <c r="A39" s="475"/>
      <c r="B39" s="461"/>
      <c r="C39" s="91" t="s">
        <v>63</v>
      </c>
      <c r="D39" s="105"/>
      <c r="E39" s="105"/>
      <c r="F39" s="105"/>
      <c r="G39" s="105"/>
      <c r="H39" s="105"/>
      <c r="I39" s="105"/>
      <c r="J39" s="105"/>
      <c r="K39" s="105"/>
      <c r="L39" s="106"/>
      <c r="M39" s="106"/>
      <c r="N39" s="106"/>
      <c r="O39" s="106"/>
      <c r="P39" s="107">
        <f t="shared" si="0"/>
        <v>0</v>
      </c>
      <c r="Q39" s="465"/>
      <c r="R39" s="466"/>
      <c r="S39" s="466"/>
      <c r="T39" s="466"/>
      <c r="U39" s="466"/>
      <c r="V39" s="466"/>
      <c r="W39" s="466"/>
      <c r="X39" s="466"/>
      <c r="Y39" s="466"/>
      <c r="Z39" s="466"/>
      <c r="AA39" s="466"/>
      <c r="AB39" s="467"/>
      <c r="AC39" s="97"/>
    </row>
    <row r="40" spans="1:29" x14ac:dyDescent="0.25">
      <c r="A40" s="50" t="s">
        <v>104</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topLeftCell="I31" zoomScale="58" zoomScaleNormal="58" workbookViewId="0">
      <selection activeCell="K45" sqref="K4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105</v>
      </c>
      <c r="D17" s="381"/>
      <c r="E17" s="381"/>
      <c r="F17" s="381"/>
      <c r="G17" s="381"/>
      <c r="H17" s="381"/>
      <c r="I17" s="381"/>
      <c r="J17" s="381"/>
      <c r="K17" s="381"/>
      <c r="L17" s="381"/>
      <c r="M17" s="381"/>
      <c r="N17" s="381"/>
      <c r="O17" s="381"/>
      <c r="P17" s="381"/>
      <c r="Q17" s="382"/>
      <c r="R17" s="329" t="s">
        <v>25</v>
      </c>
      <c r="S17" s="330"/>
      <c r="T17" s="330"/>
      <c r="U17" s="330"/>
      <c r="V17" s="331"/>
      <c r="W17" s="526">
        <v>1</v>
      </c>
      <c r="X17" s="527"/>
      <c r="Y17" s="330" t="s">
        <v>26</v>
      </c>
      <c r="Z17" s="330"/>
      <c r="AA17" s="330"/>
      <c r="AB17" s="331"/>
      <c r="AC17" s="385">
        <v>0.05</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252">
        <v>79041466</v>
      </c>
      <c r="D22" s="253"/>
      <c r="E22" s="253">
        <v>-21480600</v>
      </c>
      <c r="F22" s="253"/>
      <c r="G22" s="254">
        <v>-2018800</v>
      </c>
      <c r="H22" s="253"/>
      <c r="I22" s="253"/>
      <c r="J22" s="253"/>
      <c r="K22" s="253"/>
      <c r="L22" s="253"/>
      <c r="M22" s="253"/>
      <c r="N22" s="255"/>
      <c r="O22" s="255">
        <f>SUM(C22:N22)</f>
        <v>55542066</v>
      </c>
      <c r="P22" s="256"/>
      <c r="Q22" s="257">
        <v>1236768800</v>
      </c>
      <c r="R22" s="255">
        <v>833239000</v>
      </c>
      <c r="S22" s="255"/>
      <c r="T22" s="255">
        <v>468180000</v>
      </c>
      <c r="U22" s="255">
        <v>-499159733</v>
      </c>
      <c r="V22" s="255"/>
      <c r="W22" s="255"/>
      <c r="X22" s="255">
        <v>18000000</v>
      </c>
      <c r="Y22" s="255"/>
      <c r="Z22" s="255">
        <v>119509067</v>
      </c>
      <c r="AA22" s="255"/>
      <c r="AB22" s="255"/>
      <c r="AC22" s="255">
        <f>SUM(Q22:AB22)</f>
        <v>2176537134</v>
      </c>
      <c r="AD22" s="258"/>
      <c r="AE22" s="3"/>
      <c r="AF22" s="3"/>
    </row>
    <row r="23" spans="1:41" ht="32.1" customHeight="1" x14ac:dyDescent="0.25">
      <c r="A23" s="289" t="s">
        <v>44</v>
      </c>
      <c r="B23" s="290"/>
      <c r="C23" s="259">
        <f>+C22</f>
        <v>79041466</v>
      </c>
      <c r="D23" s="260"/>
      <c r="E23" s="254">
        <v>-21480600</v>
      </c>
      <c r="F23" s="260">
        <v>0</v>
      </c>
      <c r="G23" s="254">
        <v>-2018800</v>
      </c>
      <c r="H23" s="260"/>
      <c r="I23" s="260"/>
      <c r="J23" s="260"/>
      <c r="K23" s="260"/>
      <c r="L23" s="260"/>
      <c r="M23" s="260"/>
      <c r="N23" s="254"/>
      <c r="O23" s="254">
        <f>SUM(C23:N23)</f>
        <v>55542066</v>
      </c>
      <c r="P23" s="261">
        <f>+O23/O22</f>
        <v>1</v>
      </c>
      <c r="Q23" s="262">
        <v>1722390600</v>
      </c>
      <c r="R23" s="254">
        <v>339459600</v>
      </c>
      <c r="S23" s="254">
        <v>-11311133</v>
      </c>
      <c r="T23" s="254">
        <v>-11511000</v>
      </c>
      <c r="U23" s="254">
        <v>0</v>
      </c>
      <c r="V23" s="254"/>
      <c r="W23" s="254"/>
      <c r="X23" s="254">
        <v>18000000</v>
      </c>
      <c r="Y23" s="254"/>
      <c r="Z23" s="254"/>
      <c r="AA23" s="254"/>
      <c r="AB23" s="254"/>
      <c r="AC23" s="254">
        <f>SUM(Q23:AB23)</f>
        <v>2057028067</v>
      </c>
      <c r="AD23" s="261">
        <f>+AC23/AC22</f>
        <v>0.94509210748894124</v>
      </c>
      <c r="AE23" s="3"/>
      <c r="AF23" s="3"/>
      <c r="AG23" s="279"/>
    </row>
    <row r="24" spans="1:41" ht="32.1" customHeight="1" x14ac:dyDescent="0.25">
      <c r="A24" s="289" t="s">
        <v>45</v>
      </c>
      <c r="B24" s="290"/>
      <c r="C24" s="259"/>
      <c r="D24" s="260">
        <v>55542066</v>
      </c>
      <c r="E24" s="253">
        <v>-21480600</v>
      </c>
      <c r="F24" s="260"/>
      <c r="G24" s="254">
        <v>-2018800</v>
      </c>
      <c r="H24" s="260"/>
      <c r="I24" s="260"/>
      <c r="J24" s="260"/>
      <c r="K24" s="260">
        <v>23499400</v>
      </c>
      <c r="L24" s="260"/>
      <c r="M24" s="260"/>
      <c r="N24" s="254"/>
      <c r="O24" s="254">
        <f>SUM(C24:N24)</f>
        <v>55542066</v>
      </c>
      <c r="P24" s="256"/>
      <c r="Q24" s="262"/>
      <c r="R24" s="254">
        <v>63970800</v>
      </c>
      <c r="S24" s="254">
        <v>182367000</v>
      </c>
      <c r="T24" s="254">
        <v>182367000</v>
      </c>
      <c r="U24" s="254">
        <v>171992034</v>
      </c>
      <c r="V24" s="254">
        <v>171992034</v>
      </c>
      <c r="W24" s="254">
        <v>171992034</v>
      </c>
      <c r="X24" s="254">
        <v>171992034</v>
      </c>
      <c r="Y24" s="254">
        <v>175592034</v>
      </c>
      <c r="Z24" s="254">
        <v>175592034</v>
      </c>
      <c r="AA24" s="254">
        <v>175592034</v>
      </c>
      <c r="AB24" s="254">
        <v>533088096</v>
      </c>
      <c r="AC24" s="254">
        <f>SUM(Q24:AB24)</f>
        <v>2176537134</v>
      </c>
      <c r="AD24" s="261"/>
      <c r="AE24" s="3"/>
      <c r="AF24" s="3"/>
    </row>
    <row r="25" spans="1:41" ht="32.1" customHeight="1" thickBot="1" x14ac:dyDescent="0.3">
      <c r="A25" s="322" t="s">
        <v>46</v>
      </c>
      <c r="B25" s="323"/>
      <c r="C25" s="263">
        <v>53287866</v>
      </c>
      <c r="D25" s="264">
        <v>2254200</v>
      </c>
      <c r="E25" s="264">
        <v>0</v>
      </c>
      <c r="F25" s="264">
        <v>0</v>
      </c>
      <c r="G25" s="265">
        <v>0</v>
      </c>
      <c r="H25" s="264"/>
      <c r="I25" s="264"/>
      <c r="J25" s="264"/>
      <c r="K25" s="264"/>
      <c r="L25" s="264"/>
      <c r="M25" s="264"/>
      <c r="N25" s="265"/>
      <c r="O25" s="265">
        <f>SUM(C25:N25)</f>
        <v>55542066</v>
      </c>
      <c r="P25" s="266">
        <f>+O25/O24</f>
        <v>1</v>
      </c>
      <c r="Q25" s="267">
        <v>0</v>
      </c>
      <c r="R25" s="265">
        <v>53978867</v>
      </c>
      <c r="S25" s="265">
        <v>173451600</v>
      </c>
      <c r="T25" s="265">
        <v>182367000</v>
      </c>
      <c r="U25" s="265">
        <v>182367000</v>
      </c>
      <c r="V25" s="265">
        <v>182367000</v>
      </c>
      <c r="W25" s="265">
        <v>174409933</v>
      </c>
      <c r="X25" s="265">
        <v>183011000</v>
      </c>
      <c r="Y25" s="265"/>
      <c r="Z25" s="265"/>
      <c r="AA25" s="265"/>
      <c r="AB25" s="265"/>
      <c r="AC25" s="265">
        <f>SUM(Q25:AB25)</f>
        <v>1131952400</v>
      </c>
      <c r="AD25" s="268">
        <f>+AC25/AC24</f>
        <v>0.52007033664512703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105</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95.45" customHeight="1" x14ac:dyDescent="0.25">
      <c r="A34" s="402" t="s">
        <v>105</v>
      </c>
      <c r="B34" s="404">
        <v>0.05</v>
      </c>
      <c r="C34" s="90" t="s">
        <v>61</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28" t="s">
        <v>668</v>
      </c>
      <c r="R34" s="529"/>
      <c r="S34" s="529"/>
      <c r="T34" s="530"/>
      <c r="U34" s="534" t="s">
        <v>669</v>
      </c>
      <c r="V34" s="529"/>
      <c r="W34" s="529"/>
      <c r="X34" s="530"/>
      <c r="Y34" s="535" t="s">
        <v>62</v>
      </c>
      <c r="Z34" s="536"/>
      <c r="AA34" s="537"/>
      <c r="AB34" s="528" t="s">
        <v>106</v>
      </c>
      <c r="AC34" s="541"/>
      <c r="AD34" s="542"/>
      <c r="AG34" s="87"/>
      <c r="AH34" s="87"/>
      <c r="AI34" s="87"/>
      <c r="AJ34" s="87"/>
      <c r="AK34" s="87"/>
      <c r="AL34" s="87"/>
      <c r="AM34" s="87"/>
      <c r="AN34" s="87"/>
      <c r="AO34" s="87"/>
    </row>
    <row r="35" spans="1:41" ht="95.45" customHeight="1" thickBot="1" x14ac:dyDescent="0.3">
      <c r="A35" s="403"/>
      <c r="B35" s="405"/>
      <c r="C35" s="91" t="s">
        <v>63</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c r="M35" s="221"/>
      <c r="N35" s="221"/>
      <c r="O35" s="221"/>
      <c r="P35" s="222">
        <f>SUM(D35:O35)</f>
        <v>0.66549999999999998</v>
      </c>
      <c r="Q35" s="531"/>
      <c r="R35" s="532"/>
      <c r="S35" s="532"/>
      <c r="T35" s="533"/>
      <c r="U35" s="531"/>
      <c r="V35" s="532"/>
      <c r="W35" s="532"/>
      <c r="X35" s="533"/>
      <c r="Y35" s="538"/>
      <c r="Z35" s="539"/>
      <c r="AA35" s="540"/>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94.5" customHeight="1" x14ac:dyDescent="0.25">
      <c r="A38" s="442" t="s">
        <v>107</v>
      </c>
      <c r="B38" s="421">
        <v>0.05</v>
      </c>
      <c r="C38" s="102" t="s">
        <v>61</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423" t="s">
        <v>670</v>
      </c>
      <c r="R38" s="424"/>
      <c r="S38" s="424"/>
      <c r="T38" s="424"/>
      <c r="U38" s="424"/>
      <c r="V38" s="424"/>
      <c r="W38" s="424"/>
      <c r="X38" s="424"/>
      <c r="Y38" s="424"/>
      <c r="Z38" s="424"/>
      <c r="AA38" s="424"/>
      <c r="AB38" s="424"/>
      <c r="AC38" s="424"/>
      <c r="AD38" s="425"/>
      <c r="AE38" s="97"/>
      <c r="AG38" s="98"/>
      <c r="AH38" s="98"/>
      <c r="AI38" s="98"/>
      <c r="AJ38" s="98"/>
      <c r="AK38" s="98"/>
      <c r="AL38" s="98"/>
      <c r="AM38" s="98"/>
      <c r="AN38" s="98"/>
      <c r="AO38" s="98"/>
    </row>
    <row r="39" spans="1:41" ht="94.5" customHeight="1" thickBot="1" x14ac:dyDescent="0.3">
      <c r="A39" s="544"/>
      <c r="B39" s="422"/>
      <c r="C39" s="91" t="s">
        <v>63</v>
      </c>
      <c r="D39" s="214">
        <v>8.3299999999999999E-2</v>
      </c>
      <c r="E39" s="214">
        <v>8.3299999999999999E-2</v>
      </c>
      <c r="F39" s="214">
        <v>8.3299999999999999E-2</v>
      </c>
      <c r="G39" s="214">
        <v>8.3299999999999999E-2</v>
      </c>
      <c r="H39" s="214">
        <v>8.3299999999999999E-2</v>
      </c>
      <c r="I39" s="214">
        <v>8.3000000000000004E-2</v>
      </c>
      <c r="J39" s="214">
        <v>8.3000000000000004E-2</v>
      </c>
      <c r="K39" s="214">
        <v>8.3000000000000004E-2</v>
      </c>
      <c r="L39" s="214"/>
      <c r="M39" s="214"/>
      <c r="N39" s="214"/>
      <c r="O39" s="214"/>
      <c r="P39" s="220">
        <f>SUM(D39:O39)</f>
        <v>0.66549999999999998</v>
      </c>
      <c r="Q39" s="426"/>
      <c r="R39" s="427"/>
      <c r="S39" s="427"/>
      <c r="T39" s="427"/>
      <c r="U39" s="427"/>
      <c r="V39" s="427"/>
      <c r="W39" s="427"/>
      <c r="X39" s="427"/>
      <c r="Y39" s="427"/>
      <c r="Z39" s="427"/>
      <c r="AA39" s="427"/>
      <c r="AB39" s="427"/>
      <c r="AC39" s="427"/>
      <c r="AD39" s="428"/>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4 AB34 Y34 U34 Q38:AD39" xr:uid="{00000000-0002-0000-0200-000002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topLeftCell="K34" zoomScale="60" zoomScaleNormal="60" workbookViewId="0">
      <selection activeCell="Q34" sqref="Q34:T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108</v>
      </c>
      <c r="D17" s="381"/>
      <c r="E17" s="381"/>
      <c r="F17" s="381"/>
      <c r="G17" s="381"/>
      <c r="H17" s="381"/>
      <c r="I17" s="381"/>
      <c r="J17" s="381"/>
      <c r="K17" s="381"/>
      <c r="L17" s="381"/>
      <c r="M17" s="381"/>
      <c r="N17" s="381"/>
      <c r="O17" s="381"/>
      <c r="P17" s="381"/>
      <c r="Q17" s="382"/>
      <c r="R17" s="329" t="s">
        <v>25</v>
      </c>
      <c r="S17" s="330"/>
      <c r="T17" s="330"/>
      <c r="U17" s="330"/>
      <c r="V17" s="331"/>
      <c r="W17" s="390">
        <v>6</v>
      </c>
      <c r="X17" s="391"/>
      <c r="Y17" s="330" t="s">
        <v>26</v>
      </c>
      <c r="Z17" s="330"/>
      <c r="AA17" s="330"/>
      <c r="AB17" s="331"/>
      <c r="AC17" s="385">
        <v>0.15</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2830749803</v>
      </c>
      <c r="D22" s="178"/>
      <c r="E22" s="178"/>
      <c r="F22" s="178"/>
      <c r="G22" s="178"/>
      <c r="H22" s="178"/>
      <c r="I22" s="178"/>
      <c r="J22" s="178"/>
      <c r="K22" s="178"/>
      <c r="L22" s="178"/>
      <c r="M22" s="178"/>
      <c r="N22" s="235"/>
      <c r="O22" s="235">
        <f>SUM(C22:N22)</f>
        <v>2830749803</v>
      </c>
      <c r="P22" s="180"/>
      <c r="Q22" s="236">
        <v>7421734368</v>
      </c>
      <c r="R22" s="235">
        <v>798000000</v>
      </c>
      <c r="S22" s="235"/>
      <c r="T22" s="235">
        <v>2134380000</v>
      </c>
      <c r="U22" s="235">
        <v>64838195</v>
      </c>
      <c r="V22" s="235"/>
      <c r="W22" s="235"/>
      <c r="X22" s="235"/>
      <c r="Y22" s="235"/>
      <c r="Z22" s="235">
        <v>100000000</v>
      </c>
      <c r="AA22" s="235"/>
      <c r="AB22" s="235"/>
      <c r="AC22" s="235">
        <f>SUM(Q22:AB22)</f>
        <v>10518952563</v>
      </c>
      <c r="AD22" s="184"/>
      <c r="AE22" s="3"/>
      <c r="AF22" s="3"/>
    </row>
    <row r="23" spans="1:41" ht="32.1" customHeight="1" x14ac:dyDescent="0.25">
      <c r="A23" s="289" t="s">
        <v>44</v>
      </c>
      <c r="B23" s="290"/>
      <c r="C23" s="175">
        <f>+C22</f>
        <v>2830749803</v>
      </c>
      <c r="D23" s="174"/>
      <c r="E23" s="174"/>
      <c r="F23" s="174">
        <v>0</v>
      </c>
      <c r="G23" s="174"/>
      <c r="H23" s="174"/>
      <c r="I23" s="174"/>
      <c r="J23" s="174"/>
      <c r="K23" s="174"/>
      <c r="L23" s="174"/>
      <c r="M23" s="174"/>
      <c r="N23" s="237"/>
      <c r="O23" s="237">
        <f>SUM(C23:N23)</f>
        <v>2830749803</v>
      </c>
      <c r="P23" s="182">
        <f>+O23/O22</f>
        <v>1</v>
      </c>
      <c r="Q23" s="231">
        <v>7421734368</v>
      </c>
      <c r="R23" s="237">
        <v>340838152</v>
      </c>
      <c r="S23" s="237">
        <v>305691459</v>
      </c>
      <c r="T23" s="237">
        <v>0</v>
      </c>
      <c r="U23" s="237">
        <v>0</v>
      </c>
      <c r="V23" s="237">
        <v>1434111224</v>
      </c>
      <c r="W23" s="237">
        <v>916577360</v>
      </c>
      <c r="X23" s="237"/>
      <c r="Y23" s="237"/>
      <c r="Z23" s="237"/>
      <c r="AA23" s="237"/>
      <c r="AB23" s="237"/>
      <c r="AC23" s="237">
        <f>SUM(Q23:AB23)</f>
        <v>10418952563</v>
      </c>
      <c r="AD23" s="182">
        <f>+AC23/AC22</f>
        <v>0.9904933500364147</v>
      </c>
      <c r="AE23" s="3"/>
      <c r="AF23" s="3"/>
    </row>
    <row r="24" spans="1:41" ht="32.1" customHeight="1" x14ac:dyDescent="0.25">
      <c r="A24" s="289" t="s">
        <v>45</v>
      </c>
      <c r="B24" s="290"/>
      <c r="C24" s="175">
        <v>765000000</v>
      </c>
      <c r="D24" s="174">
        <v>831000000</v>
      </c>
      <c r="E24" s="174">
        <v>788680678</v>
      </c>
      <c r="F24" s="174">
        <v>407979144</v>
      </c>
      <c r="G24" s="174">
        <v>38089981</v>
      </c>
      <c r="H24" s="174"/>
      <c r="I24" s="174"/>
      <c r="J24" s="174"/>
      <c r="K24" s="174"/>
      <c r="L24" s="174"/>
      <c r="M24" s="174"/>
      <c r="N24" s="237"/>
      <c r="O24" s="237">
        <f>SUM(C24:N24)</f>
        <v>2830749803</v>
      </c>
      <c r="P24" s="180"/>
      <c r="Q24" s="231"/>
      <c r="R24" s="237">
        <v>83000000</v>
      </c>
      <c r="S24" s="237">
        <v>482000000</v>
      </c>
      <c r="T24" s="237">
        <v>851000000</v>
      </c>
      <c r="U24" s="237">
        <v>882000000</v>
      </c>
      <c r="V24" s="237">
        <v>882000000</v>
      </c>
      <c r="W24" s="237">
        <v>882000000</v>
      </c>
      <c r="X24" s="237">
        <v>882000000</v>
      </c>
      <c r="Y24" s="237">
        <v>882000000</v>
      </c>
      <c r="Z24" s="237">
        <v>882000000</v>
      </c>
      <c r="AA24" s="237">
        <v>882000000</v>
      </c>
      <c r="AB24" s="237">
        <v>2928952563</v>
      </c>
      <c r="AC24" s="237">
        <f>SUM(Q24:AB24)</f>
        <v>10518952563</v>
      </c>
      <c r="AD24" s="182"/>
      <c r="AE24" s="3"/>
      <c r="AF24" s="3"/>
    </row>
    <row r="25" spans="1:41" ht="32.1" customHeight="1" thickBot="1" x14ac:dyDescent="0.3">
      <c r="A25" s="322" t="s">
        <v>46</v>
      </c>
      <c r="B25" s="323"/>
      <c r="C25" s="176">
        <v>747269337</v>
      </c>
      <c r="D25" s="177">
        <v>771794042</v>
      </c>
      <c r="E25" s="177">
        <v>762995036</v>
      </c>
      <c r="F25" s="177">
        <v>477486476</v>
      </c>
      <c r="G25" s="177">
        <v>71204912</v>
      </c>
      <c r="H25" s="177"/>
      <c r="I25" s="177"/>
      <c r="J25" s="177"/>
      <c r="K25" s="177"/>
      <c r="L25" s="177"/>
      <c r="M25" s="177"/>
      <c r="N25" s="238"/>
      <c r="O25" s="238">
        <f>SUM(C25:N25)</f>
        <v>2830749803</v>
      </c>
      <c r="P25" s="181">
        <f>+O25/O24</f>
        <v>1</v>
      </c>
      <c r="Q25" s="239">
        <v>0</v>
      </c>
      <c r="R25" s="238">
        <v>0</v>
      </c>
      <c r="S25" s="238">
        <v>29504974</v>
      </c>
      <c r="T25" s="238">
        <v>344890554</v>
      </c>
      <c r="U25" s="238">
        <v>742463867</v>
      </c>
      <c r="V25" s="238">
        <v>834233769</v>
      </c>
      <c r="W25" s="238">
        <v>717022606</v>
      </c>
      <c r="X25" s="238">
        <v>845530975</v>
      </c>
      <c r="Y25" s="238"/>
      <c r="Z25" s="238"/>
      <c r="AA25" s="238"/>
      <c r="AB25" s="238"/>
      <c r="AC25" s="238">
        <f>SUM(Q25:AB25)</f>
        <v>3513646745</v>
      </c>
      <c r="AD25" s="183">
        <f>+AC25/AC24</f>
        <v>0.33403009700406044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108</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228.75" customHeight="1" x14ac:dyDescent="0.25">
      <c r="A34" s="402" t="s">
        <v>109</v>
      </c>
      <c r="B34" s="404">
        <v>0.15</v>
      </c>
      <c r="C34" s="90" t="s">
        <v>61</v>
      </c>
      <c r="D34" s="89">
        <v>6</v>
      </c>
      <c r="E34" s="89">
        <v>6</v>
      </c>
      <c r="F34" s="89">
        <v>6</v>
      </c>
      <c r="G34" s="89">
        <v>6</v>
      </c>
      <c r="H34" s="89">
        <v>6</v>
      </c>
      <c r="I34" s="89">
        <v>6</v>
      </c>
      <c r="J34" s="89">
        <v>6</v>
      </c>
      <c r="K34" s="89">
        <v>6</v>
      </c>
      <c r="L34" s="89">
        <v>6</v>
      </c>
      <c r="M34" s="89">
        <v>6</v>
      </c>
      <c r="N34" s="89">
        <v>6</v>
      </c>
      <c r="O34" s="89">
        <v>6</v>
      </c>
      <c r="P34" s="202">
        <v>6</v>
      </c>
      <c r="Q34" s="535" t="s">
        <v>637</v>
      </c>
      <c r="R34" s="536"/>
      <c r="S34" s="536"/>
      <c r="T34" s="537"/>
      <c r="U34" s="535" t="s">
        <v>638</v>
      </c>
      <c r="V34" s="536"/>
      <c r="W34" s="536"/>
      <c r="X34" s="537"/>
      <c r="Y34" s="535" t="s">
        <v>616</v>
      </c>
      <c r="Z34" s="545"/>
      <c r="AA34" s="546"/>
      <c r="AB34" s="528" t="s">
        <v>110</v>
      </c>
      <c r="AC34" s="541"/>
      <c r="AD34" s="542"/>
      <c r="AG34" s="87"/>
      <c r="AH34" s="87"/>
      <c r="AI34" s="87"/>
      <c r="AJ34" s="87"/>
      <c r="AK34" s="87"/>
      <c r="AL34" s="87"/>
      <c r="AM34" s="87"/>
      <c r="AN34" s="87"/>
      <c r="AO34" s="87"/>
    </row>
    <row r="35" spans="1:41" ht="228.75" customHeight="1" thickBot="1" x14ac:dyDescent="0.3">
      <c r="A35" s="403"/>
      <c r="B35" s="405"/>
      <c r="C35" s="91" t="s">
        <v>63</v>
      </c>
      <c r="D35" s="223">
        <v>6</v>
      </c>
      <c r="E35" s="223">
        <v>6</v>
      </c>
      <c r="F35" s="223">
        <v>6</v>
      </c>
      <c r="G35" s="223">
        <v>6</v>
      </c>
      <c r="H35" s="223">
        <v>6</v>
      </c>
      <c r="I35" s="223">
        <v>5</v>
      </c>
      <c r="J35" s="223">
        <v>6</v>
      </c>
      <c r="K35" s="223">
        <v>6</v>
      </c>
      <c r="L35" s="223"/>
      <c r="M35" s="223"/>
      <c r="N35" s="223"/>
      <c r="O35" s="223"/>
      <c r="P35" s="224">
        <f>MAX(D35:O35)</f>
        <v>6</v>
      </c>
      <c r="Q35" s="538"/>
      <c r="R35" s="539"/>
      <c r="S35" s="539"/>
      <c r="T35" s="540"/>
      <c r="U35" s="538"/>
      <c r="V35" s="539"/>
      <c r="W35" s="539"/>
      <c r="X35" s="540"/>
      <c r="Y35" s="547"/>
      <c r="Z35" s="548"/>
      <c r="AA35" s="549"/>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83.25" customHeight="1" x14ac:dyDescent="0.25">
      <c r="A38" s="429" t="s">
        <v>111</v>
      </c>
      <c r="B38" s="431">
        <v>0.05</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423" t="s">
        <v>639</v>
      </c>
      <c r="R38" s="424"/>
      <c r="S38" s="424"/>
      <c r="T38" s="424"/>
      <c r="U38" s="424"/>
      <c r="V38" s="424"/>
      <c r="W38" s="424"/>
      <c r="X38" s="424"/>
      <c r="Y38" s="424"/>
      <c r="Z38" s="424"/>
      <c r="AA38" s="424"/>
      <c r="AB38" s="424"/>
      <c r="AC38" s="424"/>
      <c r="AD38" s="425"/>
      <c r="AE38" s="97"/>
      <c r="AG38" s="98"/>
      <c r="AH38" s="98"/>
      <c r="AI38" s="98"/>
      <c r="AJ38" s="98"/>
      <c r="AK38" s="98"/>
      <c r="AL38" s="98"/>
      <c r="AM38" s="98"/>
      <c r="AN38" s="98"/>
      <c r="AO38" s="98"/>
    </row>
    <row r="39" spans="1:41" ht="83.25" customHeight="1" x14ac:dyDescent="0.25">
      <c r="A39" s="430"/>
      <c r="B39" s="432"/>
      <c r="C39" s="99" t="s">
        <v>63</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c r="M39" s="212"/>
      <c r="N39" s="212"/>
      <c r="O39" s="212"/>
      <c r="P39" s="219">
        <f>SUM(D39:O39)</f>
        <v>0.66549999999999998</v>
      </c>
      <c r="Q39" s="433"/>
      <c r="R39" s="434"/>
      <c r="S39" s="434"/>
      <c r="T39" s="434"/>
      <c r="U39" s="434"/>
      <c r="V39" s="434"/>
      <c r="W39" s="434"/>
      <c r="X39" s="434"/>
      <c r="Y39" s="434"/>
      <c r="Z39" s="434"/>
      <c r="AA39" s="434"/>
      <c r="AB39" s="434"/>
      <c r="AC39" s="434"/>
      <c r="AD39" s="435"/>
      <c r="AE39" s="97"/>
    </row>
    <row r="40" spans="1:41" ht="78.75" customHeight="1" x14ac:dyDescent="0.25">
      <c r="A40" s="419" t="s">
        <v>112</v>
      </c>
      <c r="B40" s="421">
        <v>0.1</v>
      </c>
      <c r="C40" s="102" t="s">
        <v>61</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423" t="s">
        <v>640</v>
      </c>
      <c r="R40" s="424"/>
      <c r="S40" s="424"/>
      <c r="T40" s="424"/>
      <c r="U40" s="424"/>
      <c r="V40" s="424"/>
      <c r="W40" s="424"/>
      <c r="X40" s="424"/>
      <c r="Y40" s="424"/>
      <c r="Z40" s="424"/>
      <c r="AA40" s="424"/>
      <c r="AB40" s="424"/>
      <c r="AC40" s="424"/>
      <c r="AD40" s="425"/>
      <c r="AE40" s="97"/>
    </row>
    <row r="41" spans="1:41" ht="78.75" customHeight="1" thickBot="1" x14ac:dyDescent="0.3">
      <c r="A41" s="420"/>
      <c r="B41" s="422"/>
      <c r="C41" s="91" t="s">
        <v>63</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c r="M41" s="214"/>
      <c r="N41" s="214"/>
      <c r="O41" s="214"/>
      <c r="P41" s="220">
        <f>SUM(D41:O41)</f>
        <v>0.66549999999999998</v>
      </c>
      <c r="Q41" s="426"/>
      <c r="R41" s="427"/>
      <c r="S41" s="427"/>
      <c r="T41" s="427"/>
      <c r="U41" s="427"/>
      <c r="V41" s="427"/>
      <c r="W41" s="427"/>
      <c r="X41" s="427"/>
      <c r="Y41" s="427"/>
      <c r="Z41" s="427"/>
      <c r="AA41" s="427"/>
      <c r="AB41" s="427"/>
      <c r="AC41" s="427"/>
      <c r="AD41" s="428"/>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U34 Y34 AB34 Q34 Q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topLeftCell="L31" zoomScale="60" zoomScaleNormal="60" workbookViewId="0">
      <selection sqref="A1:A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113</v>
      </c>
      <c r="D17" s="381"/>
      <c r="E17" s="381"/>
      <c r="F17" s="381"/>
      <c r="G17" s="381"/>
      <c r="H17" s="381"/>
      <c r="I17" s="381"/>
      <c r="J17" s="381"/>
      <c r="K17" s="381"/>
      <c r="L17" s="381"/>
      <c r="M17" s="381"/>
      <c r="N17" s="381"/>
      <c r="O17" s="381"/>
      <c r="P17" s="381"/>
      <c r="Q17" s="382"/>
      <c r="R17" s="329" t="s">
        <v>25</v>
      </c>
      <c r="S17" s="330"/>
      <c r="T17" s="330"/>
      <c r="U17" s="330"/>
      <c r="V17" s="331"/>
      <c r="W17" s="526">
        <v>1</v>
      </c>
      <c r="X17" s="527"/>
      <c r="Y17" s="330" t="s">
        <v>26</v>
      </c>
      <c r="Z17" s="330"/>
      <c r="AA17" s="330"/>
      <c r="AB17" s="331"/>
      <c r="AC17" s="385">
        <v>0.1</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2150867</v>
      </c>
      <c r="D22" s="178"/>
      <c r="E22" s="178">
        <v>-2150867</v>
      </c>
      <c r="F22" s="178"/>
      <c r="G22" s="178"/>
      <c r="H22" s="178"/>
      <c r="I22" s="178"/>
      <c r="J22" s="178"/>
      <c r="K22" s="178"/>
      <c r="L22" s="178"/>
      <c r="M22" s="178"/>
      <c r="N22" s="178"/>
      <c r="O22" s="235">
        <f>SUM(C22:N22)</f>
        <v>0</v>
      </c>
      <c r="P22" s="180"/>
      <c r="Q22" s="236">
        <v>782724500</v>
      </c>
      <c r="R22" s="235">
        <v>456665000</v>
      </c>
      <c r="S22" s="235"/>
      <c r="T22" s="235"/>
      <c r="U22" s="235">
        <v>-15068435</v>
      </c>
      <c r="V22" s="235"/>
      <c r="W22" s="235"/>
      <c r="X22" s="235"/>
      <c r="Y22" s="235"/>
      <c r="Z22" s="235">
        <v>222711769</v>
      </c>
      <c r="AA22" s="235"/>
      <c r="AB22" s="235"/>
      <c r="AC22" s="237">
        <f>SUM(Q22:AB22)</f>
        <v>1447032834</v>
      </c>
      <c r="AD22" s="184"/>
      <c r="AE22" s="3"/>
      <c r="AF22" s="3"/>
    </row>
    <row r="23" spans="1:41" ht="32.1" customHeight="1" x14ac:dyDescent="0.25">
      <c r="A23" s="289" t="s">
        <v>44</v>
      </c>
      <c r="B23" s="290"/>
      <c r="C23" s="175">
        <f>+C22</f>
        <v>2150867</v>
      </c>
      <c r="D23" s="174"/>
      <c r="E23" s="237">
        <v>-2150867</v>
      </c>
      <c r="F23" s="174">
        <v>0</v>
      </c>
      <c r="G23" s="174"/>
      <c r="H23" s="174"/>
      <c r="I23" s="174"/>
      <c r="J23" s="174"/>
      <c r="K23" s="174"/>
      <c r="L23" s="174"/>
      <c r="M23" s="174"/>
      <c r="N23" s="174"/>
      <c r="O23" s="237">
        <f>SUM(C23:N23)</f>
        <v>0</v>
      </c>
      <c r="P23" s="240"/>
      <c r="Q23" s="231">
        <v>1235379500</v>
      </c>
      <c r="R23" s="237">
        <v>0</v>
      </c>
      <c r="S23" s="237">
        <v>-13559000</v>
      </c>
      <c r="T23" s="237">
        <v>-2933000</v>
      </c>
      <c r="U23" s="237">
        <v>0</v>
      </c>
      <c r="V23" s="237"/>
      <c r="W23" s="237"/>
      <c r="X23" s="237"/>
      <c r="Y23" s="237"/>
      <c r="Z23" s="237"/>
      <c r="AA23" s="237"/>
      <c r="AB23" s="237"/>
      <c r="AC23" s="237">
        <f>SUM(Q23:AB23)</f>
        <v>1218887500</v>
      </c>
      <c r="AD23" s="182">
        <f>+AC23/AC22</f>
        <v>0.84233575863697363</v>
      </c>
      <c r="AE23" s="3"/>
      <c r="AF23" s="3"/>
    </row>
    <row r="24" spans="1:41" ht="32.1" customHeight="1" x14ac:dyDescent="0.25">
      <c r="A24" s="289" t="s">
        <v>45</v>
      </c>
      <c r="B24" s="290"/>
      <c r="C24" s="175"/>
      <c r="D24" s="174"/>
      <c r="E24" s="174">
        <v>-2150867</v>
      </c>
      <c r="F24" s="174"/>
      <c r="G24" s="174"/>
      <c r="H24" s="174"/>
      <c r="I24" s="174"/>
      <c r="J24" s="174"/>
      <c r="K24" s="174">
        <v>2150867</v>
      </c>
      <c r="L24" s="174"/>
      <c r="M24" s="174"/>
      <c r="N24" s="174"/>
      <c r="O24" s="237">
        <f>SUM(C24:N24)</f>
        <v>0</v>
      </c>
      <c r="P24" s="180"/>
      <c r="Q24" s="231"/>
      <c r="R24" s="237">
        <v>34031500</v>
      </c>
      <c r="S24" s="237">
        <v>109578000</v>
      </c>
      <c r="T24" s="237">
        <v>109578000</v>
      </c>
      <c r="U24" s="237">
        <v>109578000</v>
      </c>
      <c r="V24" s="237">
        <v>109578000</v>
      </c>
      <c r="W24" s="237">
        <v>109578000</v>
      </c>
      <c r="X24" s="237">
        <v>109578000</v>
      </c>
      <c r="Y24" s="237">
        <v>109578000</v>
      </c>
      <c r="Z24" s="237">
        <v>109578000</v>
      </c>
      <c r="AA24" s="237">
        <v>109578000</v>
      </c>
      <c r="AB24" s="237">
        <v>426799334</v>
      </c>
      <c r="AC24" s="237">
        <f>SUM(Q24:AB24)</f>
        <v>1447032834</v>
      </c>
      <c r="AD24" s="182"/>
      <c r="AE24" s="3"/>
      <c r="AF24" s="3"/>
    </row>
    <row r="25" spans="1:41" ht="32.1" customHeight="1" thickBot="1" x14ac:dyDescent="0.3">
      <c r="A25" s="322" t="s">
        <v>46</v>
      </c>
      <c r="B25" s="323"/>
      <c r="C25" s="176">
        <v>0</v>
      </c>
      <c r="D25" s="177">
        <v>0</v>
      </c>
      <c r="E25" s="177">
        <v>0</v>
      </c>
      <c r="F25" s="177">
        <v>0</v>
      </c>
      <c r="G25" s="177"/>
      <c r="H25" s="177"/>
      <c r="I25" s="177"/>
      <c r="J25" s="177"/>
      <c r="K25" s="177"/>
      <c r="L25" s="177"/>
      <c r="M25" s="177"/>
      <c r="N25" s="177"/>
      <c r="O25" s="238">
        <f>SUM(C25:N25)</f>
        <v>0</v>
      </c>
      <c r="P25" s="181"/>
      <c r="Q25" s="239">
        <v>0</v>
      </c>
      <c r="R25" s="238">
        <v>22923065</v>
      </c>
      <c r="S25" s="238">
        <v>109218000</v>
      </c>
      <c r="T25" s="238">
        <v>105111800</v>
      </c>
      <c r="U25" s="238">
        <v>109218000</v>
      </c>
      <c r="V25" s="238">
        <v>105598000</v>
      </c>
      <c r="W25" s="238">
        <v>112838000</v>
      </c>
      <c r="X25" s="238">
        <v>109218000</v>
      </c>
      <c r="Y25" s="238"/>
      <c r="Z25" s="238"/>
      <c r="AA25" s="238"/>
      <c r="AB25" s="238"/>
      <c r="AC25" s="238">
        <f>SUM(Q25:AB25)</f>
        <v>674124865</v>
      </c>
      <c r="AD25" s="183">
        <f>+AC25/AC24</f>
        <v>0.46586701362990635</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114</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107.1" customHeight="1" x14ac:dyDescent="0.25">
      <c r="A34" s="402" t="s">
        <v>114</v>
      </c>
      <c r="B34" s="404">
        <v>0.1</v>
      </c>
      <c r="C34" s="90" t="s">
        <v>61</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5" t="s">
        <v>641</v>
      </c>
      <c r="R34" s="536"/>
      <c r="S34" s="536"/>
      <c r="T34" s="537"/>
      <c r="U34" s="535" t="s">
        <v>642</v>
      </c>
      <c r="V34" s="536"/>
      <c r="W34" s="536"/>
      <c r="X34" s="537"/>
      <c r="Y34" s="535" t="s">
        <v>62</v>
      </c>
      <c r="Z34" s="545"/>
      <c r="AA34" s="546"/>
      <c r="AB34" s="528" t="s">
        <v>115</v>
      </c>
      <c r="AC34" s="541"/>
      <c r="AD34" s="542"/>
      <c r="AG34" s="87"/>
      <c r="AH34" s="87"/>
      <c r="AI34" s="87"/>
      <c r="AJ34" s="87"/>
      <c r="AK34" s="87"/>
      <c r="AL34" s="87"/>
      <c r="AM34" s="87"/>
      <c r="AN34" s="87"/>
      <c r="AO34" s="87"/>
    </row>
    <row r="35" spans="1:41" ht="107.1" customHeight="1" thickBot="1" x14ac:dyDescent="0.3">
      <c r="A35" s="403"/>
      <c r="B35" s="405"/>
      <c r="C35" s="91" t="s">
        <v>63</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c r="M35" s="221"/>
      <c r="N35" s="221"/>
      <c r="O35" s="221"/>
      <c r="P35" s="222">
        <f>SUM(D35:O35)</f>
        <v>0.66549999999999998</v>
      </c>
      <c r="Q35" s="538"/>
      <c r="R35" s="539"/>
      <c r="S35" s="539"/>
      <c r="T35" s="540"/>
      <c r="U35" s="538"/>
      <c r="V35" s="539"/>
      <c r="W35" s="539"/>
      <c r="X35" s="540"/>
      <c r="Y35" s="547"/>
      <c r="Z35" s="548"/>
      <c r="AA35" s="549"/>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89.25" customHeight="1" x14ac:dyDescent="0.25">
      <c r="A38" s="441" t="s">
        <v>116</v>
      </c>
      <c r="B38" s="431">
        <v>0.05</v>
      </c>
      <c r="C38" s="90" t="s">
        <v>61</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50" t="s">
        <v>643</v>
      </c>
      <c r="R38" s="551"/>
      <c r="S38" s="551"/>
      <c r="T38" s="551"/>
      <c r="U38" s="551"/>
      <c r="V38" s="551"/>
      <c r="W38" s="551"/>
      <c r="X38" s="551"/>
      <c r="Y38" s="551"/>
      <c r="Z38" s="551"/>
      <c r="AA38" s="551"/>
      <c r="AB38" s="551"/>
      <c r="AC38" s="551"/>
      <c r="AD38" s="552"/>
      <c r="AE38" s="97"/>
      <c r="AG38" s="98"/>
      <c r="AH38" s="98"/>
      <c r="AI38" s="98"/>
      <c r="AJ38" s="98"/>
      <c r="AK38" s="98"/>
      <c r="AL38" s="98"/>
      <c r="AM38" s="98"/>
      <c r="AN38" s="98"/>
      <c r="AO38" s="98"/>
    </row>
    <row r="39" spans="1:41" ht="89.25" customHeight="1" x14ac:dyDescent="0.25">
      <c r="A39" s="442"/>
      <c r="B39" s="432"/>
      <c r="C39" s="99" t="s">
        <v>63</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c r="M39" s="212"/>
      <c r="N39" s="212"/>
      <c r="O39" s="212"/>
      <c r="P39" s="219">
        <f>SUM(D39:O39)</f>
        <v>0.66549999999999998</v>
      </c>
      <c r="Q39" s="556"/>
      <c r="R39" s="557"/>
      <c r="S39" s="557"/>
      <c r="T39" s="557"/>
      <c r="U39" s="557"/>
      <c r="V39" s="557"/>
      <c r="W39" s="557"/>
      <c r="X39" s="557"/>
      <c r="Y39" s="557"/>
      <c r="Z39" s="557"/>
      <c r="AA39" s="557"/>
      <c r="AB39" s="557"/>
      <c r="AC39" s="557"/>
      <c r="AD39" s="558"/>
      <c r="AE39" s="97"/>
    </row>
    <row r="40" spans="1:41" ht="78" customHeight="1" x14ac:dyDescent="0.25">
      <c r="A40" s="442" t="s">
        <v>117</v>
      </c>
      <c r="B40" s="421">
        <v>0.05</v>
      </c>
      <c r="C40" s="102" t="s">
        <v>61</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50" t="s">
        <v>644</v>
      </c>
      <c r="R40" s="551"/>
      <c r="S40" s="551"/>
      <c r="T40" s="551"/>
      <c r="U40" s="551"/>
      <c r="V40" s="551"/>
      <c r="W40" s="551"/>
      <c r="X40" s="551"/>
      <c r="Y40" s="551"/>
      <c r="Z40" s="551"/>
      <c r="AA40" s="551"/>
      <c r="AB40" s="551"/>
      <c r="AC40" s="551"/>
      <c r="AD40" s="552"/>
      <c r="AE40" s="97"/>
    </row>
    <row r="41" spans="1:41" ht="78" customHeight="1" thickBot="1" x14ac:dyDescent="0.3">
      <c r="A41" s="544"/>
      <c r="B41" s="422"/>
      <c r="C41" s="91" t="s">
        <v>63</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c r="M41" s="214"/>
      <c r="N41" s="214"/>
      <c r="O41" s="214"/>
      <c r="P41" s="220">
        <f>SUM(D41:O41)</f>
        <v>0.66549999999999998</v>
      </c>
      <c r="Q41" s="553"/>
      <c r="R41" s="554"/>
      <c r="S41" s="554"/>
      <c r="T41" s="554"/>
      <c r="U41" s="554"/>
      <c r="V41" s="554"/>
      <c r="W41" s="554"/>
      <c r="X41" s="554"/>
      <c r="Y41" s="554"/>
      <c r="Z41" s="554"/>
      <c r="AA41" s="554"/>
      <c r="AB41" s="554"/>
      <c r="AC41" s="554"/>
      <c r="AD41" s="555"/>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U34 AB34 Y34 Q34 Q38:AD41" xr:uid="{00000000-0002-0000-0400-000002000000}">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topLeftCell="L43" zoomScale="60" zoomScaleNormal="60" workbookViewId="0">
      <selection activeCell="O43" sqref="O4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118</v>
      </c>
      <c r="D17" s="381"/>
      <c r="E17" s="381"/>
      <c r="F17" s="381"/>
      <c r="G17" s="381"/>
      <c r="H17" s="381"/>
      <c r="I17" s="381"/>
      <c r="J17" s="381"/>
      <c r="K17" s="381"/>
      <c r="L17" s="381"/>
      <c r="M17" s="381"/>
      <c r="N17" s="381"/>
      <c r="O17" s="381"/>
      <c r="P17" s="381"/>
      <c r="Q17" s="382"/>
      <c r="R17" s="329" t="s">
        <v>25</v>
      </c>
      <c r="S17" s="330"/>
      <c r="T17" s="330"/>
      <c r="U17" s="330"/>
      <c r="V17" s="331"/>
      <c r="W17" s="390">
        <v>4</v>
      </c>
      <c r="X17" s="391"/>
      <c r="Y17" s="330" t="s">
        <v>26</v>
      </c>
      <c r="Z17" s="330"/>
      <c r="AA17" s="330"/>
      <c r="AB17" s="331"/>
      <c r="AC17" s="385">
        <v>0.15</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12009414.144525547</v>
      </c>
      <c r="D22" s="178"/>
      <c r="E22" s="178"/>
      <c r="F22" s="178"/>
      <c r="G22" s="178"/>
      <c r="H22" s="178"/>
      <c r="I22" s="178"/>
      <c r="J22" s="178"/>
      <c r="K22" s="178"/>
      <c r="L22" s="178"/>
      <c r="M22" s="178"/>
      <c r="N22" s="178"/>
      <c r="O22" s="235">
        <f>SUM(C22:N22)</f>
        <v>12009414.144525547</v>
      </c>
      <c r="P22" s="180"/>
      <c r="Q22" s="179">
        <v>695659000</v>
      </c>
      <c r="R22" s="178">
        <v>1099835000</v>
      </c>
      <c r="S22" s="178">
        <v>203597064</v>
      </c>
      <c r="T22" s="178">
        <v>380159908.125</v>
      </c>
      <c r="U22" s="178">
        <v>-290397270</v>
      </c>
      <c r="V22" s="178"/>
      <c r="W22" s="178"/>
      <c r="X22" s="178"/>
      <c r="Y22" s="178"/>
      <c r="Z22" s="178"/>
      <c r="AA22" s="178"/>
      <c r="AB22" s="178"/>
      <c r="AC22" s="235">
        <f>SUM(Q22:AB22)</f>
        <v>2088853702.125</v>
      </c>
      <c r="AD22" s="184"/>
      <c r="AE22" s="3"/>
      <c r="AF22" s="3"/>
    </row>
    <row r="23" spans="1:41" ht="32.1" customHeight="1" x14ac:dyDescent="0.25">
      <c r="A23" s="289" t="s">
        <v>44</v>
      </c>
      <c r="B23" s="290"/>
      <c r="C23" s="175">
        <f>+C22</f>
        <v>12009414.144525547</v>
      </c>
      <c r="D23" s="174"/>
      <c r="E23" s="174"/>
      <c r="F23" s="174">
        <v>0</v>
      </c>
      <c r="G23" s="174">
        <v>0</v>
      </c>
      <c r="H23" s="174"/>
      <c r="I23" s="174"/>
      <c r="J23" s="174"/>
      <c r="K23" s="174"/>
      <c r="L23" s="174"/>
      <c r="M23" s="174"/>
      <c r="N23" s="174"/>
      <c r="O23" s="237">
        <f>SUM(C23:N23)</f>
        <v>12009414.144525547</v>
      </c>
      <c r="P23" s="182">
        <f>+O23/O22</f>
        <v>1</v>
      </c>
      <c r="Q23" s="175">
        <v>1114631000</v>
      </c>
      <c r="R23" s="174">
        <v>409308786</v>
      </c>
      <c r="S23" s="174">
        <v>161637700</v>
      </c>
      <c r="T23" s="174">
        <v>46814067</v>
      </c>
      <c r="U23" s="174">
        <v>198980962</v>
      </c>
      <c r="V23" s="174">
        <v>29249798</v>
      </c>
      <c r="W23" s="174"/>
      <c r="X23" s="174"/>
      <c r="Y23" s="174"/>
      <c r="Z23" s="174"/>
      <c r="AA23" s="174"/>
      <c r="AB23" s="174"/>
      <c r="AC23" s="237">
        <f>SUM(Q23:AB23)</f>
        <v>1960622313</v>
      </c>
      <c r="AD23" s="182">
        <f>+AC23/AC22</f>
        <v>0.93861159879480804</v>
      </c>
      <c r="AE23" s="3"/>
      <c r="AF23" s="3"/>
    </row>
    <row r="24" spans="1:41" ht="32.1" customHeight="1" x14ac:dyDescent="0.25">
      <c r="A24" s="289" t="s">
        <v>45</v>
      </c>
      <c r="B24" s="290"/>
      <c r="C24" s="175">
        <v>3277189.0481751822</v>
      </c>
      <c r="D24" s="174">
        <v>3277189.0481751822</v>
      </c>
      <c r="E24" s="174">
        <v>3277189.0481751822</v>
      </c>
      <c r="F24" s="174">
        <v>2029689</v>
      </c>
      <c r="G24" s="174">
        <v>148158</v>
      </c>
      <c r="H24" s="174"/>
      <c r="I24" s="174"/>
      <c r="J24" s="174"/>
      <c r="K24" s="174"/>
      <c r="L24" s="174"/>
      <c r="M24" s="174"/>
      <c r="N24" s="174"/>
      <c r="O24" s="237">
        <f>SUM(C24:N24)</f>
        <v>12009414.144525547</v>
      </c>
      <c r="P24" s="180"/>
      <c r="Q24" s="175"/>
      <c r="R24" s="174">
        <v>32933000</v>
      </c>
      <c r="S24" s="174">
        <v>165506000</v>
      </c>
      <c r="T24" s="174">
        <v>186666700</v>
      </c>
      <c r="U24" s="174">
        <v>353589577</v>
      </c>
      <c r="V24" s="174">
        <v>171247041</v>
      </c>
      <c r="W24" s="174">
        <v>167127041</v>
      </c>
      <c r="X24" s="174">
        <v>167127041</v>
      </c>
      <c r="Y24" s="174">
        <v>167127041</v>
      </c>
      <c r="Z24" s="174">
        <v>167127041</v>
      </c>
      <c r="AA24" s="174">
        <v>167127041</v>
      </c>
      <c r="AB24" s="174">
        <v>343276179</v>
      </c>
      <c r="AC24" s="237">
        <f>SUM(Q24:AB24)</f>
        <v>2088853702</v>
      </c>
      <c r="AD24" s="182"/>
      <c r="AE24" s="3"/>
      <c r="AF24" s="3"/>
    </row>
    <row r="25" spans="1:41" ht="32.1" customHeight="1" thickBot="1" x14ac:dyDescent="0.3">
      <c r="A25" s="322" t="s">
        <v>46</v>
      </c>
      <c r="B25" s="323"/>
      <c r="C25" s="176">
        <v>3277189</v>
      </c>
      <c r="D25" s="177">
        <v>3277189</v>
      </c>
      <c r="E25" s="177">
        <v>3277189</v>
      </c>
      <c r="F25" s="177">
        <v>0</v>
      </c>
      <c r="G25" s="177">
        <v>2177847</v>
      </c>
      <c r="H25" s="177"/>
      <c r="I25" s="177"/>
      <c r="J25" s="177"/>
      <c r="K25" s="177"/>
      <c r="L25" s="177"/>
      <c r="M25" s="177"/>
      <c r="N25" s="177"/>
      <c r="O25" s="238">
        <f>SUM(C25:N25)</f>
        <v>12009414</v>
      </c>
      <c r="P25" s="181">
        <f>+O25/O24</f>
        <v>0.9999999879656456</v>
      </c>
      <c r="Q25" s="176">
        <v>0</v>
      </c>
      <c r="R25" s="177">
        <v>32042366</v>
      </c>
      <c r="S25" s="177">
        <v>120845133</v>
      </c>
      <c r="T25" s="177">
        <v>145059733</v>
      </c>
      <c r="U25" s="177">
        <v>161055275</v>
      </c>
      <c r="V25" s="177">
        <v>174786000</v>
      </c>
      <c r="W25" s="177">
        <v>350013108</v>
      </c>
      <c r="X25" s="177">
        <v>150098030</v>
      </c>
      <c r="Y25" s="177"/>
      <c r="Z25" s="177"/>
      <c r="AA25" s="177"/>
      <c r="AB25" s="177"/>
      <c r="AC25" s="238">
        <f>SUM(Q25:AB25)</f>
        <v>1133899645</v>
      </c>
      <c r="AD25" s="183">
        <f>+AC25/AC24</f>
        <v>0.5428334420521328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119</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152.44999999999999" customHeight="1" x14ac:dyDescent="0.25">
      <c r="A34" s="402" t="s">
        <v>119</v>
      </c>
      <c r="B34" s="404">
        <v>0.15</v>
      </c>
      <c r="C34" s="90" t="s">
        <v>61</v>
      </c>
      <c r="D34" s="89">
        <v>4</v>
      </c>
      <c r="E34" s="89">
        <v>4</v>
      </c>
      <c r="F34" s="89">
        <v>4</v>
      </c>
      <c r="G34" s="89">
        <v>4</v>
      </c>
      <c r="H34" s="89">
        <v>4</v>
      </c>
      <c r="I34" s="89">
        <v>4</v>
      </c>
      <c r="J34" s="89">
        <v>4</v>
      </c>
      <c r="K34" s="89">
        <v>4</v>
      </c>
      <c r="L34" s="89">
        <v>4</v>
      </c>
      <c r="M34" s="89">
        <v>4</v>
      </c>
      <c r="N34" s="89">
        <v>4</v>
      </c>
      <c r="O34" s="89">
        <v>4</v>
      </c>
      <c r="P34" s="202">
        <v>4</v>
      </c>
      <c r="Q34" s="528" t="s">
        <v>701</v>
      </c>
      <c r="R34" s="541"/>
      <c r="S34" s="541"/>
      <c r="T34" s="559"/>
      <c r="U34" s="528" t="s">
        <v>702</v>
      </c>
      <c r="V34" s="541"/>
      <c r="W34" s="541"/>
      <c r="X34" s="559"/>
      <c r="Y34" s="535" t="s">
        <v>62</v>
      </c>
      <c r="Z34" s="536"/>
      <c r="AA34" s="537"/>
      <c r="AB34" s="528" t="s">
        <v>120</v>
      </c>
      <c r="AC34" s="541"/>
      <c r="AD34" s="542"/>
      <c r="AG34" s="87"/>
      <c r="AH34" s="87"/>
      <c r="AI34" s="87"/>
      <c r="AJ34" s="87"/>
      <c r="AK34" s="87"/>
      <c r="AL34" s="87"/>
      <c r="AM34" s="87"/>
      <c r="AN34" s="87"/>
      <c r="AO34" s="87"/>
    </row>
    <row r="35" spans="1:41" ht="152.44999999999999" customHeight="1" thickBot="1" x14ac:dyDescent="0.3">
      <c r="A35" s="403"/>
      <c r="B35" s="405"/>
      <c r="C35" s="91" t="s">
        <v>63</v>
      </c>
      <c r="D35" s="223">
        <v>4</v>
      </c>
      <c r="E35" s="223">
        <v>4</v>
      </c>
      <c r="F35" s="223">
        <v>4</v>
      </c>
      <c r="G35" s="223">
        <v>4</v>
      </c>
      <c r="H35" s="223">
        <v>4</v>
      </c>
      <c r="I35" s="223">
        <v>4</v>
      </c>
      <c r="J35" s="223">
        <v>4</v>
      </c>
      <c r="K35" s="223">
        <v>4</v>
      </c>
      <c r="L35" s="223"/>
      <c r="M35" s="223"/>
      <c r="N35" s="223"/>
      <c r="O35" s="223"/>
      <c r="P35" s="226">
        <f>MIN(D35:O35)</f>
        <v>4</v>
      </c>
      <c r="Q35" s="538"/>
      <c r="R35" s="539"/>
      <c r="S35" s="539"/>
      <c r="T35" s="540"/>
      <c r="U35" s="538"/>
      <c r="V35" s="539"/>
      <c r="W35" s="539"/>
      <c r="X35" s="540"/>
      <c r="Y35" s="538"/>
      <c r="Z35" s="539"/>
      <c r="AA35" s="540"/>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122.25" customHeight="1" x14ac:dyDescent="0.25">
      <c r="A38" s="441" t="s">
        <v>121</v>
      </c>
      <c r="B38" s="431">
        <v>0.03</v>
      </c>
      <c r="C38" s="90" t="s">
        <v>61</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423" t="s">
        <v>703</v>
      </c>
      <c r="R38" s="424"/>
      <c r="S38" s="424"/>
      <c r="T38" s="424"/>
      <c r="U38" s="424"/>
      <c r="V38" s="424"/>
      <c r="W38" s="424"/>
      <c r="X38" s="424"/>
      <c r="Y38" s="424"/>
      <c r="Z38" s="424"/>
      <c r="AA38" s="424"/>
      <c r="AB38" s="424"/>
      <c r="AC38" s="424"/>
      <c r="AD38" s="425"/>
      <c r="AE38" s="97"/>
      <c r="AG38" s="98"/>
      <c r="AH38" s="98"/>
      <c r="AI38" s="98"/>
      <c r="AJ38" s="98"/>
      <c r="AK38" s="98"/>
      <c r="AL38" s="98"/>
      <c r="AM38" s="98"/>
      <c r="AN38" s="98"/>
      <c r="AO38" s="98"/>
    </row>
    <row r="39" spans="1:41" ht="142.5" customHeight="1" x14ac:dyDescent="0.25">
      <c r="A39" s="442"/>
      <c r="B39" s="432"/>
      <c r="C39" s="99" t="s">
        <v>63</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c r="M39" s="212"/>
      <c r="N39" s="212"/>
      <c r="O39" s="212"/>
      <c r="P39" s="219">
        <f t="shared" si="0"/>
        <v>0.66549999999999998</v>
      </c>
      <c r="Q39" s="433"/>
      <c r="R39" s="434"/>
      <c r="S39" s="434"/>
      <c r="T39" s="434"/>
      <c r="U39" s="434"/>
      <c r="V39" s="434"/>
      <c r="W39" s="434"/>
      <c r="X39" s="434"/>
      <c r="Y39" s="434"/>
      <c r="Z39" s="434"/>
      <c r="AA39" s="434"/>
      <c r="AB39" s="434"/>
      <c r="AC39" s="434"/>
      <c r="AD39" s="435"/>
      <c r="AE39" s="97"/>
    </row>
    <row r="40" spans="1:41" ht="101.1" customHeight="1" x14ac:dyDescent="0.25">
      <c r="A40" s="442" t="s">
        <v>122</v>
      </c>
      <c r="B40" s="421">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3" t="s">
        <v>704</v>
      </c>
      <c r="R40" s="424"/>
      <c r="S40" s="424"/>
      <c r="T40" s="424"/>
      <c r="U40" s="424"/>
      <c r="V40" s="424"/>
      <c r="W40" s="424"/>
      <c r="X40" s="424"/>
      <c r="Y40" s="424"/>
      <c r="Z40" s="424"/>
      <c r="AA40" s="424"/>
      <c r="AB40" s="424"/>
      <c r="AC40" s="424"/>
      <c r="AD40" s="425"/>
      <c r="AE40" s="97"/>
    </row>
    <row r="41" spans="1:41" ht="115.5" customHeight="1" x14ac:dyDescent="0.25">
      <c r="A41" s="442"/>
      <c r="B41" s="432"/>
      <c r="C41" s="99" t="s">
        <v>63</v>
      </c>
      <c r="D41" s="212">
        <v>0</v>
      </c>
      <c r="E41" s="212">
        <v>9.0999999999999998E-2</v>
      </c>
      <c r="F41" s="212">
        <v>9.0999999999999998E-2</v>
      </c>
      <c r="G41" s="212">
        <v>9.0999999999999998E-2</v>
      </c>
      <c r="H41" s="212">
        <v>9.0999999999999998E-2</v>
      </c>
      <c r="I41" s="212">
        <v>9.0999999999999998E-2</v>
      </c>
      <c r="J41" s="212">
        <v>9.0999999999999998E-2</v>
      </c>
      <c r="K41" s="212">
        <v>8.3000000000000004E-2</v>
      </c>
      <c r="L41" s="212"/>
      <c r="M41" s="212"/>
      <c r="N41" s="212"/>
      <c r="O41" s="212"/>
      <c r="P41" s="219">
        <f t="shared" si="0"/>
        <v>0.62899999999999989</v>
      </c>
      <c r="Q41" s="433"/>
      <c r="R41" s="434"/>
      <c r="S41" s="434"/>
      <c r="T41" s="434"/>
      <c r="U41" s="434"/>
      <c r="V41" s="434"/>
      <c r="W41" s="434"/>
      <c r="X41" s="434"/>
      <c r="Y41" s="434"/>
      <c r="Z41" s="434"/>
      <c r="AA41" s="434"/>
      <c r="AB41" s="434"/>
      <c r="AC41" s="434"/>
      <c r="AD41" s="435"/>
      <c r="AE41" s="97"/>
    </row>
    <row r="42" spans="1:41" ht="126.75" customHeight="1" x14ac:dyDescent="0.25">
      <c r="A42" s="419" t="s">
        <v>123</v>
      </c>
      <c r="B42" s="421">
        <v>0.03</v>
      </c>
      <c r="C42" s="102" t="s">
        <v>61</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423" t="s">
        <v>706</v>
      </c>
      <c r="R42" s="424"/>
      <c r="S42" s="424"/>
      <c r="T42" s="424"/>
      <c r="U42" s="424"/>
      <c r="V42" s="424"/>
      <c r="W42" s="424"/>
      <c r="X42" s="424"/>
      <c r="Y42" s="424"/>
      <c r="Z42" s="424"/>
      <c r="AA42" s="424"/>
      <c r="AB42" s="424"/>
      <c r="AC42" s="424"/>
      <c r="AD42" s="425"/>
      <c r="AE42" s="97"/>
    </row>
    <row r="43" spans="1:41" ht="307.5" customHeight="1" x14ac:dyDescent="0.25">
      <c r="A43" s="429"/>
      <c r="B43" s="432"/>
      <c r="C43" s="99" t="s">
        <v>63</v>
      </c>
      <c r="D43" s="212">
        <v>0</v>
      </c>
      <c r="E43" s="212">
        <v>9.0999999999999998E-2</v>
      </c>
      <c r="F43" s="212">
        <v>9.0999999999999998E-2</v>
      </c>
      <c r="G43" s="212">
        <v>9.0999999999999998E-2</v>
      </c>
      <c r="H43" s="212">
        <v>9.0999999999999998E-2</v>
      </c>
      <c r="I43" s="212">
        <v>9.0999999999999998E-2</v>
      </c>
      <c r="J43" s="212">
        <v>9.0999999999999998E-2</v>
      </c>
      <c r="K43" s="212">
        <v>8.3000000000000004E-2</v>
      </c>
      <c r="L43" s="212"/>
      <c r="M43" s="212"/>
      <c r="N43" s="212"/>
      <c r="O43" s="212"/>
      <c r="P43" s="219">
        <f t="shared" si="0"/>
        <v>0.62899999999999989</v>
      </c>
      <c r="Q43" s="433"/>
      <c r="R43" s="434"/>
      <c r="S43" s="434"/>
      <c r="T43" s="434"/>
      <c r="U43" s="434"/>
      <c r="V43" s="434"/>
      <c r="W43" s="434"/>
      <c r="X43" s="434"/>
      <c r="Y43" s="434"/>
      <c r="Z43" s="434"/>
      <c r="AA43" s="434"/>
      <c r="AB43" s="434"/>
      <c r="AC43" s="434"/>
      <c r="AD43" s="435"/>
      <c r="AE43" s="97"/>
    </row>
    <row r="44" spans="1:41" ht="100.5" customHeight="1" x14ac:dyDescent="0.25">
      <c r="A44" s="474" t="s">
        <v>124</v>
      </c>
      <c r="B44" s="421">
        <v>0.06</v>
      </c>
      <c r="C44" s="102" t="s">
        <v>61</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423" t="s">
        <v>705</v>
      </c>
      <c r="R44" s="424"/>
      <c r="S44" s="424"/>
      <c r="T44" s="424"/>
      <c r="U44" s="424"/>
      <c r="V44" s="424"/>
      <c r="W44" s="424"/>
      <c r="X44" s="424"/>
      <c r="Y44" s="424"/>
      <c r="Z44" s="424"/>
      <c r="AA44" s="424"/>
      <c r="AB44" s="424"/>
      <c r="AC44" s="424"/>
      <c r="AD44" s="425"/>
      <c r="AE44" s="97"/>
    </row>
    <row r="45" spans="1:41" ht="100.5" customHeight="1" thickBot="1" x14ac:dyDescent="0.3">
      <c r="A45" s="560"/>
      <c r="B45" s="422"/>
      <c r="C45" s="91" t="s">
        <v>63</v>
      </c>
      <c r="D45" s="214">
        <v>8.3299999999999999E-2</v>
      </c>
      <c r="E45" s="214">
        <v>8.3299999999999999E-2</v>
      </c>
      <c r="F45" s="214">
        <v>8.3299999999999999E-2</v>
      </c>
      <c r="G45" s="214">
        <v>8.3299999999999999E-2</v>
      </c>
      <c r="H45" s="214">
        <v>8.3299999999999999E-2</v>
      </c>
      <c r="I45" s="214">
        <v>8.3000000000000004E-2</v>
      </c>
      <c r="J45" s="214">
        <v>8.3000000000000004E-2</v>
      </c>
      <c r="K45" s="214">
        <v>8.3000000000000004E-2</v>
      </c>
      <c r="L45" s="214"/>
      <c r="M45" s="214"/>
      <c r="N45" s="214"/>
      <c r="O45" s="214"/>
      <c r="P45" s="220">
        <f t="shared" si="0"/>
        <v>0.66549999999999998</v>
      </c>
      <c r="Q45" s="426"/>
      <c r="R45" s="427"/>
      <c r="S45" s="427"/>
      <c r="T45" s="427"/>
      <c r="U45" s="427"/>
      <c r="V45" s="427"/>
      <c r="W45" s="427"/>
      <c r="X45" s="427"/>
      <c r="Y45" s="427"/>
      <c r="Z45" s="427"/>
      <c r="AA45" s="427"/>
      <c r="AB45" s="427"/>
      <c r="AC45" s="427"/>
      <c r="AD45" s="428"/>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4 Y34 AB34 U34 Q38:AD45"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1:AO45"/>
  <sheetViews>
    <sheetView showGridLines="0" topLeftCell="L26" zoomScale="60" zoomScaleNormal="60" workbookViewId="0">
      <selection activeCell="Q32" sqref="Q32:AD32"/>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3" width="18.140625" style="50" customWidth="1"/>
    <col min="24" max="24" width="22.4257812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125</v>
      </c>
      <c r="D17" s="381"/>
      <c r="E17" s="381"/>
      <c r="F17" s="381"/>
      <c r="G17" s="381"/>
      <c r="H17" s="381"/>
      <c r="I17" s="381"/>
      <c r="J17" s="381"/>
      <c r="K17" s="381"/>
      <c r="L17" s="381"/>
      <c r="M17" s="381"/>
      <c r="N17" s="381"/>
      <c r="O17" s="381"/>
      <c r="P17" s="381"/>
      <c r="Q17" s="382"/>
      <c r="R17" s="329" t="s">
        <v>25</v>
      </c>
      <c r="S17" s="330"/>
      <c r="T17" s="330"/>
      <c r="U17" s="330"/>
      <c r="V17" s="331"/>
      <c r="W17" s="390">
        <v>1</v>
      </c>
      <c r="X17" s="391"/>
      <c r="Y17" s="330" t="s">
        <v>26</v>
      </c>
      <c r="Z17" s="330"/>
      <c r="AA17" s="330"/>
      <c r="AB17" s="331"/>
      <c r="AC17" s="385">
        <v>0.1</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100659479</v>
      </c>
      <c r="D22" s="178"/>
      <c r="E22" s="178"/>
      <c r="F22" s="178"/>
      <c r="G22" s="178"/>
      <c r="H22" s="178"/>
      <c r="I22" s="178"/>
      <c r="J22" s="178"/>
      <c r="K22" s="178"/>
      <c r="L22" s="178"/>
      <c r="M22" s="178"/>
      <c r="N22" s="178"/>
      <c r="O22" s="178">
        <f>SUM(C22:N22)</f>
        <v>100659479</v>
      </c>
      <c r="P22" s="180"/>
      <c r="Q22" s="179">
        <v>81213000</v>
      </c>
      <c r="R22" s="178">
        <v>445189000</v>
      </c>
      <c r="S22" s="178">
        <v>1955804524</v>
      </c>
      <c r="T22" s="178"/>
      <c r="U22" s="178">
        <v>472090960</v>
      </c>
      <c r="V22" s="178"/>
      <c r="W22" s="178"/>
      <c r="X22" s="178"/>
      <c r="Y22" s="178"/>
      <c r="Z22" s="178"/>
      <c r="AA22" s="178"/>
      <c r="AB22" s="178"/>
      <c r="AC22" s="178">
        <f>SUM(Q22:AB22)</f>
        <v>2954297484</v>
      </c>
      <c r="AD22" s="184"/>
      <c r="AE22" s="3"/>
      <c r="AF22" s="3"/>
    </row>
    <row r="23" spans="1:41" ht="32.1" customHeight="1" x14ac:dyDescent="0.25">
      <c r="A23" s="289" t="s">
        <v>44</v>
      </c>
      <c r="B23" s="290"/>
      <c r="C23" s="175">
        <f>+C22</f>
        <v>100659479</v>
      </c>
      <c r="D23" s="174"/>
      <c r="E23" s="174"/>
      <c r="F23" s="174">
        <v>0</v>
      </c>
      <c r="G23" s="174"/>
      <c r="H23" s="174"/>
      <c r="I23" s="174"/>
      <c r="J23" s="174"/>
      <c r="K23" s="174"/>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v>-8893800</v>
      </c>
      <c r="Y23" s="174"/>
      <c r="Z23" s="174"/>
      <c r="AA23" s="174"/>
      <c r="AB23" s="174"/>
      <c r="AC23" s="237">
        <f>SUM(Q23:AB23)</f>
        <v>2551264518</v>
      </c>
      <c r="AD23" s="182">
        <f>+AC23/AC22</f>
        <v>0.86357739253316168</v>
      </c>
      <c r="AE23" s="3"/>
      <c r="AF23" s="3"/>
      <c r="AG23" s="279"/>
    </row>
    <row r="24" spans="1:41" ht="32.1" customHeight="1" x14ac:dyDescent="0.25">
      <c r="A24" s="289" t="s">
        <v>45</v>
      </c>
      <c r="B24" s="290"/>
      <c r="C24" s="175">
        <v>69980614</v>
      </c>
      <c r="D24" s="174">
        <v>18548898</v>
      </c>
      <c r="E24" s="174">
        <v>12129967</v>
      </c>
      <c r="F24" s="174"/>
      <c r="G24" s="174"/>
      <c r="H24" s="174"/>
      <c r="I24" s="174"/>
      <c r="J24" s="174"/>
      <c r="K24" s="174"/>
      <c r="L24" s="174"/>
      <c r="M24" s="174"/>
      <c r="N24" s="174"/>
      <c r="O24" s="174">
        <f>SUM(C24:N24)</f>
        <v>100659479</v>
      </c>
      <c r="P24" s="180"/>
      <c r="Q24" s="175"/>
      <c r="R24" s="174">
        <v>3531000</v>
      </c>
      <c r="S24" s="174">
        <v>136068000</v>
      </c>
      <c r="T24" s="174">
        <v>280282000</v>
      </c>
      <c r="U24" s="174">
        <v>317536620</v>
      </c>
      <c r="V24" s="174">
        <v>317536620</v>
      </c>
      <c r="W24" s="174">
        <v>317536620</v>
      </c>
      <c r="X24" s="174">
        <v>225492453</v>
      </c>
      <c r="Y24" s="174">
        <v>225492453</v>
      </c>
      <c r="Z24" s="174">
        <v>225492453</v>
      </c>
      <c r="AA24" s="174">
        <v>225492452.59999999</v>
      </c>
      <c r="AB24" s="174">
        <v>679836812.60000002</v>
      </c>
      <c r="AC24" s="237">
        <f>SUM(Q24:AB24)</f>
        <v>2954297484.1999998</v>
      </c>
      <c r="AD24" s="182"/>
      <c r="AE24" s="3"/>
      <c r="AF24" s="3"/>
    </row>
    <row r="25" spans="1:41" ht="32.1" customHeight="1" thickBot="1" x14ac:dyDescent="0.3">
      <c r="A25" s="322" t="s">
        <v>46</v>
      </c>
      <c r="B25" s="323"/>
      <c r="C25" s="176">
        <v>72667247</v>
      </c>
      <c r="D25" s="177">
        <v>27992232</v>
      </c>
      <c r="E25" s="177">
        <v>0</v>
      </c>
      <c r="F25" s="177">
        <v>0</v>
      </c>
      <c r="G25" s="177"/>
      <c r="H25" s="177"/>
      <c r="I25" s="177"/>
      <c r="J25" s="177"/>
      <c r="K25" s="177"/>
      <c r="L25" s="177"/>
      <c r="M25" s="177"/>
      <c r="N25" s="177"/>
      <c r="O25" s="177">
        <f>SUM(C25:N25)</f>
        <v>100659479</v>
      </c>
      <c r="P25" s="181">
        <f>+O25/O24</f>
        <v>1</v>
      </c>
      <c r="Q25" s="176">
        <v>0</v>
      </c>
      <c r="R25" s="177">
        <v>235400</v>
      </c>
      <c r="S25" s="177">
        <v>102463080</v>
      </c>
      <c r="T25" s="177">
        <v>36335000</v>
      </c>
      <c r="U25" s="177">
        <v>236225126</v>
      </c>
      <c r="V25" s="177">
        <v>198401062</v>
      </c>
      <c r="W25" s="177">
        <v>192673600</v>
      </c>
      <c r="X25" s="177">
        <v>206179000</v>
      </c>
      <c r="Y25" s="177"/>
      <c r="Z25" s="177"/>
      <c r="AA25" s="177"/>
      <c r="AB25" s="177"/>
      <c r="AC25" s="177">
        <f>SUM(Q25:AB25)</f>
        <v>972512268</v>
      </c>
      <c r="AD25" s="183">
        <f>+AC25/AC24</f>
        <v>0.32918562643103239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125</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216.75" customHeight="1" x14ac:dyDescent="0.25">
      <c r="A34" s="402" t="s">
        <v>125</v>
      </c>
      <c r="B34" s="404">
        <v>0.1</v>
      </c>
      <c r="C34" s="90" t="s">
        <v>61</v>
      </c>
      <c r="D34" s="89">
        <v>1</v>
      </c>
      <c r="E34" s="89">
        <v>1</v>
      </c>
      <c r="F34" s="89">
        <v>1</v>
      </c>
      <c r="G34" s="89">
        <v>1</v>
      </c>
      <c r="H34" s="89">
        <v>1</v>
      </c>
      <c r="I34" s="89">
        <v>1</v>
      </c>
      <c r="J34" s="89">
        <v>1</v>
      </c>
      <c r="K34" s="89">
        <v>1</v>
      </c>
      <c r="L34" s="89">
        <v>1</v>
      </c>
      <c r="M34" s="89">
        <v>1</v>
      </c>
      <c r="N34" s="89">
        <v>1</v>
      </c>
      <c r="O34" s="89">
        <v>1</v>
      </c>
      <c r="P34" s="202">
        <v>1</v>
      </c>
      <c r="Q34" s="561" t="s">
        <v>738</v>
      </c>
      <c r="R34" s="561"/>
      <c r="S34" s="561"/>
      <c r="T34" s="561"/>
      <c r="U34" s="561" t="s">
        <v>739</v>
      </c>
      <c r="V34" s="561"/>
      <c r="W34" s="561"/>
      <c r="X34" s="561"/>
      <c r="Y34" s="561" t="s">
        <v>718</v>
      </c>
      <c r="Z34" s="561"/>
      <c r="AA34" s="561"/>
      <c r="AB34" s="562" t="s">
        <v>740</v>
      </c>
      <c r="AC34" s="562"/>
      <c r="AD34" s="562"/>
      <c r="AG34" s="87"/>
      <c r="AH34" s="87"/>
      <c r="AI34" s="87"/>
      <c r="AJ34" s="87"/>
      <c r="AK34" s="87"/>
      <c r="AL34" s="87"/>
      <c r="AM34" s="87"/>
      <c r="AN34" s="87"/>
      <c r="AO34" s="87"/>
    </row>
    <row r="35" spans="1:41" ht="216.75" customHeight="1" thickBot="1" x14ac:dyDescent="0.3">
      <c r="A35" s="403"/>
      <c r="B35" s="405"/>
      <c r="C35" s="91" t="s">
        <v>63</v>
      </c>
      <c r="D35" s="223">
        <v>0</v>
      </c>
      <c r="E35" s="223">
        <v>1</v>
      </c>
      <c r="F35" s="223">
        <v>1</v>
      </c>
      <c r="G35" s="223">
        <v>1</v>
      </c>
      <c r="H35" s="223">
        <v>1</v>
      </c>
      <c r="I35" s="223">
        <v>1</v>
      </c>
      <c r="J35" s="223">
        <v>1</v>
      </c>
      <c r="K35" s="223">
        <v>1</v>
      </c>
      <c r="L35" s="223"/>
      <c r="M35" s="223"/>
      <c r="N35" s="223"/>
      <c r="O35" s="223"/>
      <c r="P35" s="224">
        <f>MAX(D35:O35)</f>
        <v>1</v>
      </c>
      <c r="Q35" s="561"/>
      <c r="R35" s="561"/>
      <c r="S35" s="561"/>
      <c r="T35" s="561"/>
      <c r="U35" s="561"/>
      <c r="V35" s="561"/>
      <c r="W35" s="561"/>
      <c r="X35" s="561"/>
      <c r="Y35" s="561"/>
      <c r="Z35" s="561"/>
      <c r="AA35" s="561"/>
      <c r="AB35" s="562"/>
      <c r="AC35" s="562"/>
      <c r="AD35" s="562"/>
      <c r="AE35" s="49"/>
      <c r="AG35" s="87"/>
      <c r="AH35" s="87"/>
      <c r="AI35" s="87"/>
      <c r="AJ35" s="87"/>
      <c r="AK35" s="87"/>
      <c r="AL35" s="87"/>
      <c r="AM35" s="87"/>
      <c r="AN35" s="87"/>
      <c r="AO35" s="87"/>
    </row>
    <row r="36" spans="1:41" ht="60"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245.25" customHeight="1" x14ac:dyDescent="0.25">
      <c r="A38" s="429" t="s">
        <v>126</v>
      </c>
      <c r="B38" s="431">
        <v>0.02</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63" t="s">
        <v>729</v>
      </c>
      <c r="R38" s="564"/>
      <c r="S38" s="564"/>
      <c r="T38" s="564"/>
      <c r="U38" s="564"/>
      <c r="V38" s="564"/>
      <c r="W38" s="564"/>
      <c r="X38" s="564"/>
      <c r="Y38" s="564"/>
      <c r="Z38" s="564"/>
      <c r="AA38" s="564"/>
      <c r="AB38" s="564"/>
      <c r="AC38" s="564"/>
      <c r="AD38" s="565"/>
      <c r="AE38" s="97"/>
      <c r="AG38" s="98"/>
      <c r="AH38" s="98"/>
      <c r="AI38" s="98"/>
      <c r="AJ38" s="98"/>
      <c r="AK38" s="98"/>
      <c r="AL38" s="98"/>
      <c r="AM38" s="98"/>
      <c r="AN38" s="98"/>
      <c r="AO38" s="98"/>
    </row>
    <row r="39" spans="1:41" ht="129" customHeight="1" x14ac:dyDescent="0.25">
      <c r="A39" s="430"/>
      <c r="B39" s="432"/>
      <c r="C39" s="99" t="s">
        <v>63</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c r="M39" s="212"/>
      <c r="N39" s="212"/>
      <c r="O39" s="212"/>
      <c r="P39" s="219">
        <f t="shared" si="0"/>
        <v>0.6369999999999999</v>
      </c>
      <c r="Q39" s="563"/>
      <c r="R39" s="564"/>
      <c r="S39" s="564"/>
      <c r="T39" s="564"/>
      <c r="U39" s="564"/>
      <c r="V39" s="564"/>
      <c r="W39" s="564"/>
      <c r="X39" s="564"/>
      <c r="Y39" s="564"/>
      <c r="Z39" s="564"/>
      <c r="AA39" s="564"/>
      <c r="AB39" s="564"/>
      <c r="AC39" s="564"/>
      <c r="AD39" s="565"/>
      <c r="AE39" s="97"/>
    </row>
    <row r="40" spans="1:41" ht="129.75" customHeight="1" x14ac:dyDescent="0.25">
      <c r="A40" s="430" t="s">
        <v>127</v>
      </c>
      <c r="B40" s="421">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67" t="s">
        <v>732</v>
      </c>
      <c r="R40" s="568"/>
      <c r="S40" s="568"/>
      <c r="T40" s="568"/>
      <c r="U40" s="568"/>
      <c r="V40" s="568"/>
      <c r="W40" s="568"/>
      <c r="X40" s="568"/>
      <c r="Y40" s="568"/>
      <c r="Z40" s="568"/>
      <c r="AA40" s="568"/>
      <c r="AB40" s="568"/>
      <c r="AC40" s="568"/>
      <c r="AD40" s="569"/>
      <c r="AE40" s="97"/>
    </row>
    <row r="41" spans="1:41" ht="327.75" customHeight="1" x14ac:dyDescent="0.25">
      <c r="A41" s="430"/>
      <c r="B41" s="432"/>
      <c r="C41" s="99" t="s">
        <v>63</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c r="M41" s="212"/>
      <c r="N41" s="212"/>
      <c r="O41" s="212"/>
      <c r="P41" s="219">
        <f t="shared" si="0"/>
        <v>0.6369999999999999</v>
      </c>
      <c r="Q41" s="567"/>
      <c r="R41" s="568"/>
      <c r="S41" s="568"/>
      <c r="T41" s="568"/>
      <c r="U41" s="568"/>
      <c r="V41" s="568"/>
      <c r="W41" s="568"/>
      <c r="X41" s="568"/>
      <c r="Y41" s="568"/>
      <c r="Z41" s="568"/>
      <c r="AA41" s="568"/>
      <c r="AB41" s="568"/>
      <c r="AC41" s="568"/>
      <c r="AD41" s="569"/>
      <c r="AE41" s="97"/>
    </row>
    <row r="42" spans="1:41" ht="108.75" customHeight="1" x14ac:dyDescent="0.25">
      <c r="A42" s="419" t="s">
        <v>128</v>
      </c>
      <c r="B42" s="421">
        <v>0.02</v>
      </c>
      <c r="C42" s="102" t="s">
        <v>61</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433" t="s">
        <v>737</v>
      </c>
      <c r="R42" s="434"/>
      <c r="S42" s="434"/>
      <c r="T42" s="434"/>
      <c r="U42" s="434"/>
      <c r="V42" s="434"/>
      <c r="W42" s="434"/>
      <c r="X42" s="434"/>
      <c r="Y42" s="434"/>
      <c r="Z42" s="434"/>
      <c r="AA42" s="434"/>
      <c r="AB42" s="434"/>
      <c r="AC42" s="434"/>
      <c r="AD42" s="435"/>
      <c r="AE42" s="97"/>
    </row>
    <row r="43" spans="1:41" ht="108.75" customHeight="1" x14ac:dyDescent="0.25">
      <c r="A43" s="429"/>
      <c r="B43" s="432"/>
      <c r="C43" s="99" t="s">
        <v>63</v>
      </c>
      <c r="D43" s="212">
        <v>0</v>
      </c>
      <c r="E43" s="212">
        <v>0</v>
      </c>
      <c r="F43" s="212">
        <v>0</v>
      </c>
      <c r="G43" s="212">
        <v>0.111</v>
      </c>
      <c r="H43" s="212">
        <v>0.111</v>
      </c>
      <c r="I43" s="212">
        <v>0.111</v>
      </c>
      <c r="J43" s="212">
        <v>0.111</v>
      </c>
      <c r="K43" s="212">
        <v>0.111</v>
      </c>
      <c r="L43" s="212"/>
      <c r="M43" s="212"/>
      <c r="N43" s="212"/>
      <c r="O43" s="212"/>
      <c r="P43" s="219">
        <f t="shared" si="0"/>
        <v>0.55500000000000005</v>
      </c>
      <c r="Q43" s="433"/>
      <c r="R43" s="434"/>
      <c r="S43" s="434"/>
      <c r="T43" s="434"/>
      <c r="U43" s="434"/>
      <c r="V43" s="434"/>
      <c r="W43" s="434"/>
      <c r="X43" s="434"/>
      <c r="Y43" s="434"/>
      <c r="Z43" s="434"/>
      <c r="AA43" s="434"/>
      <c r="AB43" s="434"/>
      <c r="AC43" s="434"/>
      <c r="AD43" s="435"/>
      <c r="AE43" s="97"/>
    </row>
    <row r="44" spans="1:41" ht="69.75" customHeight="1" x14ac:dyDescent="0.25">
      <c r="A44" s="419" t="s">
        <v>129</v>
      </c>
      <c r="B44" s="421">
        <v>0.03</v>
      </c>
      <c r="C44" s="102" t="s">
        <v>61</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423" t="s">
        <v>730</v>
      </c>
      <c r="R44" s="424"/>
      <c r="S44" s="424"/>
      <c r="T44" s="424"/>
      <c r="U44" s="424"/>
      <c r="V44" s="424"/>
      <c r="W44" s="424"/>
      <c r="X44" s="424"/>
      <c r="Y44" s="424"/>
      <c r="Z44" s="424"/>
      <c r="AA44" s="424"/>
      <c r="AB44" s="424"/>
      <c r="AC44" s="424"/>
      <c r="AD44" s="425"/>
      <c r="AE44" s="97"/>
    </row>
    <row r="45" spans="1:41" ht="102.75" customHeight="1" thickBot="1" x14ac:dyDescent="0.3">
      <c r="A45" s="566"/>
      <c r="B45" s="422"/>
      <c r="C45" s="91" t="s">
        <v>63</v>
      </c>
      <c r="D45" s="214">
        <v>0</v>
      </c>
      <c r="E45" s="214">
        <v>0</v>
      </c>
      <c r="F45" s="214">
        <v>0</v>
      </c>
      <c r="G45" s="214">
        <v>0.111</v>
      </c>
      <c r="H45" s="214">
        <v>0.111</v>
      </c>
      <c r="I45" s="214">
        <v>0.111</v>
      </c>
      <c r="J45" s="214">
        <v>0.111</v>
      </c>
      <c r="K45" s="214">
        <v>0.111</v>
      </c>
      <c r="L45" s="214"/>
      <c r="M45" s="214"/>
      <c r="N45" s="214"/>
      <c r="O45" s="214"/>
      <c r="P45" s="220">
        <f t="shared" si="0"/>
        <v>0.55500000000000005</v>
      </c>
      <c r="Q45" s="426"/>
      <c r="R45" s="427"/>
      <c r="S45" s="427"/>
      <c r="T45" s="427"/>
      <c r="U45" s="427"/>
      <c r="V45" s="427"/>
      <c r="W45" s="427"/>
      <c r="X45" s="427"/>
      <c r="Y45" s="427"/>
      <c r="Z45" s="427"/>
      <c r="AA45" s="427"/>
      <c r="AB45" s="427"/>
      <c r="AC45" s="427"/>
      <c r="AD45" s="428"/>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xr:uid="{00000000-0002-0000-0600-000002000000}">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topLeftCell="L35" zoomScale="60" zoomScaleNormal="60" workbookViewId="0">
      <selection sqref="A1:A4"/>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21"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130</v>
      </c>
      <c r="D17" s="381"/>
      <c r="E17" s="381"/>
      <c r="F17" s="381"/>
      <c r="G17" s="381"/>
      <c r="H17" s="381"/>
      <c r="I17" s="381"/>
      <c r="J17" s="381"/>
      <c r="K17" s="381"/>
      <c r="L17" s="381"/>
      <c r="M17" s="381"/>
      <c r="N17" s="381"/>
      <c r="O17" s="381"/>
      <c r="P17" s="381"/>
      <c r="Q17" s="382"/>
      <c r="R17" s="329" t="s">
        <v>25</v>
      </c>
      <c r="S17" s="330"/>
      <c r="T17" s="330"/>
      <c r="U17" s="330"/>
      <c r="V17" s="331"/>
      <c r="W17" s="390">
        <v>20</v>
      </c>
      <c r="X17" s="391"/>
      <c r="Y17" s="330" t="s">
        <v>26</v>
      </c>
      <c r="Z17" s="330"/>
      <c r="AA17" s="330"/>
      <c r="AB17" s="331"/>
      <c r="AC17" s="385">
        <v>0.1</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v>4834168</v>
      </c>
      <c r="D22" s="178"/>
      <c r="E22" s="235">
        <v>-3867334</v>
      </c>
      <c r="F22" s="237">
        <v>-966834</v>
      </c>
      <c r="G22" s="235"/>
      <c r="H22" s="178"/>
      <c r="I22" s="178"/>
      <c r="J22" s="178"/>
      <c r="K22" s="178"/>
      <c r="L22" s="178"/>
      <c r="M22" s="178"/>
      <c r="N22" s="178"/>
      <c r="O22" s="235">
        <f>SUM(C22:N22)</f>
        <v>0</v>
      </c>
      <c r="P22" s="180"/>
      <c r="Q22" s="179">
        <v>78844000</v>
      </c>
      <c r="R22" s="178">
        <v>1276220000</v>
      </c>
      <c r="S22" s="178"/>
      <c r="T22" s="178"/>
      <c r="U22" s="178">
        <v>-26421000</v>
      </c>
      <c r="V22" s="178"/>
      <c r="W22" s="178"/>
      <c r="X22" s="178"/>
      <c r="Y22" s="178"/>
      <c r="Z22" s="178"/>
      <c r="AA22" s="178"/>
      <c r="AB22" s="178"/>
      <c r="AC22" s="178">
        <f>SUM(Q22:AB22)</f>
        <v>1328643000</v>
      </c>
      <c r="AD22" s="184"/>
      <c r="AE22" s="3"/>
      <c r="AF22" s="3"/>
    </row>
    <row r="23" spans="1:41" ht="32.1" customHeight="1" x14ac:dyDescent="0.25">
      <c r="A23" s="289" t="s">
        <v>44</v>
      </c>
      <c r="B23" s="290"/>
      <c r="C23" s="175">
        <f>+C22</f>
        <v>4834168</v>
      </c>
      <c r="D23" s="174"/>
      <c r="E23" s="237">
        <v>-3867334</v>
      </c>
      <c r="F23" s="237">
        <v>-966834</v>
      </c>
      <c r="G23" s="237"/>
      <c r="H23" s="174"/>
      <c r="I23" s="174"/>
      <c r="J23" s="174"/>
      <c r="K23" s="174"/>
      <c r="L23" s="174"/>
      <c r="M23" s="174"/>
      <c r="N23" s="174"/>
      <c r="O23" s="174">
        <f>SUM(C23:N23)</f>
        <v>0</v>
      </c>
      <c r="P23" s="182" t="e">
        <f>+O23/O22</f>
        <v>#DIV/0!</v>
      </c>
      <c r="Q23" s="175">
        <v>397899000</v>
      </c>
      <c r="R23" s="174">
        <v>893354000</v>
      </c>
      <c r="S23" s="174">
        <v>-2056800</v>
      </c>
      <c r="T23" s="174">
        <v>39446800</v>
      </c>
      <c r="U23" s="174">
        <v>0</v>
      </c>
      <c r="V23" s="174">
        <v>-4060700</v>
      </c>
      <c r="W23" s="174"/>
      <c r="X23" s="174"/>
      <c r="Y23" s="174"/>
      <c r="Z23" s="174"/>
      <c r="AA23" s="174"/>
      <c r="AB23" s="174"/>
      <c r="AC23" s="174">
        <f>SUM(Q23:AB23)</f>
        <v>1324582300</v>
      </c>
      <c r="AD23" s="182">
        <f>+AC23/AC22</f>
        <v>0.99694372378434237</v>
      </c>
      <c r="AE23" s="250"/>
      <c r="AF23" s="3"/>
    </row>
    <row r="24" spans="1:41" ht="32.1" customHeight="1" x14ac:dyDescent="0.25">
      <c r="A24" s="289" t="s">
        <v>45</v>
      </c>
      <c r="B24" s="290"/>
      <c r="C24" s="175"/>
      <c r="D24" s="174"/>
      <c r="E24" s="237">
        <v>-3867334</v>
      </c>
      <c r="F24" s="237">
        <v>-966834</v>
      </c>
      <c r="G24" s="237"/>
      <c r="H24" s="174"/>
      <c r="I24" s="174"/>
      <c r="J24" s="174"/>
      <c r="K24" s="174">
        <v>4834168</v>
      </c>
      <c r="L24" s="174"/>
      <c r="M24" s="174"/>
      <c r="N24" s="174"/>
      <c r="O24" s="237">
        <f>SUM(C24:N24)</f>
        <v>0</v>
      </c>
      <c r="P24" s="180"/>
      <c r="Q24" s="175"/>
      <c r="R24" s="174">
        <v>3428000</v>
      </c>
      <c r="S24" s="174">
        <v>122876000</v>
      </c>
      <c r="T24" s="174">
        <v>122876000</v>
      </c>
      <c r="U24" s="174">
        <v>122876000</v>
      </c>
      <c r="V24" s="174">
        <v>122876000</v>
      </c>
      <c r="W24" s="174">
        <v>122876000</v>
      </c>
      <c r="X24" s="174">
        <v>122876000</v>
      </c>
      <c r="Y24" s="174">
        <v>122876000</v>
      </c>
      <c r="Z24" s="174">
        <v>122876000</v>
      </c>
      <c r="AA24" s="174">
        <v>122876000</v>
      </c>
      <c r="AB24" s="174">
        <v>219331000</v>
      </c>
      <c r="AC24" s="174">
        <f>SUM(Q24:AB24)</f>
        <v>1328643000</v>
      </c>
      <c r="AD24" s="182"/>
      <c r="AE24" s="3"/>
      <c r="AF24" s="3"/>
    </row>
    <row r="25" spans="1:41" ht="32.1" customHeight="1" thickBot="1" x14ac:dyDescent="0.3">
      <c r="A25" s="322" t="s">
        <v>46</v>
      </c>
      <c r="B25" s="323"/>
      <c r="C25" s="176">
        <v>0</v>
      </c>
      <c r="D25" s="177">
        <v>0</v>
      </c>
      <c r="E25" s="238">
        <v>0</v>
      </c>
      <c r="F25" s="238">
        <v>0</v>
      </c>
      <c r="G25" s="238"/>
      <c r="H25" s="177"/>
      <c r="I25" s="177"/>
      <c r="J25" s="177"/>
      <c r="K25" s="177"/>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v>128677000</v>
      </c>
      <c r="Y25" s="177"/>
      <c r="Z25" s="177"/>
      <c r="AA25" s="177"/>
      <c r="AB25" s="177"/>
      <c r="AC25" s="177">
        <f>SUM(Q25:AB25)</f>
        <v>709235467</v>
      </c>
      <c r="AD25" s="183">
        <f>+AC25/AC24</f>
        <v>0.53380439064519214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130</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159" customHeight="1" x14ac:dyDescent="0.25">
      <c r="A34" s="402" t="s">
        <v>130</v>
      </c>
      <c r="B34" s="404">
        <v>0.1</v>
      </c>
      <c r="C34" s="90" t="s">
        <v>61</v>
      </c>
      <c r="D34" s="89">
        <v>20</v>
      </c>
      <c r="E34" s="89">
        <v>20</v>
      </c>
      <c r="F34" s="89">
        <v>20</v>
      </c>
      <c r="G34" s="89">
        <v>20</v>
      </c>
      <c r="H34" s="89">
        <v>20</v>
      </c>
      <c r="I34" s="89">
        <v>20</v>
      </c>
      <c r="J34" s="89">
        <v>20</v>
      </c>
      <c r="K34" s="89">
        <v>20</v>
      </c>
      <c r="L34" s="89">
        <v>20</v>
      </c>
      <c r="M34" s="89">
        <v>20</v>
      </c>
      <c r="N34" s="89">
        <v>20</v>
      </c>
      <c r="O34" s="89">
        <v>20</v>
      </c>
      <c r="P34" s="202">
        <v>20</v>
      </c>
      <c r="Q34" s="535" t="s">
        <v>658</v>
      </c>
      <c r="R34" s="536"/>
      <c r="S34" s="536"/>
      <c r="T34" s="537"/>
      <c r="U34" s="535" t="s">
        <v>659</v>
      </c>
      <c r="V34" s="536"/>
      <c r="W34" s="536"/>
      <c r="X34" s="537"/>
      <c r="Y34" s="535" t="s">
        <v>616</v>
      </c>
      <c r="Z34" s="536"/>
      <c r="AA34" s="537"/>
      <c r="AB34" s="528" t="s">
        <v>131</v>
      </c>
      <c r="AC34" s="541"/>
      <c r="AD34" s="542"/>
      <c r="AG34" s="87"/>
      <c r="AH34" s="87"/>
      <c r="AI34" s="87"/>
      <c r="AJ34" s="87"/>
      <c r="AK34" s="87"/>
      <c r="AL34" s="87"/>
      <c r="AM34" s="87"/>
      <c r="AN34" s="87"/>
      <c r="AO34" s="87"/>
    </row>
    <row r="35" spans="1:41" ht="159" customHeight="1" thickBot="1" x14ac:dyDescent="0.3">
      <c r="A35" s="403"/>
      <c r="B35" s="405"/>
      <c r="C35" s="91" t="s">
        <v>63</v>
      </c>
      <c r="D35" s="216">
        <v>20</v>
      </c>
      <c r="E35" s="216">
        <v>20</v>
      </c>
      <c r="F35" s="216">
        <v>20</v>
      </c>
      <c r="G35" s="216">
        <v>20</v>
      </c>
      <c r="H35" s="216">
        <v>20</v>
      </c>
      <c r="I35" s="216">
        <v>20</v>
      </c>
      <c r="J35" s="216">
        <v>20</v>
      </c>
      <c r="K35" s="216">
        <v>20</v>
      </c>
      <c r="L35" s="216"/>
      <c r="M35" s="216"/>
      <c r="N35" s="216"/>
      <c r="O35" s="216"/>
      <c r="P35" s="217">
        <v>20</v>
      </c>
      <c r="Q35" s="538"/>
      <c r="R35" s="539"/>
      <c r="S35" s="539"/>
      <c r="T35" s="540"/>
      <c r="U35" s="538"/>
      <c r="V35" s="539"/>
      <c r="W35" s="539"/>
      <c r="X35" s="540"/>
      <c r="Y35" s="538"/>
      <c r="Z35" s="539"/>
      <c r="AA35" s="540"/>
      <c r="AB35" s="538"/>
      <c r="AC35" s="539"/>
      <c r="AD35" s="543"/>
      <c r="AE35" s="4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87.75" customHeight="1" x14ac:dyDescent="0.25">
      <c r="A38" s="429" t="s">
        <v>132</v>
      </c>
      <c r="B38" s="431">
        <v>0.03</v>
      </c>
      <c r="C38" s="90" t="s">
        <v>61</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423" t="s">
        <v>655</v>
      </c>
      <c r="R38" s="424"/>
      <c r="S38" s="424"/>
      <c r="T38" s="424"/>
      <c r="U38" s="424"/>
      <c r="V38" s="424"/>
      <c r="W38" s="424"/>
      <c r="X38" s="424"/>
      <c r="Y38" s="424"/>
      <c r="Z38" s="424"/>
      <c r="AA38" s="424"/>
      <c r="AB38" s="424"/>
      <c r="AC38" s="424"/>
      <c r="AD38" s="425"/>
      <c r="AE38" s="97"/>
      <c r="AG38" s="98"/>
      <c r="AH38" s="98"/>
      <c r="AI38" s="98"/>
      <c r="AJ38" s="98"/>
      <c r="AK38" s="98"/>
      <c r="AL38" s="98"/>
      <c r="AM38" s="98"/>
      <c r="AN38" s="98"/>
      <c r="AO38" s="98"/>
    </row>
    <row r="39" spans="1:41" ht="87.75" customHeight="1" x14ac:dyDescent="0.25">
      <c r="A39" s="430"/>
      <c r="B39" s="432"/>
      <c r="C39" s="99" t="s">
        <v>63</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c r="M39" s="212"/>
      <c r="N39" s="212"/>
      <c r="O39" s="212"/>
      <c r="P39" s="219">
        <f t="shared" si="0"/>
        <v>0.6369999999999999</v>
      </c>
      <c r="Q39" s="433"/>
      <c r="R39" s="434"/>
      <c r="S39" s="434"/>
      <c r="T39" s="434"/>
      <c r="U39" s="434"/>
      <c r="V39" s="434"/>
      <c r="W39" s="434"/>
      <c r="X39" s="434"/>
      <c r="Y39" s="434"/>
      <c r="Z39" s="434"/>
      <c r="AA39" s="434"/>
      <c r="AB39" s="434"/>
      <c r="AC39" s="434"/>
      <c r="AD39" s="435"/>
      <c r="AE39" s="97"/>
    </row>
    <row r="40" spans="1:41" ht="80.099999999999994" customHeight="1" x14ac:dyDescent="0.25">
      <c r="A40" s="430" t="s">
        <v>133</v>
      </c>
      <c r="B40" s="421">
        <v>0.03</v>
      </c>
      <c r="C40" s="102" t="s">
        <v>61</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3" t="s">
        <v>656</v>
      </c>
      <c r="R40" s="424"/>
      <c r="S40" s="424"/>
      <c r="T40" s="424"/>
      <c r="U40" s="424"/>
      <c r="V40" s="424"/>
      <c r="W40" s="424"/>
      <c r="X40" s="424"/>
      <c r="Y40" s="424"/>
      <c r="Z40" s="424"/>
      <c r="AA40" s="424"/>
      <c r="AB40" s="424"/>
      <c r="AC40" s="424"/>
      <c r="AD40" s="425"/>
      <c r="AE40" s="97"/>
    </row>
    <row r="41" spans="1:41" ht="80.099999999999994" customHeight="1" x14ac:dyDescent="0.25">
      <c r="A41" s="430"/>
      <c r="B41" s="432"/>
      <c r="C41" s="99" t="s">
        <v>63</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c r="M41" s="212"/>
      <c r="N41" s="212"/>
      <c r="O41" s="212"/>
      <c r="P41" s="219">
        <f t="shared" si="0"/>
        <v>0.6369999999999999</v>
      </c>
      <c r="Q41" s="433"/>
      <c r="R41" s="434"/>
      <c r="S41" s="434"/>
      <c r="T41" s="434"/>
      <c r="U41" s="434"/>
      <c r="V41" s="434"/>
      <c r="W41" s="434"/>
      <c r="X41" s="434"/>
      <c r="Y41" s="434"/>
      <c r="Z41" s="434"/>
      <c r="AA41" s="434"/>
      <c r="AB41" s="434"/>
      <c r="AC41" s="434"/>
      <c r="AD41" s="435"/>
      <c r="AE41" s="97"/>
    </row>
    <row r="42" spans="1:41" ht="68.45" customHeight="1" x14ac:dyDescent="0.25">
      <c r="A42" s="419" t="s">
        <v>134</v>
      </c>
      <c r="B42" s="421">
        <v>0.04</v>
      </c>
      <c r="C42" s="102" t="s">
        <v>61</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423" t="s">
        <v>657</v>
      </c>
      <c r="R42" s="424"/>
      <c r="S42" s="424"/>
      <c r="T42" s="424"/>
      <c r="U42" s="424"/>
      <c r="V42" s="424"/>
      <c r="W42" s="424"/>
      <c r="X42" s="424"/>
      <c r="Y42" s="424"/>
      <c r="Z42" s="424"/>
      <c r="AA42" s="424"/>
      <c r="AB42" s="424"/>
      <c r="AC42" s="424"/>
      <c r="AD42" s="425"/>
      <c r="AE42" s="97"/>
    </row>
    <row r="43" spans="1:41" ht="68.45" customHeight="1" thickBot="1" x14ac:dyDescent="0.3">
      <c r="A43" s="420"/>
      <c r="B43" s="422"/>
      <c r="C43" s="91" t="s">
        <v>63</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c r="M43" s="214"/>
      <c r="N43" s="214"/>
      <c r="O43" s="214"/>
      <c r="P43" s="220">
        <f t="shared" si="0"/>
        <v>0.6369999999999999</v>
      </c>
      <c r="Q43" s="426"/>
      <c r="R43" s="427"/>
      <c r="S43" s="427"/>
      <c r="T43" s="427"/>
      <c r="U43" s="427"/>
      <c r="V43" s="427"/>
      <c r="W43" s="427"/>
      <c r="X43" s="427"/>
      <c r="Y43" s="427"/>
      <c r="Z43" s="427"/>
      <c r="AA43" s="427"/>
      <c r="AB43" s="427"/>
      <c r="AC43" s="427"/>
      <c r="AD43" s="428"/>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Y34 AB34 Q38:AD43 U34 Q34"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view="pageLayout" topLeftCell="N34" zoomScale="60" zoomScaleNormal="60" zoomScalePageLayoutView="60" workbookViewId="0">
      <selection activeCell="Y34" sqref="Y34:AA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25">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1.95" customHeight="1" thickBot="1" x14ac:dyDescent="0.3">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03" t="s">
        <v>7</v>
      </c>
      <c r="B7" s="305"/>
      <c r="C7" s="362" t="s">
        <v>36</v>
      </c>
      <c r="D7" s="303" t="s">
        <v>9</v>
      </c>
      <c r="E7" s="304"/>
      <c r="F7" s="304"/>
      <c r="G7" s="304"/>
      <c r="H7" s="305"/>
      <c r="I7" s="312">
        <v>45176</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25">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75" thickBot="1" x14ac:dyDescent="0.3">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25">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
      <c r="A17" s="360" t="s">
        <v>23</v>
      </c>
      <c r="B17" s="361"/>
      <c r="C17" s="380" t="s">
        <v>135</v>
      </c>
      <c r="D17" s="381"/>
      <c r="E17" s="381"/>
      <c r="F17" s="381"/>
      <c r="G17" s="381"/>
      <c r="H17" s="381"/>
      <c r="I17" s="381"/>
      <c r="J17" s="381"/>
      <c r="K17" s="381"/>
      <c r="L17" s="381"/>
      <c r="M17" s="381"/>
      <c r="N17" s="381"/>
      <c r="O17" s="381"/>
      <c r="P17" s="381"/>
      <c r="Q17" s="382"/>
      <c r="R17" s="329" t="s">
        <v>25</v>
      </c>
      <c r="S17" s="330"/>
      <c r="T17" s="330"/>
      <c r="U17" s="330"/>
      <c r="V17" s="331"/>
      <c r="W17" s="390">
        <v>1</v>
      </c>
      <c r="X17" s="391"/>
      <c r="Y17" s="330" t="s">
        <v>26</v>
      </c>
      <c r="Z17" s="330"/>
      <c r="AA17" s="330"/>
      <c r="AB17" s="331"/>
      <c r="AC17" s="385">
        <v>0.15</v>
      </c>
      <c r="AD17" s="386"/>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
      <c r="A21" s="59"/>
      <c r="B21" s="54"/>
      <c r="C21" s="158" t="s">
        <v>30</v>
      </c>
      <c r="D21" s="159" t="s">
        <v>31</v>
      </c>
      <c r="E21" s="159" t="s">
        <v>32</v>
      </c>
      <c r="F21" s="159" t="s">
        <v>33</v>
      </c>
      <c r="G21" s="159" t="s">
        <v>8</v>
      </c>
      <c r="H21" s="159" t="s">
        <v>34</v>
      </c>
      <c r="I21" s="159" t="s">
        <v>35</v>
      </c>
      <c r="J21" s="159" t="s">
        <v>36</v>
      </c>
      <c r="K21" s="159" t="s">
        <v>37</v>
      </c>
      <c r="L21" s="159" t="s">
        <v>38</v>
      </c>
      <c r="M21" s="159" t="s">
        <v>39</v>
      </c>
      <c r="N21" s="159" t="s">
        <v>40</v>
      </c>
      <c r="O21" s="159" t="s">
        <v>41</v>
      </c>
      <c r="P21" s="160" t="s">
        <v>42</v>
      </c>
      <c r="Q21" s="158" t="s">
        <v>30</v>
      </c>
      <c r="R21" s="159" t="s">
        <v>31</v>
      </c>
      <c r="S21" s="159" t="s">
        <v>32</v>
      </c>
      <c r="T21" s="159" t="s">
        <v>33</v>
      </c>
      <c r="U21" s="159" t="s">
        <v>8</v>
      </c>
      <c r="V21" s="159" t="s">
        <v>34</v>
      </c>
      <c r="W21" s="159" t="s">
        <v>35</v>
      </c>
      <c r="X21" s="159" t="s">
        <v>36</v>
      </c>
      <c r="Y21" s="159" t="s">
        <v>37</v>
      </c>
      <c r="Z21" s="159" t="s">
        <v>38</v>
      </c>
      <c r="AA21" s="159" t="s">
        <v>39</v>
      </c>
      <c r="AB21" s="159" t="s">
        <v>40</v>
      </c>
      <c r="AC21" s="159" t="s">
        <v>41</v>
      </c>
      <c r="AD21" s="160" t="s">
        <v>42</v>
      </c>
      <c r="AE21" s="3"/>
      <c r="AF21" s="3"/>
    </row>
    <row r="22" spans="1:41" ht="32.1" customHeight="1" x14ac:dyDescent="0.25">
      <c r="A22" s="383" t="s">
        <v>43</v>
      </c>
      <c r="B22" s="384"/>
      <c r="C22" s="179">
        <f>3437400-3437400</f>
        <v>0</v>
      </c>
      <c r="D22" s="178"/>
      <c r="E22" s="178"/>
      <c r="F22" s="178"/>
      <c r="G22" s="178"/>
      <c r="H22" s="178"/>
      <c r="I22" s="178"/>
      <c r="J22" s="178"/>
      <c r="K22" s="178"/>
      <c r="L22" s="178"/>
      <c r="M22" s="178"/>
      <c r="N22" s="178"/>
      <c r="O22" s="178">
        <f>SUM(C22:N22)</f>
        <v>0</v>
      </c>
      <c r="P22" s="180"/>
      <c r="Q22" s="179"/>
      <c r="R22" s="178">
        <v>252076000</v>
      </c>
      <c r="S22" s="178"/>
      <c r="T22" s="178"/>
      <c r="U22" s="178">
        <v>77914400</v>
      </c>
      <c r="V22" s="178"/>
      <c r="W22" s="178"/>
      <c r="X22" s="178"/>
      <c r="Y22" s="178"/>
      <c r="Z22" s="178"/>
      <c r="AA22" s="178"/>
      <c r="AB22" s="178"/>
      <c r="AC22" s="178">
        <f>SUM(Q22:AB22)</f>
        <v>329990400</v>
      </c>
      <c r="AD22" s="184"/>
      <c r="AE22" s="3"/>
      <c r="AF22" s="3"/>
    </row>
    <row r="23" spans="1:41" ht="32.1" customHeight="1" x14ac:dyDescent="0.25">
      <c r="A23" s="289" t="s">
        <v>44</v>
      </c>
      <c r="B23" s="290"/>
      <c r="C23" s="231">
        <f>3437400-3437400</f>
        <v>0</v>
      </c>
      <c r="D23" s="174">
        <v>0</v>
      </c>
      <c r="E23" s="174">
        <v>0</v>
      </c>
      <c r="F23" s="174">
        <v>0</v>
      </c>
      <c r="G23" s="174"/>
      <c r="H23" s="174"/>
      <c r="I23" s="174"/>
      <c r="J23" s="174"/>
      <c r="K23" s="174"/>
      <c r="L23" s="174"/>
      <c r="M23" s="174"/>
      <c r="N23" s="174"/>
      <c r="O23" s="174">
        <f>SUM(C23:N23)</f>
        <v>0</v>
      </c>
      <c r="P23" s="182"/>
      <c r="Q23" s="175">
        <v>252076000</v>
      </c>
      <c r="R23" s="174">
        <v>0</v>
      </c>
      <c r="S23" s="174">
        <v>0</v>
      </c>
      <c r="T23" s="174">
        <v>0</v>
      </c>
      <c r="U23" s="174">
        <v>0</v>
      </c>
      <c r="V23" s="174"/>
      <c r="W23" s="174">
        <v>59963534</v>
      </c>
      <c r="X23" s="174"/>
      <c r="Y23" s="174"/>
      <c r="Z23" s="174"/>
      <c r="AA23" s="174"/>
      <c r="AB23" s="174"/>
      <c r="AC23" s="237">
        <f>SUM(Q23:AB23)</f>
        <v>312039534</v>
      </c>
      <c r="AD23" s="182">
        <f>+AC23/AC22</f>
        <v>0.9456018538721126</v>
      </c>
      <c r="AE23" s="3"/>
      <c r="AF23" s="3"/>
    </row>
    <row r="24" spans="1:41" ht="32.1" customHeight="1" x14ac:dyDescent="0.25">
      <c r="A24" s="289" t="s">
        <v>45</v>
      </c>
      <c r="B24" s="290"/>
      <c r="C24" s="175">
        <v>-3437400</v>
      </c>
      <c r="D24" s="174"/>
      <c r="E24" s="174"/>
      <c r="F24" s="174"/>
      <c r="G24" s="174"/>
      <c r="H24" s="174"/>
      <c r="I24" s="174"/>
      <c r="J24" s="174"/>
      <c r="K24" s="174">
        <v>3437400</v>
      </c>
      <c r="L24" s="174"/>
      <c r="M24" s="174"/>
      <c r="N24" s="174"/>
      <c r="O24" s="174">
        <f>SUM(C24:N24)</f>
        <v>0</v>
      </c>
      <c r="P24" s="180"/>
      <c r="Q24" s="175"/>
      <c r="R24" s="174"/>
      <c r="S24" s="174">
        <v>22916000</v>
      </c>
      <c r="T24" s="174">
        <v>22916000</v>
      </c>
      <c r="U24" s="174">
        <v>22916000</v>
      </c>
      <c r="V24" s="174">
        <v>32655300</v>
      </c>
      <c r="W24" s="174">
        <v>32655300</v>
      </c>
      <c r="X24" s="174">
        <v>32655300</v>
      </c>
      <c r="Y24" s="174">
        <v>32655300</v>
      </c>
      <c r="Z24" s="174">
        <v>32655300</v>
      </c>
      <c r="AA24" s="174">
        <v>32655300</v>
      </c>
      <c r="AB24" s="174">
        <v>65310600</v>
      </c>
      <c r="AC24" s="174">
        <f>SUM(Q24:AB24)</f>
        <v>329990400</v>
      </c>
      <c r="AD24" s="182"/>
      <c r="AE24" s="3"/>
      <c r="AF24" s="3"/>
    </row>
    <row r="25" spans="1:41" ht="32.1" customHeight="1" thickBot="1" x14ac:dyDescent="0.3">
      <c r="A25" s="322" t="s">
        <v>46</v>
      </c>
      <c r="B25" s="323"/>
      <c r="C25" s="176">
        <f>3437400-3437400</f>
        <v>0</v>
      </c>
      <c r="D25" s="177">
        <v>0</v>
      </c>
      <c r="E25" s="177">
        <v>0</v>
      </c>
      <c r="F25" s="177">
        <v>0</v>
      </c>
      <c r="G25" s="177"/>
      <c r="H25" s="177"/>
      <c r="I25" s="177"/>
      <c r="J25" s="177"/>
      <c r="K25" s="177"/>
      <c r="L25" s="177"/>
      <c r="M25" s="177"/>
      <c r="N25" s="177"/>
      <c r="O25" s="177">
        <f>SUM(C25:N25)</f>
        <v>0</v>
      </c>
      <c r="P25" s="181"/>
      <c r="Q25" s="176">
        <v>0</v>
      </c>
      <c r="R25" s="177">
        <v>3437400</v>
      </c>
      <c r="S25" s="177">
        <v>22916000</v>
      </c>
      <c r="T25" s="177">
        <v>22725033</v>
      </c>
      <c r="U25" s="177">
        <v>23106967</v>
      </c>
      <c r="V25" s="177">
        <v>22916000</v>
      </c>
      <c r="W25" s="177">
        <v>22916000</v>
      </c>
      <c r="X25" s="177">
        <v>22916000</v>
      </c>
      <c r="Y25" s="177"/>
      <c r="Z25" s="177"/>
      <c r="AA25" s="177"/>
      <c r="AB25" s="177"/>
      <c r="AC25" s="177">
        <f>SUM(Q25:AB25)</f>
        <v>140933400</v>
      </c>
      <c r="AD25" s="183">
        <f>+AC25/AC24</f>
        <v>0.42708333333333331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85" t="s">
        <v>47</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25">
      <c r="A28" s="344" t="s">
        <v>48</v>
      </c>
      <c r="B28" s="346" t="s">
        <v>49</v>
      </c>
      <c r="C28" s="347"/>
      <c r="D28" s="290" t="s">
        <v>50</v>
      </c>
      <c r="E28" s="350"/>
      <c r="F28" s="350"/>
      <c r="G28" s="350"/>
      <c r="H28" s="350"/>
      <c r="I28" s="350"/>
      <c r="J28" s="350"/>
      <c r="K28" s="350"/>
      <c r="L28" s="350"/>
      <c r="M28" s="350"/>
      <c r="N28" s="350"/>
      <c r="O28" s="351"/>
      <c r="P28" s="352" t="s">
        <v>41</v>
      </c>
      <c r="Q28" s="352" t="s">
        <v>51</v>
      </c>
      <c r="R28" s="352"/>
      <c r="S28" s="352"/>
      <c r="T28" s="352"/>
      <c r="U28" s="352"/>
      <c r="V28" s="352"/>
      <c r="W28" s="352"/>
      <c r="X28" s="352"/>
      <c r="Y28" s="352"/>
      <c r="Z28" s="352"/>
      <c r="AA28" s="352"/>
      <c r="AB28" s="352"/>
      <c r="AC28" s="352"/>
      <c r="AD28" s="353"/>
    </row>
    <row r="29" spans="1:41" ht="27" customHeight="1" x14ac:dyDescent="0.25">
      <c r="A29" s="345"/>
      <c r="B29" s="348"/>
      <c r="C29" s="349"/>
      <c r="D29" s="88" t="s">
        <v>30</v>
      </c>
      <c r="E29" s="88" t="s">
        <v>31</v>
      </c>
      <c r="F29" s="88" t="s">
        <v>32</v>
      </c>
      <c r="G29" s="88" t="s">
        <v>33</v>
      </c>
      <c r="H29" s="88" t="s">
        <v>8</v>
      </c>
      <c r="I29" s="88" t="s">
        <v>34</v>
      </c>
      <c r="J29" s="88" t="s">
        <v>35</v>
      </c>
      <c r="K29" s="88" t="s">
        <v>36</v>
      </c>
      <c r="L29" s="88" t="s">
        <v>37</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
      <c r="A30" s="85" t="s">
        <v>135</v>
      </c>
      <c r="B30" s="417"/>
      <c r="C30" s="418"/>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25">
      <c r="A31" s="291" t="s">
        <v>52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25">
      <c r="A32" s="289" t="s">
        <v>53</v>
      </c>
      <c r="B32" s="352" t="s">
        <v>54</v>
      </c>
      <c r="C32" s="352" t="s">
        <v>49</v>
      </c>
      <c r="D32" s="352" t="s">
        <v>55</v>
      </c>
      <c r="E32" s="352"/>
      <c r="F32" s="352"/>
      <c r="G32" s="352"/>
      <c r="H32" s="352"/>
      <c r="I32" s="352"/>
      <c r="J32" s="352"/>
      <c r="K32" s="352"/>
      <c r="L32" s="352"/>
      <c r="M32" s="352"/>
      <c r="N32" s="352"/>
      <c r="O32" s="352"/>
      <c r="P32" s="352"/>
      <c r="Q32" s="352" t="s">
        <v>56</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25">
      <c r="A33" s="289"/>
      <c r="B33" s="352"/>
      <c r="C33" s="394"/>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290" t="s">
        <v>57</v>
      </c>
      <c r="R33" s="350"/>
      <c r="S33" s="350"/>
      <c r="T33" s="351"/>
      <c r="U33" s="290" t="s">
        <v>58</v>
      </c>
      <c r="V33" s="350"/>
      <c r="W33" s="350"/>
      <c r="X33" s="351"/>
      <c r="Y33" s="290" t="s">
        <v>59</v>
      </c>
      <c r="Z33" s="350"/>
      <c r="AA33" s="351"/>
      <c r="AB33" s="290" t="s">
        <v>60</v>
      </c>
      <c r="AC33" s="350"/>
      <c r="AD33" s="401"/>
      <c r="AG33" s="87"/>
      <c r="AH33" s="87"/>
      <c r="AI33" s="87"/>
      <c r="AJ33" s="87"/>
      <c r="AK33" s="87"/>
      <c r="AL33" s="87"/>
      <c r="AM33" s="87"/>
      <c r="AN33" s="87"/>
      <c r="AO33" s="87"/>
    </row>
    <row r="34" spans="1:41" ht="106.5" customHeight="1" x14ac:dyDescent="0.25">
      <c r="A34" s="402" t="s">
        <v>135</v>
      </c>
      <c r="B34" s="404">
        <v>0.15</v>
      </c>
      <c r="C34" s="90" t="s">
        <v>61</v>
      </c>
      <c r="D34" s="89">
        <v>1</v>
      </c>
      <c r="E34" s="89">
        <v>1</v>
      </c>
      <c r="F34" s="89">
        <v>1</v>
      </c>
      <c r="G34" s="89">
        <v>1</v>
      </c>
      <c r="H34" s="89">
        <v>1</v>
      </c>
      <c r="I34" s="89">
        <v>1</v>
      </c>
      <c r="J34" s="89">
        <v>1</v>
      </c>
      <c r="K34" s="89">
        <v>1</v>
      </c>
      <c r="L34" s="89">
        <v>1</v>
      </c>
      <c r="M34" s="89">
        <v>1</v>
      </c>
      <c r="N34" s="89">
        <v>1</v>
      </c>
      <c r="O34" s="89">
        <v>1</v>
      </c>
      <c r="P34" s="202">
        <v>1</v>
      </c>
      <c r="Q34" s="528" t="s">
        <v>707</v>
      </c>
      <c r="R34" s="541"/>
      <c r="S34" s="541"/>
      <c r="T34" s="559"/>
      <c r="U34" s="528" t="s">
        <v>708</v>
      </c>
      <c r="V34" s="541"/>
      <c r="W34" s="541"/>
      <c r="X34" s="559"/>
      <c r="Y34" s="535" t="s">
        <v>734</v>
      </c>
      <c r="Z34" s="536"/>
      <c r="AA34" s="537"/>
      <c r="AB34" s="528" t="s">
        <v>136</v>
      </c>
      <c r="AC34" s="541"/>
      <c r="AD34" s="542"/>
      <c r="AG34" s="87"/>
      <c r="AH34" s="87"/>
      <c r="AI34" s="87"/>
      <c r="AJ34" s="87"/>
      <c r="AK34" s="87"/>
      <c r="AL34" s="87"/>
      <c r="AM34" s="87"/>
      <c r="AN34" s="87"/>
      <c r="AO34" s="87"/>
    </row>
    <row r="35" spans="1:41" ht="168.75" customHeight="1" thickBot="1" x14ac:dyDescent="0.3">
      <c r="A35" s="403"/>
      <c r="B35" s="405"/>
      <c r="C35" s="91" t="s">
        <v>63</v>
      </c>
      <c r="D35" s="218">
        <v>1</v>
      </c>
      <c r="E35" s="218">
        <v>1</v>
      </c>
      <c r="F35" s="218">
        <v>1</v>
      </c>
      <c r="G35" s="218">
        <v>1</v>
      </c>
      <c r="H35" s="218">
        <v>1</v>
      </c>
      <c r="I35" s="218">
        <v>1</v>
      </c>
      <c r="J35" s="218">
        <v>1</v>
      </c>
      <c r="K35" s="218">
        <v>1</v>
      </c>
      <c r="L35" s="218"/>
      <c r="M35" s="218"/>
      <c r="N35" s="218"/>
      <c r="O35" s="218"/>
      <c r="P35" s="226">
        <f>MIN(D35:O35)</f>
        <v>1</v>
      </c>
      <c r="Q35" s="538"/>
      <c r="R35" s="539"/>
      <c r="S35" s="539"/>
      <c r="T35" s="540"/>
      <c r="U35" s="538"/>
      <c r="V35" s="539"/>
      <c r="W35" s="539"/>
      <c r="X35" s="540"/>
      <c r="Y35" s="538"/>
      <c r="Z35" s="539"/>
      <c r="AA35" s="540"/>
      <c r="AB35" s="538"/>
      <c r="AC35" s="539"/>
      <c r="AD35" s="543"/>
      <c r="AE35" s="49"/>
      <c r="AF35" s="269"/>
      <c r="AG35" s="87"/>
      <c r="AH35" s="87"/>
      <c r="AI35" s="87"/>
      <c r="AJ35" s="87"/>
      <c r="AK35" s="87"/>
      <c r="AL35" s="87"/>
      <c r="AM35" s="87"/>
      <c r="AN35" s="87"/>
      <c r="AO35" s="87"/>
    </row>
    <row r="36" spans="1:41" ht="26.1" customHeight="1" x14ac:dyDescent="0.25">
      <c r="A36" s="383" t="s">
        <v>64</v>
      </c>
      <c r="B36" s="396" t="s">
        <v>65</v>
      </c>
      <c r="C36" s="398" t="s">
        <v>66</v>
      </c>
      <c r="D36" s="398"/>
      <c r="E36" s="398"/>
      <c r="F36" s="398"/>
      <c r="G36" s="398"/>
      <c r="H36" s="398"/>
      <c r="I36" s="398"/>
      <c r="J36" s="398"/>
      <c r="K36" s="398"/>
      <c r="L36" s="398"/>
      <c r="M36" s="398"/>
      <c r="N36" s="398"/>
      <c r="O36" s="398"/>
      <c r="P36" s="398"/>
      <c r="Q36" s="384" t="s">
        <v>67</v>
      </c>
      <c r="R36" s="399"/>
      <c r="S36" s="399"/>
      <c r="T36" s="399"/>
      <c r="U36" s="399"/>
      <c r="V36" s="399"/>
      <c r="W36" s="399"/>
      <c r="X36" s="399"/>
      <c r="Y36" s="399"/>
      <c r="Z36" s="399"/>
      <c r="AA36" s="399"/>
      <c r="AB36" s="399"/>
      <c r="AC36" s="399"/>
      <c r="AD36" s="400"/>
      <c r="AF36" s="269"/>
      <c r="AG36" s="87"/>
      <c r="AH36" s="87"/>
      <c r="AI36" s="87"/>
      <c r="AJ36" s="87"/>
      <c r="AK36" s="87"/>
      <c r="AL36" s="87"/>
      <c r="AM36" s="87"/>
      <c r="AN36" s="87"/>
      <c r="AO36" s="87"/>
    </row>
    <row r="37" spans="1:41" ht="26.1" customHeight="1" x14ac:dyDescent="0.25">
      <c r="A37" s="289"/>
      <c r="B37" s="397"/>
      <c r="C37" s="88" t="s">
        <v>68</v>
      </c>
      <c r="D37" s="88" t="s">
        <v>69</v>
      </c>
      <c r="E37" s="88" t="s">
        <v>70</v>
      </c>
      <c r="F37" s="88" t="s">
        <v>71</v>
      </c>
      <c r="G37" s="88" t="s">
        <v>72</v>
      </c>
      <c r="H37" s="88" t="s">
        <v>73</v>
      </c>
      <c r="I37" s="88" t="s">
        <v>74</v>
      </c>
      <c r="J37" s="88" t="s">
        <v>75</v>
      </c>
      <c r="K37" s="88" t="s">
        <v>76</v>
      </c>
      <c r="L37" s="88" t="s">
        <v>77</v>
      </c>
      <c r="M37" s="88" t="s">
        <v>78</v>
      </c>
      <c r="N37" s="88" t="s">
        <v>79</v>
      </c>
      <c r="O37" s="88" t="s">
        <v>80</v>
      </c>
      <c r="P37" s="88" t="s">
        <v>81</v>
      </c>
      <c r="Q37" s="290" t="s">
        <v>82</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114.75" customHeight="1" x14ac:dyDescent="0.25">
      <c r="A38" s="441" t="s">
        <v>137</v>
      </c>
      <c r="B38" s="431">
        <v>0.06</v>
      </c>
      <c r="C38" s="90" t="s">
        <v>61</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423" t="s">
        <v>709</v>
      </c>
      <c r="R38" s="424"/>
      <c r="S38" s="424"/>
      <c r="T38" s="424"/>
      <c r="U38" s="424"/>
      <c r="V38" s="424"/>
      <c r="W38" s="424"/>
      <c r="X38" s="424"/>
      <c r="Y38" s="424"/>
      <c r="Z38" s="424"/>
      <c r="AA38" s="424"/>
      <c r="AB38" s="424"/>
      <c r="AC38" s="424"/>
      <c r="AD38" s="425"/>
      <c r="AE38" s="97"/>
      <c r="AG38" s="98"/>
      <c r="AH38" s="98"/>
      <c r="AI38" s="98"/>
      <c r="AJ38" s="98"/>
      <c r="AK38" s="98"/>
      <c r="AL38" s="98"/>
      <c r="AM38" s="98"/>
      <c r="AN38" s="98"/>
      <c r="AO38" s="98"/>
    </row>
    <row r="39" spans="1:41" ht="114.75" customHeight="1" x14ac:dyDescent="0.25">
      <c r="A39" s="442"/>
      <c r="B39" s="432"/>
      <c r="C39" s="99" t="s">
        <v>63</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c r="M39" s="212"/>
      <c r="N39" s="212"/>
      <c r="O39" s="212"/>
      <c r="P39" s="219">
        <f>SUM(D39:O39)</f>
        <v>0.6369999999999999</v>
      </c>
      <c r="Q39" s="433"/>
      <c r="R39" s="434"/>
      <c r="S39" s="434"/>
      <c r="T39" s="434"/>
      <c r="U39" s="434"/>
      <c r="V39" s="434"/>
      <c r="W39" s="434"/>
      <c r="X39" s="434"/>
      <c r="Y39" s="434"/>
      <c r="Z39" s="434"/>
      <c r="AA39" s="434"/>
      <c r="AB39" s="434"/>
      <c r="AC39" s="434"/>
      <c r="AD39" s="435"/>
      <c r="AE39" s="97"/>
    </row>
    <row r="40" spans="1:41" ht="84" customHeight="1" x14ac:dyDescent="0.25">
      <c r="A40" s="442" t="s">
        <v>138</v>
      </c>
      <c r="B40" s="421">
        <v>0.09</v>
      </c>
      <c r="C40" s="102" t="s">
        <v>61</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423" t="s">
        <v>710</v>
      </c>
      <c r="R40" s="424"/>
      <c r="S40" s="424"/>
      <c r="T40" s="424"/>
      <c r="U40" s="424"/>
      <c r="V40" s="424"/>
      <c r="W40" s="424"/>
      <c r="X40" s="424"/>
      <c r="Y40" s="424"/>
      <c r="Z40" s="424"/>
      <c r="AA40" s="424"/>
      <c r="AB40" s="424"/>
      <c r="AC40" s="424"/>
      <c r="AD40" s="425"/>
      <c r="AE40" s="97"/>
    </row>
    <row r="41" spans="1:41" ht="84" customHeight="1" thickBot="1" x14ac:dyDescent="0.3">
      <c r="A41" s="544"/>
      <c r="B41" s="422"/>
      <c r="C41" s="91" t="s">
        <v>63</v>
      </c>
      <c r="D41" s="214">
        <v>0</v>
      </c>
      <c r="E41" s="214">
        <v>9.0999999999999998E-2</v>
      </c>
      <c r="F41" s="214">
        <v>9.0999999999999998E-2</v>
      </c>
      <c r="G41" s="214">
        <v>9.0999999999999998E-2</v>
      </c>
      <c r="H41" s="214">
        <v>9.0999999999999998E-2</v>
      </c>
      <c r="I41" s="214">
        <v>9.0999999999999998E-2</v>
      </c>
      <c r="J41" s="214">
        <v>9.0999999999999998E-2</v>
      </c>
      <c r="K41" s="214">
        <v>9.0999999999999998E-2</v>
      </c>
      <c r="L41" s="214"/>
      <c r="M41" s="214"/>
      <c r="N41" s="214"/>
      <c r="O41" s="214"/>
      <c r="P41" s="220">
        <f>SUM(D41:O41)</f>
        <v>0.6369999999999999</v>
      </c>
      <c r="Q41" s="426"/>
      <c r="R41" s="427"/>
      <c r="S41" s="427"/>
      <c r="T41" s="427"/>
      <c r="U41" s="427"/>
      <c r="V41" s="427"/>
      <c r="W41" s="427"/>
      <c r="X41" s="427"/>
      <c r="Y41" s="427"/>
      <c r="Z41" s="427"/>
      <c r="AA41" s="427"/>
      <c r="AB41" s="427"/>
      <c r="AC41" s="427"/>
      <c r="AD41" s="428"/>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Y34 U34 AB34 Q34 Q38:AD41" xr:uid="{00000000-0002-0000-0800-000002000000}">
      <formula1>2000</formula1>
    </dataValidation>
  </dataValidations>
  <pageMargins left="0.25" right="0.25" top="0.75" bottom="0.75" header="0.3" footer="0.3"/>
  <pageSetup scale="2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62820B4A-0FB4-4C3D-982F-D6DE627417B5}">
  <ds:schemaRefs>
    <ds:schemaRef ds:uri="http://purl.org/dc/terms/"/>
    <ds:schemaRef ds:uri="http://schemas.microsoft.com/office/2006/documentManagement/types"/>
    <ds:schemaRef ds:uri="fe9e2b3d-4c1d-4923-bca8-f2013ad4d455"/>
    <ds:schemaRef ds:uri="http://www.w3.org/XML/1998/namespace"/>
    <ds:schemaRef ds:uri="http://schemas.openxmlformats.org/package/2006/metadata/core-properties"/>
    <ds:schemaRef ds:uri="http://schemas.microsoft.com/office/infopath/2007/PartnerControls"/>
    <ds:schemaRef ds:uri="http://purl.org/dc/dcmitype/"/>
    <ds:schemaRef ds:uri="bea38547-d34c-4dfd-b958-4ddc302b48d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 Martínez</dc:creator>
  <cp:keywords/>
  <dc:description/>
  <cp:lastModifiedBy>Rocío López</cp:lastModifiedBy>
  <cp:revision/>
  <cp:lastPrinted>2023-09-08T01:51:04Z</cp:lastPrinted>
  <dcterms:created xsi:type="dcterms:W3CDTF">2011-04-26T22:16:52Z</dcterms:created>
  <dcterms:modified xsi:type="dcterms:W3CDTF">2023-09-08T14:31:13Z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