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38/PLAN DE ACCIÓN/"/>
    </mc:Choice>
  </mc:AlternateContent>
  <xr:revisionPtr revIDLastSave="4" documentId="11_FB693FF4F520E320DBE76B83F6AEC4160C4007B2" xr6:coauthVersionLast="47" xr6:coauthVersionMax="47" xr10:uidLastSave="{3923006E-D883-4B61-B783-524A862B052F}"/>
  <bookViews>
    <workbookView xWindow="-120" yWindow="-120" windowWidth="20730" windowHeight="11040" tabRatio="737" activeTab="6"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SIGLAS" sheetId="45" r:id="rId6"/>
    <sheet name="Indicadores POA" sheetId="36"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6" hidden="1">'Indicadores POA'!$B$12:$AZ$12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7" i="36" l="1"/>
  <c r="AV17" i="36" s="1"/>
  <c r="O25" i="43"/>
  <c r="D24" i="43"/>
  <c r="F24" i="43"/>
  <c r="P25" i="43"/>
  <c r="O25" i="42"/>
  <c r="D24" i="42"/>
  <c r="P25" i="42"/>
  <c r="AU18" i="36"/>
  <c r="AV18" i="36" s="1"/>
  <c r="S23" i="43"/>
  <c r="C22" i="40"/>
  <c r="C22" i="42"/>
  <c r="O22" i="42" s="1"/>
  <c r="V24" i="41"/>
  <c r="AC24" i="41" s="1"/>
  <c r="AC25" i="40"/>
  <c r="O25" i="40"/>
  <c r="AB24" i="40"/>
  <c r="AA24" i="40"/>
  <c r="Z24" i="40"/>
  <c r="Y24" i="40"/>
  <c r="X24" i="40"/>
  <c r="W24" i="40"/>
  <c r="V24" i="40"/>
  <c r="U24" i="40"/>
  <c r="T24" i="40"/>
  <c r="S24" i="40"/>
  <c r="AC24" i="40" s="1"/>
  <c r="D24" i="40"/>
  <c r="O24" i="40"/>
  <c r="AC23" i="40"/>
  <c r="AD23" i="40"/>
  <c r="O23" i="40"/>
  <c r="P23" i="40"/>
  <c r="AC22" i="40"/>
  <c r="O22" i="40"/>
  <c r="AC25" i="41"/>
  <c r="O25" i="41"/>
  <c r="P25" i="41" s="1"/>
  <c r="AB24" i="41"/>
  <c r="AA24" i="41"/>
  <c r="Z24" i="41"/>
  <c r="Y24" i="41"/>
  <c r="X24" i="41"/>
  <c r="W24" i="41"/>
  <c r="U24" i="41"/>
  <c r="T24" i="41"/>
  <c r="S24" i="41"/>
  <c r="D24" i="41"/>
  <c r="O24" i="41" s="1"/>
  <c r="AC23" i="41"/>
  <c r="AD23" i="41"/>
  <c r="O23" i="41"/>
  <c r="P23" i="41" s="1"/>
  <c r="AC22" i="41"/>
  <c r="O22" i="41"/>
  <c r="AC25" i="42"/>
  <c r="AD25" i="42" s="1"/>
  <c r="AB24" i="42"/>
  <c r="AA24" i="42"/>
  <c r="Z24" i="42"/>
  <c r="Y24" i="42"/>
  <c r="X24" i="42"/>
  <c r="W24" i="42"/>
  <c r="V24" i="42"/>
  <c r="U24" i="42"/>
  <c r="AC24" i="42" s="1"/>
  <c r="T24" i="42"/>
  <c r="S24" i="42"/>
  <c r="O24" i="42"/>
  <c r="AC23" i="42"/>
  <c r="AD23" i="42" s="1"/>
  <c r="O23" i="42"/>
  <c r="P23" i="42"/>
  <c r="AC22" i="42"/>
  <c r="AC25" i="43"/>
  <c r="AB24" i="43"/>
  <c r="AA24" i="43"/>
  <c r="Z24" i="43"/>
  <c r="Y24" i="43"/>
  <c r="X24" i="43"/>
  <c r="W24" i="43"/>
  <c r="V24" i="43"/>
  <c r="U24" i="43"/>
  <c r="T24" i="43"/>
  <c r="S24" i="43"/>
  <c r="AC24" i="43" s="1"/>
  <c r="AC23" i="43"/>
  <c r="AD23" i="43"/>
  <c r="O23" i="43"/>
  <c r="P23" i="43"/>
  <c r="AC22" i="43"/>
  <c r="O22" i="43"/>
  <c r="P41" i="41"/>
  <c r="P40" i="41"/>
  <c r="AU13" i="36"/>
  <c r="AV13" i="36"/>
  <c r="AU15" i="36"/>
  <c r="AV15" i="36"/>
  <c r="A30" i="40"/>
  <c r="A34" i="40"/>
  <c r="A30" i="41"/>
  <c r="A34" i="41"/>
  <c r="A30" i="42"/>
  <c r="A34" i="42"/>
  <c r="P51" i="43"/>
  <c r="P50" i="43"/>
  <c r="P49" i="43"/>
  <c r="P48" i="43"/>
  <c r="P47" i="43"/>
  <c r="P46" i="43"/>
  <c r="P45" i="43"/>
  <c r="P44" i="43"/>
  <c r="P53" i="43"/>
  <c r="P52" i="43"/>
  <c r="P40" i="43"/>
  <c r="P38" i="43"/>
  <c r="A30" i="43"/>
  <c r="A34" i="43"/>
  <c r="P55" i="43"/>
  <c r="P54" i="43"/>
  <c r="P43"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s="1"/>
  <c r="AX37" i="37"/>
  <c r="S37" i="37"/>
  <c r="S58" i="37"/>
  <c r="R37" i="37"/>
  <c r="R58" i="37" s="1"/>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c r="AU16" i="36"/>
  <c r="AV16" i="36"/>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32" i="37" s="1"/>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D25" i="43"/>
  <c r="AX58" i="37"/>
  <c r="O24" i="43"/>
  <c r="S32" i="37"/>
  <c r="P25" i="40"/>
  <c r="AX32" i="37"/>
  <c r="AY32" i="37"/>
  <c r="AD25" i="40" l="1"/>
  <c r="AD2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000-000001000000}">
      <text>
        <r>
          <rPr>
            <b/>
            <sz val="11"/>
            <color indexed="81"/>
            <rFont val="Tahoma"/>
            <family val="2"/>
          </rPr>
          <t>Angela Marcela Forero Ruiz:</t>
        </r>
        <r>
          <rPr>
            <sz val="11"/>
            <color indexed="81"/>
            <rFont val="Tahoma"/>
            <family val="2"/>
          </rPr>
          <t xml:space="preserve">
Se incluye el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100-000001000000}">
      <text>
        <r>
          <rPr>
            <b/>
            <sz val="11"/>
            <color indexed="81"/>
            <rFont val="Tahoma"/>
            <family val="2"/>
          </rPr>
          <t>Angela Marcela Forero Ruiz:</t>
        </r>
        <r>
          <rPr>
            <sz val="11"/>
            <color indexed="81"/>
            <rFont val="Tahoma"/>
            <family val="2"/>
          </rPr>
          <t xml:space="preserve">
Se incluye el total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200-000001000000}">
      <text>
        <r>
          <rPr>
            <b/>
            <sz val="11"/>
            <color indexed="81"/>
            <rFont val="Tahoma"/>
            <family val="2"/>
          </rPr>
          <t>Angela Marcela Forero Ruiz:</t>
        </r>
        <r>
          <rPr>
            <sz val="11"/>
            <color indexed="81"/>
            <rFont val="Tahoma"/>
            <family val="2"/>
          </rPr>
          <t xml:space="preserve">
Se incluye el valor total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400-000001000000}">
      <text>
        <r>
          <rPr>
            <b/>
            <sz val="11"/>
            <color indexed="81"/>
            <rFont val="Tahoma"/>
            <family val="2"/>
          </rPr>
          <t>Angela Marcela Forero Ruiz:</t>
        </r>
        <r>
          <rPr>
            <sz val="11"/>
            <color indexed="81"/>
            <rFont val="Tahoma"/>
            <family val="2"/>
          </rPr>
          <t xml:space="preserve">
Se incluye el total</t>
        </r>
      </text>
    </comment>
    <comment ref="Q39" authorId="0" shapeId="0" xr:uid="{00000000-0006-0000-0400-000002000000}">
      <text>
        <r>
          <rPr>
            <b/>
            <sz val="11"/>
            <color indexed="81"/>
            <rFont val="Tahoma"/>
            <family val="2"/>
          </rPr>
          <t>Angela Marcela Forero Ruiz:</t>
        </r>
        <r>
          <rPr>
            <sz val="11"/>
            <color indexed="81"/>
            <rFont val="Tahoma"/>
            <family val="2"/>
          </rPr>
          <t xml:space="preserve">
Se enuncian 8 jornadas pero cuando se detallan por entidades solo suman 7, AJUSTADO A 8. SE INCLUYE CCM. al igual que las mesas de implementación mencionan 30 pero al detallarlas suman 29</t>
        </r>
      </text>
    </comment>
    <comment ref="Q41" authorId="0" shapeId="0" xr:uid="{00000000-0006-0000-0400-000003000000}">
      <text>
        <r>
          <rPr>
            <b/>
            <sz val="11"/>
            <color indexed="81"/>
            <rFont val="Tahoma"/>
            <family val="2"/>
          </rPr>
          <t>Angela Marcela Forero Ruiz:</t>
        </r>
        <r>
          <rPr>
            <sz val="11"/>
            <color indexed="81"/>
            <rFont val="Tahoma"/>
            <family val="2"/>
          </rPr>
          <t xml:space="preserve">
Se  mencionan 16 jornadas de socialización, pero al detallarlas suman 15. Revisada la información, se encuentran las 16. Mujeres
MEBOG 4
1 Alcaldía CB
2 Sec. Seguridad
7 con mujeres 
1 comité lucha trata</t>
        </r>
      </text>
    </comment>
    <comment ref="Q43" authorId="0" shapeId="0" xr:uid="{00000000-0006-0000-0400-000004000000}">
      <text>
        <r>
          <rPr>
            <b/>
            <sz val="11"/>
            <color indexed="81"/>
            <rFont val="Tahoma"/>
            <family val="2"/>
          </rPr>
          <t>Angela Marcela Forero Ruiz:</t>
        </r>
        <r>
          <rPr>
            <sz val="11"/>
            <color indexed="81"/>
            <rFont val="Tahoma"/>
            <family val="2"/>
          </rPr>
          <t xml:space="preserve">
Se mencionan 30 reportes, pero al detallarlos suman 24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E6" authorId="1" shapeId="0" xr:uid="{00000000-0006-0000-0600-000005000000}">
      <text>
        <r>
          <rPr>
            <b/>
            <sz val="11"/>
            <color indexed="81"/>
            <rFont val="Tahoma"/>
            <family val="2"/>
          </rPr>
          <t>Angela Marcela Forero Ruiz:</t>
        </r>
        <r>
          <rPr>
            <sz val="11"/>
            <color indexed="81"/>
            <rFont val="Tahoma"/>
            <family val="2"/>
          </rPr>
          <t xml:space="preserve">
Actualizar fecha del reporte. 
</t>
        </r>
      </text>
    </comment>
    <comment ref="K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X13" authorId="1" shapeId="0" xr:uid="{00000000-0006-0000-0600-00000A000000}">
      <text>
        <r>
          <rPr>
            <b/>
            <sz val="11"/>
            <color indexed="81"/>
            <rFont val="Tahoma"/>
            <family val="2"/>
          </rPr>
          <t>Angela Marcela Forero Ruiz:</t>
        </r>
        <r>
          <rPr>
            <sz val="11"/>
            <color indexed="81"/>
            <rFont val="Tahoma"/>
            <family val="2"/>
          </rPr>
          <t xml:space="preserve">
La sumatoria de las jornadas de socialización detalladas me suma 7 y la de las  mesas de implementación de la PPMYEG  me dan 29</t>
        </r>
      </text>
    </comment>
  </commentList>
</comments>
</file>

<file path=xl/sharedStrings.xml><?xml version="1.0" encoding="utf-8"?>
<sst xmlns="http://schemas.openxmlformats.org/spreadsheetml/2006/main" count="1486" uniqueCount="600">
  <si>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</si>
  <si>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</si>
  <si>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</si>
  <si>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</si>
  <si>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</si>
  <si>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</si>
  <si>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</si>
  <si>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</si>
  <si>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JUN</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</si>
  <si>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</si>
  <si>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</si>
  <si>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</si>
  <si>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</si>
  <si>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</si>
  <si>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</si>
  <si>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</si>
  <si>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</si>
  <si>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</si>
  <si>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</si>
  <si>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</si>
  <si>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</si>
  <si>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</si>
  <si>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</si>
  <si>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</si>
  <si>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</si>
  <si>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</si>
  <si>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</si>
  <si>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</si>
  <si>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</si>
  <si>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</si>
  <si>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</si>
  <si>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</si>
  <si>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</si>
  <si>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</si>
  <si>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</si>
  <si>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</si>
  <si>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</si>
  <si>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</si>
  <si>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</si>
  <si>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</si>
  <si>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</si>
  <si>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</si>
  <si>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</si>
  <si>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</si>
  <si>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</si>
  <si>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</si>
  <si>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</si>
  <si>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</si>
  <si>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</si>
  <si>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</si>
  <si>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</si>
  <si>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</si>
  <si>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</si>
  <si>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</si>
  <si>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</si>
  <si>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</si>
  <si>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</si>
  <si>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</si>
  <si>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</si>
  <si>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</si>
  <si>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</si>
  <si>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</si>
  <si>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</si>
  <si>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a junio: Concertación y monitoreo a los reportes de logros de transversalización de género para 15 sectores. Propuestas de planes de trabajo para Sello Distrital de Igualdad de Género en 25 entidades de la primera fase. Acompañamiento para la aprobación de planes de trabajo Participación y acompañamiento técnico a mesas, comités y comisiones del distrito. Acompañamiento técnico para la implementación del enfoque de género en 15 sectores distritales mediante sensibilizaciones, documentos y conceptos técnicos. Realización de primera sesión de la Comisión Intersectorial de Mujeres -CIM y quinta de su UTA. Se realizó la revisión y actualización de los documentos que componen la metodología de indicadores con enfoque de género 
 SDIG: versiones finales de diagnósticos institucionales de 25 entidades Distritales. Se socializaron y enviaron los diagnósticos institucionales y la propuesta de plan de trabajo a 25 entidades.  se convocaron 35 entidades para la Fase 2. Autodiagnostico para sector privado aprobada y socializada con 13 empresas. Adhesiones de 5 empresas e IES al Pacto de Ciudad de Igualdad de Género.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Se implementaron 6 talleres del portafolio a 105 personas. Se realizó desayuno de trabajo con el sector privado, 12 empresas, organizaciones e IES se adhidieron al Pacto de Ciudad de Igualdad de Género</t>
  </si>
  <si>
    <t>Ninguno, las cifras son acordes con la programación.</t>
  </si>
  <si>
    <t>Contratistas y funcionarias de las entidades públicas del Distrito y de forma indirecta las Mujeres desde sus diversidades de Bogotá D.C., se benefician de conocimiento e insumos técnicos y metodológicos para la transversalización del enfoque de género de manera que se favorezca la adecuación institucional, la transformación de la cultura organizacional y la garantía de derechos de las mujeres desde la misionalidad de cada uno de los sectores de la Administración Distrital.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</si>
  <si>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</si>
  <si>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</si>
  <si>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</si>
  <si>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</si>
  <si>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</si>
  <si>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</si>
  <si>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</si>
  <si>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</si>
  <si>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</si>
  <si>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</si>
  <si>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</si>
  <si>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</si>
  <si>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</si>
  <si>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</si>
  <si>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</si>
  <si>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</si>
  <si>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</si>
  <si>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</si>
  <si>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</si>
  <si>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</si>
  <si>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</si>
  <si>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 xml:space="preserve">2. Realizar el acompañamiento técnico a las mesas, comités y comisiones de los sectores y las entidades de la administración distrital. </t>
  </si>
  <si>
    <r>
      <rPr>
        <b/>
        <sz val="11"/>
        <color rgb="FF000000"/>
        <rFont val="Times New Roman"/>
        <family val="1"/>
      </rPr>
      <t>Reporte de Junio:</t>
    </r>
    <r>
      <rPr>
        <sz val="11"/>
        <color rgb="FF000000"/>
        <rFont val="Times New Roman"/>
        <family val="1"/>
      </rPr>
      <t xml:space="preserve"> Participación y acompañamiento técnico para incorporar el enfoque de género en las mesas, comités y comisiones de los sectores: EDU:  Mesa Técnica de Cualificación a Comités Escolares de Convivencia y Mesa Técnica de Formación a Formadores. CUL: Mesa interinstitucional ampliada SOMOS. INT: Participación en la comisión Intersectorial Diferencial Poblacional. SEG: Comisión Distrital de Seguridad, Comodidad y Convivencia en el Fútbol de Bogotá  y Mesa Intersectorial de Seguridad en Bicicleta. MOV: Participación en sesión ordinaria y extraordinaria del Consejo Distrital de la Bicicleta. SAL: Comité de apoyo a lactancia materna, Comité Intersectorial Distrital de Salud e informe de gestión Comité Intersectorial de Salud I trimestre 2023.</t>
    </r>
  </si>
  <si>
    <r>
      <rPr>
        <b/>
        <sz val="11"/>
        <color rgb="FF000000"/>
        <rFont val="Times New Roman"/>
        <family val="1"/>
      </rPr>
      <t>Acumulado:</t>
    </r>
    <r>
      <rPr>
        <sz val="11"/>
        <color rgb="FF000000"/>
        <rFont val="Times New Roman"/>
        <family val="1"/>
      </rPr>
      <t xml:space="preserve"> Participación y acompañamiento técnico para incorporar el enfoque de género en las mesas, comités y comisiones de los sectores: SAL: Mesa Consejo Consultivo Salud mental, definición de responsabilidades de la SDMujer en el Plan Rescate por la salud de Bogotá, asistencia a Comité Distrital de Apoyo a la Lactancia Materna y sesiones de su Unidad Técnica de Apoyo, participación mesa del Plan Rescate, Comité Intersectorial Distrital de Salud y elaboración de informe de gestión Comité Intersectorial de Salud I trimestre 2023.EDU: Participación en X Congreso de orientación escolar, Mesa Técnica de Cualificación a Comités Escolares de Convivencia y Mesa Técnica de Formación a Formadores. MOV: Mesa Biciexperiencia IDRD, sesión ordinaria y extraordinaria del Consejo Distrital de la Bicicleta SEG: Comisión Distrital de Seguridad, Convivencia y Comodidad en el Fútbol en Bogotá y Mesa Intersectorial de Seguridad en Bicicleta. SEG-MOV: Mesa de Seguridad de la Bicicleta y Participación en sesión ordinaria y extraordinaria del Consejo Distrital de la Bicicleta. MUJ: primera sesión de Comisión Intersectorial de Mujeres y 5 sesiones de su Unidad Técnica de Apoyo. INT: Mesa técnica de Migrantes, Mesa técnica Comité Operativo Distrital para las Familias, participación en Comisión Intersectorial Diferencial Poblacional del Distrito Capital y Propuesta Producto Política Pública nuevos Bogotanos y Bogotanas. DEE: Mesa de articulación Acuerdo 862. SEG: Mesa Intersectorial de ciclistas y Evidencia Comisión de fútbol en Bogotá. CUL: Mesa interinstitucional ampliada SOMOS</t>
    </r>
  </si>
  <si>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</si>
  <si>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sz val="11"/>
        <color rgb="FF000000"/>
        <rFont val="Times New Roman"/>
        <family val="1"/>
      </rPr>
      <t xml:space="preserve">
</t>
    </r>
    <r>
      <rPr>
        <b/>
        <sz val="11"/>
        <color rgb="FF000000"/>
        <rFont val="Times New Roman"/>
        <family val="1"/>
      </rPr>
      <t xml:space="preserve">Reporte de Junio: </t>
    </r>
    <r>
      <rPr>
        <sz val="11"/>
        <color rgb="FF000000"/>
        <rFont val="Times New Roman"/>
        <family val="1"/>
      </rPr>
      <t xml:space="preserve">Se acompañó técnicamente la incorporación del enfoque de género en los siguientes sectores: SALUD: Concepto técnico Encuesta violencias basadas en la orientación sexual e identidad de género al interior de la Subredes. INTEGRACIÓN SOCIAL: Documento técnico Escuela de Políticas y Enfoques: Módulo de nivelación conceptual.
</t>
    </r>
    <r>
      <rPr>
        <b/>
        <sz val="11"/>
        <color rgb="FF000000"/>
        <rFont val="Times New Roman"/>
        <family val="1"/>
      </rPr>
      <t xml:space="preserve">
Acumulado: </t>
    </r>
    <r>
      <rPr>
        <sz val="11"/>
        <color rgb="FF000000"/>
        <rFont val="Times New Roman"/>
        <family val="1"/>
      </rPr>
      <t xml:space="preserve">Se acompañó técnicamente la incorporación del enfoque de género en los siguientes sectores GOBIERNO: Conceptos y acompañamiento técnico a la PP Distrital de Acogida, Inclusión y Desarrollo para los Nuevos Bogotanos y Bogotanas y Proceso de Participación. HACIENDA: Documento técnico Frases alusivas a los derechos de las mujeres. GESTIÓN PÚBLICA: Concepto técnico Lenguaje incluyente. Acompañamiento técnico para la implementación del enfoque de género en los sectores GESTIÓN PÚBLICA: Concepto Técnico sobre la Categoría III Reconocimiento a iniciativas y acciones afirmativas con enfoque de género en las entidades del Distrito, para la Gala de Reconocimiento liderado por el Departamento Administrativo del Servicio Civil Distrital. MOVILIDAD: Concepto Técnico Propuesta de ficha metodológica Capital Bus S.A.S vigencia 2023. HAB: Concepto técnico sobre acoso laboral para Acueducto y Alcantarillado. SALUD: Concepto técnico Encuesta violencias basadas en la orientación sexual e identidad de género al interior de la Subredes INTEGRACIÓN SOCIAL: Documento técnico Escuela de Políticas y Enfoques: Módulo de nivelación conceptual.
</t>
    </r>
    <r>
      <rPr>
        <b/>
        <sz val="11"/>
        <color rgb="FF000000"/>
        <rFont val="Times New Roman"/>
        <family val="1"/>
      </rPr>
      <t xml:space="preserve">
</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</si>
  <si>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</si>
  <si>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b/>
        <sz val="11"/>
        <color rgb="FF000000"/>
        <rFont val="Times New Roman"/>
        <family val="1"/>
      </rPr>
      <t>Reporte de Junio:</t>
    </r>
    <r>
      <rPr>
        <sz val="11"/>
        <color rgb="FF000000"/>
        <rFont val="Times New Roman"/>
        <family val="1"/>
      </rPr>
      <t xml:space="preserve"> Se acompañó técnicamente la incorporación del enfoque de género en los siguientes sectores: INTEGRACIÓN SOCIAL: Concepto Técnico Escuela de liderazgo para mujeres habitantes de calle o en riesgo de estarlo. SEGURIDAD_GOBIERNO: Concepto técnico para la transversalización del enfoque de género en el Protocolo Distrital de Seguridad, Comodidad y Convivencia en el Fútbol de Bogotá. DESARROLLO ECONÓMICO: Presentación oferta institucional y misional de la Secretaría Distrital de la Mujer a la ciudadanía en plazas de mercado adscritas al IPES.
</t>
    </r>
    <r>
      <rPr>
        <b/>
        <sz val="11"/>
        <color rgb="FF000000"/>
        <rFont val="Times New Roman"/>
        <family val="1"/>
      </rPr>
      <t>Acumulado:</t>
    </r>
    <r>
      <rPr>
        <sz val="11"/>
        <color rgb="FF000000"/>
        <rFont val="Times New Roman"/>
        <family val="1"/>
      </rPr>
      <t xml:space="preserve"> Se acompañó técnicamente la incorporación del enfoque de género en los siguientes sectores: EDUCACIÓN: Concepto técnico Ruta de Bienestar y acompañamiento Agencia Atenea. PLANEACIÓN: Diagnósticos sectoriales Plan de Ordenamiento Territorial sobre Casas de Igualdad de Oportunidades. HÁBITAT: Acciones para la Mesa de Acompañamiento Social de Vivienda Gratuita, Documento técnico con propuesta de sensibilizaciones dirigida al Acueducto y Alcantarillado. SEGURIDAD: Concepto técnico Responsabilidad Penal Adolescente. Acompañamiento técnico para la implementación de acciones en el sector distrital CULTURA: Concepto Técnico para la Estrategia metodológica formulación Plan Especial de Salvaguardia (PES) cultura bogotana de los usos y disfrutes de la bicicleta. GESTIÓN PÚBLICA: Concepto Técnico Categoría III, Gala de Reconocimiento DASCD. INTEGRACIÓN SOCIAL: Concepto Técnico Escuela de liderazgo para mujeres habitantes de calle o en riesgo de estarlo. SEGURIDAD_GOBIERNO: Concepto técnico para la transversalización del enfoque de género en el Protocolo Distrital de Seguridad, Comodidad y Convivencia en el Fútbol de Bogotá. DESARROLLO ECONÓMICO: Presentación oferta institucional y misional de la Secretaría Distrital de la Mujer a la ciudadanía en plazas de mercado adscritas al IPES.</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</si>
  <si>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</si>
  <si>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Reporte de Junio:</t>
    </r>
    <r>
      <rPr>
        <sz val="11"/>
        <color rgb="FF000000"/>
        <rFont val="Times New Roman"/>
        <family val="1"/>
      </rPr>
      <t xml:space="preserve"> Se realizó la revisión y actualización de los documentos que componen la metodología de  indicadores con enfoque de género: "Ruta metodológica de indicadores con enfoque de género", "Documento técnico de indicadores con enfoque de género", "Ficha metodológica indicadores con enfoque de género" y "Presentación indicadores con enfoque de género" Se realizaron los conceptos técnicos: Propuesta Circular Lenguaje Claro e Incluyente en Convocatoria y concepto técnico para Secretaría General de la Alcaldía Mayor de Bogotá, cuyo objetivo fue “Orientar a las entidades distritales de manera sistémica y transversal en la construcción de mapas de conocimiento” desde el enfoque de género. 
</t>
    </r>
    <r>
      <rPr>
        <b/>
        <sz val="11"/>
        <color rgb="FF000000"/>
        <rFont val="Times New Roman"/>
        <family val="1"/>
      </rPr>
      <t xml:space="preserve">Acumulado: </t>
    </r>
    <r>
      <rPr>
        <sz val="11"/>
        <color rgb="FF000000"/>
        <rFont val="Times New Roman"/>
        <family val="1"/>
      </rPr>
      <t xml:space="preserve">Propuesta para Pautas para la Transversalización del Enfoque de Género. Mesa Modelo Integrado Planeación y Gestión. Se realizó la revisión y actualización de los documentos que componen la metodología de  indicadores con enfoque de género: "Ruta metodológica de indicadores con enfoque de género", "Documento técnico de indicadores con enfoque de género", "Ficha metodológica indicadores con enfoque de género" y "Presentación indicadores con enfoque de género" Se realizaron los conceptos técnicos: Propuesta Circular Lenguaje Claro e Incluyente en Convocatoria y concepto técnico para Secretaría General de la Alcaldía Mayor de Bogotá, cuyo objetivo fue “Orientar a las entidades distritales de manera sistémica y transversal en la construcción de mapas de conocimiento” desde el enfoque de género. </t>
    </r>
  </si>
  <si>
    <t>6. Realizar el fortalecimiento de capacidades en el marco de la transversalización del enfoque de género a través de sensibilizaciones, talleres, charlas, recorridos, entre otros.</t>
  </si>
  <si>
    <r>
      <rPr>
        <b/>
        <sz val="11"/>
        <color rgb="FF000000"/>
        <rFont val="Times New Roman"/>
        <family val="1"/>
      </rPr>
      <t xml:space="preserve">Reporte de Junio: </t>
    </r>
    <r>
      <rPr>
        <sz val="11"/>
        <color rgb="FF000000"/>
        <rFont val="Times New Roman"/>
        <family val="1"/>
      </rPr>
      <t xml:space="preserve">Se realizaron las siguientes sensibilizaciones en los sectores: MOV: Conceptos de género a equipo de Atención Básica de Transmilenio S.A y Unidad Administrativa Especial de Rehabilitación y Mantenimiento. Sensibilización Acoso sexual callejero al personal del Concesionario SOMOS de Transmilenio S.A.  SAL: Sensibilización interrupción voluntaria del embarazo a ICBF, SDE y SDIS. DEE: Sensibilización transversalización del enfoque de género a IDT. SEG: Sensibilización con Policía sobre Política Pública de actividades sexuales pagadas.
</t>
    </r>
    <r>
      <rPr>
        <b/>
        <sz val="11"/>
        <color rgb="FF000000"/>
        <rFont val="Times New Roman"/>
        <family val="1"/>
      </rPr>
      <t>Acumulado:</t>
    </r>
    <r>
      <rPr>
        <sz val="11"/>
        <color rgb="FF000000"/>
        <rFont val="Times New Roman"/>
        <family val="1"/>
      </rPr>
      <t xml:space="preserve"> Sensibilizaciones en los sectores: INT: enfoque de género. SEG: Introducción a una comunicación no sexista. EDU: Estrategias para erradicación de estereotipos de género, SEG: Comunicación no sexista, Violencias contra las Mujeres- Casa Libertad y Sensibilización con Policía sobre Política ASP. HAB: Sensibilización lenguaje no sexista e incluyente, y evento “encuentros de mujeres recicladoras. MOV: una vida libre de violencias, acoso sexual callejero y cultura libre de sexismo, conceptos de género, Campaña Transmilenio Date Cuenta, Conceptos de género a equipo de Atención Básica de Transmilenio S.A y Unidad Administrativa Especial de Rehabilitación y Mantenimiento y sensibilización Acoso sexual callejero al personal del Concesionario SOMOS de Transmilenio S.A. DEE: transversalización del enfoque de género. Sensibilización transversalización del enfoque de género a IPES e IDT. SAL: Sensibilización interrupción voluntaria del embarazo a ICBF, SDE y SDIS </t>
    </r>
  </si>
  <si>
    <t>7.Apoyar la implementación del Trazador Presupuestal de Igualdad y Equidad de Género (aportes a documentos, informes, participación en mesas, sensibilizaciones)</t>
  </si>
  <si>
    <r>
      <rPr>
        <b/>
        <sz val="11"/>
        <color rgb="FF000000"/>
        <rFont val="Times New Roman"/>
        <family val="1"/>
      </rPr>
      <t xml:space="preserve">Reporte de Junio: </t>
    </r>
    <r>
      <rPr>
        <sz val="11"/>
        <color rgb="FF000000"/>
        <rFont val="Times New Roman"/>
        <family val="1"/>
      </rPr>
      <t xml:space="preserve">No se cuenta con programación de esta actividad para el mes de junio 
</t>
    </r>
    <r>
      <rPr>
        <b/>
        <sz val="11"/>
        <color rgb="FF000000"/>
        <rFont val="Times New Roman"/>
        <family val="1"/>
      </rPr>
      <t>Acumulado:</t>
    </r>
    <r>
      <rPr>
        <sz val="11"/>
        <color rgb="FF000000"/>
        <rFont val="Times New Roman"/>
        <family val="1"/>
      </rPr>
      <t xml:space="preserve"> Informe del Trazador Presupuestal a 31 de diciembre de 2022. </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</si>
  <si>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</si>
  <si>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Times New Roman"/>
        <family val="1"/>
      </rPr>
      <t xml:space="preserve">Reporte de Junio: </t>
    </r>
    <r>
      <rPr>
        <sz val="11"/>
        <color rgb="FF000000"/>
        <rFont val="Times New Roman"/>
        <family val="1"/>
      </rPr>
      <t xml:space="preserve"> a) se realizaron 2 talleres sobre el funcionamiento del sello destinado a entidades Distritales priorizadas en la Fase 2. b) socialización de metodologías del sello a 2 entidades distritales de capital mixto. c) Implementación de instrumentos de revisión de lenguaje escrito y visual a 5 entidades.
</t>
    </r>
    <r>
      <rPr>
        <b/>
        <sz val="11"/>
        <color rgb="FF000000"/>
        <rFont val="Times New Roman"/>
        <family val="1"/>
      </rPr>
      <t>Acumulado:</t>
    </r>
    <r>
      <rPr>
        <sz val="11"/>
        <color rgb="FF000000"/>
        <rFont val="Times New Roman"/>
        <family val="1"/>
      </rPr>
      <t xml:space="preserve"> </t>
    </r>
    <r>
      <rPr>
        <u/>
        <sz val="11"/>
        <color rgb="FF000000"/>
        <rFont val="Times New Roman"/>
        <family val="1"/>
      </rPr>
      <t>Supervisión del Convenio 819-2021</t>
    </r>
    <r>
      <rPr>
        <sz val="11"/>
        <color rgb="FF000000"/>
        <rFont val="Times New Roman"/>
        <family val="1"/>
      </rPr>
      <t xml:space="preserve"> se revisaron los VII, VIII y IX Informes Bimensuales. </t>
    </r>
    <r>
      <rPr>
        <u/>
        <sz val="11"/>
        <color rgb="FF000000"/>
        <rFont val="Times New Roman"/>
        <family val="1"/>
      </rPr>
      <t>En el marco de la implementación del Sello de Igualdad de Género Distrital:</t>
    </r>
    <r>
      <rPr>
        <sz val="11"/>
        <color rgb="FF000000"/>
        <rFont val="Times New Roman"/>
        <family val="1"/>
      </rPr>
      <t xml:space="preserve"> a) De enero a marzo se cuenta con versiones finales de diagnósticos institucionales de 25 entidades Distritales. b) Se corroboró la asignación de puntaje de los diagnósticos institucionales de las entidades de los primeros 5 lugares del Ranking del Sello En Igualdad. c) De enero a marzo se realizaron los preparativos e implementación del evento de premiación de las entidades públicas de acuerdo a sus resultados del Ranking del Sello En Igualdad. d) Se realizó el alistamiento de insumos para la reuniones de socialización de resultados de los diagnósticos institucionales de 25 entidades e) Se socializaron los resultados de los diagnósticos institucionales y la propuesta de plan de trabajo a 25 entidades a través de reuniones y envío de documentos para su validación. f) se realizó convocatoria a 35 entidades Distritales para la Fase 2, g) se realizaron 2 talleres sobre el funcionamiento del sello destinado a entidades Distritales priorizadas en la Fase 2. h) socialización de metodologías del sello a 2 entidades distritales de capital mixto. i) Implementación de instrumentos de revisión de lenguaje escrito y visutal a 5 entidades.</t>
    </r>
  </si>
  <si>
    <t>9. Implementar "En Igualdad" - Sello Distrital de Igualdad de Género con las organizaciones del sector privado que se vinculen al proceso de reconocimiento al compromiso con el cierre de brechas de género en Bogotá.</t>
  </si>
  <si>
    <r>
      <rPr>
        <b/>
        <sz val="11"/>
        <color rgb="FF0D0D0D"/>
        <rFont val="Times New Roman"/>
        <family val="1"/>
      </rPr>
      <t xml:space="preserve">Reporte de Junio:    </t>
    </r>
    <r>
      <rPr>
        <sz val="11"/>
        <color rgb="FF000000"/>
        <rFont val="Times New Roman"/>
        <family val="1"/>
      </rPr>
      <t xml:space="preserve">a) Se realizaron 5 reuniones de primer contacto b) 7 organizaciones se adhirieron al Pacto  c) se realizó acompañamiento a la implementación del protafolio a 2 empresa d) se socializaron los resultados de la herramienta de autodiagnostico a 4 empresas e) se implementaron 3 talleres a 54 personas.
</t>
    </r>
    <r>
      <rPr>
        <b/>
        <sz val="11"/>
        <color rgb="FF0D0D0D"/>
        <rFont val="Times New Roman"/>
        <family val="1"/>
      </rPr>
      <t>Acumulado:</t>
    </r>
    <r>
      <rPr>
        <sz val="11"/>
        <color rgb="FF0D0D0D"/>
        <rFont val="Times New Roman"/>
        <family val="1"/>
      </rPr>
      <t xml:space="preserve"> 1.</t>
    </r>
    <r>
      <rPr>
        <u/>
        <sz val="11"/>
        <color rgb="FF0D0D0D"/>
        <rFont val="Times New Roman"/>
        <family val="1"/>
      </rPr>
      <t>Acompañamiento técnico a ONU Mujeres durante el proceso de selección, retroalimentación y entrega de insumos al CNC consultora encargada de la implementación de la primera fase del Sello de Igualdad de Género Distrital-Sector privado</t>
    </r>
    <r>
      <rPr>
        <sz val="11"/>
        <color rgb="FF0D0D0D"/>
        <rFont val="Times New Roman"/>
        <family val="1"/>
      </rPr>
      <t xml:space="preserve">: 1a) Seguimiento al avance de la construcción propuesta metodológica de implementación del Sello de Igualdad de Género Distrital para el sector privado. 1b) Se cuenta con la versión aprobada de la herramienta de autodiagnostico para sector privado. 1c) El Centro Nacional de Consultoría realizó socialización de la propuesta metodológica del mecanismo con sector privado 1d)  Se realizó el evento de reconocimiento de 21 organizaciones privadas a través de la entrega de insignias del Sello En Igualdad. </t>
    </r>
    <r>
      <rPr>
        <u/>
        <sz val="11"/>
        <color rgb="FF0D0D0D"/>
        <rFont val="Times New Roman"/>
        <family val="1"/>
      </rPr>
      <t>2. Implementación del sello a través de</t>
    </r>
    <r>
      <rPr>
        <sz val="11"/>
        <color rgb="FF0D0D0D"/>
        <rFont val="Times New Roman"/>
        <family val="1"/>
      </rPr>
      <t xml:space="preserve">: 2a) Se realizaron </t>
    </r>
    <r>
      <rPr>
        <sz val="11"/>
        <color rgb="FF7030A0"/>
        <rFont val="Times New Roman"/>
        <family val="1"/>
      </rPr>
      <t>11</t>
    </r>
    <r>
      <rPr>
        <sz val="11"/>
        <color rgb="FF0D0D0D"/>
        <rFont val="Times New Roman"/>
        <family val="1"/>
      </rPr>
      <t xml:space="preserve"> reuniones de primer contacto con empresas, organizaciones y universidades interesadas en el sello,  2b) </t>
    </r>
    <r>
      <rPr>
        <sz val="11"/>
        <color rgb="FF7030A0"/>
        <rFont val="Times New Roman"/>
        <family val="1"/>
      </rPr>
      <t>12</t>
    </r>
    <r>
      <rPr>
        <sz val="11"/>
        <color rgb="FF0D0D0D"/>
        <rFont val="Times New Roman"/>
        <family val="1"/>
      </rPr>
      <t xml:space="preserve"> empresas, organizaciones e IES se adhidieron al Pacto de Ciudad de Igualdad de Género. 2c) se desarrolló un desayuno de trabajo con empresas interesadas en el sello. 2d) se realizó acompañamiento a </t>
    </r>
    <r>
      <rPr>
        <sz val="11"/>
        <color rgb="FF7030A0"/>
        <rFont val="Times New Roman"/>
        <family val="1"/>
      </rPr>
      <t>5</t>
    </r>
    <r>
      <rPr>
        <sz val="11"/>
        <color rgb="FF0D0D0D"/>
        <rFont val="Times New Roman"/>
        <family val="1"/>
      </rPr>
      <t xml:space="preserve"> empresa, 2e) se aplicó la herramienta de autodiagnostico para 11 organizaciones del sector privado y revisión técnica de los resultados de 9 de estas, 2f) se socializaron los resultados de la herramienta de autodiagnostico a </t>
    </r>
    <r>
      <rPr>
        <sz val="11"/>
        <color rgb="FF7030A0"/>
        <rFont val="Times New Roman"/>
        <family val="1"/>
      </rPr>
      <t>7</t>
    </r>
    <r>
      <rPr>
        <sz val="11"/>
        <color rgb="FF0D0D0D"/>
        <rFont val="Times New Roman"/>
        <family val="1"/>
      </rPr>
      <t xml:space="preserve"> empresa, 2g) se actualizaron 2 metodologias de sensibilización y 2h) se implementaron </t>
    </r>
    <r>
      <rPr>
        <sz val="11"/>
        <color rgb="FF7030A0"/>
        <rFont val="Times New Roman"/>
        <family val="1"/>
      </rPr>
      <t xml:space="preserve">6 </t>
    </r>
    <r>
      <rPr>
        <sz val="11"/>
        <color rgb="FF0D0D0D"/>
        <rFont val="Times New Roman"/>
        <family val="1"/>
      </rPr>
      <t xml:space="preserve">talleres a </t>
    </r>
    <r>
      <rPr>
        <sz val="11"/>
        <color rgb="FF7030A0"/>
        <rFont val="Times New Roman"/>
        <family val="1"/>
      </rPr>
      <t>105</t>
    </r>
    <r>
      <rPr>
        <sz val="11"/>
        <color rgb="FF0D0D0D"/>
        <rFont val="Times New Roman"/>
        <family val="1"/>
      </rPr>
      <t xml:space="preserve"> personas.</t>
    </r>
  </si>
  <si>
    <t>*Incluir tantas filas sean necesarias</t>
  </si>
  <si>
    <t>4 - Realizar el seguimiento de 2 Políticas Públicas lideradas por la Secretaría Distrital de la Mujer</t>
  </si>
  <si>
    <t xml:space="preserve">Se realizó revisión y retroalimentación de los reportes de plan de acción del primer trimestre de 2023 de la PPMYEG y PPASP de todos los sectores responsables de su implementación.
Se realizó, revisión, análisis y retroalimentación de los reportes a corte de mayo de los logros de transversalización de género de los 15 sectores de la Administración Distrital.
Se actualizaron matrices de consolidación de reporte de la PPMYEG y PPASP
Para el cierre de vigencia 2022 se realizó: revisión, consolidación e informe de los logros de transversalización de género 2022; Se realizó retroalimentación de los planes de acción de la PPMYEG y PPASP a los reportes IV trimestre 2022 de todos los sectores de la Administración Distrital que tienen responsabilidad; informe de balance de la PPMYEG vigencia 2022 e informe de PIOEG y ETG vigencia 2022
</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</si>
  <si>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</si>
  <si>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</si>
  <si>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 xml:space="preserve">Reporte de mes junio: </t>
    </r>
    <r>
      <rPr>
        <sz val="11"/>
        <color rgb="FF000000"/>
        <rFont val="Times New Roman"/>
        <family val="1"/>
      </rPr>
      <t xml:space="preserve"> Actualización de las matrices consolidadas de los planes de acción de la PPMYEG año 2022 y 2023. Se realizó solicitud, análisis y seguimiento al reporte de mayo de los logros de transversalización de género. 
Se realizó actualización y revisión de inconsistencias de la matriz de consolidación de seguimiento de los productos de la PPMYEG en formato de la SDP. Se revisó y ajusto matriz de rezagos de la PPMYEG con reporte cuantitativo de las vigencias 2020 al 2022
</t>
    </r>
    <r>
      <rPr>
        <b/>
        <sz val="11"/>
        <color rgb="FF000000"/>
        <rFont val="Times New Roman"/>
        <family val="1"/>
      </rPr>
      <t xml:space="preserve"> 
</t>
    </r>
    <r>
      <rPr>
        <sz val="11"/>
        <color rgb="FF000000"/>
        <rFont val="Times New Roman"/>
        <family val="1"/>
      </rPr>
      <t xml:space="preserve">
</t>
    </r>
    <r>
      <rPr>
        <b/>
        <sz val="11"/>
        <color rgb="FF000000"/>
        <rFont val="Times New Roman"/>
        <family val="1"/>
      </rPr>
      <t>Avance Acumulado:</t>
    </r>
    <r>
      <rPr>
        <sz val="11"/>
        <color rgb="FF000000"/>
        <rFont val="Times New Roman"/>
        <family val="1"/>
      </rPr>
      <t xml:space="preserve"> Se realizó revisión y retroalimentación de todos los reportes del primer trimestre de 2023 de los productos del Plan de Acción de la PPMYEG. Se realizó retroalimentación de los reportes IV trimestre 2022 de 15 sectores de la Administración Distrital. 
Se realizó acompañamiento a mesas de trabajo sectorial orientadas a cualificar los reportes de política. Se realizó el informe de balance de la PPMYEG vigencia 2022 e informe de PIOEG y ETG vigencia 2022. Se realizó actualización de la matriz de rezagos Plan de Acción de la PPMYEG 2020 hasta 2022 y conforme a alcances recibido por los sectores se realizó actualización de la matriz de consolidación de la PPMYEG . Se realizó consolidación y actualización de matriz 2023 primer trimestre en el formato de la SDP. Logros de Transversalización de Género: se realizó revisión y consolidación del reporte de logros de cierre de vigencia 2022 e informe de balance. Se realizó seguimiento a mayo de logros de transversalización.
Sello: se revisó la matriz de catálogo propuesta para formular el plan de trabajo del sello, el cual incluye los productos de política Plan de Igualdad de Oportunidades para la Equidad de Género y Estrategia de Transversalización de Género. 
</t>
    </r>
  </si>
  <si>
    <t>11. Realizar el seguimiento, la verificación, consolidación, análisis y reporte de información relacionada con la implementación de la Política Pública de Actividades Sexuales Pagadas,  a partir de su plan de acción.</t>
  </si>
  <si>
    <t>5 - Acompañar el 100% la incorporación del enfoque de género y  la implementación de siete derechos de la PPMyEG</t>
  </si>
  <si>
    <r>
      <rPr>
        <u/>
        <sz val="11"/>
        <color rgb="FF000000"/>
        <rFont val="Times New Roman"/>
        <family val="1"/>
      </rPr>
      <t>Paz</t>
    </r>
    <r>
      <rPr>
        <sz val="11"/>
        <color rgb="FF000000"/>
        <rFont val="Times New Roman"/>
        <family val="1"/>
      </rPr>
      <t xml:space="preserve">: Articulación Mesa Enfoque Diferencial Víctimas, Trazador Presupuestal Paz. Reporte trimestre II Mesa Reincorporación. 1 sensibilización talento humano SDMujer. 1 taller narrativas biográficas con lideresdas víctimas conflicto armado.
</t>
    </r>
    <r>
      <rPr>
        <u/>
        <sz val="11"/>
        <color rgb="FF000000"/>
        <rFont val="Times New Roman"/>
        <family val="1"/>
      </rPr>
      <t>Participación:</t>
    </r>
    <r>
      <rPr>
        <sz val="11"/>
        <color rgb="FF000000"/>
        <rFont val="Times New Roman"/>
        <family val="1"/>
      </rPr>
      <t xml:space="preserve"> Articulación Dir. Territorialización agendas locales mujeres. Avance producto PP Acción Comunal.
</t>
    </r>
    <r>
      <rPr>
        <u/>
        <sz val="11"/>
        <color rgb="FF000000"/>
        <rFont val="Times New Roman"/>
        <family val="1"/>
      </rPr>
      <t>Participación-Hábita</t>
    </r>
    <r>
      <rPr>
        <sz val="11"/>
        <color rgb="FF000000"/>
        <rFont val="Times New Roman"/>
        <family val="1"/>
      </rPr>
      <t xml:space="preserve">t: Articulación sistema participación POT.
</t>
    </r>
    <r>
      <rPr>
        <u/>
        <sz val="11"/>
        <color rgb="FF000000"/>
        <rFont val="Times New Roman"/>
        <family val="1"/>
      </rPr>
      <t>Trabajo:</t>
    </r>
    <r>
      <rPr>
        <sz val="11"/>
        <color rgb="FF000000"/>
        <rFont val="Times New Roman"/>
        <family val="1"/>
      </rPr>
      <t xml:space="preserve"> Evaluación instrumento S.Movilidad y Avantia proyecto barreras género sector transporte. Avance producto Acuerdo plazas mercado. Metodología trabajo en igualdad y dignidad para Bomberos. Acuerdos conmemoración 22 Julio.
</t>
    </r>
    <r>
      <rPr>
        <u/>
        <sz val="11"/>
        <color rgb="FF000000"/>
        <rFont val="Times New Roman"/>
        <family val="1"/>
      </rPr>
      <t>Salud:</t>
    </r>
    <r>
      <rPr>
        <sz val="11"/>
        <color rgb="FF000000"/>
        <rFont val="Times New Roman"/>
        <family val="1"/>
      </rPr>
      <t xml:space="preserve"> Articulación interna temas lactancia materna. Articulación intersectorial IVE, Mesa Prevención Maternidades Tempranas. Feria de servicios La Rolita. 1 sensibilización derecho IVE funcionariado S.Integración, Educación e ICBF.
</t>
    </r>
    <r>
      <rPr>
        <u/>
        <sz val="11"/>
        <color rgb="FF000000"/>
        <rFont val="Times New Roman"/>
        <family val="1"/>
      </rPr>
      <t>Educación:</t>
    </r>
    <r>
      <rPr>
        <sz val="11"/>
        <color rgb="FF000000"/>
        <rFont val="Times New Roman"/>
        <family val="1"/>
      </rPr>
      <t xml:space="preserve">  Articulación Agencia Atenea. 1 Mesa prevención violencias género IES. Avances criterios Sello para IES y presentación a 2 universidades. Avance producto PP Educativa. Documento derecho educación superior U.Distrital. 1 conmemoración 21 Junio.
</t>
    </r>
    <r>
      <rPr>
        <u/>
        <sz val="11"/>
        <color rgb="FF000000"/>
        <rFont val="Times New Roman"/>
        <family val="1"/>
      </rPr>
      <t>Cultura:</t>
    </r>
    <r>
      <rPr>
        <sz val="11"/>
        <color rgb="FF000000"/>
        <rFont val="Times New Roman"/>
        <family val="1"/>
      </rPr>
      <t xml:space="preserve"> Articulación Museo Quinta Bolívar. Avance producto PP Lectura. 1 sensibilización talento humano SDMujer. 2 sensibilizaciones a empresas privadas.
</t>
    </r>
    <r>
      <rPr>
        <u/>
        <sz val="11"/>
        <color rgb="FF000000"/>
        <rFont val="Times New Roman"/>
        <family val="1"/>
      </rPr>
      <t>Hábitat:</t>
    </r>
    <r>
      <rPr>
        <sz val="11"/>
        <color rgb="FF000000"/>
        <rFont val="Times New Roman"/>
        <family val="1"/>
      </rPr>
      <t xml:space="preserve"> Articulación S.Planeación. Avance cartilla estándares espaciales CIOM. Insumos Plan Maestro Servicios de Cuidado y Sociales.
</t>
    </r>
    <r>
      <rPr>
        <u/>
        <sz val="11"/>
        <color rgb="FF000000"/>
        <rFont val="Times New Roman"/>
        <family val="1"/>
      </rPr>
      <t>7D:</t>
    </r>
    <r>
      <rPr>
        <sz val="11"/>
        <color rgb="FF000000"/>
        <rFont val="Times New Roman"/>
        <family val="1"/>
      </rPr>
      <t xml:space="preserve"> En el II trimestre se elaboraron 24 conceptos técnicos sobre proyectos de Acuerdo, de Decreto, de Ley, Proposiciones del Concejo, políticas públicas distritales en formulación y derechos de petición relacionados con los derechos de las mujeres. </t>
    </r>
  </si>
  <si>
    <r>
      <rPr>
        <u/>
        <sz val="11"/>
        <color rgb="FF000000"/>
        <rFont val="Times New Roman"/>
        <family val="1"/>
      </rPr>
      <t>Paz</t>
    </r>
    <r>
      <rPr>
        <sz val="11"/>
        <color rgb="FF000000"/>
        <rFont val="Times New Roman"/>
        <family val="1"/>
      </rPr>
      <t xml:space="preserve">: Articulación intersectorial temas de paz en espacios e instancias sectoriales e intersectoriales. Reportes seguimiento Política Víctimas, Subcomité Memoria y Mesa Reincorporación. 2 sensibilizaciones. </t>
    </r>
    <r>
      <rPr>
        <u/>
        <sz val="11"/>
        <color rgb="FF000000"/>
        <rFont val="Times New Roman"/>
        <family val="1"/>
      </rPr>
      <t>Participación:</t>
    </r>
    <r>
      <rPr>
        <sz val="11"/>
        <color rgb="FF000000"/>
        <rFont val="Times New Roman"/>
        <family val="1"/>
      </rPr>
      <t xml:space="preserve"> Propuesta fortalecimiento CCM. Articulación interna agendas locales mujeres. Avance producto PP Acción Comunal. </t>
    </r>
    <r>
      <rPr>
        <u/>
        <sz val="11"/>
        <color rgb="FF000000"/>
        <rFont val="Times New Roman"/>
        <family val="1"/>
      </rPr>
      <t>Trabajo:</t>
    </r>
    <r>
      <rPr>
        <sz val="11"/>
        <color rgb="FF000000"/>
        <rFont val="Times New Roman"/>
        <family val="1"/>
      </rPr>
      <t xml:space="preserve"> Articulación SDMovilidad y AVANTIA. Avance productos Acuerdo Plazas Mercado, PPASP y cartilla proceso disciplinario. Acuerdos preliminares conmemoración 22 Julio. </t>
    </r>
    <r>
      <rPr>
        <u/>
        <sz val="11"/>
        <color rgb="FF000000"/>
        <rFont val="Times New Roman"/>
        <family val="1"/>
      </rPr>
      <t>Salud:</t>
    </r>
    <r>
      <rPr>
        <sz val="11"/>
        <color rgb="FF000000"/>
        <rFont val="Times New Roman"/>
        <family val="1"/>
      </rPr>
      <t xml:space="preserve"> Articulación interna e intersectorial temas de salud, IVE, derechos sexuales y reproductivos, salud mental, prevención maternidades tempranas, lactancia materna. Avance documento barreas acceso salud. 3 sensibilizaciones. Conmemoración 28 Mayo.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producto PP Educativa. Avances Sello para universidades. 2 Mesas prevención violencias IES. 5 sensibilizaciones. Conmemoración 21 Junio. </t>
    </r>
    <r>
      <rPr>
        <u/>
        <sz val="11"/>
        <color rgb="FF000000"/>
        <rFont val="Times New Roman"/>
        <family val="1"/>
      </rPr>
      <t>Cultura:</t>
    </r>
    <r>
      <rPr>
        <sz val="11"/>
        <color rgb="FF000000"/>
        <rFont val="Times New Roman"/>
        <family val="1"/>
      </rPr>
      <t xml:space="preserve"> Articulación Smartfilms y Museo Quinta Bolívar. Documento orientaciones buenas prácticas comunicativas ASP. Avance documento PP Lectura. 11 sensibilizaciones.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Avance cartilla Estándar Calidad Espacial CIOM. </t>
    </r>
    <r>
      <rPr>
        <u/>
        <sz val="11"/>
        <color rgb="FF000000"/>
        <rFont val="Times New Roman"/>
        <family val="1"/>
      </rPr>
      <t>Trabajo-Educación</t>
    </r>
    <r>
      <rPr>
        <sz val="11"/>
        <color rgb="FF000000"/>
        <rFont val="Times New Roman"/>
        <family val="1"/>
      </rPr>
      <t xml:space="preserve">: 1 sensibilización 8M. </t>
    </r>
    <r>
      <rPr>
        <u/>
        <sz val="11"/>
        <color rgb="FF000000"/>
        <rFont val="Times New Roman"/>
        <family val="1"/>
      </rPr>
      <t>Educación-Cultura</t>
    </r>
    <r>
      <rPr>
        <sz val="11"/>
        <color rgb="FF000000"/>
        <rFont val="Times New Roman"/>
        <family val="1"/>
      </rPr>
      <t xml:space="preserve">: Articulación Agencia Atenea. </t>
    </r>
    <r>
      <rPr>
        <u/>
        <sz val="11"/>
        <color rgb="FF000000"/>
        <rFont val="Times New Roman"/>
        <family val="1"/>
      </rPr>
      <t>Cultura-Salud</t>
    </r>
    <r>
      <rPr>
        <sz val="11"/>
        <color rgb="FF000000"/>
        <rFont val="Times New Roman"/>
        <family val="1"/>
      </rPr>
      <t xml:space="preserve">: Articulación GIZ. </t>
    </r>
    <r>
      <rPr>
        <u/>
        <sz val="11"/>
        <color rgb="FF000000"/>
        <rFont val="Times New Roman"/>
        <family val="1"/>
      </rPr>
      <t>Participación-Hábitat</t>
    </r>
    <r>
      <rPr>
        <sz val="11"/>
        <color rgb="FF000000"/>
        <rFont val="Times New Roman"/>
        <family val="1"/>
      </rPr>
      <t xml:space="preserve">: Articulación sistema participación POT. </t>
    </r>
    <r>
      <rPr>
        <u/>
        <sz val="11"/>
        <color rgb="FF000000"/>
        <rFont val="Times New Roman"/>
        <family val="1"/>
      </rPr>
      <t>7Derechos</t>
    </r>
    <r>
      <rPr>
        <sz val="11"/>
        <color rgb="FF000000"/>
        <rFont val="Times New Roman"/>
        <family val="1"/>
      </rPr>
      <t xml:space="preserve">: Revisión y retroalimentación acciones afirmativas en 25 planes de trabajo Sello en Igualdad. Avances actualización 7 documentos técnicos. Conmemoración 8M. Avance 7 documentos técnicos incidencia CCM. 39 conceptos técnicos sobre documentos técnicos y normativos relacionados con los derechos de las mujeres. </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</si>
  <si>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y derechos aportan al reconocimiento de los derechos de las mujeres y a eliminar los estereotipos de género asociados a discriminaciones y violencias contra ellas.
Las conmemoraciones de fechas emblemáticas aportan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</si>
  <si>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</si>
  <si>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r>
      <rPr>
        <b/>
        <sz val="11"/>
        <color rgb="FF000000"/>
        <rFont val="Times New Roman"/>
        <family val="1"/>
      </rPr>
      <t xml:space="preserve">Acumulado: </t>
    </r>
    <r>
      <rPr>
        <u/>
        <sz val="11"/>
        <color rgb="FF000000"/>
        <rFont val="Times New Roman"/>
        <family val="1"/>
      </rPr>
      <t>Paz:</t>
    </r>
    <r>
      <rPr>
        <sz val="11"/>
        <color rgb="FF000000"/>
        <rFont val="Times New Roman"/>
        <family val="1"/>
      </rPr>
      <t xml:space="preserve"> Articulación intersectorial temas de paz en espacios e instancias sectoriales e intersectoriales. Reportes seguimiento Política Víctimas, Subcomité Memoria y Mesa Reincorporación. </t>
    </r>
    <r>
      <rPr>
        <u/>
        <sz val="11"/>
        <color rgb="FF000000"/>
        <rFont val="Times New Roman"/>
        <family val="1"/>
      </rPr>
      <t>Participación:</t>
    </r>
    <r>
      <rPr>
        <sz val="11"/>
        <color rgb="FF000000"/>
        <rFont val="Times New Roman"/>
        <family val="1"/>
      </rPr>
      <t xml:space="preserve"> Propuesta fortalecimiento CCM. Articulación interna agendas locales mujeres. Avance producto PP Acción Comunal. </t>
    </r>
    <r>
      <rPr>
        <u/>
        <sz val="11"/>
        <color rgb="FF000000"/>
        <rFont val="Times New Roman"/>
        <family val="1"/>
      </rPr>
      <t>Trabajo:</t>
    </r>
    <r>
      <rPr>
        <sz val="11"/>
        <color rgb="FF000000"/>
        <rFont val="Times New Roman"/>
        <family val="1"/>
      </rPr>
      <t xml:space="preserve"> Articulación SDMovilidad y AVANTIA. Avances productos PPASP y Acuerdo Plazas Mercado. </t>
    </r>
    <r>
      <rPr>
        <u/>
        <sz val="11"/>
        <color rgb="FF000000"/>
        <rFont val="Times New Roman"/>
        <family val="1"/>
      </rPr>
      <t>Salud:</t>
    </r>
    <r>
      <rPr>
        <sz val="11"/>
        <color rgb="FF000000"/>
        <rFont val="Times New Roman"/>
        <family val="1"/>
      </rPr>
      <t xml:space="preserve"> Articulación interna e intersectorial temas de salud, IVE, salud mental, prevención maternidades tempranas, lactancia materna. Avance documento barreras acceso salud.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producto PP Educativa. Avances Sello para universidades. 2 Mesas prevención violencias IES. </t>
    </r>
    <r>
      <rPr>
        <u/>
        <sz val="11"/>
        <color rgb="FF000000"/>
        <rFont val="Times New Roman"/>
        <family val="1"/>
      </rPr>
      <t>Cultura:</t>
    </r>
    <r>
      <rPr>
        <sz val="11"/>
        <color rgb="FF000000"/>
        <rFont val="Times New Roman"/>
        <family val="1"/>
      </rPr>
      <t xml:space="preserve"> Articulación Smartfilms y Museo Quinta Bolívar. Documento orientaciones buenas prácticas comunicativas ASP. Avance documento PP Lectura.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Avance cartilla Estándar Calidad Espacial CIOM. </t>
    </r>
    <r>
      <rPr>
        <u/>
        <sz val="11"/>
        <color rgb="FF000000"/>
        <rFont val="Times New Roman"/>
        <family val="1"/>
      </rPr>
      <t>Cultura-Salud</t>
    </r>
    <r>
      <rPr>
        <sz val="11"/>
        <color rgb="FF000000"/>
        <rFont val="Times New Roman"/>
        <family val="1"/>
      </rPr>
      <t xml:space="preserve">: Articulación GIZ derechos sexuales migrantes. </t>
    </r>
    <r>
      <rPr>
        <u/>
        <sz val="11"/>
        <color rgb="FF000000"/>
        <rFont val="Times New Roman"/>
        <family val="1"/>
      </rPr>
      <t>Participación-Hábitat</t>
    </r>
    <r>
      <rPr>
        <sz val="11"/>
        <color rgb="FF000000"/>
        <rFont val="Times New Roman"/>
        <family val="1"/>
      </rPr>
      <t xml:space="preserve">: Articulación sistema participación POT. </t>
    </r>
    <r>
      <rPr>
        <u/>
        <sz val="11"/>
        <color rgb="FF000000"/>
        <rFont val="Times New Roman"/>
        <family val="1"/>
      </rPr>
      <t>7Derechos</t>
    </r>
    <r>
      <rPr>
        <sz val="11"/>
        <color rgb="FF000000"/>
        <rFont val="Times New Roman"/>
        <family val="1"/>
      </rPr>
      <t xml:space="preserve">: Avances actualización 7 documentos técnicos. Revisión y retroalimentación acciones afirmativas Planes Trabajo Sello En Igualdad.
</t>
    </r>
    <r>
      <rPr>
        <b/>
        <sz val="11"/>
        <color rgb="FF000000"/>
        <rFont val="Times New Roman"/>
        <family val="1"/>
      </rPr>
      <t xml:space="preserve">
Junio:</t>
    </r>
    <r>
      <rPr>
        <sz val="11"/>
        <color rgb="FF000000"/>
        <rFont val="Times New Roman"/>
        <family val="1"/>
      </rPr>
      <t xml:space="preserve"> </t>
    </r>
    <r>
      <rPr>
        <u/>
        <sz val="11"/>
        <color rgb="FF000000"/>
        <rFont val="Times New Roman"/>
        <family val="1"/>
      </rPr>
      <t>Paz:</t>
    </r>
    <r>
      <rPr>
        <sz val="11"/>
        <color rgb="FF000000"/>
        <rFont val="Times New Roman"/>
        <family val="1"/>
      </rPr>
      <t xml:space="preserve"> Articulación Mesa Enfoque Diferencial Víctimas, Trazador Presupuestal Paz. Reporte trimestre II Mesa Reincorporación. </t>
    </r>
    <r>
      <rPr>
        <u/>
        <sz val="11"/>
        <color rgb="FF000000"/>
        <rFont val="Times New Roman"/>
        <family val="1"/>
      </rPr>
      <t>Participación:</t>
    </r>
    <r>
      <rPr>
        <sz val="11"/>
        <color rgb="FF000000"/>
        <rFont val="Times New Roman"/>
        <family val="1"/>
      </rPr>
      <t xml:space="preserve"> Articulación Dir. Territorialización agendas locales mujeres. Avance producto PP Acción Comunal. </t>
    </r>
    <r>
      <rPr>
        <u/>
        <sz val="11"/>
        <color rgb="FF000000"/>
        <rFont val="Times New Roman"/>
        <family val="1"/>
      </rPr>
      <t>Trabajo:</t>
    </r>
    <r>
      <rPr>
        <sz val="11"/>
        <color rgb="FF000000"/>
        <rFont val="Times New Roman"/>
        <family val="1"/>
      </rPr>
      <t xml:space="preserve"> Evaluación instrumento S.Movilidad y Avantia proyecto barreras género sector transporte. Avance producto Acuerdo plazas mercado. </t>
    </r>
    <r>
      <rPr>
        <u/>
        <sz val="11"/>
        <color rgb="FF000000"/>
        <rFont val="Times New Roman"/>
        <family val="1"/>
      </rPr>
      <t>Salud:</t>
    </r>
    <r>
      <rPr>
        <sz val="11"/>
        <color rgb="FF000000"/>
        <rFont val="Times New Roman"/>
        <family val="1"/>
      </rPr>
      <t xml:space="preserve"> Articulación interna temas salud y preparación sesión Concejo lactancia materna. Articulación estrategia IVE, Mesa Prevención Maternidades Tempranas. </t>
    </r>
    <r>
      <rPr>
        <u/>
        <sz val="11"/>
        <color rgb="FF000000"/>
        <rFont val="Times New Roman"/>
        <family val="1"/>
      </rPr>
      <t>Educación</t>
    </r>
    <r>
      <rPr>
        <sz val="11"/>
        <color rgb="FF000000"/>
        <rFont val="Times New Roman"/>
        <family val="1"/>
      </rPr>
      <t xml:space="preserve">: Articulación Agencia Atenea. 1 Mesa prevención violencias género IES. Avances criterios Sello para IES. Avance producto PP Educativa. Documento derecho educación superior U.Distrital. </t>
    </r>
    <r>
      <rPr>
        <u/>
        <sz val="11"/>
        <color rgb="FF000000"/>
        <rFont val="Times New Roman"/>
        <family val="1"/>
      </rPr>
      <t>Cultura</t>
    </r>
    <r>
      <rPr>
        <sz val="11"/>
        <color rgb="FF000000"/>
        <rFont val="Times New Roman"/>
        <family val="1"/>
      </rPr>
      <t xml:space="preserve">: Articulación interna y avance producto PP Lectura. Articulación Museo Quinta Bolívar. </t>
    </r>
    <r>
      <rPr>
        <u/>
        <sz val="11"/>
        <color rgb="FF000000"/>
        <rFont val="Times New Roman"/>
        <family val="1"/>
      </rPr>
      <t>Hábitat</t>
    </r>
    <r>
      <rPr>
        <sz val="11"/>
        <color rgb="FF000000"/>
        <rFont val="Times New Roman"/>
        <family val="1"/>
      </rPr>
      <t xml:space="preserve">: Insumos condiciones acceso a vivienda de mujeres para equipo transversalización.  Articulación S.Planeación. Avance cartilla estándares espaciales CIOM. Insumos Plan Maestro Servicios de Cuidado y Sociales. </t>
    </r>
    <r>
      <rPr>
        <u/>
        <sz val="11"/>
        <color rgb="FF000000"/>
        <rFont val="Times New Roman"/>
        <family val="1"/>
      </rPr>
      <t>Participación-Hábitat</t>
    </r>
    <r>
      <rPr>
        <sz val="11"/>
        <color rgb="FF000000"/>
        <rFont val="Times New Roman"/>
        <family val="1"/>
      </rPr>
      <t xml:space="preserve">: Articulación interna e intersectorial Sistema Participación POT. </t>
    </r>
  </si>
  <si>
    <t xml:space="preserve">13. Apoyar técnicamente la implementación de 7 derechos de la PPMyEG priorizados en la DDDP a través de conceptos y documentos técnicos. </t>
  </si>
  <si>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</si>
  <si>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</si>
  <si>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r>
      <rPr>
        <b/>
        <sz val="11"/>
        <color rgb="FF000000"/>
        <rFont val="Times New Roman"/>
        <family val="1"/>
      </rPr>
      <t>Acumulado: 8Marzo</t>
    </r>
    <r>
      <rPr>
        <sz val="11"/>
        <color rgb="FF000000"/>
        <rFont val="Times New Roman"/>
        <family val="1"/>
      </rPr>
      <t xml:space="preserve">: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
    </r>
    <r>
      <rPr>
        <u/>
        <sz val="11"/>
        <color rgb="FF000000"/>
        <rFont val="Times New Roman"/>
        <family val="1"/>
      </rPr>
      <t>Trabajo-Educación</t>
    </r>
    <r>
      <rPr>
        <sz val="11"/>
        <color rgb="FF000000"/>
        <rFont val="Times New Roman"/>
        <family val="1"/>
      </rPr>
      <t xml:space="preserve">: Metodología y PPT sensibilización 8M.
</t>
    </r>
    <r>
      <rPr>
        <b/>
        <sz val="11"/>
        <color rgb="FF000000"/>
        <rFont val="Times New Roman"/>
        <family val="1"/>
      </rPr>
      <t>28 Mayo:</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
21 Junio: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
</t>
    </r>
    <r>
      <rPr>
        <b/>
        <sz val="11"/>
        <color rgb="FF000000"/>
        <rFont val="Times New Roman"/>
        <family val="1"/>
      </rPr>
      <t>22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Reunión Dirección de Cuidado acuerdos para conmemoración.
</t>
    </r>
    <r>
      <rPr>
        <b/>
        <sz val="11"/>
        <color rgb="FF000000"/>
        <rFont val="Times New Roman"/>
        <family val="1"/>
      </rPr>
      <t xml:space="preserve">
Junio:</t>
    </r>
    <r>
      <rPr>
        <sz val="11"/>
        <color rgb="FF000000"/>
        <rFont val="Times New Roman"/>
        <family val="1"/>
      </rPr>
      <t xml:space="preserve"> </t>
    </r>
    <r>
      <rPr>
        <b/>
        <sz val="11"/>
        <color rgb="FF000000"/>
        <rFont val="Times New Roman"/>
        <family val="1"/>
      </rPr>
      <t>21 Junio</t>
    </r>
    <r>
      <rPr>
        <sz val="11"/>
        <color rgb="FF000000"/>
        <rFont val="Times New Roman"/>
        <family val="1"/>
      </rPr>
      <t xml:space="preserve">: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
</t>
    </r>
    <r>
      <rPr>
        <b/>
        <sz val="11"/>
        <color rgb="FF000000"/>
        <rFont val="Times New Roman"/>
        <family val="1"/>
      </rPr>
      <t>22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Reunión preparatoria Dirección de Cuidado acuerdos para conmemoración. </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</si>
  <si>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</si>
  <si>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</si>
  <si>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</si>
  <si>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</si>
  <si>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</si>
  <si>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</si>
  <si>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</si>
  <si>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</si>
  <si>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</si>
  <si>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</si>
  <si>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</si>
  <si>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</si>
  <si>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</si>
  <si>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</si>
  <si>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</si>
  <si>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</si>
  <si>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</si>
  <si>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</si>
  <si>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</si>
  <si>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</si>
  <si>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 xml:space="preserve">Se realizaron  5 mesas de trabajo para la implementación dela PPMYEG. Se desarrollaron 8 mesas de trabajo para la implementación de la Política Pública Actividades Sexuales Pagadas (PPASP) y 3 jornadas de socialización. Así se tuvo acompañamiento en la formulación de 5 políticas públicas en el marco del ciclo de polítcas; y se consolidó la matriz con los ajustes solicitados por la Secretaría Distrital de Planeación para la PPMYEG
		</t>
  </si>
  <si>
    <t xml:space="preserve">Se realizaron  8 jornadas de socialización de la Política Pública de Mujer y Equidad de Género (PPMYEG) y 35 mesas de trabajo para la implementación de esta política. Se desarrollaron 60 mesas de trabajo para la implementación de la Política Pública Actividades Sexuales Pagadas (PPASP) y 19 jornadas de socialización. Así mismo se consolidaron 30 reportes de productos en responsabilidad de la SDMujer en políticas públicas distritales y se tuvo acompañamiento en la formulación de 13 políticas públicas en el marco del ciclo de polítcas		
		</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</si>
  <si>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</si>
  <si>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16. Apoyar técnicamente la implementación y socialización de la Política Pública de Mujeres y Equidad de Género - PPMYEG-.</t>
  </si>
  <si>
    <r>
      <rPr>
        <b/>
        <sz val="11"/>
        <color rgb="FF000000"/>
        <rFont val="Times New Roman"/>
        <family val="1"/>
      </rPr>
      <t xml:space="preserve">Junio: </t>
    </r>
    <r>
      <rPr>
        <sz val="11"/>
        <color rgb="FF000000"/>
        <rFont val="Times New Roman"/>
        <family val="1"/>
      </rPr>
      <t>En el mes de Junio se realizaron 5 mesas de implemenación de la PPMYEG con los siguientes sectores: 1 Integración Social, 1 Ambiente, 3 Mujeres</t>
    </r>
  </si>
  <si>
    <r>
      <rPr>
        <b/>
        <sz val="11"/>
        <color rgb="FF000000"/>
        <rFont val="Times New Roman"/>
        <family val="1"/>
      </rPr>
      <t>Acumulado</t>
    </r>
    <r>
      <rPr>
        <sz val="11"/>
        <color rgb="FF000000"/>
        <rFont val="Times New Roman"/>
        <family val="1"/>
      </rPr>
      <t>: Durante los meses de enero a junio se incluyeron los ajustes a la matriz de plan de acción de la PPMYEG y a los apartados del Documento CONPES No 14 de 2020, según las modificaciones aprobadas por la SDP a 43 productos. Se realizaron 8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y 1 con el Consejo Consultivo de Mujeres. Se llevaron a cabo 35 mesas de implementación de la PPMYEG con los siguientes sectores: 13 con el sector mujeres, 2 Gestión Jurídica, 1 Hacienda, 1 Movilidad, 1 Educación, 1 Seguridad, 2 Planeación, 1 Desarrollo Económico, 1 Salud, 1 gobierno, 3 Integración Social, 1 Cultura, 3 Gestión Pública, 2 Ambiente, 1 Hábitat,  1 interna con el equipo de seguimiento de la SDmujer</t>
    </r>
  </si>
  <si>
    <t xml:space="preserve">17. Apoyar técnicamente la implementación y socialización de la Pública de Actividades Sexuales Pagadas -PPASP-. </t>
  </si>
  <si>
    <r>
      <rPr>
        <b/>
        <sz val="11"/>
        <color rgb="FF000000"/>
        <rFont val="Times New Roman"/>
        <family val="1"/>
      </rPr>
      <t>Junio:</t>
    </r>
    <r>
      <rPr>
        <sz val="11"/>
        <color rgb="FF000000"/>
        <rFont val="Times New Roman"/>
        <family val="1"/>
      </rPr>
      <t xml:space="preserve"> Se llevaron a cabo 3 jornadas de socialización de la PPASP con mujeres que realizan ASP de las localidades de Los Mártires en Casa de Todas, Antonio Nariño en la Casa de la Juventud y Santa Fe en el sector de San Bernardo. se sostuvieron 8 mesas para la implementación de la PPASP con los sectores: 1 desarrollo económico, 2 integración social, 1 salud, 1 SDMujer, 2 ferias de servicios y 1 mesa interinstitucional</t>
    </r>
  </si>
  <si>
    <r>
      <rPr>
        <b/>
        <sz val="11"/>
        <color rgb="FF000000"/>
        <rFont val="Times New Roman"/>
        <family val="1"/>
      </rPr>
      <t>Acumulado</t>
    </r>
    <r>
      <rPr>
        <sz val="11"/>
        <color rgb="FF000000"/>
        <rFont val="Times New Roman"/>
        <family val="1"/>
      </rPr>
      <t>: De enero a junio se desarrollaron 60 mesas de trabajo para la implementación de la PPASP con los siguientes sectores: 8 con Integración Social, 21  Mujeres, 1 Jurídica, 2 Seguridad, 4 Cultura, 2 Movilidad, 2 Planeación, 1 Gestión Pública, 1 Educación, 1 Gobierno, 2 Hábitat, 2 Salud, 4 Desarrollo Económico, 1 Ambiente, 6 para ferias de servicios y 2 mesa interinstitucional con los sectores de cultura, desarrollo económico, integración social, gobierno, educación y mujer. Se realizaron 19 jornadas de socialización con los siguientes sectores: Mujeres, 4 con MEBOG, 1 con Alcaldía Local Ciudad Bolívar, 2 con Secretaría de Seguridad y 10 con Mujeres de las localidades de Santa Fe,  Mártires, Chapinero,  Fontibón y Antonio Nariño, 1 con Comité de Lucha Contra la Trata de Personas. Se elaboró insumo para dar respuesta al seguimiento de la sentencia T594 de 2016, en el cual presenta un balance de las 21 jornadas de socialización de la PPASP que se efectuaron con la Policía Metropolitana de Bogotá a cierre del 2022. Se desarrolló una primera versión de los documentos de caracterización de la oferta de servicios de la ASP y el documento de transversalización laboral para mujeres en ASP</t>
    </r>
  </si>
  <si>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</si>
  <si>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rPr>
        <b/>
        <sz val="11"/>
        <color rgb="FF000000"/>
        <rFont val="Times New Roman"/>
        <family val="1"/>
      </rPr>
      <t>Junio</t>
    </r>
    <r>
      <rPr>
        <sz val="11"/>
        <color rgb="FF000000"/>
        <rFont val="Times New Roman"/>
        <family val="1"/>
      </rPr>
      <t xml:space="preserve">: Se hizo acompañamiento técnico  para la formulación o reformulación de 5 políticas públicas: Acción Comunal, Economía cultural, Étnicas, de Migrantes; y de Seguridad, Convivencia y Justicia. Se consolidó la matriz con los ajustes solicitados por la Secretaría Distrital de Planeación para la PPMYEG por los sectores responsables. Se emitió 1 concepto técnico de incorporació del enfoque de género en la política pública Indígena. </t>
    </r>
  </si>
  <si>
    <r>
      <rPr>
        <b/>
        <sz val="11"/>
        <color rgb="FF000000"/>
        <rFont val="Times New Roman"/>
        <family val="1"/>
      </rPr>
      <t>Acumulado</t>
    </r>
    <r>
      <rPr>
        <sz val="11"/>
        <color rgb="FF000000"/>
        <rFont val="Times New Roman"/>
        <family val="1"/>
      </rPr>
      <t>: De enero a junio se realizaron 30 reportes y/o informes de seguimiento de políticas públicas Distritales en las que la SDMujer tiene responsabilidad: 3 Habitabilidad en Calle, 2 Envejecimiento y Vejez, 2 Servicio a la Ciudadanía, 1 Transparencia, 2 Economía Cultural, 1 Ruralidad, 2 LGBTI, 3 Familias, 1 Seguridad Alimentaria, 2 Lucha contra la trata de personas, 2 Derechos humanos, 2 Gestión integral del hábitat, 2 Juventud, 2 Adultez, 1 Educación, 1 Lectura Escritura y Oralidad y 1 Espacio Público. Se hizo acompañamiento técnico  para la formulación o reformulación de 13 políticas públicas: Vendedoras y vendedores informales,  Lectura, Escritura y Oralidad, Discapacidad, Migrantes, Acción Climática, Salud Mental, Peatón, acción comunal, participación incidente, Movilidad motorizada de cero, Étnicas, Economía cultural y creativa; y de Seguridad, convivencia y justicia. Se emitieron 12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de la PPMYEG y PPASP. Se ajustó el plan de acción de la PPMYEG con los ajustes solicitados por la Secretaría de planeación.</t>
    </r>
  </si>
  <si>
    <t>Sigla</t>
  </si>
  <si>
    <t>Definición</t>
  </si>
  <si>
    <t>IES</t>
  </si>
  <si>
    <t>Institución de Educación Superior</t>
  </si>
  <si>
    <t>SDIG</t>
  </si>
  <si>
    <t>Sello Distrital de Igualdad De Género</t>
  </si>
  <si>
    <t>ASCUN</t>
  </si>
  <si>
    <t>Asociación Colombiana de Universidades</t>
  </si>
  <si>
    <t>C-40</t>
  </si>
  <si>
    <t xml:space="preserve">Grupo de Liderazgo Climático </t>
  </si>
  <si>
    <t>POT</t>
  </si>
  <si>
    <t>Plan de Ordenamiento Territorial</t>
  </si>
  <si>
    <t>IVE</t>
  </si>
  <si>
    <t>Interrupción Voluntaria del Embarazo</t>
  </si>
  <si>
    <t>DASCD</t>
  </si>
  <si>
    <t>Departamento Administrativo del Servicio Civil Distrital</t>
  </si>
  <si>
    <t>CIOM</t>
  </si>
  <si>
    <t>Casas de Igualdad de Oportunidades para las Mujeres</t>
  </si>
  <si>
    <t>GIZ</t>
  </si>
  <si>
    <t>Agencia de Cooperación Internacional Alemana</t>
  </si>
  <si>
    <t>CCM</t>
  </si>
  <si>
    <t>Consejo Consultivo de Mujeres</t>
  </si>
  <si>
    <t>PDET</t>
  </si>
  <si>
    <t>Programas de Desarrollo con Enfoque Territorial</t>
  </si>
  <si>
    <t>JEP</t>
  </si>
  <si>
    <t>Jurisdicción Especial para la Paz</t>
  </si>
  <si>
    <t>GPAZ</t>
  </si>
  <si>
    <t>Grupo de Género en la Paz (grupo de organizaciones nacionales e internacionales)</t>
  </si>
  <si>
    <t>PPASP</t>
  </si>
  <si>
    <t>Política Pública de Actividades Sexuales Pagadas</t>
  </si>
  <si>
    <t>PPMyEG</t>
  </si>
  <si>
    <t>Política Pública de Mujeres y Equidad de Género</t>
  </si>
  <si>
    <t>PP</t>
  </si>
  <si>
    <t>Política Pública</t>
  </si>
  <si>
    <t>ICFES</t>
  </si>
  <si>
    <t>Instituto Colombiano para la Evaluación de la Educación</t>
  </si>
  <si>
    <t>UNAD</t>
  </si>
  <si>
    <t>Universidad Nacional Abierta y a Distancia</t>
  </si>
  <si>
    <t>IDRD</t>
  </si>
  <si>
    <t>Instituto Distrital de Recreación y Deporte</t>
  </si>
  <si>
    <t>PC</t>
  </si>
  <si>
    <t>Derecho a la paz y convivencia con equidad de género</t>
  </si>
  <si>
    <t>PYR</t>
  </si>
  <si>
    <t>Derecho a la participación y representación con equidad</t>
  </si>
  <si>
    <t>TID</t>
  </si>
  <si>
    <t>Derecho al trabajo en condiciones de igualdad y dignidad</t>
  </si>
  <si>
    <t>SP</t>
  </si>
  <si>
    <t>Derecho a la salud plena</t>
  </si>
  <si>
    <t>DED</t>
  </si>
  <si>
    <t>Derecho a la educación con equidad</t>
  </si>
  <si>
    <t>DCLS</t>
  </si>
  <si>
    <t>Derecho a una cultura libre de sexismo</t>
  </si>
  <si>
    <t>HVD</t>
  </si>
  <si>
    <t>Derecho al hábitat y vivienda digna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</si>
  <si>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</si>
  <si>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</si>
  <si>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</si>
  <si>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</si>
  <si>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</si>
  <si>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</si>
  <si>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</si>
  <si>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</si>
  <si>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</si>
  <si>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</si>
  <si>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</si>
  <si>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</si>
  <si>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</si>
  <si>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</si>
  <si>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</si>
  <si>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</si>
  <si>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</si>
  <si>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</si>
  <si>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</si>
  <si>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</si>
  <si>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</si>
  <si>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</si>
  <si>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</si>
  <si>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</si>
  <si>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</si>
  <si>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</si>
  <si>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</si>
  <si>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</si>
  <si>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</si>
  <si>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</si>
  <si>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</si>
  <si>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</si>
  <si>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</si>
  <si>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</si>
  <si>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</si>
  <si>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</si>
  <si>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</si>
  <si>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</si>
  <si>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</si>
  <si>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Se realizó revisión y retroalimentación de los reportes de plan de acción del primer trimestre de 2023 de la PPMYEG de todos los sectores responsables de su implementación. Se realizó, revisión, análisis y retroalimentación del reporte de logros de transversalización de género a corte de mayo de los 15 sectores de la Administración Distrital. Se realizó revisión y retroalimentación a los 15 reportes oficiales sectoriales de plan de acción de la PPMYEG IV trimestre 2022. Así mismo,  se incluyeron los ajustes a la matriz de plan de acción de la PPMYEG y a los apartados del Documento CONPES No 14 de 2020, según las modificaciones aprobadas por la SDP a 43 productos. Se realizaron 8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y 1 con el Consejo Consultivo de Mujeres. Se llevaron a cabo 35 mesas de implementación de la PPMYEG con los siguientes sectores: 13 con el sector mujeres, 2 Gestión Jurídica, 1 Hacienda, 1 Movilidad, 1 Educación, 1 Seguridad, 2 Planeación, 1 Desarrollo Económico, 1 Salud, 1 gobierno, 3 Integración Social, 1 Cultura, 3 Gestión Pública, 2 Ambiente, 1 Hábitat,  1 interna con el equipo de seguimiento de la SDmujer</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</si>
  <si>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</si>
  <si>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</si>
  <si>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</si>
  <si>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</si>
  <si>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</si>
  <si>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rPr>
        <sz val="11"/>
        <color rgb="FF000000"/>
        <rFont val="Times New Roman"/>
        <family val="1"/>
      </rPr>
      <t xml:space="preserve">Desde transversalización de género se realizó: Concertación y monitoreo a los reportes de logros de transversalización de género para 15 sectores. Propuestas de planes de trabajo para Sello Distrital de Igualdad de Género en 25 entidades de la primera fase. Acompañamiento para la aprobación de planes de trabajo Participación y acompañamiento técnico a mesas, comités y comisiones del distrito. Acompañamiento técnico para la implementación del enfoque de género en 15 sectores distritales mediante sensibilizaciones, documentos y conceptos técnicos. Realización de primera sesión de la Comisión Intersectorial de Mujeres -CIM y quinta de su UTA. Se realizó la revisión y actualización de los documentos que componen la metodología de indicadores con enfoque de género. SDIG: versiones finales de diagnósticos institucionales de 25 entidades Distritales. Se socializaron y enviaron los diagnósticos institucionales y la propuesta de plan de trabajo a 25 entidades. Se convocaron 35 entidades para la Fase 2. Autodiagnóstico para sector privado aprobada y socializada con 13 empresas. Adhesiones de </t>
    </r>
    <r>
      <rPr>
        <sz val="11"/>
        <color rgb="FF7030A0"/>
        <rFont val="Times New Roman"/>
        <family val="1"/>
      </rPr>
      <t>12</t>
    </r>
    <r>
      <rPr>
        <sz val="11"/>
        <color rgb="FF000000"/>
        <rFont val="Times New Roman"/>
        <family val="1"/>
      </rPr>
      <t xml:space="preserve"> empresas e IES al Pacto de Ciudad de Igualdad de Género. Evento de premiación de las entidades públicas Ranking del Sello En Igualdad y entrega de insignias de reconocimiento a 21 organizaciones del sector privado. Aplicación de la herramienta de autodiagnóstico para 11 organizaciones del sector privado. Se implementaron</t>
    </r>
    <r>
      <rPr>
        <sz val="11"/>
        <color rgb="FF7030A0"/>
        <rFont val="Times New Roman"/>
        <family val="1"/>
      </rPr>
      <t xml:space="preserve"> 6</t>
    </r>
    <r>
      <rPr>
        <sz val="11"/>
        <color rgb="FF000000"/>
        <rFont val="Times New Roman"/>
        <family val="1"/>
      </rPr>
      <t xml:space="preserve"> talleres del portafolio a </t>
    </r>
    <r>
      <rPr>
        <sz val="11"/>
        <color rgb="FF7030A0"/>
        <rFont val="Times New Roman"/>
        <family val="1"/>
      </rPr>
      <t>105</t>
    </r>
    <r>
      <rPr>
        <sz val="11"/>
        <color rgb="FF000000"/>
        <rFont val="Times New Roman"/>
        <family val="1"/>
      </rPr>
      <t xml:space="preserve"> personas. Se realizó desayuno de trabajo con el sector privado.	 
</t>
    </r>
    <r>
      <rPr>
        <b/>
        <sz val="11"/>
        <color rgb="FFED7D31"/>
        <rFont val="Times New Roman"/>
        <family val="1"/>
      </rPr>
      <t xml:space="preserve">Respecto a la implementación de los 7 derechos, durante el mes de junio se avanzó en: 
</t>
    </r>
    <r>
      <rPr>
        <sz val="11"/>
        <color rgb="FFED7D31"/>
        <rFont val="Times New Roman"/>
        <family val="1"/>
      </rPr>
      <t xml:space="preserve">
</t>
    </r>
    <r>
      <rPr>
        <u/>
        <sz val="11"/>
        <color rgb="FFED7D31"/>
        <rFont val="Times New Roman"/>
        <family val="1"/>
      </rPr>
      <t>Paz</t>
    </r>
    <r>
      <rPr>
        <sz val="11"/>
        <color rgb="FFED7D31"/>
        <rFont val="Times New Roman"/>
        <family val="1"/>
      </rPr>
      <t xml:space="preserve">: Articulación intersectorial temas de paz en espacios e instancias sectoriales e intersectoriales. Reportes seguimiento Política Víctimas, Subcomité Memoria y Mesa Reincorporación. 2 sensibilizaciones. </t>
    </r>
    <r>
      <rPr>
        <u/>
        <sz val="11"/>
        <color rgb="FFED7D31"/>
        <rFont val="Times New Roman"/>
        <family val="1"/>
      </rPr>
      <t>Participación</t>
    </r>
    <r>
      <rPr>
        <sz val="11"/>
        <color rgb="FFED7D31"/>
        <rFont val="Times New Roman"/>
        <family val="1"/>
      </rPr>
      <t xml:space="preserve">: Propuesta fortalecimiento CCM. Articulación interna agendas locales mujeres. Avance producto PP Acción Comunal. </t>
    </r>
    <r>
      <rPr>
        <u/>
        <sz val="11"/>
        <color rgb="FFED7D31"/>
        <rFont val="Times New Roman"/>
        <family val="1"/>
      </rPr>
      <t>Trabajo</t>
    </r>
    <r>
      <rPr>
        <sz val="11"/>
        <color rgb="FFED7D31"/>
        <rFont val="Times New Roman"/>
        <family val="1"/>
      </rPr>
      <t xml:space="preserve">: Articulación SDMovilidad y AVANTIA. Avance productos Acuerdo Plazas Mercado, PPASP y cartilla proceso disciplinario. Acuerdos preliminares conmemoración 22 Julio. </t>
    </r>
    <r>
      <rPr>
        <u/>
        <sz val="11"/>
        <color rgb="FFED7D31"/>
        <rFont val="Times New Roman"/>
        <family val="1"/>
      </rPr>
      <t>Salud</t>
    </r>
    <r>
      <rPr>
        <sz val="11"/>
        <color rgb="FFED7D31"/>
        <rFont val="Times New Roman"/>
        <family val="1"/>
      </rPr>
      <t xml:space="preserve">: Articulación interna e intersectorial temas de salud, IVE, derechos sexuales y reproductivos, salud mental, prevención maternidades tempranas, lactancia materna. Avance documento barreas acceso salud. 3 sensibilizaciones. Conmemoración 28 Mayo. </t>
    </r>
    <r>
      <rPr>
        <u/>
        <sz val="11"/>
        <color rgb="FFED7D31"/>
        <rFont val="Times New Roman"/>
        <family val="1"/>
      </rPr>
      <t>Educación</t>
    </r>
    <r>
      <rPr>
        <sz val="11"/>
        <color rgb="FFED7D31"/>
        <rFont val="Times New Roman"/>
        <family val="1"/>
      </rPr>
      <t xml:space="preserve">: Articulación interna e intersectorial temas educación superior y proyecto acción climática C40. Avance producto PP Educativa. Avances Sello para universidades. 2 Mesas prevención violencias IES. 5 sensibilizaciones. Conmemoración 21 Junio. </t>
    </r>
    <r>
      <rPr>
        <u/>
        <sz val="11"/>
        <color rgb="FFED7D31"/>
        <rFont val="Times New Roman"/>
        <family val="1"/>
      </rPr>
      <t>Cultura</t>
    </r>
    <r>
      <rPr>
        <sz val="11"/>
        <color rgb="FFED7D31"/>
        <rFont val="Times New Roman"/>
        <family val="1"/>
      </rPr>
      <t xml:space="preserve">: Articulación Smartfilms y Museo Quinta Bolívar. Documento orientaciones buenas prácticas comunicativas ASP. Avance documento PP Lectura. 11 sensibilizaciones. </t>
    </r>
    <r>
      <rPr>
        <u/>
        <sz val="11"/>
        <color rgb="FFED7D31"/>
        <rFont val="Times New Roman"/>
        <family val="1"/>
      </rPr>
      <t>Hábitat</t>
    </r>
    <r>
      <rPr>
        <sz val="11"/>
        <color rgb="FFED7D31"/>
        <rFont val="Times New Roman"/>
        <family val="1"/>
      </rPr>
      <t xml:space="preserve">: Articulación interna e intersectorial temas reglamentación POT. Insumos técnicos Plan Maestro Servicios Cuidado y Sociales. Avance cartilla Estándar Calidad Espacial CIOM. </t>
    </r>
    <r>
      <rPr>
        <i/>
        <sz val="11"/>
        <color rgb="FFED7D31"/>
        <rFont val="Times New Roman"/>
        <family val="1"/>
      </rPr>
      <t>Trabajo-Educación</t>
    </r>
    <r>
      <rPr>
        <sz val="11"/>
        <color rgb="FFED7D31"/>
        <rFont val="Times New Roman"/>
        <family val="1"/>
      </rPr>
      <t xml:space="preserve">: 1 sensibilización 8M. </t>
    </r>
    <r>
      <rPr>
        <u/>
        <sz val="11"/>
        <color rgb="FFED7D31"/>
        <rFont val="Times New Roman"/>
        <family val="1"/>
      </rPr>
      <t>Educación-Cultura</t>
    </r>
    <r>
      <rPr>
        <sz val="11"/>
        <color rgb="FFED7D31"/>
        <rFont val="Times New Roman"/>
        <family val="1"/>
      </rPr>
      <t>: Articulación Agencia Atenea. Cultura-Salud: Articulación GIZ. P</t>
    </r>
    <r>
      <rPr>
        <u/>
        <sz val="11"/>
        <color rgb="FFED7D31"/>
        <rFont val="Times New Roman"/>
        <family val="1"/>
      </rPr>
      <t>articipación-Hábitat</t>
    </r>
    <r>
      <rPr>
        <sz val="11"/>
        <color rgb="FFED7D31"/>
        <rFont val="Times New Roman"/>
        <family val="1"/>
      </rPr>
      <t xml:space="preserve">: Articulación sistema participación POT. </t>
    </r>
    <r>
      <rPr>
        <u/>
        <sz val="11"/>
        <color rgb="FFED7D31"/>
        <rFont val="Times New Roman"/>
        <family val="1"/>
      </rPr>
      <t>7Derechos</t>
    </r>
    <r>
      <rPr>
        <sz val="11"/>
        <color rgb="FFED7D31"/>
        <rFont val="Times New Roman"/>
        <family val="1"/>
      </rPr>
      <t xml:space="preserve">: Revisión y retroalimentación acciones afirmativas en 25 planes de trabajo Sello en Igualdad. Avances actualización 7 documentos técnicos. Conmemoración 8M. Avance 7 documentos técnicos incidencia CCM. 39 conceptos técnicos sobre documentos técnicos y normativos relacionados con los derechos de las mujeres. </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</si>
  <si>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</si>
  <si>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</si>
  <si>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</si>
  <si>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</si>
  <si>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</si>
  <si>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</si>
  <si>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</si>
  <si>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</si>
  <si>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La actividad no se programó para el primer semestre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</si>
  <si>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</si>
  <si>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</si>
  <si>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</si>
  <si>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</si>
  <si>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</si>
  <si>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</si>
  <si>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</si>
  <si>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Durante el segundo trimestre se avanzó en la actualización de 7 documentos técnicos por derechos, particularmente del capítulo de diagnóstico de cada derecho, incorporando información cualitativa y cuantitativa proveniente de fuentes primarias y secundarias oficiales.</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</si>
  <si>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</si>
  <si>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</si>
  <si>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</si>
  <si>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</si>
  <si>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</si>
  <si>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</si>
  <si>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 xml:space="preserve">Se realizaron los   informes de asistencia técnica para la transversalización del enfoque de género de los 15 sectores de la Administración Distrital del mes de junio. </t>
  </si>
  <si>
    <t>Se realizaron los informes de asistencia técnica para la transversalización del enfoque de género de los 15 sectores de la Administración Distrital, de los meses de febrero a junio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</si>
  <si>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</si>
  <si>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</si>
  <si>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</si>
  <si>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</si>
  <si>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</si>
  <si>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</si>
  <si>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No se cuenta con programación para el mes de junio</t>
  </si>
  <si>
    <t xml:space="preserve">Informe de gestión de la Comisión Intersectorial de Mujeres correspondiente al primer trimestre de 2023 y realizaciòn de la primera sesiòn de la Comisiòn </t>
  </si>
  <si>
    <t xml:space="preserve">Coordinar la Unidad Técnica de Apoyo (UTA) de la Comisión Intersectorial de Mujeres </t>
  </si>
  <si>
    <t>Número de Sesiones de la UTA realizadas</t>
  </si>
  <si>
    <t>Fórmula: Número  de sesiones de UTA realizadas</t>
  </si>
  <si>
    <t>1. Actas de la UTA 
2. Presentaciones UTA</t>
  </si>
  <si>
    <t>Se llevó a cabo la sesión 6 de la Unidad Técnica de Apoyo de la CIM, de acuerdo con la agenda aprobada:​ 
Socializar instrumento de seguimiento y monitoreo del plan de acción, las decisiones y compromisos de la Comisión Intersectorial de Mujeres y su Unidad Técnica de Apoyo y socialización de buenas prácticas con enfoque de género: sectores Gobierno, Seguridad y Salud.​ (el acta de la sexta sesión se encuentra en proceso de aprobación)</t>
  </si>
  <si>
    <t>Se envía a los 15 sectores oficio de solicitud de delegaciones de la Comisión Intersectorial de Mujeres – CIM y su UTA,  la propuesta de plan de acción 2023 y cronograma de sesiones. La primera sesión de la UTA se realiza de manera asincrónica para definir los planes de acción de la CIM y UTA 2023. En la segunda sesión, se presenta el balance de la propuesta de los planes de acción CIM y UTA 2023, aspectos generales de la socialización de buenas prácticas de entidades y conmemoración del 8M. Se socializa el cronograma de entrega de reportes 2023 de las PPMyEG y PPASP. Se realiza la tercera sesión de la Unidad Técnica de Apoyo para socializar la matriz de buenas prácticas y logros de Transversalización de Género de los sectores 2023. Se realiza la cuarta sesión de la Unidad Técnica de Apoyo para socializar las acciones sectoriales realizadas en el marco del 8M, la buena práctica del sector Ambiente, ajustes al plan de acción de la PPMyEG y reportes de Políticas Públicas 2023. Se realiza la quinta sesión de la Unidad Técnica de Apoyo para socializar los resultados de la primera fase de “En Igualdad” Sello Distrital de Igualdad de Género, balance de marcación Trazador Presupuestal de Igualdad y Equidad de Género 2022 y compromisos de los sectores sobre la marcación 2023. Se realiza primera sesión de la CIM. Se llevó a cabo la sesión 6 de la Unidad Técnica de Apoyo de la CIM, de acuerdo con la agenda aprobada:  
Socializar instrumento de seguimiento y monitoreo del plan de acción, las decisiones y compromisos de la Comisión Intersectorial de Mujeres y su Unidad Técnica de Apoyo y socialización de buenas prácticas con enfoque de género: sectores Gobierno, Seguridad y Salud (el acta de la sexta sesión se encuentra en proceso de aprobación)</t>
  </si>
  <si>
    <t>ELABORÓ</t>
  </si>
  <si>
    <t xml:space="preserve">Firma: </t>
  </si>
  <si>
    <t>APROBÓ (Según aplique Gerenta de proyecto, Lider técnica y responsable de proceso)</t>
  </si>
  <si>
    <t>Firma:</t>
  </si>
  <si>
    <t>REVISÓ OFICINA ASESORA DE PLANEACIÓN</t>
  </si>
  <si>
    <t xml:space="preserve">VoBo. </t>
  </si>
  <si>
    <t>Nombre: VIVIANA MARTINEZ ESPITIA- HEIDY GUZMPAN</t>
  </si>
  <si>
    <t>Nombre: CLARA LÓPEZ GARCÍA</t>
  </si>
  <si>
    <t>Nombre: ANGIE PAOLA MESA</t>
  </si>
  <si>
    <t>Nombre:</t>
  </si>
  <si>
    <t>Nombre: SANDRA CATALINA CAMPOS ROMERO</t>
  </si>
  <si>
    <t>Cargo: Contratistas: Apoyo Transversal y Financiera DDDP</t>
  </si>
  <si>
    <t>Cargo: DIRECTORA DE DERECHOS Y DISEÑO DE POLÍTICA- LIDERESA TÉCNICA Y RESPONSABLE DEL PROCESO</t>
  </si>
  <si>
    <t>Cargo: SUBSECRETARIA DEL CUIDADO Y POLÍTICAS DE IGUALDAD-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</si>
  <si>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</si>
  <si>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</si>
  <si>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</si>
  <si>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</si>
  <si>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</si>
  <si>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</si>
  <si>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</si>
  <si>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</si>
  <si>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</si>
  <si>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</si>
  <si>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</si>
  <si>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</si>
  <si>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</si>
  <si>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</si>
  <si>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</si>
  <si>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</si>
  <si>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</si>
  <si>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</si>
  <si>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</si>
  <si>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</si>
  <si>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</si>
  <si>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</si>
  <si>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</si>
  <si>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</si>
  <si>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</si>
  <si>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</si>
  <si>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</si>
  <si>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</si>
  <si>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</si>
  <si>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</si>
  <si>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</si>
  <si>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</si>
  <si>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</si>
  <si>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</si>
  <si>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</si>
  <si>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</si>
  <si>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</si>
  <si>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</si>
  <si>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</si>
  <si>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</si>
  <si>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</si>
  <si>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</si>
  <si>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</si>
  <si>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</si>
  <si>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</si>
  <si>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</si>
  <si>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</si>
  <si>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</si>
  <si>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</si>
  <si>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</si>
  <si>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</si>
  <si>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</si>
  <si>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</si>
  <si>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</si>
  <si>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</si>
  <si>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</si>
  <si>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</si>
  <si>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</si>
  <si>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</si>
  <si>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</si>
  <si>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</si>
  <si>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</si>
  <si>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</si>
  <si>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</si>
  <si>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</si>
  <si>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</si>
  <si>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</si>
  <si>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</si>
  <si>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</si>
  <si>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</si>
  <si>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</si>
  <si>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</si>
  <si>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</si>
  <si>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</si>
  <si>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</si>
  <si>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</si>
  <si>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</si>
  <si>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</si>
  <si>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</si>
  <si>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</si>
  <si>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</si>
  <si>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</si>
  <si>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</si>
  <si>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</si>
  <si>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</si>
  <si>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</si>
  <si>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</si>
  <si>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</si>
  <si>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</si>
  <si>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</si>
  <si>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</si>
  <si>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</si>
  <si>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</si>
  <si>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</si>
  <si>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</si>
  <si>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</si>
  <si>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</si>
  <si>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</si>
  <si>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</si>
  <si>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</si>
  <si>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</si>
  <si>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</si>
  <si>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</si>
  <si>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</si>
  <si>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</si>
  <si>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</si>
  <si>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</si>
  <si>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</si>
  <si>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</si>
  <si>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</si>
  <si>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</si>
  <si>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</si>
  <si>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</si>
  <si>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</si>
  <si>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</si>
  <si>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</si>
  <si>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</si>
  <si>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</si>
  <si>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</si>
  <si>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</si>
  <si>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</si>
  <si>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</si>
  <si>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</si>
  <si>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</si>
  <si>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</si>
  <si>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</si>
  <si>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</si>
  <si>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</si>
  <si>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</si>
  <si>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</si>
  <si>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</si>
  <si>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</si>
  <si>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</si>
  <si>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</si>
  <si>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</si>
  <si>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</si>
  <si>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</si>
  <si>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</si>
  <si>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</si>
  <si>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</si>
  <si>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</si>
  <si>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</si>
  <si>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</si>
  <si>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</si>
  <si>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</si>
  <si>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</si>
  <si>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</si>
  <si>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</si>
  <si>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</si>
  <si>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</si>
  <si>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</si>
  <si>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</si>
  <si>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</si>
  <si>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</si>
  <si>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</si>
  <si>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</si>
  <si>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</si>
  <si>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</si>
  <si>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</si>
  <si>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</si>
  <si>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</si>
  <si>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</si>
  <si>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</si>
  <si>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</si>
  <si>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</si>
  <si>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</si>
  <si>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</si>
  <si>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</si>
  <si>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</si>
  <si>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</si>
  <si>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</si>
  <si>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</si>
  <si>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</si>
  <si>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</si>
  <si>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</si>
  <si>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</si>
  <si>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</si>
  <si>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</si>
  <si>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</si>
  <si>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</si>
  <si>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</si>
  <si>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</si>
  <si>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</si>
  <si>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</si>
  <si>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</si>
  <si>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</si>
  <si>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</si>
  <si>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</si>
  <si>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</si>
  <si>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</si>
  <si>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</si>
  <si>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</si>
  <si>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</si>
  <si>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</si>
  <si>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</si>
  <si>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</si>
  <si>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</si>
  <si>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</si>
  <si>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</si>
  <si>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</si>
  <si>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</si>
  <si>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</si>
  <si>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</si>
  <si>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</si>
  <si>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</si>
  <si>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</si>
  <si>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</si>
  <si>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</si>
  <si>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</si>
  <si>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</si>
  <si>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</si>
  <si>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</si>
  <si>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</si>
  <si>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</si>
  <si>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</si>
  <si>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</si>
  <si>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</si>
  <si>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</si>
  <si>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</si>
  <si>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</si>
  <si>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</si>
  <si>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</si>
  <si>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</si>
  <si>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</si>
  <si>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</si>
  <si>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</si>
  <si>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</si>
  <si>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</si>
  <si>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</si>
  <si>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</si>
  <si>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</si>
  <si>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</si>
  <si>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</si>
  <si>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</si>
  <si>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</si>
  <si>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</si>
  <si>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</si>
  <si>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</si>
  <si>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</si>
  <si>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</si>
  <si>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</si>
  <si>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</si>
  <si>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</si>
  <si>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</si>
  <si>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</si>
  <si>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</si>
  <si>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</si>
  <si>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</si>
  <si>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</si>
  <si>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</si>
  <si>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</si>
  <si>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</si>
  <si>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</si>
  <si>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</si>
  <si>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</si>
  <si>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</si>
  <si>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</si>
  <si>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</si>
  <si>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</si>
  <si>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</si>
  <si>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</si>
  <si>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</si>
  <si>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</si>
  <si>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</si>
  <si>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</si>
  <si>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</si>
  <si>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</si>
  <si>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</si>
  <si>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</si>
  <si>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</si>
  <si>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</si>
  <si>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</si>
  <si>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</si>
  <si>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</si>
  <si>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</si>
  <si>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</si>
  <si>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</si>
  <si>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</si>
  <si>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</si>
  <si>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</si>
  <si>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</si>
  <si>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</si>
  <si>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</si>
  <si>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</si>
  <si>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</si>
  <si>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</si>
  <si>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rPr>
        <b/>
        <sz val="11"/>
        <color rgb="FF000000"/>
        <rFont val="Times New Roman"/>
        <family val="1"/>
      </rPr>
      <t xml:space="preserve">Reporte de Junio: </t>
    </r>
    <r>
      <rPr>
        <sz val="11"/>
        <color rgb="FF000000"/>
        <rFont val="Times New Roman"/>
        <family val="1"/>
      </rPr>
      <t xml:space="preserve">AMB-CUL-DEE-EDU-HAB-JUR-MUJ-PLN-SAL-SEG-INT: Acompañamiento para la aprobación de planes de trabajo de sello a Jardín Botánico SDAmbiente,  IDARTES, IDRD, SDCultura, Recreación y Deporte, Desarrollo Económico, IPES, Sec. Educación Distrital, IDIPRON, UAESP, Sec. Jurídica Distrital, SDMujer, SDPlaneación, SDSalud, SD Seguridad, Convivencia y Justicia y UAECOB. 
</t>
    </r>
    <r>
      <rPr>
        <b/>
        <sz val="11"/>
        <color rgb="FF000000"/>
        <rFont val="Times New Roman"/>
        <family val="1"/>
      </rPr>
      <t xml:space="preserve">
Acumulado: </t>
    </r>
    <r>
      <rPr>
        <sz val="11"/>
        <color rgb="FF000000"/>
        <rFont val="Times New Roman"/>
        <family val="1"/>
      </rPr>
      <t>Articulación con la SDS, la Subred Integrada de Servicios de Salud Sur para la definición de acciones a implementar durante 2023 en el marco de la transversalización de género. Gestión Pública. Articulación con la Sec. General para incorporar el enfoque de género en la Política Publica de Acogida, Inclusión y Desarrollo para los Nuevos Bogotanos y Bogotanas. Construcción propuesta logros de Transversalización de los 15 sectores para el año 2023. Se realizó la propuesta final de los Planes de Trabajo Sello Distrital de Igualdad de Género de las 25 entidades que hacen parte de la primera fase. (SDP, SDIS, IDIPRON, SDH, SDMujer, SED, SDA, JJB, IDARTES,IDRD,SDCRD,IPES, SDDE, DASCD,SG, IDPAC, SDG, SDHT, UAESP, HAC, SDH, SJD, SDM, SDS, SDSCJ)  AMB-CUL-DEE-EDU-HAB-JUR-MUJ-PLN-SAL-SEG: Acompañamiento para la aprobación de planes de trabajo de sello a Jardín Botánico SDAmbiente,  IDARTES, IDRD, SD Cultura, Recreación y Deporte, Desarrollo Económico, IPES, S Educación Distrital, IDIPRON, UAESP, S Jurídica Distrital, SDMujer, SDP, SDSalud, SD Seguridad, Convivencia y Justicia y UAECOB.</t>
    </r>
  </si>
  <si>
    <t>Se acompaño a los sectores de la Administración Distrital así: Acompañamiento para la aprobación de planes de trabajo de sello. Participación en mesas y Comités. SALUD: Concepto técnico Encuesta violencias basadas en la orientación sexual e identidad de género al interior de la Subredes. INTEGRACIÓN SOCIAL: Documento técnico Escuela de Políticas y Enfoques: Módulo de nivelación conceptual. INTEGRACIÓN SOCIAL: Concepto Técnico Escuela de liderazgo para mujeres habitantes de calle o en riesgo de estarlo. SEGURIDAD_GOBIERNO: Concepto técnico para la transversalización del enfoque de género en el Protocolo Distrital de Seguridad, Comodidad y Convivencia en el Fútbol de Bogotá. DESARROLLO ECONÓMICO: Presentación oferta institucional y misional de la Secretaría Distrital de la Mujer a la ciudadanía en plazas de mercado adscritas al IPES. Se realizó la revisión y actualización de los documentos que componen la metodología de indicadores con enfoque de género y se realizaron los conceptos técnicos: Propuesta Circular Lenguaje Claro e Incluyente en Convocatoria y concepto técnico para Secretaría General de la Alcaldía Mayor de Bogotá, cuyo objetivo fue “Orientar a las entidades distritales de manera sistémica y transversal en la construcción de mapas de conocimiento” desde el enfoque de género. Se realizaron las siguientes sensibilizaciones en los sectores: MOV: Conceptos de género a equipo de Atención Básica de Transmilenio S.A y Unidad Administrativa Especial de Rehabilitación y Mantenimiento. Sensibilización Acoso sexual callejero al personal del Concesionario SOMOS de Transmilenio S.A. SAL: Sensibilización interrupción voluntaria del embarazo a ICBF, SDE y SDIS. DEE: Sensibilización transversalización del enfoque de género a IDT.SEG: Sensibilización con Policía sobre Política Pública de actividades sexuales pagadas. SDIG: 5 reuniones de primer contacto</t>
  </si>
  <si>
    <t>Se realizó actualización de las matrices consolidadas de los planes de acción de la PPASP y PPMYEG correspondiente al reporte oficial del año 2022 y primer trimestre del 2023, conforme a reportes cuantitativos, cualitativos, de enfoques y financiero.
Se realizó solicitud, análisis y seguimiento al reporte de junio de los logros de transversalización de género
Se realizó actualización y revisión de inconsistencias de la matriz de consolidación de seguimiento de los productos de la PPMYEG y PPASP en formato de la SDP.
Se revisó y ajusto la matriz de rezagos de la PPMYEG y PPASP la cual incluye el reporte cuantitativo acumulado de las vigencias 2020 al primer trimestre del 2023</t>
  </si>
  <si>
    <r>
      <t>Acumulado:</t>
    </r>
    <r>
      <rPr>
        <sz val="11"/>
        <color rgb="FF000000"/>
        <rFont val="Times New Roman"/>
        <family val="1"/>
      </rPr>
      <t xml:space="preserve"> Durante el I semestre se elaboraron 39 conceptos técnicos sobre:
(12) Proyectos de Acuerdo Distrital en temas relacionados con plazas de mercado; lactancia materna; dignidad menstrual; equidad de género en deporte, IVE, consumo sustancias psicoactivas, dignidad menstrual; machismo en colegio; salud personas adultas mayores, publicidad sexista; festival música electrónica al parque.
(1) Proyecto de Decreto Distrital sobre proyectos integrales de proximidad.
(3) Proposiciones del Concejo sobre salud mental; parto humanizado; infancia rural.
(3) Proyectos de Ley sobre paridad en política; licencia menstrual laboral; mujeres rurales.
(13)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(2) respuestas a derechos de petición sobre trabajo doméstico; mujeres trans y personas no binarias.
(1) Circular lenguaje incluyente DASCD; (1) estrategias Plan Decenal de Lactancia Materna; (1) Ecourbanismo y Construcción Sostenible POT. (1) Encuesta Multipropósito. (1) Plan Decenal Lactancia Materna.
</t>
    </r>
    <r>
      <rPr>
        <b/>
        <sz val="11"/>
        <color rgb="FF000000"/>
        <rFont val="Times New Roman"/>
        <family val="1"/>
      </rPr>
      <t xml:space="preserve">
II trimestre</t>
    </r>
    <r>
      <rPr>
        <sz val="11"/>
        <color rgb="FF000000"/>
        <rFont val="Times New Roman"/>
        <family val="1"/>
      </rPr>
      <t>:  Durante el II trimestre se elaboraron 24 conceptos técnicos sobre:
(7) Proyectos de Acuerdo Distrital en temas relacionados con equidad de género en deporte, IVE, consumo sustancias psicoactivas, dignidad menstrual, salud personas adultas mayores, publicidad sexista; festival música electrónica al parque.
(1) Proyecto de Decreto Distrital sobre proyectos integrales de proximidad.
(1) Proposición del Concejo sobre infancia y adolescencia rural.
(3) Proyectos de Ley sobre paridad en política; licencia menstrual laboral; mujeres rurales.
(9) Políticas públicas distritales en formulación sobre: peatón; seguridad, convivencia, paz y reconciliación; vendedoras informales; población raizal; economía circular; nuevos bogotanos y bogotanas; pueblos indígenas; racismo y discriminación racial; acción climática.
(1) respuesta a derecho de petición sobre mujeres trans y personas no binarias.
(1) Encuesta Multipropósito.
(1) Plan Decenal Lactancia Materna.</t>
    </r>
  </si>
  <si>
    <r>
      <t>Acumulado:</t>
    </r>
    <r>
      <rPr>
        <u/>
        <sz val="11"/>
        <color rgb="FF000000"/>
        <rFont val="Times New Roman"/>
        <family val="1"/>
      </rPr>
      <t>Paz</t>
    </r>
    <r>
      <rPr>
        <sz val="11"/>
        <color rgb="FF000000"/>
        <rFont val="Times New Roman"/>
        <family val="1"/>
      </rPr>
      <t xml:space="preserve">: 2 sensibilizaciones a talento humano SDMujer. 1 sensibilización a Unidad Búsqueda Personas Desaparecidas. Metodología taller narrativas biográficas. </t>
    </r>
    <r>
      <rPr>
        <u/>
        <sz val="11"/>
        <color rgb="FF000000"/>
        <rFont val="Times New Roman"/>
        <family val="1"/>
      </rPr>
      <t>Participación:</t>
    </r>
    <r>
      <rPr>
        <sz val="11"/>
        <color rgb="FF000000"/>
        <rFont val="Times New Roman"/>
        <family val="1"/>
      </rPr>
      <t xml:space="preserve"> Metodología propuesta fortalecimiento a CCM. </t>
    </r>
    <r>
      <rPr>
        <u/>
        <sz val="11"/>
        <color rgb="FF000000"/>
        <rFont val="Times New Roman"/>
        <family val="1"/>
      </rPr>
      <t>Trabajo-Educación</t>
    </r>
    <r>
      <rPr>
        <sz val="11"/>
        <color rgb="FF000000"/>
        <rFont val="Times New Roman"/>
        <family val="1"/>
      </rPr>
      <t xml:space="preserve">: 1 sensibilización 8M a talento humano SDMujer. </t>
    </r>
    <r>
      <rPr>
        <u/>
        <sz val="11"/>
        <color rgb="FF000000"/>
        <rFont val="Times New Roman"/>
        <family val="1"/>
      </rPr>
      <t>Educación:</t>
    </r>
    <r>
      <rPr>
        <sz val="11"/>
        <color rgb="FF000000"/>
        <rFont val="Times New Roman"/>
        <family val="1"/>
      </rPr>
      <t xml:space="preserve"> 1 sensibilización funcionariado ICFES. 4 Espacios de presentación Sello a IES UniClaretiana, UNAD, Colegio Mayor y U.Agustiniana. </t>
    </r>
    <r>
      <rPr>
        <u/>
        <sz val="11"/>
        <color rgb="FF000000"/>
        <rFont val="Times New Roman"/>
        <family val="1"/>
      </rPr>
      <t>Cultura:</t>
    </r>
    <r>
      <rPr>
        <sz val="11"/>
        <color rgb="FF000000"/>
        <rFont val="Times New Roman"/>
        <family val="1"/>
      </rPr>
      <t xml:space="preserve"> 6 sensibilizaciones funcionariado: Subred Sur Servicios Salud, talento humano SDMujer, equipo GIZ, servicios salud mujeres, SDHábitat. 3 sensibilización empresa privada: Terpel y Fidupopular. 3 sensibilizaciones a ciudadanía. </t>
    </r>
    <r>
      <rPr>
        <u/>
        <sz val="11"/>
        <color rgb="FF000000"/>
        <rFont val="Times New Roman"/>
        <family val="1"/>
      </rPr>
      <t>Salud:</t>
    </r>
    <r>
      <rPr>
        <sz val="11"/>
        <color rgb="FF000000"/>
        <rFont val="Times New Roman"/>
        <family val="1"/>
      </rPr>
      <t xml:space="preserve"> 2 sensibilizaciones funcionariado: DASCD, Integración, Educación e ICBF. 1 sensibilización ciudadanía. 1 feria de servicios La Rolita. </t>
    </r>
    <r>
      <rPr>
        <u/>
        <sz val="11"/>
        <color rgb="FF000000"/>
        <rFont val="Times New Roman"/>
        <family val="1"/>
      </rPr>
      <t>Educación-Cultura</t>
    </r>
    <r>
      <rPr>
        <sz val="11"/>
        <color rgb="FF000000"/>
        <rFont val="Times New Roman"/>
        <family val="1"/>
      </rPr>
      <t xml:space="preserve">: Articulación y propuesta Agencia Atenea para sensibilización ciudadanía. </t>
    </r>
    <r>
      <rPr>
        <u/>
        <sz val="11"/>
        <color rgb="FF000000"/>
        <rFont val="Times New Roman"/>
        <family val="1"/>
      </rPr>
      <t>7Derechos</t>
    </r>
    <r>
      <rPr>
        <sz val="11"/>
        <color rgb="FF000000"/>
        <rFont val="Times New Roman"/>
        <family val="1"/>
      </rPr>
      <t xml:space="preserve">: Reunión CCM para presentar propuesta fortalecimiento. 7 documentos técnicos preliminares incidencia CCM.
</t>
    </r>
    <r>
      <rPr>
        <b/>
        <sz val="11"/>
        <color rgb="FF000000"/>
        <rFont val="Times New Roman"/>
        <family val="1"/>
      </rPr>
      <t xml:space="preserve">
Junio:</t>
    </r>
    <r>
      <rPr>
        <sz val="11"/>
        <color rgb="FF000000"/>
        <rFont val="Times New Roman"/>
        <family val="1"/>
      </rPr>
      <t xml:space="preserve"> </t>
    </r>
    <r>
      <rPr>
        <u/>
        <sz val="11"/>
        <color rgb="FF000000"/>
        <rFont val="Times New Roman"/>
        <family val="1"/>
      </rPr>
      <t>Paz:</t>
    </r>
    <r>
      <rPr>
        <sz val="11"/>
        <color rgb="FF000000"/>
        <rFont val="Times New Roman"/>
        <family val="1"/>
      </rPr>
      <t xml:space="preserve"> 1 taller herramientas atención a mujeres que buscan personas desaparecidas a talento humano SDMujer. 1 taller narrativas biográficas con lideresas víctimas del conflicto armado. </t>
    </r>
    <r>
      <rPr>
        <u/>
        <sz val="11"/>
        <color rgb="FF000000"/>
        <rFont val="Times New Roman"/>
        <family val="1"/>
      </rPr>
      <t>Trabajo:</t>
    </r>
    <r>
      <rPr>
        <sz val="11"/>
        <color rgb="FF000000"/>
        <rFont val="Times New Roman"/>
        <family val="1"/>
      </rPr>
      <t xml:space="preserve"> Metodología trabajo en igualdad y dignidad para Bomberos.
</t>
    </r>
    <r>
      <rPr>
        <u/>
        <sz val="11"/>
        <color rgb="FF000000"/>
        <rFont val="Times New Roman"/>
        <family val="1"/>
      </rPr>
      <t>Salud:</t>
    </r>
    <r>
      <rPr>
        <sz val="11"/>
        <color rgb="FF000000"/>
        <rFont val="Times New Roman"/>
        <family val="1"/>
      </rPr>
      <t xml:space="preserve"> Feria de servicios La Rolita. 1 sensibilización derecho a la IVE para funcionariado S.Educación, S. Integración Social e ICBF. </t>
    </r>
    <r>
      <rPr>
        <u/>
        <sz val="11"/>
        <color rgb="FF000000"/>
        <rFont val="Times New Roman"/>
        <family val="1"/>
      </rPr>
      <t>Educación</t>
    </r>
    <r>
      <rPr>
        <sz val="11"/>
        <color rgb="FF000000"/>
        <rFont val="Times New Roman"/>
        <family val="1"/>
      </rPr>
      <t xml:space="preserve">: Presentación Sello a U.Colegio Mayor Cundinamarca y U.Agustiniana. </t>
    </r>
    <r>
      <rPr>
        <u/>
        <sz val="11"/>
        <color rgb="FF000000"/>
        <rFont val="Times New Roman"/>
        <family val="1"/>
      </rPr>
      <t>Cultura</t>
    </r>
    <r>
      <rPr>
        <sz val="11"/>
        <color rgb="FF000000"/>
        <rFont val="Times New Roman"/>
        <family val="1"/>
      </rPr>
      <t xml:space="preserve">: 3 sensibilizaciones: comunicación no sexista a Fidupopular (1), masculinidades a Terpel (1), conversatorio Mujeres, Deseo y Café sobre derecho cultura libre de sexismo y activismos textiles a talento humano SDMujer (1). </t>
    </r>
  </si>
  <si>
    <t>Actualización de matrices de consolidación de reportes de la PPMYEG, seguimiento a los logros de transversalización de género.
En el mes de Junio se realizaron 5 mesas de implementación de la PPMYEG con los siguientes sectores: 1 Integración Social, 1 Ambiente, 3 Mujeres</t>
  </si>
  <si>
    <r>
      <rPr>
        <sz val="11"/>
        <color theme="1"/>
        <rFont val="Times New Roman"/>
        <family val="1"/>
      </rPr>
      <t xml:space="preserve">Se realizó compañamiento para la aprobación de planes de trabajo de sello. Participación en mesas y Comités. SALUD: Concepto técnico Encuesta violencias basadas en la orientación sexual e identidad de género al interior de la Subredes. INTEGRACIÓN SOCIAL: Documento técnico Escuela de Políticas y Enfoques: Módulo de nivelación conceptual. INTEGRACIÓN SOCIAL: Concepto Técnico Escuela de liderazgo para mujeres habitantes de calle o en riesgo de estarlo. SEGURIDAD_GOBIERNO: Concepto técnico para la transversalización del enfoque de género en el Protocolo Distrital de Seguridad, Comodidad y Convivencia en el Fútbol de Bogotá. DESARROLLO ECONÓMICO: Presentación oferta institucional y misional de la Secretaría Distrital de la Mujer a la ciudadanía en plazas de mercado adscritas al IPES. Se realizó la revisión y actualización de los documentos que componen la metodología de indicadores con enfoque de género y se realizaron los conceptos técnicos: Propuesta Circular Lenguaje Claro e Incluyente en Convocatoria y concepto técnico para Secretaría General de la Alcaldía Mayor de Bogotá, cuyo objetivo fue “Orientar a las entidades distritales de manera sistémica y transversal en la construcción de mapas de conocimiento” desde el enfoque de género. Se realizaron las siguientes sensibilizaciones en los sectores: MOV: Conceptos de género a equipo de Atención Básica de Transmilenio S.A y Unidad Administrativa Especial de Rehabilitación y Mantenimiento. Sensibilización Acoso sexual callejero al personal del Concesionario SOMOS de Transmilenio S.A. SAL: Sensibilización interrupción voluntaria del embarazo a ICBF, SDE y SDIS DEE: Sensibilización transversalización del enfoque de género a IDT.SEG: Sensibilización con Policía sobre Política Pública de actividades sexuales pagadas. SDIG: Talleres de inicio de fase 2 con entidades distritales, implementación de instrumento de revisión de lenguaje escrito y visual a 5 entidades, 7 organizaciones se adhirieron al Pacto, se implementaron 3 talleres a 54 personas.
</t>
    </r>
    <r>
      <rPr>
        <b/>
        <sz val="11"/>
        <color theme="1"/>
        <rFont val="Times New Roman"/>
        <family val="1"/>
      </rPr>
      <t xml:space="preserve">Respecto a la implementación de los 7 derechos, durante el mes de junio se avanzó en: 
</t>
    </r>
    <r>
      <rPr>
        <sz val="11"/>
        <color theme="1"/>
        <rFont val="Times New Roman"/>
        <family val="1"/>
      </rPr>
      <t xml:space="preserve">
</t>
    </r>
    <r>
      <rPr>
        <u/>
        <sz val="11"/>
        <color theme="1"/>
        <rFont val="Times New Roman"/>
        <family val="1"/>
      </rPr>
      <t>Paz</t>
    </r>
    <r>
      <rPr>
        <sz val="11"/>
        <color theme="1"/>
        <rFont val="Times New Roman"/>
        <family val="1"/>
      </rPr>
      <t xml:space="preserve">: Articulación Mesa Enfoque Diferencial Víctimas, Trazador Presupuestal Paz. Reporte trimestre II Mesa Reincorporación. 1 sensibilización talento humano SDMujer. 1 taller narrativas biográficas con lideresdas víctimas conflicto armado. 
</t>
    </r>
    <r>
      <rPr>
        <u/>
        <sz val="11"/>
        <color theme="1"/>
        <rFont val="Times New Roman"/>
        <family val="1"/>
      </rPr>
      <t>Participación</t>
    </r>
    <r>
      <rPr>
        <sz val="11"/>
        <color theme="1"/>
        <rFont val="Times New Roman"/>
        <family val="1"/>
      </rPr>
      <t xml:space="preserve">: Articulación Dir. Territorialización agendas locales mujeres. Avance producto PP Acción Comunal.
</t>
    </r>
    <r>
      <rPr>
        <u/>
        <sz val="11"/>
        <color theme="1"/>
        <rFont val="Times New Roman"/>
        <family val="1"/>
      </rPr>
      <t>Participación-Hábitat</t>
    </r>
    <r>
      <rPr>
        <sz val="11"/>
        <color theme="1"/>
        <rFont val="Times New Roman"/>
        <family val="1"/>
      </rPr>
      <t xml:space="preserve">: Articulación sistema participación POT. 
</t>
    </r>
    <r>
      <rPr>
        <u/>
        <sz val="11"/>
        <color theme="1"/>
        <rFont val="Times New Roman"/>
        <family val="1"/>
      </rPr>
      <t>Trabajo</t>
    </r>
    <r>
      <rPr>
        <sz val="11"/>
        <color theme="1"/>
        <rFont val="Times New Roman"/>
        <family val="1"/>
      </rPr>
      <t xml:space="preserve">: Evaluación instrumento S.Movilidad y Avantia proyecto barreras género sector transporte. Avance producto Acuerdo plazas mercado. Metodología trabajo en igualdad y dignidad para Bomberos. Acuerdos conmemoración 22 Julio.
</t>
    </r>
    <r>
      <rPr>
        <u/>
        <sz val="11"/>
        <color theme="1"/>
        <rFont val="Times New Roman"/>
        <family val="1"/>
      </rPr>
      <t>Salud</t>
    </r>
    <r>
      <rPr>
        <sz val="11"/>
        <color theme="1"/>
        <rFont val="Times New Roman"/>
        <family val="1"/>
      </rPr>
      <t xml:space="preserve">: Articulación interna temas lactancia materna. Articulación intersectorial IVE, Mesa Prevención Maternidades Tempranas. Feria de servicios La Rolita. 1 sensibilización derecho IVE funcionariado S.Integración, Educación e ICBF.
</t>
    </r>
    <r>
      <rPr>
        <u/>
        <sz val="11"/>
        <color theme="1"/>
        <rFont val="Times New Roman"/>
        <family val="1"/>
      </rPr>
      <t>Educación</t>
    </r>
    <r>
      <rPr>
        <sz val="11"/>
        <color theme="1"/>
        <rFont val="Times New Roman"/>
        <family val="1"/>
      </rPr>
      <t xml:space="preserve">:  Articulación Agencia Atenea. 1 Mesa prevención violencias género IES. Avances criterios Sello para IES y presentación a 2 universidades. Avance producto PP Educativa. Documento derecho educación superior U.Distrital. 1 conmemoración 21 Junio.
</t>
    </r>
    <r>
      <rPr>
        <u/>
        <sz val="11"/>
        <color theme="1"/>
        <rFont val="Times New Roman"/>
        <family val="1"/>
      </rPr>
      <t>Cultura</t>
    </r>
    <r>
      <rPr>
        <sz val="11"/>
        <color theme="1"/>
        <rFont val="Times New Roman"/>
        <family val="1"/>
      </rPr>
      <t xml:space="preserve">: Articulación Museo Quinta Bolívar. Avance producto PP Lectura. 1 sensibilización talento humano SDMujer. 2 sensibilizaciones a empresas privadas. 
</t>
    </r>
    <r>
      <rPr>
        <u/>
        <sz val="11"/>
        <color theme="1"/>
        <rFont val="Times New Roman"/>
        <family val="1"/>
      </rPr>
      <t>Hábitat</t>
    </r>
    <r>
      <rPr>
        <sz val="11"/>
        <color theme="1"/>
        <rFont val="Times New Roman"/>
        <family val="1"/>
      </rPr>
      <t xml:space="preserve">: Articulación S.Planeación. Avance cartilla estándares espaciales CIOM. Insumos Plan Maestro Servicios de Cuidado y Sociales.
</t>
    </r>
    <r>
      <rPr>
        <i/>
        <sz val="11"/>
        <color theme="1"/>
        <rFont val="Times New Roman"/>
        <family val="1"/>
      </rPr>
      <t>7D</t>
    </r>
    <r>
      <rPr>
        <sz val="11"/>
        <color theme="1"/>
        <rFont val="Times New Roman"/>
        <family val="1"/>
      </rPr>
      <t xml:space="preserve">: En el II trimestre se elaboraron 24 conceptos técnicos sobre proyectos de Acuerdo, de Decreto, de Ley, Proposiciones del Concejo, políticas públicas distritales en formulación y derechos de petición relacionados con los derechos de las mujeres. </t>
    </r>
  </si>
  <si>
    <r>
      <rPr>
        <b/>
        <sz val="11"/>
        <color rgb="FF000000"/>
        <rFont val="Times New Roman"/>
        <family val="1"/>
      </rPr>
      <t>Reporte junio:</t>
    </r>
    <r>
      <rPr>
        <sz val="11"/>
        <color rgb="FF000000"/>
        <rFont val="Times New Roman"/>
        <family val="1"/>
      </rPr>
      <t xml:space="preserve"> Se realizó actualización de las matrices consolidadas de los planes de acción de la PPMYEG correspondiente al año 2022 y primer trimestre del 2023, conforme a reportes cuantitativos, cualitativos, de enfoques y financiero.
Se realizó actualización y revisión de inconsistencias de la matriz de consolidación de seguimiento de los productos de la PPASP en formato de la SDP.
Se revisó y ajusto la matriz de rezagos de la PPASP la cual incluye el reporte cuantitativo acumulado de las vigencias 2020 al primer trimestre del 2022
</t>
    </r>
    <r>
      <rPr>
        <b/>
        <sz val="11"/>
        <color rgb="FF000000"/>
        <rFont val="Times New Roman"/>
        <family val="1"/>
      </rPr>
      <t xml:space="preserve">Reporte Acumulado: </t>
    </r>
    <r>
      <rPr>
        <sz val="11"/>
        <color rgb="FF000000"/>
        <rFont val="Times New Roman"/>
        <family val="1"/>
      </rPr>
      <t xml:space="preserve">Se realizó revisión y retroalimentación de los reportes del primer trimestre de 2023 de los productos del Plan de Acción del CONPES DC., 11 de 2019 de la Política Pública de Actividades Sexuales Pagadas (PPASP) de todos los sectores responsables de implementación. Se realizó retroalimentación de la PPASP del IV trimestre 2022 a los sectores Educación, Jurídica, Movilidad, Cultura, Mujeres, Planeación, Salud, Integración Social, Seguridad, Gestión Pública, Gobierno, Desarrollo Económico, Ambiente y Hábitat. Se realizó acompañamiento a mesas de trabajo sectorial orientadas a cualificar los reportes de política. Se realizó actualización a la consolidación de reportes de la PPASP en la matriz de semáforo y en la matriz oficial de seguimiento de productos de la Secretaría Distrital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</si>
</sst>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6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u/>
      <sz val="11"/>
      <color rgb="FF000000"/>
      <name val="Times New Roman"/>
      <family val="1"/>
    </font>
    <font>
      <b/>
      <sz val="11"/>
      <color indexed="81"/>
      <name val="Tahoma"/>
      <family val="2"/>
    </font>
    <font>
      <sz val="11"/>
      <color indexed="81"/>
      <name val="Tahoma"/>
      <family val="2"/>
    </font>
    <font>
      <sz val="11"/>
      <color theme="1" tint="4.9989318521683403E-2"/>
      <name val="Times New Roman"/>
      <family val="1"/>
    </font>
    <font>
      <sz val="11"/>
      <color rgb="FF000000"/>
      <name val="Times New Roman"/>
      <family val="1"/>
    </font>
    <font>
      <b/>
      <sz val="11"/>
      <color rgb="FF000000"/>
      <name val="Times New Roman"/>
      <family val="1"/>
    </font>
    <font>
      <b/>
      <sz val="11"/>
      <color rgb="FF0D0D0D"/>
      <name val="Times New Roman"/>
      <family val="1"/>
    </font>
    <font>
      <sz val="11"/>
      <color rgb="FF0D0D0D"/>
      <name val="Times New Roman"/>
      <family val="1"/>
    </font>
    <font>
      <u/>
      <sz val="11"/>
      <color rgb="FF0D0D0D"/>
      <name val="Times New Roman"/>
      <family val="1"/>
    </font>
    <font>
      <sz val="11"/>
      <color rgb="FF7030A0"/>
      <name val="Times New Roman"/>
      <family val="1"/>
    </font>
    <font>
      <u/>
      <sz val="11"/>
      <color rgb="FF000000"/>
      <name val="Times New Roman"/>
      <family val="1"/>
    </font>
    <font>
      <sz val="11"/>
      <color rgb="FFED7D31"/>
      <name val="Times New Roman"/>
      <family val="1"/>
    </font>
    <font>
      <b/>
      <sz val="11"/>
      <color rgb="FFED7D31"/>
      <name val="Times New Roman"/>
      <family val="1"/>
    </font>
    <font>
      <u/>
      <sz val="11"/>
      <color rgb="FFED7D31"/>
      <name val="Times New Roman"/>
      <family val="1"/>
    </font>
    <font>
      <i/>
      <sz val="11"/>
      <color rgb="FFED7D31"/>
      <name val="Times New Roman"/>
      <family val="1"/>
    </font>
    <font>
      <u/>
      <sz val="11"/>
      <color theme="1"/>
      <name val="Times New Roman"/>
      <family val="1"/>
    </font>
    <font>
      <i/>
      <sz val="11"/>
      <color theme="1"/>
      <name val="Times New Roman"/>
      <family val="1"/>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6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9" fontId="38" fillId="0" borderId="79" xfId="29" applyFont="1" applyFill="1" applyBorder="1" applyAlignment="1" applyProtection="1">
      <alignment horizontal="center" vertical="center" wrapText="1"/>
      <protection locked="0"/>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80"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0" fontId="32" fillId="0" borderId="1" xfId="28" applyNumberFormat="1" applyFont="1" applyBorder="1" applyAlignment="1">
      <alignment vertical="center" wrapText="1"/>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173" fontId="35" fillId="0" borderId="10" xfId="10" applyNumberFormat="1" applyFont="1" applyFill="1" applyBorder="1" applyAlignment="1" applyProtection="1">
      <alignment horizontal="center" vertical="center" wrapText="1"/>
    </xf>
    <xf numFmtId="0" fontId="35" fillId="9" borderId="19" xfId="22" applyFont="1" applyFill="1" applyBorder="1" applyAlignment="1">
      <alignment horizontal="left" vertical="center" wrapText="1"/>
    </xf>
    <xf numFmtId="9" fontId="36" fillId="9" borderId="19" xfId="30" applyFont="1" applyFill="1" applyBorder="1" applyAlignment="1" applyProtection="1">
      <alignment vertical="center" wrapText="1"/>
    </xf>
    <xf numFmtId="174" fontId="35" fillId="9" borderId="19" xfId="28" applyNumberFormat="1" applyFont="1" applyFill="1" applyBorder="1" applyAlignment="1" applyProtection="1">
      <alignment vertical="center" wrapText="1"/>
    </xf>
    <xf numFmtId="0" fontId="35" fillId="20" borderId="1" xfId="22" applyFont="1" applyFill="1" applyBorder="1" applyAlignment="1">
      <alignment horizontal="center" vertical="center" wrapText="1"/>
    </xf>
    <xf numFmtId="9" fontId="36" fillId="0" borderId="4" xfId="29" applyFont="1" applyFill="1" applyBorder="1" applyAlignment="1" applyProtection="1">
      <alignment horizontal="center" vertical="center" wrapText="1"/>
      <protection locked="0"/>
    </xf>
    <xf numFmtId="9" fontId="35" fillId="0" borderId="20" xfId="22" applyNumberFormat="1" applyFont="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9" fontId="35" fillId="0" borderId="2" xfId="22" applyNumberFormat="1" applyFont="1" applyBorder="1" applyAlignment="1">
      <alignment horizontal="center" vertical="center" wrapText="1"/>
    </xf>
    <xf numFmtId="0" fontId="35" fillId="0" borderId="1" xfId="22" applyFont="1" applyBorder="1" applyAlignment="1">
      <alignment horizontal="left" vertical="center" wrapText="1"/>
    </xf>
    <xf numFmtId="9" fontId="36" fillId="9" borderId="2" xfId="28" applyFont="1" applyFill="1" applyBorder="1" applyAlignment="1" applyProtection="1">
      <alignment horizontal="center" vertical="center" wrapText="1"/>
      <protection locked="0"/>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9" fontId="36" fillId="9" borderId="19" xfId="28" applyFont="1" applyFill="1" applyBorder="1" applyAlignment="1" applyProtection="1">
      <alignment horizontal="center" vertical="center" wrapText="1"/>
      <protection locked="0"/>
    </xf>
    <xf numFmtId="9" fontId="36" fillId="9" borderId="21" xfId="28" applyFont="1" applyFill="1" applyBorder="1" applyAlignment="1" applyProtection="1">
      <alignment horizontal="center" vertical="center" wrapText="1"/>
      <protection locked="0"/>
    </xf>
    <xf numFmtId="9" fontId="35" fillId="0" borderId="21" xfId="22" applyNumberFormat="1" applyFont="1" applyBorder="1" applyAlignment="1">
      <alignment horizontal="center" vertical="center" wrapText="1"/>
    </xf>
    <xf numFmtId="0" fontId="39" fillId="0" borderId="0" xfId="0" applyFont="1" applyAlignment="1">
      <alignment vertical="center"/>
    </xf>
    <xf numFmtId="1" fontId="36" fillId="9" borderId="19" xfId="30" applyNumberFormat="1" applyFont="1" applyFill="1" applyBorder="1" applyAlignment="1" applyProtection="1">
      <alignment horizontal="center" vertical="center" wrapText="1"/>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9" fontId="35" fillId="0" borderId="10" xfId="28"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80"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2" fillId="26" borderId="10" xfId="0" applyFont="1" applyFill="1" applyBorder="1" applyAlignment="1">
      <alignment horizontal="center" vertical="center" wrapText="1"/>
    </xf>
    <xf numFmtId="9" fontId="36" fillId="9" borderId="19" xfId="28" applyFont="1" applyFill="1" applyBorder="1" applyAlignment="1" applyProtection="1">
      <alignment vertical="center" wrapText="1"/>
    </xf>
    <xf numFmtId="0" fontId="32" fillId="0" borderId="23" xfId="0" applyFont="1" applyBorder="1" applyAlignment="1">
      <alignment vertical="center" wrapText="1"/>
    </xf>
    <xf numFmtId="0" fontId="31" fillId="0" borderId="80" xfId="0" applyFont="1" applyBorder="1"/>
    <xf numFmtId="0" fontId="0" fillId="0" borderId="80" xfId="0" applyBorder="1"/>
    <xf numFmtId="0" fontId="17" fillId="0" borderId="1" xfId="0" applyFont="1" applyBorder="1" applyAlignment="1">
      <alignment vertical="center" wrapText="1"/>
    </xf>
    <xf numFmtId="0" fontId="0" fillId="0" borderId="94"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2" fillId="25" borderId="0" xfId="0" applyFont="1" applyFill="1" applyAlignment="1">
      <alignment horizontal="center" vertical="center"/>
    </xf>
    <xf numFmtId="0" fontId="36" fillId="19" borderId="1" xfId="0" applyFont="1" applyFill="1" applyBorder="1" applyAlignment="1">
      <alignment vertical="center" wrapText="1"/>
    </xf>
    <xf numFmtId="9" fontId="32" fillId="19" borderId="4" xfId="28" applyFont="1" applyFill="1" applyBorder="1" applyAlignment="1">
      <alignment vertical="center" wrapText="1"/>
    </xf>
    <xf numFmtId="173" fontId="11" fillId="9" borderId="19" xfId="10" applyNumberFormat="1" applyFont="1" applyFill="1" applyBorder="1" applyAlignment="1" applyProtection="1">
      <alignment vertical="center" wrapText="1"/>
    </xf>
    <xf numFmtId="0" fontId="32" fillId="0" borderId="1" xfId="28" applyNumberFormat="1" applyFont="1" applyFill="1" applyBorder="1" applyAlignment="1">
      <alignment vertical="center" wrapText="1"/>
    </xf>
    <xf numFmtId="9" fontId="35" fillId="0" borderId="19" xfId="28" applyFont="1" applyFill="1" applyBorder="1" applyAlignment="1" applyProtection="1">
      <alignment horizontal="center" vertical="center" wrapText="1"/>
    </xf>
    <xf numFmtId="173" fontId="12" fillId="9" borderId="19" xfId="10" applyNumberFormat="1" applyFont="1" applyFill="1" applyBorder="1" applyAlignment="1" applyProtection="1">
      <alignment vertical="center" wrapText="1"/>
    </xf>
    <xf numFmtId="1" fontId="35" fillId="9" borderId="19" xfId="30" applyNumberFormat="1" applyFont="1" applyFill="1" applyBorder="1" applyAlignment="1" applyProtection="1">
      <alignment horizontal="right" vertical="center" wrapText="1"/>
    </xf>
    <xf numFmtId="174" fontId="35" fillId="9" borderId="19" xfId="28" applyNumberFormat="1" applyFont="1" applyFill="1" applyBorder="1" applyAlignment="1" applyProtection="1">
      <alignment horizontal="center" vertical="center" wrapText="1"/>
    </xf>
    <xf numFmtId="0" fontId="11" fillId="9" borderId="19" xfId="28" applyNumberFormat="1" applyFont="1" applyFill="1" applyBorder="1" applyAlignment="1" applyProtection="1">
      <alignment vertical="center" wrapText="1"/>
    </xf>
    <xf numFmtId="1" fontId="36" fillId="9" borderId="19" xfId="30" applyNumberFormat="1" applyFont="1" applyFill="1" applyBorder="1" applyAlignment="1">
      <alignment horizontal="center" vertical="center" wrapText="1"/>
    </xf>
    <xf numFmtId="9" fontId="50" fillId="19" borderId="1" xfId="28" applyFont="1" applyFill="1" applyBorder="1" applyAlignment="1">
      <alignment vertical="center" wrapText="1"/>
    </xf>
    <xf numFmtId="0" fontId="32" fillId="27" borderId="1" xfId="0" applyFont="1" applyFill="1" applyBorder="1" applyAlignment="1">
      <alignment wrapText="1"/>
    </xf>
    <xf numFmtId="9" fontId="5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9" fontId="50" fillId="0" borderId="36" xfId="22" applyNumberFormat="1" applyFont="1" applyBorder="1" applyAlignment="1">
      <alignment horizontal="left"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53" fillId="0" borderId="38" xfId="22" applyNumberFormat="1" applyFont="1" applyBorder="1" applyAlignment="1">
      <alignment horizontal="left" vertical="center" wrapText="1"/>
    </xf>
    <xf numFmtId="9" fontId="49" fillId="0" borderId="0" xfId="22" applyNumberFormat="1" applyFont="1" applyAlignment="1">
      <alignment horizontal="left" vertical="center" wrapText="1"/>
    </xf>
    <xf numFmtId="9" fontId="49" fillId="0" borderId="14" xfId="22" applyNumberFormat="1" applyFont="1" applyBorder="1" applyAlignment="1">
      <alignment horizontal="left" vertical="center" wrapText="1"/>
    </xf>
    <xf numFmtId="9" fontId="49" fillId="0" borderId="42" xfId="22" applyNumberFormat="1" applyFont="1" applyBorder="1" applyAlignment="1">
      <alignment horizontal="left" vertical="center" wrapText="1"/>
    </xf>
    <xf numFmtId="9" fontId="49" fillId="0" borderId="15" xfId="22" applyNumberFormat="1" applyFont="1" applyBorder="1" applyAlignment="1">
      <alignment horizontal="left" vertical="center" wrapText="1"/>
    </xf>
    <xf numFmtId="9" fontId="49" fillId="0" borderId="16" xfId="22" applyNumberFormat="1" applyFont="1" applyBorder="1" applyAlignment="1">
      <alignment horizontal="left" vertical="center" wrapText="1"/>
    </xf>
    <xf numFmtId="9" fontId="36" fillId="0" borderId="22" xfId="22" applyNumberFormat="1" applyFont="1" applyBorder="1" applyAlignment="1">
      <alignment horizontal="left" vertical="center" wrapText="1"/>
    </xf>
    <xf numFmtId="9" fontId="36" fillId="0" borderId="37" xfId="22" applyNumberFormat="1" applyFont="1" applyBorder="1" applyAlignment="1">
      <alignment horizontal="left" vertical="center" wrapText="1"/>
    </xf>
    <xf numFmtId="9" fontId="36" fillId="0" borderId="20" xfId="22" applyNumberFormat="1" applyFont="1" applyBorder="1" applyAlignment="1">
      <alignment horizontal="left" vertical="center" wrapText="1"/>
    </xf>
    <xf numFmtId="9" fontId="36" fillId="0" borderId="3" xfId="22" applyNumberFormat="1" applyFont="1" applyBorder="1" applyAlignment="1">
      <alignment horizontal="left" vertical="center" wrapText="1"/>
    </xf>
    <xf numFmtId="9" fontId="36" fillId="0" borderId="7" xfId="22" applyNumberFormat="1" applyFont="1" applyBorder="1" applyAlignment="1">
      <alignment horizontal="left" vertical="center" wrapText="1"/>
    </xf>
    <xf numFmtId="2" fontId="11" fillId="0" borderId="32" xfId="22" applyNumberFormat="1" applyFont="1" applyBorder="1" applyAlignment="1">
      <alignment vertical="center" wrapText="1"/>
    </xf>
    <xf numFmtId="2" fontId="11" fillId="0" borderId="4" xfId="22" applyNumberFormat="1" applyFont="1" applyBorder="1" applyAlignment="1">
      <alignment horizontal="center" vertical="center" wrapText="1"/>
    </xf>
    <xf numFmtId="9" fontId="36" fillId="0" borderId="36" xfId="22" applyNumberFormat="1" applyFont="1" applyBorder="1" applyAlignment="1">
      <alignment horizontal="left" vertical="center" wrapText="1"/>
    </xf>
    <xf numFmtId="9" fontId="36" fillId="0" borderId="38" xfId="22" applyNumberFormat="1" applyFont="1" applyBorder="1" applyAlignment="1">
      <alignment horizontal="left" vertical="center" wrapText="1"/>
    </xf>
    <xf numFmtId="9" fontId="36" fillId="0" borderId="0" xfId="22" applyNumberFormat="1" applyFont="1" applyAlignment="1">
      <alignment horizontal="left" vertical="center" wrapText="1"/>
    </xf>
    <xf numFmtId="9" fontId="36" fillId="0" borderId="14" xfId="22" applyNumberFormat="1" applyFont="1" applyBorder="1" applyAlignment="1">
      <alignment horizontal="left"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6" fillId="19" borderId="36" xfId="30" applyFont="1" applyFill="1" applyBorder="1" applyAlignment="1">
      <alignment horizontal="center" vertical="center" wrapText="1"/>
    </xf>
    <xf numFmtId="9" fontId="32" fillId="19" borderId="22" xfId="30" applyFont="1" applyFill="1" applyBorder="1" applyAlignment="1" applyProtection="1">
      <alignment horizontal="center" vertical="center" wrapText="1"/>
    </xf>
    <xf numFmtId="9" fontId="32" fillId="19" borderId="23" xfId="30" applyFont="1" applyFill="1" applyBorder="1" applyAlignment="1" applyProtection="1">
      <alignment horizontal="center" vertical="center" wrapText="1"/>
    </xf>
    <xf numFmtId="9" fontId="32" fillId="19" borderId="42" xfId="30" applyFont="1" applyFill="1" applyBorder="1" applyAlignment="1" applyProtection="1">
      <alignment horizontal="center" vertical="center" wrapText="1"/>
    </xf>
    <xf numFmtId="9" fontId="32" fillId="19" borderId="15" xfId="30" applyFont="1" applyFill="1" applyBorder="1" applyAlignment="1" applyProtection="1">
      <alignment horizontal="center" vertical="center" wrapText="1"/>
    </xf>
    <xf numFmtId="9" fontId="32" fillId="19" borderId="50" xfId="30" applyFont="1" applyFill="1" applyBorder="1" applyAlignment="1" applyProtection="1">
      <alignment horizontal="center" vertical="center" wrapText="1"/>
    </xf>
    <xf numFmtId="9" fontId="50" fillId="0" borderId="22" xfId="30" applyFont="1" applyBorder="1" applyAlignment="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14" fontId="37" fillId="20" borderId="57" xfId="0" applyNumberFormat="1" applyFont="1" applyFill="1" applyBorder="1" applyAlignment="1">
      <alignment horizontal="center" vertical="center"/>
    </xf>
    <xf numFmtId="0" fontId="37" fillId="20" borderId="12" xfId="0" applyFont="1" applyFill="1" applyBorder="1" applyAlignment="1">
      <alignment horizontal="center" vertical="center"/>
    </xf>
    <xf numFmtId="0" fontId="37" fillId="20" borderId="13" xfId="0" applyFont="1" applyFill="1" applyBorder="1" applyAlignment="1">
      <alignment horizontal="center" vertical="center"/>
    </xf>
    <xf numFmtId="0" fontId="37" fillId="20" borderId="14" xfId="0" applyFont="1" applyFill="1" applyBorder="1" applyAlignment="1">
      <alignment horizontal="center" vertical="center"/>
    </xf>
    <xf numFmtId="0" fontId="37" fillId="20" borderId="56" xfId="0" applyFont="1" applyFill="1" applyBorder="1" applyAlignment="1">
      <alignment horizontal="center" vertical="center"/>
    </xf>
    <xf numFmtId="0" fontId="37" fillId="20" borderId="16" xfId="0" applyFont="1" applyFill="1" applyBorder="1" applyAlignment="1">
      <alignment horizontal="center" vertical="center"/>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9" fontId="50" fillId="0" borderId="95" xfId="22" applyNumberFormat="1" applyFont="1" applyBorder="1" applyAlignment="1">
      <alignment horizontal="left" vertical="center" wrapText="1"/>
    </xf>
    <xf numFmtId="9" fontId="50" fillId="0" borderId="96" xfId="22" applyNumberFormat="1" applyFont="1" applyBorder="1" applyAlignment="1">
      <alignment horizontal="left" vertical="center" wrapText="1"/>
    </xf>
    <xf numFmtId="9" fontId="50" fillId="0" borderId="97" xfId="22" applyNumberFormat="1" applyFont="1" applyBorder="1" applyAlignment="1">
      <alignment horizontal="left"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1" fillId="20" borderId="1" xfId="22" applyFont="1" applyFill="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9" fontId="50" fillId="0" borderId="98" xfId="22" applyNumberFormat="1" applyFont="1" applyBorder="1" applyAlignment="1">
      <alignment horizontal="left" vertical="center" wrapText="1"/>
    </xf>
    <xf numFmtId="9" fontId="11" fillId="0" borderId="99" xfId="22" applyNumberFormat="1" applyFont="1" applyBorder="1" applyAlignment="1">
      <alignment horizontal="left" vertical="center" wrapText="1"/>
    </xf>
    <xf numFmtId="9" fontId="11" fillId="0" borderId="100" xfId="22" applyNumberFormat="1" applyFont="1" applyBorder="1" applyAlignment="1">
      <alignment horizontal="left"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2" fontId="36" fillId="0" borderId="18" xfId="22" applyNumberFormat="1" applyFont="1" applyBorder="1" applyAlignment="1">
      <alignment vertical="center" wrapText="1"/>
    </xf>
    <xf numFmtId="0" fontId="39" fillId="0" borderId="40" xfId="0" applyFont="1" applyBorder="1" applyAlignment="1">
      <alignment vertical="center" wrapText="1"/>
    </xf>
    <xf numFmtId="2" fontId="36" fillId="0" borderId="10" xfId="22" applyNumberFormat="1" applyFont="1" applyBorder="1" applyAlignment="1">
      <alignment horizontal="center" vertical="center" wrapText="1"/>
    </xf>
    <xf numFmtId="2" fontId="36" fillId="0" borderId="41" xfId="22" applyNumberFormat="1" applyFont="1" applyBorder="1" applyAlignment="1">
      <alignment horizontal="center" vertical="center" wrapText="1"/>
    </xf>
    <xf numFmtId="9" fontId="36" fillId="0" borderId="42"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6" xfId="22" applyNumberFormat="1"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2" fontId="36" fillId="0" borderId="32" xfId="22" applyNumberFormat="1" applyFont="1" applyBorder="1" applyAlignment="1">
      <alignment vertical="center" wrapText="1"/>
    </xf>
    <xf numFmtId="2" fontId="36" fillId="0" borderId="8" xfId="22" applyNumberFormat="1" applyFont="1" applyBorder="1" applyAlignment="1">
      <alignment vertical="center" wrapText="1"/>
    </xf>
    <xf numFmtId="2" fontId="36" fillId="0" borderId="35" xfId="22" applyNumberFormat="1" applyFont="1" applyBorder="1" applyAlignment="1">
      <alignment horizontal="center" vertical="center" wrapText="1"/>
    </xf>
    <xf numFmtId="2" fontId="36" fillId="0" borderId="4" xfId="22" applyNumberFormat="1" applyFont="1" applyBorder="1" applyAlignment="1">
      <alignment horizontal="center" vertical="center" wrapText="1"/>
    </xf>
    <xf numFmtId="9" fontId="36" fillId="0" borderId="36" xfId="30" applyFont="1" applyFill="1" applyBorder="1" applyAlignment="1" applyProtection="1">
      <alignment horizontal="center" vertical="center" wrapText="1"/>
    </xf>
    <xf numFmtId="9" fontId="36" fillId="0" borderId="42" xfId="30" applyFont="1" applyFill="1" applyBorder="1" applyAlignment="1" applyProtection="1">
      <alignment horizontal="center" vertical="center" wrapText="1"/>
    </xf>
    <xf numFmtId="9" fontId="36" fillId="0" borderId="37"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6" fillId="0" borderId="36" xfId="30" applyFont="1" applyFill="1" applyBorder="1" applyAlignment="1" applyProtection="1">
      <alignment horizontal="left" vertical="center" wrapText="1"/>
    </xf>
    <xf numFmtId="9" fontId="36" fillId="0" borderId="22" xfId="30" applyFont="1" applyFill="1" applyBorder="1" applyAlignment="1" applyProtection="1">
      <alignment horizontal="left" vertical="center" wrapText="1"/>
    </xf>
    <xf numFmtId="9" fontId="36" fillId="0" borderId="23" xfId="30" applyFont="1" applyFill="1" applyBorder="1" applyAlignment="1" applyProtection="1">
      <alignment horizontal="left" vertical="center" wrapText="1"/>
    </xf>
    <xf numFmtId="9" fontId="36" fillId="0" borderId="42" xfId="30" applyFont="1" applyFill="1" applyBorder="1" applyAlignment="1" applyProtection="1">
      <alignment horizontal="left" vertical="center" wrapText="1"/>
    </xf>
    <xf numFmtId="9" fontId="36" fillId="0" borderId="15" xfId="30" applyFont="1" applyFill="1" applyBorder="1" applyAlignment="1" applyProtection="1">
      <alignment horizontal="left" vertical="center" wrapText="1"/>
    </xf>
    <xf numFmtId="9" fontId="36" fillId="0" borderId="50" xfId="30" applyFont="1" applyFill="1" applyBorder="1" applyAlignment="1" applyProtection="1">
      <alignment horizontal="left" vertical="center" wrapText="1"/>
    </xf>
    <xf numFmtId="9" fontId="36" fillId="0" borderId="36" xfId="30" applyFont="1" applyBorder="1" applyAlignment="1">
      <alignment horizontal="left" vertical="center" wrapText="1"/>
    </xf>
    <xf numFmtId="9" fontId="36" fillId="0" borderId="22" xfId="30" applyFont="1" applyBorder="1" applyAlignment="1">
      <alignment horizontal="left" vertical="center" wrapText="1"/>
    </xf>
    <xf numFmtId="9" fontId="36" fillId="0" borderId="23" xfId="30" applyFont="1" applyBorder="1" applyAlignment="1">
      <alignment horizontal="left" vertical="center" wrapText="1"/>
    </xf>
    <xf numFmtId="9" fontId="36" fillId="0" borderId="42" xfId="30" applyFont="1" applyBorder="1" applyAlignment="1">
      <alignment horizontal="left" vertical="center" wrapText="1"/>
    </xf>
    <xf numFmtId="9" fontId="36" fillId="0" borderId="15" xfId="30" applyFont="1" applyBorder="1" applyAlignment="1">
      <alignment horizontal="left" vertical="center" wrapText="1"/>
    </xf>
    <xf numFmtId="9" fontId="36" fillId="0" borderId="50" xfId="30" applyFont="1" applyBorder="1" applyAlignment="1">
      <alignment horizontal="left" vertical="center" wrapText="1"/>
    </xf>
    <xf numFmtId="0" fontId="35" fillId="0" borderId="36" xfId="0" applyFont="1" applyBorder="1" applyAlignment="1">
      <alignment vertical="center" wrapText="1"/>
    </xf>
    <xf numFmtId="0" fontId="35" fillId="0" borderId="22" xfId="0" applyFont="1" applyBorder="1" applyAlignment="1">
      <alignment vertical="center" wrapText="1"/>
    </xf>
    <xf numFmtId="0" fontId="35" fillId="0" borderId="81" xfId="0" applyFont="1" applyBorder="1" applyAlignment="1">
      <alignment vertical="center" wrapText="1"/>
    </xf>
    <xf numFmtId="0" fontId="35" fillId="0" borderId="38" xfId="0" applyFont="1" applyBorder="1" applyAlignment="1">
      <alignment vertical="center" wrapText="1"/>
    </xf>
    <xf numFmtId="0" fontId="35" fillId="0" borderId="0" xfId="0" applyFont="1" applyAlignment="1">
      <alignment vertical="center" wrapText="1"/>
    </xf>
    <xf numFmtId="0" fontId="35" fillId="0" borderId="82" xfId="0" applyFont="1" applyBorder="1" applyAlignment="1">
      <alignment vertical="center" wrapText="1"/>
    </xf>
    <xf numFmtId="0" fontId="51" fillId="27" borderId="83" xfId="0" applyFont="1" applyFill="1" applyBorder="1" applyAlignment="1">
      <alignment vertical="center" wrapText="1"/>
    </xf>
    <xf numFmtId="0" fontId="35" fillId="27" borderId="84" xfId="0" applyFont="1" applyFill="1" applyBorder="1" applyAlignment="1">
      <alignment vertical="center" wrapText="1"/>
    </xf>
    <xf numFmtId="0" fontId="35" fillId="27" borderId="85" xfId="0" applyFont="1" applyFill="1" applyBorder="1" applyAlignment="1">
      <alignment vertical="center" wrapText="1"/>
    </xf>
    <xf numFmtId="0" fontId="35" fillId="27" borderId="86" xfId="0" applyFont="1" applyFill="1" applyBorder="1" applyAlignment="1">
      <alignment vertical="center" wrapText="1"/>
    </xf>
    <xf numFmtId="0" fontId="35" fillId="27" borderId="87" xfId="0" applyFont="1" applyFill="1" applyBorder="1" applyAlignment="1">
      <alignment vertical="center" wrapText="1"/>
    </xf>
    <xf numFmtId="0" fontId="35" fillId="27" borderId="88" xfId="0" applyFont="1" applyFill="1" applyBorder="1" applyAlignment="1">
      <alignment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1"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6" fillId="0" borderId="91" xfId="0" applyFont="1" applyBorder="1" applyAlignment="1">
      <alignment horizontal="left" vertical="center" wrapText="1"/>
    </xf>
    <xf numFmtId="0" fontId="46" fillId="27" borderId="36" xfId="0" applyFont="1" applyFill="1" applyBorder="1" applyAlignment="1">
      <alignment vertical="center" wrapText="1"/>
    </xf>
    <xf numFmtId="0" fontId="46" fillId="27" borderId="22" xfId="0" applyFont="1" applyFill="1" applyBorder="1" applyAlignment="1">
      <alignment vertical="center" wrapText="1"/>
    </xf>
    <xf numFmtId="0" fontId="46" fillId="27" borderId="92" xfId="0" applyFont="1" applyFill="1" applyBorder="1" applyAlignment="1">
      <alignment vertical="center" wrapText="1"/>
    </xf>
    <xf numFmtId="0" fontId="46" fillId="27" borderId="89" xfId="0" applyFont="1" applyFill="1" applyBorder="1" applyAlignment="1">
      <alignment vertical="center" wrapText="1"/>
    </xf>
    <xf numFmtId="0" fontId="46" fillId="27" borderId="90" xfId="0" applyFont="1" applyFill="1" applyBorder="1" applyAlignment="1">
      <alignment vertical="center" wrapText="1"/>
    </xf>
    <xf numFmtId="0" fontId="46" fillId="27" borderId="93" xfId="0" applyFont="1" applyFill="1" applyBorder="1" applyAlignment="1">
      <alignment vertical="center" wrapText="1"/>
    </xf>
    <xf numFmtId="0" fontId="56" fillId="27" borderId="22" xfId="0" applyFont="1" applyFill="1" applyBorder="1" applyAlignment="1">
      <alignment vertical="center"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92" xfId="0" applyFont="1" applyBorder="1" applyAlignment="1">
      <alignment vertical="center" wrapText="1"/>
    </xf>
    <xf numFmtId="0" fontId="36" fillId="0" borderId="89" xfId="0" applyFont="1" applyBorder="1" applyAlignment="1">
      <alignment vertical="center" wrapText="1"/>
    </xf>
    <xf numFmtId="0" fontId="36" fillId="0" borderId="90" xfId="0" applyFont="1" applyBorder="1" applyAlignment="1">
      <alignment vertical="center" wrapText="1"/>
    </xf>
    <xf numFmtId="0" fontId="36" fillId="0" borderId="93"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0" fontId="35" fillId="20" borderId="9" xfId="22" applyFont="1" applyFill="1" applyBorder="1" applyAlignment="1">
      <alignment horizontal="center" vertical="center" wrapText="1"/>
    </xf>
    <xf numFmtId="0" fontId="50" fillId="0" borderId="20" xfId="0" applyFont="1" applyBorder="1" applyAlignment="1">
      <alignment vertical="center" wrapText="1"/>
    </xf>
    <xf numFmtId="0" fontId="36" fillId="0" borderId="3" xfId="0" applyFont="1" applyBorder="1" applyAlignment="1">
      <alignment vertical="center" wrapText="1"/>
    </xf>
    <xf numFmtId="0" fontId="36" fillId="0" borderId="7" xfId="0" applyFont="1" applyBorder="1" applyAlignment="1">
      <alignment vertical="center" wrapText="1"/>
    </xf>
    <xf numFmtId="0" fontId="51" fillId="0" borderId="36" xfId="0" applyFont="1" applyBorder="1" applyAlignment="1">
      <alignment vertical="center" wrapText="1"/>
    </xf>
    <xf numFmtId="0" fontId="36" fillId="0" borderId="37" xfId="0" applyFont="1" applyBorder="1" applyAlignment="1">
      <alignment vertical="center" wrapText="1"/>
    </xf>
    <xf numFmtId="0" fontId="50" fillId="0" borderId="36" xfId="0" applyFont="1" applyBorder="1" applyAlignment="1">
      <alignment vertical="center" wrapText="1"/>
    </xf>
    <xf numFmtId="0" fontId="50" fillId="0" borderId="42"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74" fontId="36" fillId="9" borderId="19" xfId="28" applyNumberFormat="1" applyFont="1" applyFill="1" applyBorder="1" applyAlignment="1" applyProtection="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6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6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6.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O47" zoomScale="60" zoomScaleNormal="60" workbookViewId="0">
      <selection activeCell="Q52" sqref="Q52:AD53"/>
    </sheetView>
  </sheetViews>
  <sheetFormatPr baseColWidth="10" defaultColWidth="10.85546875" defaultRowHeight="15" x14ac:dyDescent="0.25"/>
  <cols>
    <col min="1" max="1" width="38.42578125" style="50" customWidth="1"/>
    <col min="2" max="2" width="15.42578125" style="50" customWidth="1"/>
    <col min="3" max="3" width="19.85546875" style="50" customWidth="1"/>
    <col min="4" max="4" width="20.7109375" style="50" customWidth="1"/>
    <col min="5" max="5" width="21.28515625" style="50" customWidth="1"/>
    <col min="6" max="6" width="20.7109375" style="50" customWidth="1"/>
    <col min="7" max="7" width="20.5703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6"/>
      <c r="B1" s="459" t="s">
        <v>0</v>
      </c>
      <c r="C1" s="460"/>
      <c r="D1" s="460"/>
      <c r="E1" s="460"/>
      <c r="F1" s="460"/>
      <c r="G1" s="460"/>
      <c r="H1" s="460"/>
      <c r="I1" s="460"/>
      <c r="J1" s="460"/>
      <c r="K1" s="460"/>
      <c r="L1" s="460"/>
      <c r="M1" s="460"/>
      <c r="N1" s="460"/>
      <c r="O1" s="460"/>
      <c r="P1" s="460"/>
      <c r="Q1" s="460"/>
      <c r="R1" s="460"/>
      <c r="S1" s="460"/>
      <c r="T1" s="460"/>
      <c r="U1" s="460"/>
      <c r="V1" s="460"/>
      <c r="W1" s="460"/>
      <c r="X1" s="460"/>
      <c r="Y1" s="460"/>
      <c r="Z1" s="460"/>
      <c r="AA1" s="461"/>
      <c r="AB1" s="470" t="s">
        <v>1</v>
      </c>
      <c r="AC1" s="471"/>
      <c r="AD1" s="472"/>
    </row>
    <row r="2" spans="1:30" ht="30.75" customHeight="1" thickBot="1" x14ac:dyDescent="0.3">
      <c r="A2" s="457"/>
      <c r="B2" s="459" t="s">
        <v>2</v>
      </c>
      <c r="C2" s="460"/>
      <c r="D2" s="460"/>
      <c r="E2" s="460"/>
      <c r="F2" s="460"/>
      <c r="G2" s="460"/>
      <c r="H2" s="460"/>
      <c r="I2" s="460"/>
      <c r="J2" s="460"/>
      <c r="K2" s="460"/>
      <c r="L2" s="460"/>
      <c r="M2" s="460"/>
      <c r="N2" s="460"/>
      <c r="O2" s="460"/>
      <c r="P2" s="460"/>
      <c r="Q2" s="460"/>
      <c r="R2" s="460"/>
      <c r="S2" s="460"/>
      <c r="T2" s="460"/>
      <c r="U2" s="460"/>
      <c r="V2" s="460"/>
      <c r="W2" s="460"/>
      <c r="X2" s="460"/>
      <c r="Y2" s="460"/>
      <c r="Z2" s="460"/>
      <c r="AA2" s="461"/>
      <c r="AB2" s="473" t="s">
        <v>3</v>
      </c>
      <c r="AC2" s="474"/>
      <c r="AD2" s="475"/>
    </row>
    <row r="3" spans="1:30" ht="24" customHeight="1" x14ac:dyDescent="0.25">
      <c r="A3" s="457"/>
      <c r="B3" s="447" t="s">
        <v>4</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73" t="s">
        <v>5</v>
      </c>
      <c r="AC3" s="474"/>
      <c r="AD3" s="475"/>
    </row>
    <row r="4" spans="1:30" ht="21.95" customHeight="1" thickBot="1" x14ac:dyDescent="0.3">
      <c r="A4" s="458"/>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0" t="s">
        <v>7</v>
      </c>
      <c r="B7" s="411"/>
      <c r="C7" s="491" t="s">
        <v>8</v>
      </c>
      <c r="D7" s="410" t="s">
        <v>9</v>
      </c>
      <c r="E7" s="416"/>
      <c r="F7" s="416"/>
      <c r="G7" s="416"/>
      <c r="H7" s="411"/>
      <c r="I7" s="404">
        <v>45113</v>
      </c>
      <c r="J7" s="405"/>
      <c r="K7" s="410" t="s">
        <v>10</v>
      </c>
      <c r="L7" s="411"/>
      <c r="M7" s="468" t="s">
        <v>11</v>
      </c>
      <c r="N7" s="469"/>
      <c r="O7" s="462"/>
      <c r="P7" s="463"/>
      <c r="Q7" s="54"/>
      <c r="R7" s="54"/>
      <c r="S7" s="54"/>
      <c r="T7" s="54"/>
      <c r="U7" s="54"/>
      <c r="V7" s="54"/>
      <c r="W7" s="54"/>
      <c r="X7" s="54"/>
      <c r="Y7" s="54"/>
      <c r="Z7" s="55"/>
      <c r="AA7" s="54"/>
      <c r="AB7" s="54"/>
      <c r="AC7" s="60"/>
      <c r="AD7" s="61"/>
    </row>
    <row r="8" spans="1:30" x14ac:dyDescent="0.25">
      <c r="A8" s="412"/>
      <c r="B8" s="413"/>
      <c r="C8" s="492"/>
      <c r="D8" s="412"/>
      <c r="E8" s="417"/>
      <c r="F8" s="417"/>
      <c r="G8" s="417"/>
      <c r="H8" s="413"/>
      <c r="I8" s="406"/>
      <c r="J8" s="407"/>
      <c r="K8" s="412"/>
      <c r="L8" s="413"/>
      <c r="M8" s="464" t="s">
        <v>12</v>
      </c>
      <c r="N8" s="465"/>
      <c r="O8" s="466"/>
      <c r="P8" s="467"/>
      <c r="Q8" s="54"/>
      <c r="R8" s="54"/>
      <c r="S8" s="54"/>
      <c r="T8" s="54"/>
      <c r="U8" s="54"/>
      <c r="V8" s="54"/>
      <c r="W8" s="54"/>
      <c r="X8" s="54"/>
      <c r="Y8" s="54"/>
      <c r="Z8" s="55"/>
      <c r="AA8" s="54"/>
      <c r="AB8" s="54"/>
      <c r="AC8" s="60"/>
      <c r="AD8" s="61"/>
    </row>
    <row r="9" spans="1:30" ht="15.75" thickBot="1" x14ac:dyDescent="0.3">
      <c r="A9" s="414"/>
      <c r="B9" s="415"/>
      <c r="C9" s="493"/>
      <c r="D9" s="414"/>
      <c r="E9" s="418"/>
      <c r="F9" s="418"/>
      <c r="G9" s="418"/>
      <c r="H9" s="415"/>
      <c r="I9" s="408"/>
      <c r="J9" s="409"/>
      <c r="K9" s="414"/>
      <c r="L9" s="415"/>
      <c r="M9" s="433" t="s">
        <v>13</v>
      </c>
      <c r="N9" s="434"/>
      <c r="O9" s="435" t="s">
        <v>14</v>
      </c>
      <c r="P9" s="43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0" t="s">
        <v>15</v>
      </c>
      <c r="B11" s="411"/>
      <c r="C11" s="482" t="s">
        <v>16</v>
      </c>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4"/>
    </row>
    <row r="12" spans="1:30" ht="15" customHeight="1" x14ac:dyDescent="0.25">
      <c r="A12" s="412"/>
      <c r="B12" s="413"/>
      <c r="C12" s="485"/>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7"/>
    </row>
    <row r="13" spans="1:30" ht="15" customHeight="1" thickBot="1" x14ac:dyDescent="0.3">
      <c r="A13" s="414"/>
      <c r="B13" s="415"/>
      <c r="C13" s="488"/>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9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9" t="s">
        <v>17</v>
      </c>
      <c r="B15" s="420"/>
      <c r="C15" s="421" t="s">
        <v>18</v>
      </c>
      <c r="D15" s="422"/>
      <c r="E15" s="422"/>
      <c r="F15" s="422"/>
      <c r="G15" s="422"/>
      <c r="H15" s="422"/>
      <c r="I15" s="422"/>
      <c r="J15" s="422"/>
      <c r="K15" s="423"/>
      <c r="L15" s="395" t="s">
        <v>19</v>
      </c>
      <c r="M15" s="396"/>
      <c r="N15" s="396"/>
      <c r="O15" s="396"/>
      <c r="P15" s="396"/>
      <c r="Q15" s="397"/>
      <c r="R15" s="424" t="s">
        <v>20</v>
      </c>
      <c r="S15" s="425"/>
      <c r="T15" s="425"/>
      <c r="U15" s="425"/>
      <c r="V15" s="425"/>
      <c r="W15" s="425"/>
      <c r="X15" s="426"/>
      <c r="Y15" s="395" t="s">
        <v>21</v>
      </c>
      <c r="Z15" s="397"/>
      <c r="AA15" s="437" t="s">
        <v>22</v>
      </c>
      <c r="AB15" s="438"/>
      <c r="AC15" s="438"/>
      <c r="AD15" s="439"/>
    </row>
    <row r="16" spans="1:30" ht="9" customHeight="1" thickBot="1" x14ac:dyDescent="0.3">
      <c r="A16" s="59"/>
      <c r="B16" s="54"/>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73"/>
      <c r="AD16" s="74"/>
    </row>
    <row r="17" spans="1:41" s="76" customFormat="1" ht="37.5" customHeight="1" thickBot="1" x14ac:dyDescent="0.3">
      <c r="A17" s="419" t="s">
        <v>23</v>
      </c>
      <c r="B17" s="420"/>
      <c r="C17" s="427" t="s">
        <v>24</v>
      </c>
      <c r="D17" s="428"/>
      <c r="E17" s="428"/>
      <c r="F17" s="428"/>
      <c r="G17" s="428"/>
      <c r="H17" s="428"/>
      <c r="I17" s="428"/>
      <c r="J17" s="428"/>
      <c r="K17" s="428"/>
      <c r="L17" s="428"/>
      <c r="M17" s="428"/>
      <c r="N17" s="428"/>
      <c r="O17" s="428"/>
      <c r="P17" s="428"/>
      <c r="Q17" s="429"/>
      <c r="R17" s="395" t="s">
        <v>25</v>
      </c>
      <c r="S17" s="396"/>
      <c r="T17" s="396"/>
      <c r="U17" s="396"/>
      <c r="V17" s="397"/>
      <c r="W17" s="451">
        <v>15</v>
      </c>
      <c r="X17" s="452"/>
      <c r="Y17" s="396" t="s">
        <v>26</v>
      </c>
      <c r="Z17" s="396"/>
      <c r="AA17" s="396"/>
      <c r="AB17" s="397"/>
      <c r="AC17" s="441">
        <v>0.45</v>
      </c>
      <c r="AD17" s="4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33</v>
      </c>
      <c r="G21" s="161" t="s">
        <v>34</v>
      </c>
      <c r="H21" s="161" t="s">
        <v>8</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8</v>
      </c>
      <c r="W21" s="161" t="s">
        <v>35</v>
      </c>
      <c r="X21" s="161" t="s">
        <v>36</v>
      </c>
      <c r="Y21" s="161" t="s">
        <v>37</v>
      </c>
      <c r="Z21" s="161" t="s">
        <v>38</v>
      </c>
      <c r="AA21" s="161" t="s">
        <v>39</v>
      </c>
      <c r="AB21" s="161" t="s">
        <v>40</v>
      </c>
      <c r="AC21" s="161" t="s">
        <v>41</v>
      </c>
      <c r="AD21" s="162" t="s">
        <v>42</v>
      </c>
      <c r="AE21" s="3"/>
      <c r="AF21" s="3"/>
    </row>
    <row r="22" spans="1:41" ht="32.1" customHeight="1" x14ac:dyDescent="0.25">
      <c r="A22" s="350" t="s">
        <v>43</v>
      </c>
      <c r="B22" s="355"/>
      <c r="C22" s="217">
        <v>22878899</v>
      </c>
      <c r="D22" s="218"/>
      <c r="E22" s="180"/>
      <c r="F22" s="180"/>
      <c r="G22" s="180"/>
      <c r="H22" s="180"/>
      <c r="I22" s="180"/>
      <c r="J22" s="180"/>
      <c r="K22" s="180"/>
      <c r="L22" s="180"/>
      <c r="M22" s="180"/>
      <c r="N22" s="180"/>
      <c r="O22" s="180">
        <f>SUM(C22:N22)</f>
        <v>22878899</v>
      </c>
      <c r="P22" s="183"/>
      <c r="Q22" s="217">
        <v>1334419471</v>
      </c>
      <c r="R22" s="218">
        <v>75240000</v>
      </c>
      <c r="S22" s="218"/>
      <c r="T22" s="180"/>
      <c r="U22" s="180">
        <v>8351665</v>
      </c>
      <c r="V22" s="180"/>
      <c r="W22" s="180"/>
      <c r="X22" s="180"/>
      <c r="Y22" s="180"/>
      <c r="Z22" s="180"/>
      <c r="AA22" s="180"/>
      <c r="AB22" s="180"/>
      <c r="AC22" s="180">
        <f>SUM(Q22:AB22)</f>
        <v>1418011136</v>
      </c>
      <c r="AD22" s="187"/>
      <c r="AE22" s="3"/>
      <c r="AF22" s="3"/>
    </row>
    <row r="23" spans="1:41" ht="32.1" customHeight="1" x14ac:dyDescent="0.25">
      <c r="A23" s="351" t="s">
        <v>44</v>
      </c>
      <c r="B23" s="358"/>
      <c r="C23" s="219"/>
      <c r="D23" s="220"/>
      <c r="E23" s="176"/>
      <c r="F23" s="176"/>
      <c r="G23" s="176"/>
      <c r="H23" s="176"/>
      <c r="I23" s="176"/>
      <c r="J23" s="176"/>
      <c r="K23" s="176"/>
      <c r="L23" s="176"/>
      <c r="M23" s="176"/>
      <c r="N23" s="176"/>
      <c r="O23" s="176">
        <f>SUM(C23:N23)</f>
        <v>0</v>
      </c>
      <c r="P23" s="195" t="str">
        <f>IFERROR(O23/(SUMIF(C23:N23,"&gt;0",C22:N22))," ")</f>
        <v xml:space="preserve"> </v>
      </c>
      <c r="Q23" s="219">
        <v>990509470</v>
      </c>
      <c r="R23" s="220">
        <v>419150001</v>
      </c>
      <c r="S23" s="220">
        <f>-15291731</f>
        <v>-15291731</v>
      </c>
      <c r="T23" s="176">
        <v>-27041001</v>
      </c>
      <c r="U23" s="176">
        <v>17633639</v>
      </c>
      <c r="V23" s="176"/>
      <c r="W23" s="176"/>
      <c r="X23" s="176"/>
      <c r="Y23" s="176"/>
      <c r="Z23" s="176"/>
      <c r="AA23" s="176"/>
      <c r="AB23" s="176"/>
      <c r="AC23" s="260">
        <f>SUM(Q23:AB23)</f>
        <v>1384960378</v>
      </c>
      <c r="AD23" s="185">
        <f>IFERROR(AC23/(SUMIF(Q23:AB23,"&gt;0",Q22:AB22))," ")</f>
        <v>0.97669217317063439</v>
      </c>
      <c r="AE23" s="3"/>
      <c r="AF23" s="3"/>
    </row>
    <row r="24" spans="1:41" ht="32.1" customHeight="1" x14ac:dyDescent="0.25">
      <c r="A24" s="351" t="s">
        <v>45</v>
      </c>
      <c r="B24" s="358"/>
      <c r="C24" s="177">
        <v>5133518</v>
      </c>
      <c r="D24" s="220">
        <f>4100000+1000000+1083214</f>
        <v>6183214</v>
      </c>
      <c r="E24" s="176"/>
      <c r="F24" s="176">
        <f>1562167+10000000</f>
        <v>11562167</v>
      </c>
      <c r="G24" s="176"/>
      <c r="H24" s="176">
        <v>-1562167</v>
      </c>
      <c r="I24" s="176"/>
      <c r="J24" s="176"/>
      <c r="K24" s="176"/>
      <c r="L24" s="176"/>
      <c r="M24" s="176"/>
      <c r="N24" s="176"/>
      <c r="O24" s="176">
        <f>SUM(C24:N24)</f>
        <v>21316732</v>
      </c>
      <c r="P24" s="181"/>
      <c r="Q24" s="219"/>
      <c r="R24" s="220">
        <v>45552771</v>
      </c>
      <c r="S24" s="220">
        <f>117169700+6840000</f>
        <v>124009700</v>
      </c>
      <c r="T24" s="220">
        <f t="shared" ref="T24:AA24" si="0">117169700+6840000</f>
        <v>124009700</v>
      </c>
      <c r="U24" s="220">
        <f t="shared" si="0"/>
        <v>124009700</v>
      </c>
      <c r="V24" s="220">
        <f>117169700+6840000+8351665</f>
        <v>132361365</v>
      </c>
      <c r="W24" s="220">
        <f t="shared" si="0"/>
        <v>124009700</v>
      </c>
      <c r="X24" s="220">
        <f t="shared" si="0"/>
        <v>124009700</v>
      </c>
      <c r="Y24" s="220">
        <f t="shared" si="0"/>
        <v>124009700</v>
      </c>
      <c r="Z24" s="220">
        <f t="shared" si="0"/>
        <v>124009700</v>
      </c>
      <c r="AA24" s="220">
        <f t="shared" si="0"/>
        <v>124009700</v>
      </c>
      <c r="AB24" s="176">
        <f>234339400+13680000</f>
        <v>248019400</v>
      </c>
      <c r="AC24" s="176">
        <f>SUM(Q24:AB24)</f>
        <v>1418011136</v>
      </c>
      <c r="AD24" s="185"/>
      <c r="AE24" s="3"/>
      <c r="AF24" s="3"/>
    </row>
    <row r="25" spans="1:41" ht="32.1" customHeight="1" thickBot="1" x14ac:dyDescent="0.3">
      <c r="A25" s="389" t="s">
        <v>46</v>
      </c>
      <c r="B25" s="390"/>
      <c r="C25" s="221">
        <v>5078090</v>
      </c>
      <c r="D25" s="222">
        <v>5100000</v>
      </c>
      <c r="E25" s="179">
        <v>1083214</v>
      </c>
      <c r="F25" s="179">
        <v>10055428</v>
      </c>
      <c r="G25" s="179"/>
      <c r="H25" s="179"/>
      <c r="I25" s="179"/>
      <c r="J25" s="179"/>
      <c r="K25" s="179"/>
      <c r="L25" s="179"/>
      <c r="M25" s="179"/>
      <c r="N25" s="179"/>
      <c r="O25" s="179">
        <f>SUM(C25:N25)</f>
        <v>21316732</v>
      </c>
      <c r="P25" s="186">
        <f>IFERROR(O25/(SUMIF(C25:N25,"&gt;0",C24:N24))," ")</f>
        <v>0.93172018461203054</v>
      </c>
      <c r="Q25" s="221"/>
      <c r="R25" s="222">
        <v>17691205</v>
      </c>
      <c r="S25" s="222">
        <v>109538534</v>
      </c>
      <c r="T25" s="179">
        <v>124009700</v>
      </c>
      <c r="U25" s="179">
        <v>124009700</v>
      </c>
      <c r="V25" s="179">
        <v>124009700</v>
      </c>
      <c r="W25" s="179"/>
      <c r="X25" s="179"/>
      <c r="Y25" s="179"/>
      <c r="Z25" s="179"/>
      <c r="AA25" s="179"/>
      <c r="AB25" s="179"/>
      <c r="AC25" s="179">
        <f>SUM(Q25:AB25)</f>
        <v>499258839</v>
      </c>
      <c r="AD25" s="186">
        <f>IFERROR(AC25/(SUMIF(Q25:AB25,"&gt;0",Q24:AB24))," ")</f>
        <v>0.9078370390212418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1" t="s">
        <v>47</v>
      </c>
      <c r="B27" s="39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4"/>
    </row>
    <row r="28" spans="1:41" ht="15" customHeight="1" x14ac:dyDescent="0.25">
      <c r="A28" s="384" t="s">
        <v>48</v>
      </c>
      <c r="B28" s="386" t="s">
        <v>49</v>
      </c>
      <c r="C28" s="387"/>
      <c r="D28" s="358" t="s">
        <v>50</v>
      </c>
      <c r="E28" s="359"/>
      <c r="F28" s="359"/>
      <c r="G28" s="359"/>
      <c r="H28" s="359"/>
      <c r="I28" s="359"/>
      <c r="J28" s="359"/>
      <c r="K28" s="359"/>
      <c r="L28" s="359"/>
      <c r="M28" s="359"/>
      <c r="N28" s="359"/>
      <c r="O28" s="388"/>
      <c r="P28" s="378" t="s">
        <v>41</v>
      </c>
      <c r="Q28" s="378" t="s">
        <v>51</v>
      </c>
      <c r="R28" s="378"/>
      <c r="S28" s="378"/>
      <c r="T28" s="378"/>
      <c r="U28" s="378"/>
      <c r="V28" s="378"/>
      <c r="W28" s="378"/>
      <c r="X28" s="378"/>
      <c r="Y28" s="378"/>
      <c r="Z28" s="378"/>
      <c r="AA28" s="378"/>
      <c r="AB28" s="378"/>
      <c r="AC28" s="378"/>
      <c r="AD28" s="379"/>
    </row>
    <row r="29" spans="1:41" ht="27" customHeight="1" x14ac:dyDescent="0.25">
      <c r="A29" s="385"/>
      <c r="B29" s="380"/>
      <c r="C29" s="382"/>
      <c r="D29" s="88" t="s">
        <v>30</v>
      </c>
      <c r="E29" s="88" t="s">
        <v>31</v>
      </c>
      <c r="F29" s="88" t="s">
        <v>32</v>
      </c>
      <c r="G29" s="88" t="s">
        <v>33</v>
      </c>
      <c r="H29" s="88" t="s">
        <v>34</v>
      </c>
      <c r="I29" s="88" t="s">
        <v>8</v>
      </c>
      <c r="J29" s="88" t="s">
        <v>35</v>
      </c>
      <c r="K29" s="88" t="s">
        <v>36</v>
      </c>
      <c r="L29" s="88" t="s">
        <v>37</v>
      </c>
      <c r="M29" s="88" t="s">
        <v>38</v>
      </c>
      <c r="N29" s="88" t="s">
        <v>39</v>
      </c>
      <c r="O29" s="88" t="s">
        <v>40</v>
      </c>
      <c r="P29" s="388"/>
      <c r="Q29" s="378"/>
      <c r="R29" s="378"/>
      <c r="S29" s="378"/>
      <c r="T29" s="378"/>
      <c r="U29" s="378"/>
      <c r="V29" s="378"/>
      <c r="W29" s="378"/>
      <c r="X29" s="378"/>
      <c r="Y29" s="378"/>
      <c r="Z29" s="378"/>
      <c r="AA29" s="378"/>
      <c r="AB29" s="378"/>
      <c r="AC29" s="378"/>
      <c r="AD29" s="379"/>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443" t="s">
        <v>52</v>
      </c>
      <c r="C30" s="444"/>
      <c r="D30" s="89"/>
      <c r="E30" s="89"/>
      <c r="F30" s="89"/>
      <c r="G30" s="89"/>
      <c r="H30" s="89"/>
      <c r="I30" s="89"/>
      <c r="J30" s="89"/>
      <c r="K30" s="89"/>
      <c r="L30" s="89"/>
      <c r="M30" s="89"/>
      <c r="N30" s="89"/>
      <c r="O30" s="89"/>
      <c r="P30" s="86">
        <f>SUM(D30:O30)</f>
        <v>0</v>
      </c>
      <c r="Q30" s="445"/>
      <c r="R30" s="445"/>
      <c r="S30" s="445"/>
      <c r="T30" s="445"/>
      <c r="U30" s="445"/>
      <c r="V30" s="445"/>
      <c r="W30" s="445"/>
      <c r="X30" s="445"/>
      <c r="Y30" s="445"/>
      <c r="Z30" s="445"/>
      <c r="AA30" s="445"/>
      <c r="AB30" s="445"/>
      <c r="AC30" s="445"/>
      <c r="AD30" s="446"/>
    </row>
    <row r="31" spans="1:41" ht="45" customHeight="1" x14ac:dyDescent="0.25">
      <c r="A31" s="447" t="s">
        <v>53</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9"/>
    </row>
    <row r="32" spans="1:41" ht="23.1" customHeight="1" x14ac:dyDescent="0.25">
      <c r="A32" s="351" t="s">
        <v>54</v>
      </c>
      <c r="B32" s="378" t="s">
        <v>55</v>
      </c>
      <c r="C32" s="378" t="s">
        <v>49</v>
      </c>
      <c r="D32" s="378" t="s">
        <v>56</v>
      </c>
      <c r="E32" s="378"/>
      <c r="F32" s="378"/>
      <c r="G32" s="378"/>
      <c r="H32" s="378"/>
      <c r="I32" s="378"/>
      <c r="J32" s="378"/>
      <c r="K32" s="378"/>
      <c r="L32" s="378"/>
      <c r="M32" s="378"/>
      <c r="N32" s="378"/>
      <c r="O32" s="378"/>
      <c r="P32" s="378"/>
      <c r="Q32" s="378" t="s">
        <v>57</v>
      </c>
      <c r="R32" s="378"/>
      <c r="S32" s="378"/>
      <c r="T32" s="378"/>
      <c r="U32" s="378"/>
      <c r="V32" s="378"/>
      <c r="W32" s="378"/>
      <c r="X32" s="378"/>
      <c r="Y32" s="378"/>
      <c r="Z32" s="378"/>
      <c r="AA32" s="378"/>
      <c r="AB32" s="378"/>
      <c r="AC32" s="378"/>
      <c r="AD32" s="379"/>
      <c r="AG32" s="87"/>
      <c r="AH32" s="87"/>
      <c r="AI32" s="87"/>
      <c r="AJ32" s="87"/>
      <c r="AK32" s="87"/>
      <c r="AL32" s="87"/>
      <c r="AM32" s="87"/>
      <c r="AN32" s="87"/>
      <c r="AO32" s="87"/>
    </row>
    <row r="33" spans="1:41" ht="27" customHeight="1" x14ac:dyDescent="0.25">
      <c r="A33" s="351"/>
      <c r="B33" s="378"/>
      <c r="C33" s="450"/>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78" t="s">
        <v>58</v>
      </c>
      <c r="R33" s="378"/>
      <c r="S33" s="378"/>
      <c r="T33" s="378" t="s">
        <v>59</v>
      </c>
      <c r="U33" s="378"/>
      <c r="V33" s="378"/>
      <c r="W33" s="380" t="s">
        <v>60</v>
      </c>
      <c r="X33" s="381"/>
      <c r="Y33" s="381"/>
      <c r="Z33" s="382"/>
      <c r="AA33" s="380" t="s">
        <v>61</v>
      </c>
      <c r="AB33" s="381"/>
      <c r="AC33" s="381"/>
      <c r="AD33" s="383"/>
      <c r="AG33" s="87"/>
      <c r="AH33" s="87"/>
      <c r="AI33" s="87"/>
      <c r="AJ33" s="87"/>
      <c r="AK33" s="87"/>
      <c r="AL33" s="87"/>
      <c r="AM33" s="87"/>
      <c r="AN33" s="87"/>
      <c r="AO33" s="87"/>
    </row>
    <row r="34" spans="1:41" ht="57.75" customHeight="1" x14ac:dyDescent="0.25">
      <c r="A34" s="361" t="str">
        <f>A30</f>
        <v>1 - Acompañar técnicamente a 15 sectores de la Administración Distrital en la inclusión del enfoque de género en las políticas, planes,  programas y proyectos así como en su cultura organizacional e institucional</v>
      </c>
      <c r="B34" s="363">
        <v>0.45</v>
      </c>
      <c r="C34" s="90" t="s">
        <v>62</v>
      </c>
      <c r="D34" s="89">
        <v>15</v>
      </c>
      <c r="E34" s="89">
        <v>15</v>
      </c>
      <c r="F34" s="89">
        <v>15</v>
      </c>
      <c r="G34" s="89">
        <v>15</v>
      </c>
      <c r="H34" s="89">
        <v>15</v>
      </c>
      <c r="I34" s="89">
        <v>15</v>
      </c>
      <c r="J34" s="89">
        <v>15</v>
      </c>
      <c r="K34" s="89">
        <v>15</v>
      </c>
      <c r="L34" s="89">
        <v>15</v>
      </c>
      <c r="M34" s="89">
        <v>15</v>
      </c>
      <c r="N34" s="89">
        <v>15</v>
      </c>
      <c r="O34" s="89">
        <v>15</v>
      </c>
      <c r="P34" s="263">
        <v>15</v>
      </c>
      <c r="Q34" s="365" t="s">
        <v>593</v>
      </c>
      <c r="R34" s="366"/>
      <c r="S34" s="367"/>
      <c r="T34" s="371" t="s">
        <v>63</v>
      </c>
      <c r="U34" s="372"/>
      <c r="V34" s="373"/>
      <c r="W34" s="344" t="s">
        <v>64</v>
      </c>
      <c r="X34" s="345"/>
      <c r="Y34" s="345"/>
      <c r="Z34" s="376"/>
      <c r="AA34" s="344" t="s">
        <v>65</v>
      </c>
      <c r="AB34" s="345"/>
      <c r="AC34" s="345"/>
      <c r="AD34" s="346"/>
      <c r="AG34" s="87"/>
      <c r="AH34" s="87"/>
      <c r="AI34" s="87"/>
      <c r="AJ34" s="87"/>
      <c r="AK34" s="87"/>
      <c r="AL34" s="87"/>
      <c r="AM34" s="87"/>
      <c r="AN34" s="87"/>
      <c r="AO34" s="87"/>
    </row>
    <row r="35" spans="1:41" ht="157.5" customHeight="1" thickBot="1" x14ac:dyDescent="0.3">
      <c r="A35" s="362"/>
      <c r="B35" s="364"/>
      <c r="C35" s="91" t="s">
        <v>66</v>
      </c>
      <c r="D35" s="264">
        <v>15</v>
      </c>
      <c r="E35" s="264">
        <v>15</v>
      </c>
      <c r="F35" s="264">
        <v>15</v>
      </c>
      <c r="G35" s="264">
        <v>15</v>
      </c>
      <c r="H35" s="300">
        <v>15</v>
      </c>
      <c r="I35" s="306">
        <v>15</v>
      </c>
      <c r="J35" s="93"/>
      <c r="K35" s="93"/>
      <c r="L35" s="93"/>
      <c r="M35" s="93"/>
      <c r="N35" s="93"/>
      <c r="O35" s="93"/>
      <c r="P35" s="303">
        <v>15</v>
      </c>
      <c r="Q35" s="368"/>
      <c r="R35" s="369"/>
      <c r="S35" s="370"/>
      <c r="T35" s="374"/>
      <c r="U35" s="374"/>
      <c r="V35" s="375"/>
      <c r="W35" s="347"/>
      <c r="X35" s="348"/>
      <c r="Y35" s="348"/>
      <c r="Z35" s="377"/>
      <c r="AA35" s="347"/>
      <c r="AB35" s="348"/>
      <c r="AC35" s="348"/>
      <c r="AD35" s="349"/>
      <c r="AE35" s="49"/>
      <c r="AG35" s="87"/>
      <c r="AH35" s="87"/>
      <c r="AI35" s="87"/>
      <c r="AJ35" s="87"/>
      <c r="AK35" s="87"/>
      <c r="AL35" s="87"/>
      <c r="AM35" s="87"/>
      <c r="AN35" s="87"/>
      <c r="AO35" s="87"/>
    </row>
    <row r="36" spans="1:41" ht="26.1" customHeight="1" x14ac:dyDescent="0.25">
      <c r="A36" s="350" t="s">
        <v>67</v>
      </c>
      <c r="B36" s="352" t="s">
        <v>68</v>
      </c>
      <c r="C36" s="354" t="s">
        <v>69</v>
      </c>
      <c r="D36" s="354"/>
      <c r="E36" s="354"/>
      <c r="F36" s="354"/>
      <c r="G36" s="354"/>
      <c r="H36" s="354"/>
      <c r="I36" s="354"/>
      <c r="J36" s="354"/>
      <c r="K36" s="354"/>
      <c r="L36" s="354"/>
      <c r="M36" s="354"/>
      <c r="N36" s="354"/>
      <c r="O36" s="354"/>
      <c r="P36" s="354"/>
      <c r="Q36" s="355" t="s">
        <v>70</v>
      </c>
      <c r="R36" s="356"/>
      <c r="S36" s="356"/>
      <c r="T36" s="356"/>
      <c r="U36" s="356"/>
      <c r="V36" s="356"/>
      <c r="W36" s="356"/>
      <c r="X36" s="356"/>
      <c r="Y36" s="356"/>
      <c r="Z36" s="356"/>
      <c r="AA36" s="356"/>
      <c r="AB36" s="356"/>
      <c r="AC36" s="356"/>
      <c r="AD36" s="357"/>
      <c r="AG36" s="87"/>
      <c r="AH36" s="87"/>
      <c r="AI36" s="87"/>
      <c r="AJ36" s="87"/>
      <c r="AK36" s="87"/>
      <c r="AL36" s="87"/>
      <c r="AM36" s="87"/>
      <c r="AN36" s="87"/>
      <c r="AO36" s="87"/>
    </row>
    <row r="37" spans="1:41" ht="26.1" customHeight="1" x14ac:dyDescent="0.25">
      <c r="A37" s="351"/>
      <c r="B37" s="353"/>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58" t="s">
        <v>85</v>
      </c>
      <c r="R37" s="359"/>
      <c r="S37" s="359"/>
      <c r="T37" s="359"/>
      <c r="U37" s="359"/>
      <c r="V37" s="359"/>
      <c r="W37" s="359"/>
      <c r="X37" s="359"/>
      <c r="Y37" s="359"/>
      <c r="Z37" s="359"/>
      <c r="AA37" s="359"/>
      <c r="AB37" s="359"/>
      <c r="AC37" s="359"/>
      <c r="AD37" s="360"/>
      <c r="AG37" s="94"/>
      <c r="AH37" s="94"/>
      <c r="AI37" s="94"/>
      <c r="AJ37" s="94"/>
      <c r="AK37" s="94"/>
      <c r="AL37" s="94"/>
      <c r="AM37" s="94"/>
      <c r="AN37" s="94"/>
      <c r="AO37" s="94"/>
    </row>
    <row r="38" spans="1:41" ht="74.25" customHeight="1" x14ac:dyDescent="0.25">
      <c r="A38" s="335" t="s">
        <v>86</v>
      </c>
      <c r="B38" s="322">
        <v>3</v>
      </c>
      <c r="C38" s="90" t="s">
        <v>62</v>
      </c>
      <c r="D38" s="95">
        <v>0.05</v>
      </c>
      <c r="E38" s="265">
        <v>0.05</v>
      </c>
      <c r="F38" s="95">
        <v>0.05</v>
      </c>
      <c r="G38" s="95">
        <v>0.1</v>
      </c>
      <c r="H38" s="95">
        <v>0.1</v>
      </c>
      <c r="I38" s="95">
        <v>0.1</v>
      </c>
      <c r="J38" s="95">
        <v>0.1</v>
      </c>
      <c r="K38" s="95">
        <v>0.1</v>
      </c>
      <c r="L38" s="95">
        <v>0.1</v>
      </c>
      <c r="M38" s="95">
        <v>0.1</v>
      </c>
      <c r="N38" s="95">
        <v>0.1</v>
      </c>
      <c r="O38" s="95">
        <v>0.05</v>
      </c>
      <c r="P38" s="96">
        <f>SUM(D38:O38)</f>
        <v>0.99999999999999989</v>
      </c>
      <c r="Q38" s="337" t="s">
        <v>592</v>
      </c>
      <c r="R38" s="330"/>
      <c r="S38" s="330"/>
      <c r="T38" s="330"/>
      <c r="U38" s="330"/>
      <c r="V38" s="330"/>
      <c r="W38" s="330"/>
      <c r="X38" s="330"/>
      <c r="Y38" s="330"/>
      <c r="Z38" s="330"/>
      <c r="AA38" s="330"/>
      <c r="AB38" s="330"/>
      <c r="AC38" s="330"/>
      <c r="AD38" s="331"/>
      <c r="AE38" s="97"/>
      <c r="AG38" s="98"/>
      <c r="AH38" s="98"/>
      <c r="AI38" s="98"/>
      <c r="AJ38" s="98"/>
      <c r="AK38" s="98"/>
      <c r="AL38" s="98"/>
      <c r="AM38" s="98"/>
      <c r="AN38" s="98"/>
      <c r="AO38" s="98"/>
    </row>
    <row r="39" spans="1:41" ht="74.25" customHeight="1" x14ac:dyDescent="0.25">
      <c r="A39" s="316"/>
      <c r="B39" s="336"/>
      <c r="C39" s="99" t="s">
        <v>66</v>
      </c>
      <c r="D39" s="100">
        <v>0.05</v>
      </c>
      <c r="E39" s="100">
        <v>0.05</v>
      </c>
      <c r="F39" s="100">
        <v>0.05</v>
      </c>
      <c r="G39" s="100">
        <v>0.1</v>
      </c>
      <c r="H39" s="100">
        <v>0.1</v>
      </c>
      <c r="I39" s="100">
        <v>0.1</v>
      </c>
      <c r="J39" s="100"/>
      <c r="K39" s="100"/>
      <c r="L39" s="100"/>
      <c r="M39" s="100"/>
      <c r="N39" s="100"/>
      <c r="O39" s="100"/>
      <c r="P39" s="101">
        <f t="shared" ref="P39:P55" si="1">SUM(D39:O39)</f>
        <v>0.44999999999999996</v>
      </c>
      <c r="Q39" s="338"/>
      <c r="R39" s="339"/>
      <c r="S39" s="339"/>
      <c r="T39" s="339"/>
      <c r="U39" s="339"/>
      <c r="V39" s="339"/>
      <c r="W39" s="339"/>
      <c r="X39" s="339"/>
      <c r="Y39" s="339"/>
      <c r="Z39" s="339"/>
      <c r="AA39" s="339"/>
      <c r="AB39" s="339"/>
      <c r="AC39" s="339"/>
      <c r="AD39" s="340"/>
      <c r="AE39" s="97"/>
    </row>
    <row r="40" spans="1:41" ht="74.25" customHeight="1" x14ac:dyDescent="0.25">
      <c r="A40" s="316" t="s">
        <v>87</v>
      </c>
      <c r="B40" s="341">
        <v>2</v>
      </c>
      <c r="C40" s="102" t="s">
        <v>62</v>
      </c>
      <c r="D40" s="266">
        <v>0</v>
      </c>
      <c r="E40" s="266">
        <v>0.1</v>
      </c>
      <c r="F40" s="266">
        <v>0.09</v>
      </c>
      <c r="G40" s="266">
        <v>0.09</v>
      </c>
      <c r="H40" s="266">
        <v>0.09</v>
      </c>
      <c r="I40" s="266">
        <v>0.09</v>
      </c>
      <c r="J40" s="266">
        <v>0.09</v>
      </c>
      <c r="K40" s="266">
        <v>0.09</v>
      </c>
      <c r="L40" s="266">
        <v>0.09</v>
      </c>
      <c r="M40" s="266">
        <v>0.09</v>
      </c>
      <c r="N40" s="266">
        <v>0.09</v>
      </c>
      <c r="O40" s="266">
        <v>0.09</v>
      </c>
      <c r="P40" s="101">
        <f>SUM(D40:O40)</f>
        <v>0.99999999999999978</v>
      </c>
      <c r="Q40" s="430" t="s">
        <v>88</v>
      </c>
      <c r="R40" s="431"/>
      <c r="S40" s="431"/>
      <c r="T40" s="431"/>
      <c r="U40" s="431"/>
      <c r="V40" s="431"/>
      <c r="W40" s="431"/>
      <c r="X40" s="431"/>
      <c r="Y40" s="431"/>
      <c r="Z40" s="431"/>
      <c r="AA40" s="431"/>
      <c r="AB40" s="431"/>
      <c r="AC40" s="431"/>
      <c r="AD40" s="432"/>
      <c r="AE40" s="97"/>
    </row>
    <row r="41" spans="1:41" ht="74.25" customHeight="1" x14ac:dyDescent="0.25">
      <c r="A41" s="316"/>
      <c r="B41" s="336"/>
      <c r="C41" s="99" t="s">
        <v>66</v>
      </c>
      <c r="D41" s="100">
        <v>0</v>
      </c>
      <c r="E41" s="100">
        <v>0.1</v>
      </c>
      <c r="F41" s="100">
        <v>0.09</v>
      </c>
      <c r="G41" s="100">
        <v>0.09</v>
      </c>
      <c r="H41" s="100">
        <v>0.09</v>
      </c>
      <c r="I41" s="100">
        <v>0.09</v>
      </c>
      <c r="J41" s="100"/>
      <c r="K41" s="100"/>
      <c r="L41" s="104"/>
      <c r="M41" s="104"/>
      <c r="N41" s="104"/>
      <c r="O41" s="104"/>
      <c r="P41" s="101">
        <f t="shared" si="1"/>
        <v>0.45999999999999996</v>
      </c>
      <c r="Q41" s="453" t="s">
        <v>89</v>
      </c>
      <c r="R41" s="454"/>
      <c r="S41" s="454"/>
      <c r="T41" s="454"/>
      <c r="U41" s="454"/>
      <c r="V41" s="454"/>
      <c r="W41" s="454"/>
      <c r="X41" s="454"/>
      <c r="Y41" s="454"/>
      <c r="Z41" s="454"/>
      <c r="AA41" s="454"/>
      <c r="AB41" s="454"/>
      <c r="AC41" s="454"/>
      <c r="AD41" s="455"/>
      <c r="AE41" s="97"/>
    </row>
    <row r="42" spans="1:41" ht="74.25" customHeight="1" x14ac:dyDescent="0.25">
      <c r="A42" s="342" t="s">
        <v>90</v>
      </c>
      <c r="B42" s="341">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319" t="s">
        <v>91</v>
      </c>
      <c r="R42" s="311"/>
      <c r="S42" s="311"/>
      <c r="T42" s="311"/>
      <c r="U42" s="311"/>
      <c r="V42" s="311"/>
      <c r="W42" s="311"/>
      <c r="X42" s="311"/>
      <c r="Y42" s="311"/>
      <c r="Z42" s="311"/>
      <c r="AA42" s="311"/>
      <c r="AB42" s="311"/>
      <c r="AC42" s="311"/>
      <c r="AD42" s="312"/>
      <c r="AE42" s="97"/>
    </row>
    <row r="43" spans="1:41" ht="74.25" customHeight="1" x14ac:dyDescent="0.25">
      <c r="A43" s="343"/>
      <c r="B43" s="336"/>
      <c r="C43" s="99" t="s">
        <v>66</v>
      </c>
      <c r="D43" s="100">
        <v>0</v>
      </c>
      <c r="E43" s="100">
        <v>0.05</v>
      </c>
      <c r="F43" s="100">
        <v>0.1</v>
      </c>
      <c r="G43" s="100">
        <v>0.1</v>
      </c>
      <c r="H43" s="100">
        <v>0.1</v>
      </c>
      <c r="I43" s="100">
        <v>0.1</v>
      </c>
      <c r="J43" s="100"/>
      <c r="K43" s="100"/>
      <c r="L43" s="104"/>
      <c r="M43" s="104"/>
      <c r="N43" s="104"/>
      <c r="O43" s="104"/>
      <c r="P43" s="101">
        <f t="shared" si="1"/>
        <v>0.44999999999999996</v>
      </c>
      <c r="Q43" s="313"/>
      <c r="R43" s="314"/>
      <c r="S43" s="314"/>
      <c r="T43" s="314"/>
      <c r="U43" s="314"/>
      <c r="V43" s="314"/>
      <c r="W43" s="314"/>
      <c r="X43" s="314"/>
      <c r="Y43" s="314"/>
      <c r="Z43" s="314"/>
      <c r="AA43" s="314"/>
      <c r="AB43" s="314"/>
      <c r="AC43" s="314"/>
      <c r="AD43" s="315"/>
      <c r="AE43" s="97"/>
    </row>
    <row r="44" spans="1:41" ht="74.25" customHeight="1" x14ac:dyDescent="0.25">
      <c r="A44" s="316" t="s">
        <v>92</v>
      </c>
      <c r="B44" s="318">
        <v>7</v>
      </c>
      <c r="C44" s="102" t="s">
        <v>62</v>
      </c>
      <c r="D44" s="103">
        <v>0</v>
      </c>
      <c r="E44" s="103">
        <v>0.06</v>
      </c>
      <c r="F44" s="103">
        <v>0.09</v>
      </c>
      <c r="G44" s="103">
        <v>0.1</v>
      </c>
      <c r="H44" s="103">
        <v>0.09</v>
      </c>
      <c r="I44" s="103">
        <v>0.09</v>
      </c>
      <c r="J44" s="103">
        <v>0.1</v>
      </c>
      <c r="K44" s="103">
        <v>0.09</v>
      </c>
      <c r="L44" s="103">
        <v>0.09</v>
      </c>
      <c r="M44" s="103">
        <v>0.09</v>
      </c>
      <c r="N44" s="103">
        <v>0.1</v>
      </c>
      <c r="O44" s="267">
        <v>0.1</v>
      </c>
      <c r="P44" s="268">
        <f t="shared" si="1"/>
        <v>0.99999999999999978</v>
      </c>
      <c r="Q44" s="319" t="s">
        <v>93</v>
      </c>
      <c r="R44" s="311"/>
      <c r="S44" s="311"/>
      <c r="T44" s="311"/>
      <c r="U44" s="311"/>
      <c r="V44" s="311"/>
      <c r="W44" s="311"/>
      <c r="X44" s="311"/>
      <c r="Y44" s="311"/>
      <c r="Z44" s="311"/>
      <c r="AA44" s="311"/>
      <c r="AB44" s="311"/>
      <c r="AC44" s="311"/>
      <c r="AD44" s="312"/>
      <c r="AE44" s="97"/>
    </row>
    <row r="45" spans="1:41" ht="74.25" customHeight="1" x14ac:dyDescent="0.25">
      <c r="A45" s="317"/>
      <c r="B45" s="318"/>
      <c r="C45" s="99" t="s">
        <v>66</v>
      </c>
      <c r="D45" s="100">
        <v>0</v>
      </c>
      <c r="E45" s="100">
        <v>0.06</v>
      </c>
      <c r="F45" s="100">
        <v>0.09</v>
      </c>
      <c r="G45" s="100">
        <v>0.1</v>
      </c>
      <c r="H45" s="100">
        <v>0.09</v>
      </c>
      <c r="I45" s="100">
        <v>0.09</v>
      </c>
      <c r="J45" s="100"/>
      <c r="K45" s="100"/>
      <c r="L45" s="100"/>
      <c r="M45" s="100"/>
      <c r="N45" s="100"/>
      <c r="O45" s="100"/>
      <c r="P45" s="268">
        <f t="shared" si="1"/>
        <v>0.42999999999999994</v>
      </c>
      <c r="Q45" s="313"/>
      <c r="R45" s="314"/>
      <c r="S45" s="314"/>
      <c r="T45" s="314"/>
      <c r="U45" s="314"/>
      <c r="V45" s="314"/>
      <c r="W45" s="314"/>
      <c r="X45" s="314"/>
      <c r="Y45" s="314"/>
      <c r="Z45" s="314"/>
      <c r="AA45" s="314"/>
      <c r="AB45" s="314"/>
      <c r="AC45" s="314"/>
      <c r="AD45" s="315"/>
      <c r="AE45" s="97"/>
    </row>
    <row r="46" spans="1:41" ht="74.25" customHeight="1" x14ac:dyDescent="0.25">
      <c r="A46" s="316" t="s">
        <v>94</v>
      </c>
      <c r="B46" s="318">
        <v>4</v>
      </c>
      <c r="C46" s="102" t="s">
        <v>62</v>
      </c>
      <c r="D46" s="103">
        <v>0</v>
      </c>
      <c r="E46" s="103">
        <v>0</v>
      </c>
      <c r="F46" s="103">
        <v>0.25</v>
      </c>
      <c r="G46" s="103">
        <v>0</v>
      </c>
      <c r="H46" s="103">
        <v>0</v>
      </c>
      <c r="I46" s="103">
        <v>0.25</v>
      </c>
      <c r="J46" s="103">
        <v>0</v>
      </c>
      <c r="K46" s="103">
        <v>0</v>
      </c>
      <c r="L46" s="103">
        <v>0.25</v>
      </c>
      <c r="M46" s="103">
        <v>0</v>
      </c>
      <c r="N46" s="103">
        <v>0</v>
      </c>
      <c r="O46" s="103">
        <v>0.25</v>
      </c>
      <c r="P46" s="268">
        <f t="shared" si="1"/>
        <v>1</v>
      </c>
      <c r="Q46" s="319" t="s">
        <v>95</v>
      </c>
      <c r="R46" s="311"/>
      <c r="S46" s="311"/>
      <c r="T46" s="311"/>
      <c r="U46" s="311"/>
      <c r="V46" s="311"/>
      <c r="W46" s="311"/>
      <c r="X46" s="311"/>
      <c r="Y46" s="311"/>
      <c r="Z46" s="311"/>
      <c r="AA46" s="311"/>
      <c r="AB46" s="311"/>
      <c r="AC46" s="311"/>
      <c r="AD46" s="312"/>
      <c r="AE46" s="97"/>
    </row>
    <row r="47" spans="1:41" ht="74.25" customHeight="1" x14ac:dyDescent="0.25">
      <c r="A47" s="317"/>
      <c r="B47" s="318"/>
      <c r="C47" s="99" t="s">
        <v>66</v>
      </c>
      <c r="D47" s="100">
        <v>0</v>
      </c>
      <c r="E47" s="100">
        <v>0</v>
      </c>
      <c r="F47" s="100">
        <v>0.25</v>
      </c>
      <c r="G47" s="100">
        <v>0</v>
      </c>
      <c r="H47" s="100">
        <v>0</v>
      </c>
      <c r="I47" s="100">
        <v>0.25</v>
      </c>
      <c r="J47" s="100"/>
      <c r="K47" s="100"/>
      <c r="L47" s="100"/>
      <c r="M47" s="100"/>
      <c r="N47" s="100"/>
      <c r="O47" s="100"/>
      <c r="P47" s="268">
        <f t="shared" si="1"/>
        <v>0.5</v>
      </c>
      <c r="Q47" s="313"/>
      <c r="R47" s="314"/>
      <c r="S47" s="314"/>
      <c r="T47" s="314"/>
      <c r="U47" s="314"/>
      <c r="V47" s="314"/>
      <c r="W47" s="314"/>
      <c r="X47" s="314"/>
      <c r="Y47" s="314"/>
      <c r="Z47" s="314"/>
      <c r="AA47" s="314"/>
      <c r="AB47" s="314"/>
      <c r="AC47" s="314"/>
      <c r="AD47" s="315"/>
      <c r="AE47" s="97"/>
    </row>
    <row r="48" spans="1:41" ht="74.25" customHeight="1" x14ac:dyDescent="0.25">
      <c r="A48" s="316" t="s">
        <v>96</v>
      </c>
      <c r="B48" s="318">
        <v>3</v>
      </c>
      <c r="C48" s="102" t="s">
        <v>62</v>
      </c>
      <c r="D48" s="103">
        <v>0</v>
      </c>
      <c r="E48" s="103">
        <v>0.05</v>
      </c>
      <c r="F48" s="103">
        <v>0.1</v>
      </c>
      <c r="G48" s="103">
        <v>0.1</v>
      </c>
      <c r="H48" s="103">
        <v>0.1</v>
      </c>
      <c r="I48" s="103">
        <v>0.1</v>
      </c>
      <c r="J48" s="103">
        <v>0.1</v>
      </c>
      <c r="K48" s="103">
        <v>0.1</v>
      </c>
      <c r="L48" s="103">
        <v>0.1</v>
      </c>
      <c r="M48" s="103">
        <v>0.1</v>
      </c>
      <c r="N48" s="103">
        <v>0.1</v>
      </c>
      <c r="O48" s="103">
        <v>0.05</v>
      </c>
      <c r="P48" s="268">
        <f t="shared" si="1"/>
        <v>0.99999999999999989</v>
      </c>
      <c r="Q48" s="310" t="s">
        <v>97</v>
      </c>
      <c r="R48" s="311"/>
      <c r="S48" s="311"/>
      <c r="T48" s="311"/>
      <c r="U48" s="311"/>
      <c r="V48" s="311"/>
      <c r="W48" s="311"/>
      <c r="X48" s="311"/>
      <c r="Y48" s="311"/>
      <c r="Z48" s="311"/>
      <c r="AA48" s="311"/>
      <c r="AB48" s="311"/>
      <c r="AC48" s="311"/>
      <c r="AD48" s="312"/>
      <c r="AE48" s="97"/>
    </row>
    <row r="49" spans="1:31" ht="74.25" customHeight="1" x14ac:dyDescent="0.25">
      <c r="A49" s="317"/>
      <c r="B49" s="318"/>
      <c r="C49" s="99" t="s">
        <v>66</v>
      </c>
      <c r="D49" s="100">
        <v>0</v>
      </c>
      <c r="E49" s="100">
        <v>0.05</v>
      </c>
      <c r="F49" s="100">
        <v>0.1</v>
      </c>
      <c r="G49" s="100">
        <v>0.1</v>
      </c>
      <c r="H49" s="100">
        <v>0.1</v>
      </c>
      <c r="I49" s="100">
        <v>0.1</v>
      </c>
      <c r="J49" s="100"/>
      <c r="K49" s="100"/>
      <c r="L49" s="100"/>
      <c r="M49" s="100"/>
      <c r="N49" s="100"/>
      <c r="O49" s="100"/>
      <c r="P49" s="268">
        <f t="shared" si="1"/>
        <v>0.44999999999999996</v>
      </c>
      <c r="Q49" s="313"/>
      <c r="R49" s="314"/>
      <c r="S49" s="314"/>
      <c r="T49" s="314"/>
      <c r="U49" s="314"/>
      <c r="V49" s="314"/>
      <c r="W49" s="314"/>
      <c r="X49" s="314"/>
      <c r="Y49" s="314"/>
      <c r="Z49" s="314"/>
      <c r="AA49" s="314"/>
      <c r="AB49" s="314"/>
      <c r="AC49" s="314"/>
      <c r="AD49" s="315"/>
      <c r="AE49" s="97"/>
    </row>
    <row r="50" spans="1:31" ht="74.25" customHeight="1" x14ac:dyDescent="0.25">
      <c r="A50" s="316" t="s">
        <v>98</v>
      </c>
      <c r="B50" s="318">
        <v>5</v>
      </c>
      <c r="C50" s="102" t="s">
        <v>62</v>
      </c>
      <c r="D50" s="207">
        <v>0</v>
      </c>
      <c r="E50" s="207">
        <v>0</v>
      </c>
      <c r="F50" s="207">
        <v>0.25</v>
      </c>
      <c r="G50" s="207">
        <v>0</v>
      </c>
      <c r="H50" s="207">
        <v>0</v>
      </c>
      <c r="I50" s="207">
        <v>0</v>
      </c>
      <c r="J50" s="207">
        <v>0.25</v>
      </c>
      <c r="K50" s="207">
        <v>0</v>
      </c>
      <c r="L50" s="207">
        <v>0</v>
      </c>
      <c r="M50" s="207">
        <v>0.25</v>
      </c>
      <c r="N50" s="207">
        <v>0</v>
      </c>
      <c r="O50" s="207">
        <v>0.25</v>
      </c>
      <c r="P50" s="268">
        <f t="shared" si="1"/>
        <v>1</v>
      </c>
      <c r="Q50" s="319" t="s">
        <v>99</v>
      </c>
      <c r="R50" s="311"/>
      <c r="S50" s="311"/>
      <c r="T50" s="311"/>
      <c r="U50" s="311"/>
      <c r="V50" s="311"/>
      <c r="W50" s="311"/>
      <c r="X50" s="311"/>
      <c r="Y50" s="311"/>
      <c r="Z50" s="311"/>
      <c r="AA50" s="311"/>
      <c r="AB50" s="311"/>
      <c r="AC50" s="311"/>
      <c r="AD50" s="312"/>
      <c r="AE50" s="97"/>
    </row>
    <row r="51" spans="1:31" ht="74.25" customHeight="1" x14ac:dyDescent="0.25">
      <c r="A51" s="317"/>
      <c r="B51" s="318"/>
      <c r="C51" s="99" t="s">
        <v>66</v>
      </c>
      <c r="D51" s="100">
        <v>0</v>
      </c>
      <c r="E51" s="100">
        <v>0</v>
      </c>
      <c r="F51" s="100">
        <v>0.25</v>
      </c>
      <c r="G51" s="100">
        <v>0</v>
      </c>
      <c r="H51" s="100">
        <v>0</v>
      </c>
      <c r="I51" s="100">
        <v>0</v>
      </c>
      <c r="J51" s="100"/>
      <c r="K51" s="100"/>
      <c r="L51" s="100"/>
      <c r="M51" s="100"/>
      <c r="N51" s="100"/>
      <c r="O51" s="100"/>
      <c r="P51" s="268">
        <f t="shared" si="1"/>
        <v>0.25</v>
      </c>
      <c r="Q51" s="313"/>
      <c r="R51" s="314"/>
      <c r="S51" s="314"/>
      <c r="T51" s="314"/>
      <c r="U51" s="314"/>
      <c r="V51" s="314"/>
      <c r="W51" s="314"/>
      <c r="X51" s="314"/>
      <c r="Y51" s="314"/>
      <c r="Z51" s="314"/>
      <c r="AA51" s="314"/>
      <c r="AB51" s="314"/>
      <c r="AC51" s="314"/>
      <c r="AD51" s="315"/>
      <c r="AE51" s="97"/>
    </row>
    <row r="52" spans="1:31" ht="74.25" customHeight="1" x14ac:dyDescent="0.25">
      <c r="A52" s="316" t="s">
        <v>100</v>
      </c>
      <c r="B52" s="318">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68">
        <f>SUM(D52:O52)</f>
        <v>0.99999999999999989</v>
      </c>
      <c r="Q52" s="319" t="s">
        <v>101</v>
      </c>
      <c r="R52" s="330"/>
      <c r="S52" s="330"/>
      <c r="T52" s="330"/>
      <c r="U52" s="330"/>
      <c r="V52" s="330"/>
      <c r="W52" s="330"/>
      <c r="X52" s="330"/>
      <c r="Y52" s="330"/>
      <c r="Z52" s="330"/>
      <c r="AA52" s="330"/>
      <c r="AB52" s="330"/>
      <c r="AC52" s="330"/>
      <c r="AD52" s="331"/>
    </row>
    <row r="53" spans="1:31" ht="74.25" customHeight="1" x14ac:dyDescent="0.25">
      <c r="A53" s="317"/>
      <c r="B53" s="318"/>
      <c r="C53" s="99" t="s">
        <v>66</v>
      </c>
      <c r="D53" s="100">
        <v>0.04</v>
      </c>
      <c r="E53" s="100">
        <v>0.08</v>
      </c>
      <c r="F53" s="100">
        <v>0.14000000000000001</v>
      </c>
      <c r="G53" s="100">
        <v>0.08</v>
      </c>
      <c r="H53" s="100">
        <v>0.08</v>
      </c>
      <c r="I53" s="100">
        <v>0.08</v>
      </c>
      <c r="J53" s="100"/>
      <c r="K53" s="100"/>
      <c r="L53" s="100"/>
      <c r="M53" s="100"/>
      <c r="N53" s="100"/>
      <c r="O53" s="100"/>
      <c r="P53" s="268">
        <f>SUM(D53:O53)</f>
        <v>0.5</v>
      </c>
      <c r="Q53" s="332"/>
      <c r="R53" s="333"/>
      <c r="S53" s="333"/>
      <c r="T53" s="333"/>
      <c r="U53" s="333"/>
      <c r="V53" s="333"/>
      <c r="W53" s="333"/>
      <c r="X53" s="333"/>
      <c r="Y53" s="333"/>
      <c r="Z53" s="333"/>
      <c r="AA53" s="333"/>
      <c r="AB53" s="333"/>
      <c r="AC53" s="333"/>
      <c r="AD53" s="334"/>
    </row>
    <row r="54" spans="1:31" ht="74.25" customHeight="1" x14ac:dyDescent="0.25">
      <c r="A54" s="320" t="s">
        <v>102</v>
      </c>
      <c r="B54" s="322">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324" t="s">
        <v>103</v>
      </c>
      <c r="R54" s="325"/>
      <c r="S54" s="325"/>
      <c r="T54" s="325"/>
      <c r="U54" s="325"/>
      <c r="V54" s="325"/>
      <c r="W54" s="325"/>
      <c r="X54" s="325"/>
      <c r="Y54" s="325"/>
      <c r="Z54" s="325"/>
      <c r="AA54" s="325"/>
      <c r="AB54" s="325"/>
      <c r="AC54" s="325"/>
      <c r="AD54" s="326"/>
    </row>
    <row r="55" spans="1:31" ht="74.25" customHeight="1" thickBot="1" x14ac:dyDescent="0.3">
      <c r="A55" s="321"/>
      <c r="B55" s="323"/>
      <c r="C55" s="91" t="s">
        <v>66</v>
      </c>
      <c r="D55" s="105">
        <v>0.03</v>
      </c>
      <c r="E55" s="105">
        <v>0.08</v>
      </c>
      <c r="F55" s="105">
        <v>0.14000000000000001</v>
      </c>
      <c r="G55" s="105">
        <v>0.08</v>
      </c>
      <c r="H55" s="105">
        <v>0.08</v>
      </c>
      <c r="I55" s="105">
        <v>0.08</v>
      </c>
      <c r="J55" s="105"/>
      <c r="K55" s="105"/>
      <c r="L55" s="106"/>
      <c r="M55" s="106"/>
      <c r="N55" s="106"/>
      <c r="O55" s="106"/>
      <c r="P55" s="107">
        <f t="shared" si="1"/>
        <v>0.49000000000000005</v>
      </c>
      <c r="Q55" s="327"/>
      <c r="R55" s="328"/>
      <c r="S55" s="328"/>
      <c r="T55" s="328"/>
      <c r="U55" s="328"/>
      <c r="V55" s="328"/>
      <c r="W55" s="328"/>
      <c r="X55" s="328"/>
      <c r="Y55" s="328"/>
      <c r="Z55" s="328"/>
      <c r="AA55" s="328"/>
      <c r="AB55" s="328"/>
      <c r="AC55" s="328"/>
      <c r="AD55" s="329"/>
    </row>
    <row r="56" spans="1:31" x14ac:dyDescent="0.25">
      <c r="A56" s="254" t="s">
        <v>104</v>
      </c>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row>
  </sheetData>
  <mergeCells count="98">
    <mergeCell ref="Q41:AD41"/>
    <mergeCell ref="A1:A4"/>
    <mergeCell ref="B1:AA1"/>
    <mergeCell ref="O7:P7"/>
    <mergeCell ref="M8:N8"/>
    <mergeCell ref="O8:P8"/>
    <mergeCell ref="M7:N7"/>
    <mergeCell ref="AB1:AD1"/>
    <mergeCell ref="B2:AA2"/>
    <mergeCell ref="AB2:AD2"/>
    <mergeCell ref="B3:AA4"/>
    <mergeCell ref="AB3:AD3"/>
    <mergeCell ref="AB4:AD4"/>
    <mergeCell ref="A11:B13"/>
    <mergeCell ref="C11:AD13"/>
    <mergeCell ref="C7:C9"/>
    <mergeCell ref="Q40:AD40"/>
    <mergeCell ref="M9:N9"/>
    <mergeCell ref="O9:P9"/>
    <mergeCell ref="AA15:AD15"/>
    <mergeCell ref="C16:AB16"/>
    <mergeCell ref="AC17:AD17"/>
    <mergeCell ref="B30:C30"/>
    <mergeCell ref="Q30:AD30"/>
    <mergeCell ref="A31:AD31"/>
    <mergeCell ref="A32:A33"/>
    <mergeCell ref="B32:B33"/>
    <mergeCell ref="C32:C33"/>
    <mergeCell ref="D32:P32"/>
    <mergeCell ref="A7:B9"/>
    <mergeCell ref="R17:V17"/>
    <mergeCell ref="W17:X17"/>
    <mergeCell ref="Y17:AB17"/>
    <mergeCell ref="I7:J9"/>
    <mergeCell ref="K7:L9"/>
    <mergeCell ref="D7:H9"/>
    <mergeCell ref="A23:B23"/>
    <mergeCell ref="A15:B15"/>
    <mergeCell ref="C15:K15"/>
    <mergeCell ref="L15:Q15"/>
    <mergeCell ref="R15:X15"/>
    <mergeCell ref="Y15:Z15"/>
    <mergeCell ref="A17:B17"/>
    <mergeCell ref="C17:Q17"/>
    <mergeCell ref="A24:B24"/>
    <mergeCell ref="A25:B25"/>
    <mergeCell ref="A27:AD27"/>
    <mergeCell ref="A19:AD19"/>
    <mergeCell ref="C20:P20"/>
    <mergeCell ref="Q20:AD20"/>
    <mergeCell ref="A22:B22"/>
    <mergeCell ref="A28:A29"/>
    <mergeCell ref="B28:C29"/>
    <mergeCell ref="D28:O28"/>
    <mergeCell ref="P28:P29"/>
    <mergeCell ref="Q28:AD29"/>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46:A47"/>
    <mergeCell ref="B46:B47"/>
    <mergeCell ref="Q46:AD47"/>
    <mergeCell ref="A48:A49"/>
    <mergeCell ref="A38:A39"/>
    <mergeCell ref="B38:B39"/>
    <mergeCell ref="Q38:AD39"/>
    <mergeCell ref="A40:A41"/>
    <mergeCell ref="B40:B41"/>
    <mergeCell ref="A42:A43"/>
    <mergeCell ref="B42:B43"/>
    <mergeCell ref="Q42:AD43"/>
    <mergeCell ref="A44:A45"/>
    <mergeCell ref="B44:B45"/>
    <mergeCell ref="Q44:AD45"/>
    <mergeCell ref="B48:B49"/>
    <mergeCell ref="Q48:AD49"/>
    <mergeCell ref="A50:A51"/>
    <mergeCell ref="B50:B51"/>
    <mergeCell ref="Q50:AD51"/>
    <mergeCell ref="A54:A55"/>
    <mergeCell ref="B54:B55"/>
    <mergeCell ref="Q54:AD55"/>
    <mergeCell ref="A52:A53"/>
    <mergeCell ref="B52:B53"/>
    <mergeCell ref="Q52:AD53"/>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Q55 R38:AD39 R42:AD55" xr:uid="{00000000-0002-0000-0000-000002000000}">
      <formula1>2000</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1"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418</v>
      </c>
      <c r="B1" s="122" t="s">
        <v>419</v>
      </c>
      <c r="C1" s="122" t="s">
        <v>420</v>
      </c>
      <c r="D1" s="122" t="s">
        <v>421</v>
      </c>
      <c r="E1" s="122" t="s">
        <v>392</v>
      </c>
      <c r="F1" s="122" t="s">
        <v>422</v>
      </c>
      <c r="G1" s="122" t="s">
        <v>423</v>
      </c>
      <c r="H1" s="122" t="s">
        <v>317</v>
      </c>
      <c r="I1" s="122" t="s">
        <v>383</v>
      </c>
    </row>
    <row r="2" spans="1:9" s="123" customFormat="1" x14ac:dyDescent="0.25">
      <c r="A2" s="124" t="s">
        <v>424</v>
      </c>
      <c r="B2" s="117" t="s">
        <v>425</v>
      </c>
      <c r="C2" s="124" t="s">
        <v>426</v>
      </c>
      <c r="D2" s="125" t="s">
        <v>427</v>
      </c>
      <c r="E2" s="118" t="s">
        <v>428</v>
      </c>
      <c r="F2" s="126" t="s">
        <v>429</v>
      </c>
      <c r="G2" s="127" t="s">
        <v>430</v>
      </c>
      <c r="H2" s="127" t="s">
        <v>431</v>
      </c>
      <c r="I2" s="126" t="s">
        <v>432</v>
      </c>
    </row>
    <row r="3" spans="1:9" x14ac:dyDescent="0.25">
      <c r="A3" s="124" t="s">
        <v>433</v>
      </c>
      <c r="B3" s="117" t="s">
        <v>434</v>
      </c>
      <c r="C3" s="124" t="s">
        <v>435</v>
      </c>
      <c r="D3" s="128" t="s">
        <v>436</v>
      </c>
      <c r="E3" s="118" t="s">
        <v>437</v>
      </c>
      <c r="F3" s="126" t="s">
        <v>438</v>
      </c>
      <c r="G3" s="127" t="s">
        <v>439</v>
      </c>
      <c r="H3" s="127" t="s">
        <v>326</v>
      </c>
      <c r="I3" s="126" t="s">
        <v>440</v>
      </c>
    </row>
    <row r="4" spans="1:9" x14ac:dyDescent="0.25">
      <c r="A4" s="124" t="s">
        <v>441</v>
      </c>
      <c r="B4" s="117" t="s">
        <v>442</v>
      </c>
      <c r="C4" s="124" t="s">
        <v>443</v>
      </c>
      <c r="D4" s="128" t="s">
        <v>444</v>
      </c>
      <c r="E4" s="118" t="s">
        <v>445</v>
      </c>
      <c r="F4" s="126" t="s">
        <v>446</v>
      </c>
      <c r="G4" s="127" t="s">
        <v>447</v>
      </c>
      <c r="H4" s="127" t="s">
        <v>321</v>
      </c>
      <c r="I4" s="126" t="s">
        <v>448</v>
      </c>
    </row>
    <row r="5" spans="1:9" x14ac:dyDescent="0.25">
      <c r="A5" s="124" t="s">
        <v>449</v>
      </c>
      <c r="B5" s="117" t="s">
        <v>450</v>
      </c>
      <c r="C5" s="124" t="s">
        <v>451</v>
      </c>
      <c r="D5" s="128" t="s">
        <v>452</v>
      </c>
      <c r="E5" s="118" t="s">
        <v>453</v>
      </c>
      <c r="F5" s="126" t="s">
        <v>454</v>
      </c>
      <c r="G5" s="127" t="s">
        <v>455</v>
      </c>
      <c r="H5" s="127" t="s">
        <v>322</v>
      </c>
      <c r="I5" s="126" t="s">
        <v>456</v>
      </c>
    </row>
    <row r="6" spans="1:9" ht="30" x14ac:dyDescent="0.25">
      <c r="A6" s="124" t="s">
        <v>457</v>
      </c>
      <c r="B6" s="117" t="s">
        <v>458</v>
      </c>
      <c r="C6" s="124" t="s">
        <v>459</v>
      </c>
      <c r="D6" s="128" t="s">
        <v>460</v>
      </c>
      <c r="E6" s="118" t="s">
        <v>461</v>
      </c>
      <c r="G6" s="127" t="s">
        <v>462</v>
      </c>
      <c r="H6" s="127" t="s">
        <v>323</v>
      </c>
      <c r="I6" s="126" t="s">
        <v>463</v>
      </c>
    </row>
    <row r="7" spans="1:9" ht="30" x14ac:dyDescent="0.25">
      <c r="B7" s="117" t="s">
        <v>464</v>
      </c>
      <c r="C7" s="124" t="s">
        <v>465</v>
      </c>
      <c r="D7" s="128" t="s">
        <v>466</v>
      </c>
      <c r="E7" s="126" t="s">
        <v>467</v>
      </c>
      <c r="G7" s="118" t="s">
        <v>332</v>
      </c>
      <c r="H7" s="127" t="s">
        <v>324</v>
      </c>
      <c r="I7" s="126" t="s">
        <v>468</v>
      </c>
    </row>
    <row r="8" spans="1:9" ht="30" x14ac:dyDescent="0.25">
      <c r="A8" s="129"/>
      <c r="B8" s="117" t="s">
        <v>469</v>
      </c>
      <c r="C8" s="124" t="s">
        <v>470</v>
      </c>
      <c r="D8" s="128" t="s">
        <v>471</v>
      </c>
      <c r="E8" s="126" t="s">
        <v>472</v>
      </c>
      <c r="I8" s="126" t="s">
        <v>473</v>
      </c>
    </row>
    <row r="9" spans="1:9" ht="32.1" customHeight="1" x14ac:dyDescent="0.25">
      <c r="A9" s="129"/>
      <c r="B9" s="117" t="s">
        <v>474</v>
      </c>
      <c r="C9" s="124" t="s">
        <v>475</v>
      </c>
      <c r="D9" s="128" t="s">
        <v>476</v>
      </c>
      <c r="E9" s="126" t="s">
        <v>477</v>
      </c>
      <c r="I9" s="126" t="s">
        <v>478</v>
      </c>
    </row>
    <row r="10" spans="1:9" x14ac:dyDescent="0.25">
      <c r="A10" s="129"/>
      <c r="B10" s="117" t="s">
        <v>479</v>
      </c>
      <c r="C10" s="124" t="s">
        <v>480</v>
      </c>
      <c r="D10" s="128" t="s">
        <v>481</v>
      </c>
      <c r="E10" s="126" t="s">
        <v>482</v>
      </c>
      <c r="I10" s="126" t="s">
        <v>483</v>
      </c>
    </row>
    <row r="11" spans="1:9" x14ac:dyDescent="0.25">
      <c r="A11" s="129"/>
      <c r="B11" s="117" t="s">
        <v>484</v>
      </c>
      <c r="C11" s="124" t="s">
        <v>485</v>
      </c>
      <c r="D11" s="128" t="s">
        <v>486</v>
      </c>
      <c r="E11" s="126" t="s">
        <v>487</v>
      </c>
      <c r="I11" s="126" t="s">
        <v>488</v>
      </c>
    </row>
    <row r="12" spans="1:9" ht="30" x14ac:dyDescent="0.25">
      <c r="A12" s="129"/>
      <c r="B12" s="117" t="s">
        <v>489</v>
      </c>
      <c r="C12" s="124" t="s">
        <v>490</v>
      </c>
      <c r="D12" s="128" t="s">
        <v>491</v>
      </c>
      <c r="E12" s="126" t="s">
        <v>492</v>
      </c>
      <c r="I12" s="126" t="s">
        <v>493</v>
      </c>
    </row>
    <row r="13" spans="1:9" x14ac:dyDescent="0.25">
      <c r="A13" s="129"/>
      <c r="B13" s="224" t="s">
        <v>494</v>
      </c>
      <c r="D13" s="128" t="s">
        <v>495</v>
      </c>
      <c r="E13" s="126" t="s">
        <v>496</v>
      </c>
      <c r="I13" s="126" t="s">
        <v>497</v>
      </c>
    </row>
    <row r="14" spans="1:9" x14ac:dyDescent="0.25">
      <c r="A14" s="129"/>
      <c r="B14" s="117" t="s">
        <v>498</v>
      </c>
      <c r="C14" s="129"/>
      <c r="D14" s="128" t="s">
        <v>499</v>
      </c>
      <c r="E14" s="126" t="s">
        <v>500</v>
      </c>
    </row>
    <row r="15" spans="1:9" x14ac:dyDescent="0.25">
      <c r="A15" s="129"/>
      <c r="B15" s="117" t="s">
        <v>501</v>
      </c>
      <c r="C15" s="129"/>
      <c r="D15" s="128" t="s">
        <v>502</v>
      </c>
      <c r="E15" s="126" t="s">
        <v>503</v>
      </c>
    </row>
    <row r="16" spans="1:9" x14ac:dyDescent="0.25">
      <c r="A16" s="129"/>
      <c r="B16" s="117" t="s">
        <v>504</v>
      </c>
      <c r="C16" s="129"/>
      <c r="D16" s="128" t="s">
        <v>505</v>
      </c>
      <c r="E16" s="130"/>
    </row>
    <row r="17" spans="1:5" x14ac:dyDescent="0.25">
      <c r="A17" s="129"/>
      <c r="B17" s="117" t="s">
        <v>506</v>
      </c>
      <c r="C17" s="129"/>
      <c r="D17" s="128" t="s">
        <v>507</v>
      </c>
      <c r="E17" s="130"/>
    </row>
    <row r="18" spans="1:5" x14ac:dyDescent="0.25">
      <c r="A18" s="129"/>
      <c r="B18" s="117" t="s">
        <v>508</v>
      </c>
      <c r="C18" s="129"/>
      <c r="D18" s="128" t="s">
        <v>509</v>
      </c>
      <c r="E18" s="130"/>
    </row>
    <row r="19" spans="1:5" x14ac:dyDescent="0.25">
      <c r="A19" s="129"/>
      <c r="B19" s="117" t="s">
        <v>510</v>
      </c>
      <c r="C19" s="129"/>
      <c r="D19" s="128" t="s">
        <v>511</v>
      </c>
      <c r="E19" s="130"/>
    </row>
    <row r="20" spans="1:5" x14ac:dyDescent="0.25">
      <c r="A20" s="129"/>
      <c r="B20" s="117" t="s">
        <v>512</v>
      </c>
      <c r="C20" s="129"/>
      <c r="D20" s="128" t="s">
        <v>513</v>
      </c>
      <c r="E20" s="130"/>
    </row>
    <row r="21" spans="1:5" x14ac:dyDescent="0.25">
      <c r="B21" s="117" t="s">
        <v>514</v>
      </c>
      <c r="D21" s="128" t="s">
        <v>515</v>
      </c>
      <c r="E21" s="130"/>
    </row>
    <row r="22" spans="1:5" x14ac:dyDescent="0.25">
      <c r="B22" s="117" t="s">
        <v>516</v>
      </c>
      <c r="D22" s="128" t="s">
        <v>517</v>
      </c>
      <c r="E22" s="130"/>
    </row>
    <row r="23" spans="1:5" x14ac:dyDescent="0.25">
      <c r="B23" s="117" t="s">
        <v>518</v>
      </c>
      <c r="D23" s="128" t="s">
        <v>519</v>
      </c>
      <c r="E23" s="130"/>
    </row>
    <row r="24" spans="1:5" x14ac:dyDescent="0.25">
      <c r="D24" s="131" t="s">
        <v>520</v>
      </c>
      <c r="E24" s="131" t="s">
        <v>521</v>
      </c>
    </row>
    <row r="25" spans="1:5" x14ac:dyDescent="0.25">
      <c r="D25" s="132" t="s">
        <v>522</v>
      </c>
      <c r="E25" s="126" t="s">
        <v>523</v>
      </c>
    </row>
    <row r="26" spans="1:5" x14ac:dyDescent="0.25">
      <c r="D26" s="132" t="s">
        <v>524</v>
      </c>
      <c r="E26" s="126" t="s">
        <v>525</v>
      </c>
    </row>
    <row r="27" spans="1:5" x14ac:dyDescent="0.25">
      <c r="D27" s="754" t="s">
        <v>526</v>
      </c>
      <c r="E27" s="126" t="s">
        <v>527</v>
      </c>
    </row>
    <row r="28" spans="1:5" x14ac:dyDescent="0.25">
      <c r="D28" s="755"/>
      <c r="E28" s="126" t="s">
        <v>528</v>
      </c>
    </row>
    <row r="29" spans="1:5" x14ac:dyDescent="0.25">
      <c r="D29" s="755"/>
      <c r="E29" s="126" t="s">
        <v>529</v>
      </c>
    </row>
    <row r="30" spans="1:5" x14ac:dyDescent="0.25">
      <c r="D30" s="756"/>
      <c r="E30" s="126" t="s">
        <v>530</v>
      </c>
    </row>
    <row r="31" spans="1:5" x14ac:dyDescent="0.25">
      <c r="D31" s="132" t="s">
        <v>531</v>
      </c>
      <c r="E31" s="126" t="s">
        <v>532</v>
      </c>
    </row>
    <row r="32" spans="1:5" x14ac:dyDescent="0.25">
      <c r="D32" s="132" t="s">
        <v>533</v>
      </c>
      <c r="E32" s="126" t="s">
        <v>534</v>
      </c>
    </row>
    <row r="33" spans="4:5" x14ac:dyDescent="0.25">
      <c r="D33" s="132" t="s">
        <v>535</v>
      </c>
      <c r="E33" s="126" t="s">
        <v>536</v>
      </c>
    </row>
    <row r="34" spans="4:5" x14ac:dyDescent="0.25">
      <c r="D34" s="132" t="s">
        <v>537</v>
      </c>
      <c r="E34" s="126" t="s">
        <v>538</v>
      </c>
    </row>
    <row r="35" spans="4:5" x14ac:dyDescent="0.25">
      <c r="D35" s="132" t="s">
        <v>539</v>
      </c>
      <c r="E35" s="126" t="s">
        <v>540</v>
      </c>
    </row>
    <row r="36" spans="4:5" x14ac:dyDescent="0.25">
      <c r="D36" s="132" t="s">
        <v>541</v>
      </c>
      <c r="E36" s="126" t="s">
        <v>542</v>
      </c>
    </row>
    <row r="37" spans="4:5" x14ac:dyDescent="0.25">
      <c r="D37" s="132" t="s">
        <v>543</v>
      </c>
      <c r="E37" s="126" t="s">
        <v>544</v>
      </c>
    </row>
    <row r="38" spans="4:5" x14ac:dyDescent="0.25">
      <c r="D38" s="132" t="s">
        <v>545</v>
      </c>
      <c r="E38" s="126" t="s">
        <v>546</v>
      </c>
    </row>
    <row r="39" spans="4:5" x14ac:dyDescent="0.25">
      <c r="D39" s="133" t="s">
        <v>547</v>
      </c>
      <c r="E39" s="126" t="s">
        <v>548</v>
      </c>
    </row>
    <row r="40" spans="4:5" x14ac:dyDescent="0.25">
      <c r="D40" s="133" t="s">
        <v>549</v>
      </c>
      <c r="E40" s="126" t="s">
        <v>550</v>
      </c>
    </row>
    <row r="41" spans="4:5" x14ac:dyDescent="0.25">
      <c r="D41" s="132" t="s">
        <v>551</v>
      </c>
      <c r="E41" s="126" t="s">
        <v>552</v>
      </c>
    </row>
    <row r="42" spans="4:5" x14ac:dyDescent="0.25">
      <c r="D42" s="132" t="s">
        <v>553</v>
      </c>
      <c r="E42" s="126" t="s">
        <v>554</v>
      </c>
    </row>
    <row r="43" spans="4:5" x14ac:dyDescent="0.25">
      <c r="D43" s="133" t="s">
        <v>555</v>
      </c>
      <c r="E43" s="126" t="s">
        <v>556</v>
      </c>
    </row>
    <row r="44" spans="4:5" x14ac:dyDescent="0.25">
      <c r="D44" s="134" t="s">
        <v>557</v>
      </c>
      <c r="E44" s="126" t="s">
        <v>558</v>
      </c>
    </row>
    <row r="45" spans="4:5" x14ac:dyDescent="0.25">
      <c r="D45" s="128" t="s">
        <v>559</v>
      </c>
      <c r="E45" s="126" t="s">
        <v>560</v>
      </c>
    </row>
    <row r="46" spans="4:5" x14ac:dyDescent="0.25">
      <c r="D46" s="128" t="s">
        <v>561</v>
      </c>
      <c r="E46" s="126" t="s">
        <v>562</v>
      </c>
    </row>
    <row r="47" spans="4:5" x14ac:dyDescent="0.25">
      <c r="D47" s="128" t="s">
        <v>563</v>
      </c>
      <c r="E47" s="126" t="s">
        <v>564</v>
      </c>
    </row>
    <row r="48" spans="4:5" x14ac:dyDescent="0.25">
      <c r="D48" s="128" t="s">
        <v>565</v>
      </c>
      <c r="E48" s="126" t="s">
        <v>566</v>
      </c>
    </row>
    <row r="49" spans="4:4" x14ac:dyDescent="0.25">
      <c r="D49" s="131" t="s">
        <v>567</v>
      </c>
    </row>
    <row r="50" spans="4:4" x14ac:dyDescent="0.25">
      <c r="D50" s="128" t="s">
        <v>568</v>
      </c>
    </row>
    <row r="51" spans="4:4" x14ac:dyDescent="0.25">
      <c r="D51" s="128" t="s">
        <v>569</v>
      </c>
    </row>
    <row r="52" spans="4:4" x14ac:dyDescent="0.25">
      <c r="D52" s="131" t="s">
        <v>570</v>
      </c>
    </row>
    <row r="53" spans="4:4" x14ac:dyDescent="0.25">
      <c r="D53" s="134" t="s">
        <v>571</v>
      </c>
    </row>
    <row r="54" spans="4:4" x14ac:dyDescent="0.25">
      <c r="D54" s="134" t="s">
        <v>572</v>
      </c>
    </row>
    <row r="55" spans="4:4" x14ac:dyDescent="0.25">
      <c r="D55" s="134" t="s">
        <v>573</v>
      </c>
    </row>
    <row r="56" spans="4:4" x14ac:dyDescent="0.25">
      <c r="D56" s="134" t="s">
        <v>574</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575</v>
      </c>
      <c r="C1" s="761" t="s">
        <v>576</v>
      </c>
      <c r="D1" s="761"/>
      <c r="E1" s="761"/>
      <c r="F1" s="761"/>
      <c r="G1" s="762" t="s">
        <v>577</v>
      </c>
      <c r="H1" s="763"/>
      <c r="I1" s="763"/>
      <c r="J1" s="764"/>
      <c r="K1" s="760" t="s">
        <v>578</v>
      </c>
      <c r="L1" s="760"/>
      <c r="M1" s="760"/>
      <c r="N1" s="760"/>
    </row>
    <row r="2" spans="1:14" x14ac:dyDescent="0.25">
      <c r="C2" s="4"/>
      <c r="D2" s="4"/>
      <c r="E2" s="4"/>
      <c r="F2" s="4" t="s">
        <v>579</v>
      </c>
      <c r="G2" s="30"/>
      <c r="H2" s="4"/>
      <c r="I2" s="4"/>
      <c r="J2" s="31" t="s">
        <v>579</v>
      </c>
      <c r="K2" s="4"/>
      <c r="L2" s="4"/>
      <c r="M2" s="4"/>
      <c r="N2" s="4" t="s">
        <v>579</v>
      </c>
    </row>
    <row r="3" spans="1:14" x14ac:dyDescent="0.25">
      <c r="A3" s="758" t="s">
        <v>580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5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58"/>
      <c r="B5" s="5">
        <v>3</v>
      </c>
      <c r="C5" s="6">
        <v>0.05</v>
      </c>
      <c r="D5" s="6">
        <v>0.05</v>
      </c>
      <c r="E5" s="6">
        <v>0.1</v>
      </c>
      <c r="F5" s="7">
        <f>(C5+D5+E5)</f>
        <v>0.2</v>
      </c>
      <c r="G5" s="32">
        <v>0.1</v>
      </c>
      <c r="H5" s="6">
        <v>0.1</v>
      </c>
      <c r="I5" s="6">
        <v>0.1</v>
      </c>
      <c r="J5" s="33">
        <f>(G5+H5+I5)</f>
        <v>0.30000000000000004</v>
      </c>
      <c r="K5" s="24"/>
      <c r="L5" s="5"/>
      <c r="M5" s="5"/>
      <c r="N5" s="5"/>
    </row>
    <row r="6" spans="1:14" x14ac:dyDescent="0.25">
      <c r="A6" s="758"/>
      <c r="B6" s="5">
        <v>4</v>
      </c>
      <c r="C6" s="6">
        <v>0.1</v>
      </c>
      <c r="D6" s="6">
        <v>0.1</v>
      </c>
      <c r="E6" s="6">
        <v>0.2</v>
      </c>
      <c r="F6" s="7">
        <f>(C6+D6+E6)</f>
        <v>0.4</v>
      </c>
      <c r="G6" s="32">
        <v>0</v>
      </c>
      <c r="H6" s="6">
        <v>0</v>
      </c>
      <c r="I6" s="6">
        <v>0.1</v>
      </c>
      <c r="J6" s="33">
        <f>(G6+H6+I6)</f>
        <v>0.1</v>
      </c>
      <c r="K6" s="24"/>
      <c r="L6" s="5"/>
      <c r="M6" s="5"/>
      <c r="N6" s="5"/>
    </row>
    <row r="7" spans="1:14" x14ac:dyDescent="0.25">
      <c r="A7" s="758"/>
      <c r="B7" s="5">
        <v>5</v>
      </c>
      <c r="C7" s="6">
        <v>0</v>
      </c>
      <c r="D7" s="6">
        <v>0</v>
      </c>
      <c r="E7" s="6">
        <v>0</v>
      </c>
      <c r="F7" s="7">
        <f>(C7+D7+E7)</f>
        <v>0</v>
      </c>
      <c r="G7" s="32">
        <v>0</v>
      </c>
      <c r="H7" s="6">
        <v>0</v>
      </c>
      <c r="I7" s="6">
        <v>0</v>
      </c>
      <c r="J7" s="33">
        <f>(G7+H7+I7)</f>
        <v>0</v>
      </c>
      <c r="K7" s="24"/>
      <c r="L7" s="5"/>
      <c r="M7" s="5"/>
      <c r="N7" s="5"/>
    </row>
    <row r="8" spans="1:14" x14ac:dyDescent="0.25">
      <c r="A8" s="758" t="s">
        <v>581</v>
      </c>
      <c r="B8" s="9">
        <v>6</v>
      </c>
      <c r="C8" s="10">
        <v>0.1</v>
      </c>
      <c r="D8" s="10">
        <v>0.1</v>
      </c>
      <c r="E8" s="10">
        <v>0.1</v>
      </c>
      <c r="F8" s="11">
        <f>C8+D8+E8</f>
        <v>0.30000000000000004</v>
      </c>
      <c r="G8" s="34"/>
      <c r="H8" s="9"/>
      <c r="I8" s="9"/>
      <c r="J8" s="35"/>
      <c r="K8" s="25"/>
      <c r="L8" s="9"/>
      <c r="M8" s="9"/>
      <c r="N8" s="9"/>
    </row>
    <row r="9" spans="1:14" x14ac:dyDescent="0.25">
      <c r="A9" s="758"/>
      <c r="B9" s="9">
        <v>7</v>
      </c>
      <c r="C9" s="9"/>
      <c r="D9" s="9"/>
      <c r="E9" s="9"/>
      <c r="F9" s="19"/>
      <c r="G9" s="36"/>
      <c r="H9" s="9"/>
      <c r="I9" s="9"/>
      <c r="J9" s="35"/>
      <c r="K9" s="25"/>
      <c r="L9" s="9"/>
      <c r="M9" s="9"/>
      <c r="N9" s="9"/>
    </row>
    <row r="10" spans="1:14" x14ac:dyDescent="0.25">
      <c r="A10" s="758"/>
      <c r="B10" s="9">
        <v>8</v>
      </c>
      <c r="C10" s="9"/>
      <c r="D10" s="9"/>
      <c r="E10" s="9"/>
      <c r="F10" s="19"/>
      <c r="G10" s="36"/>
      <c r="H10" s="9"/>
      <c r="I10" s="9"/>
      <c r="J10" s="35"/>
      <c r="K10" s="25"/>
      <c r="L10" s="9"/>
      <c r="M10" s="9"/>
      <c r="N10" s="9"/>
    </row>
    <row r="11" spans="1:14" x14ac:dyDescent="0.25">
      <c r="A11" s="758"/>
      <c r="B11" s="9">
        <v>9</v>
      </c>
      <c r="C11" s="9"/>
      <c r="D11" s="9"/>
      <c r="E11" s="9"/>
      <c r="F11" s="19"/>
      <c r="G11" s="36"/>
      <c r="H11" s="9"/>
      <c r="I11" s="9"/>
      <c r="J11" s="35"/>
      <c r="K11" s="25"/>
      <c r="L11" s="9"/>
      <c r="M11" s="9"/>
      <c r="N11" s="9"/>
    </row>
    <row r="12" spans="1:14" x14ac:dyDescent="0.25">
      <c r="A12" s="758" t="s">
        <v>582</v>
      </c>
      <c r="B12" s="14">
        <v>10</v>
      </c>
      <c r="C12" s="14"/>
      <c r="D12" s="14"/>
      <c r="E12" s="14"/>
      <c r="F12" s="20"/>
      <c r="G12" s="37"/>
      <c r="H12" s="14"/>
      <c r="I12" s="14"/>
      <c r="J12" s="38"/>
      <c r="K12" s="26"/>
      <c r="L12" s="14"/>
      <c r="M12" s="14"/>
      <c r="N12" s="14"/>
    </row>
    <row r="13" spans="1:14" x14ac:dyDescent="0.25">
      <c r="A13" s="758"/>
      <c r="B13" s="14">
        <v>11</v>
      </c>
      <c r="C13" s="14"/>
      <c r="D13" s="14"/>
      <c r="E13" s="14"/>
      <c r="F13" s="20"/>
      <c r="G13" s="37"/>
      <c r="H13" s="14"/>
      <c r="I13" s="14"/>
      <c r="J13" s="38"/>
      <c r="K13" s="26"/>
      <c r="L13" s="14"/>
      <c r="M13" s="14"/>
      <c r="N13" s="14"/>
    </row>
    <row r="14" spans="1:14" x14ac:dyDescent="0.25">
      <c r="A14" s="758"/>
      <c r="B14" s="14">
        <v>12</v>
      </c>
      <c r="C14" s="14"/>
      <c r="D14" s="14"/>
      <c r="E14" s="14"/>
      <c r="F14" s="20"/>
      <c r="G14" s="37"/>
      <c r="H14" s="14"/>
      <c r="I14" s="14"/>
      <c r="J14" s="38"/>
      <c r="K14" s="26"/>
      <c r="L14" s="14"/>
      <c r="M14" s="14"/>
      <c r="N14" s="14"/>
    </row>
    <row r="15" spans="1:14" x14ac:dyDescent="0.25">
      <c r="A15" s="758"/>
      <c r="B15" s="14">
        <v>13</v>
      </c>
      <c r="C15" s="14"/>
      <c r="D15" s="14"/>
      <c r="E15" s="14"/>
      <c r="F15" s="20"/>
      <c r="G15" s="37"/>
      <c r="H15" s="14"/>
      <c r="I15" s="14"/>
      <c r="J15" s="38"/>
      <c r="K15" s="26"/>
      <c r="L15" s="14"/>
      <c r="M15" s="14"/>
      <c r="N15" s="14"/>
    </row>
    <row r="16" spans="1:14" x14ac:dyDescent="0.25">
      <c r="A16" s="758" t="s">
        <v>583</v>
      </c>
      <c r="B16" s="15">
        <v>14</v>
      </c>
      <c r="C16" s="15"/>
      <c r="D16" s="15"/>
      <c r="E16" s="15"/>
      <c r="F16" s="21"/>
      <c r="G16" s="39"/>
      <c r="H16" s="15"/>
      <c r="I16" s="15"/>
      <c r="J16" s="40"/>
      <c r="K16" s="27"/>
      <c r="L16" s="15"/>
      <c r="M16" s="15"/>
      <c r="N16" s="15"/>
    </row>
    <row r="17" spans="1:14" x14ac:dyDescent="0.25">
      <c r="A17" s="758"/>
      <c r="B17" s="15">
        <v>15</v>
      </c>
      <c r="C17" s="15"/>
      <c r="D17" s="15"/>
      <c r="E17" s="15"/>
      <c r="F17" s="21"/>
      <c r="G17" s="39"/>
      <c r="H17" s="15"/>
      <c r="I17" s="15"/>
      <c r="J17" s="40"/>
      <c r="K17" s="27"/>
      <c r="L17" s="15"/>
      <c r="M17" s="15"/>
      <c r="N17" s="15"/>
    </row>
    <row r="18" spans="1:14" x14ac:dyDescent="0.25">
      <c r="A18" s="758"/>
      <c r="B18" s="15">
        <v>16</v>
      </c>
      <c r="C18" s="15"/>
      <c r="D18" s="15"/>
      <c r="E18" s="15"/>
      <c r="F18" s="21"/>
      <c r="G18" s="39"/>
      <c r="H18" s="15"/>
      <c r="I18" s="15"/>
      <c r="J18" s="40"/>
      <c r="K18" s="27"/>
      <c r="L18" s="15"/>
      <c r="M18" s="15"/>
      <c r="N18" s="15"/>
    </row>
    <row r="19" spans="1:14" x14ac:dyDescent="0.25">
      <c r="A19" s="758" t="s">
        <v>584</v>
      </c>
      <c r="B19" s="18">
        <v>17</v>
      </c>
      <c r="C19" s="18"/>
      <c r="D19" s="18"/>
      <c r="E19" s="18"/>
      <c r="F19" s="22"/>
      <c r="G19" s="41"/>
      <c r="H19" s="18"/>
      <c r="I19" s="18"/>
      <c r="J19" s="42"/>
      <c r="K19" s="28"/>
      <c r="L19" s="18"/>
      <c r="M19" s="18"/>
      <c r="N19" s="18"/>
    </row>
    <row r="20" spans="1:14" x14ac:dyDescent="0.25">
      <c r="A20" s="758"/>
      <c r="B20" s="18">
        <v>18</v>
      </c>
      <c r="C20" s="18"/>
      <c r="D20" s="18"/>
      <c r="E20" s="18"/>
      <c r="F20" s="22"/>
      <c r="G20" s="41"/>
      <c r="H20" s="18"/>
      <c r="I20" s="18"/>
      <c r="J20" s="42"/>
      <c r="K20" s="28"/>
      <c r="L20" s="18"/>
      <c r="M20" s="18"/>
      <c r="N20" s="18"/>
    </row>
    <row r="21" spans="1:14" x14ac:dyDescent="0.25">
      <c r="A21" s="758"/>
      <c r="B21" s="18">
        <v>19</v>
      </c>
      <c r="C21" s="18"/>
      <c r="D21" s="18"/>
      <c r="E21" s="18"/>
      <c r="F21" s="22"/>
      <c r="G21" s="41"/>
      <c r="H21" s="18"/>
      <c r="I21" s="18"/>
      <c r="J21" s="42"/>
      <c r="K21" s="28"/>
      <c r="L21" s="18"/>
      <c r="M21" s="18"/>
      <c r="N21" s="18"/>
    </row>
    <row r="22" spans="1:14" x14ac:dyDescent="0.25">
      <c r="A22" s="758"/>
      <c r="B22" s="18">
        <v>20</v>
      </c>
      <c r="C22" s="18"/>
      <c r="D22" s="18"/>
      <c r="E22" s="18"/>
      <c r="F22" s="22"/>
      <c r="G22" s="41"/>
      <c r="H22" s="18"/>
      <c r="I22" s="18"/>
      <c r="J22" s="42"/>
      <c r="K22" s="28"/>
      <c r="L22" s="18"/>
      <c r="M22" s="18"/>
      <c r="N22" s="18"/>
    </row>
    <row r="23" spans="1:14" x14ac:dyDescent="0.25">
      <c r="A23" s="758" t="s">
        <v>585</v>
      </c>
      <c r="B23" s="13">
        <v>21</v>
      </c>
      <c r="C23" s="13"/>
      <c r="D23" s="13"/>
      <c r="E23" s="13"/>
      <c r="F23" s="23"/>
      <c r="G23" s="43"/>
      <c r="H23" s="13"/>
      <c r="I23" s="13"/>
      <c r="J23" s="44"/>
      <c r="K23" s="29"/>
      <c r="L23" s="13"/>
      <c r="M23" s="13"/>
      <c r="N23" s="13"/>
    </row>
    <row r="24" spans="1:14" x14ac:dyDescent="0.25">
      <c r="A24" s="758"/>
      <c r="B24" s="13">
        <v>22</v>
      </c>
      <c r="C24" s="13"/>
      <c r="D24" s="13"/>
      <c r="E24" s="13"/>
      <c r="F24" s="23"/>
      <c r="G24" s="43"/>
      <c r="H24" s="13"/>
      <c r="I24" s="13"/>
      <c r="J24" s="44"/>
      <c r="K24" s="29"/>
      <c r="L24" s="13"/>
      <c r="M24" s="13"/>
      <c r="N24" s="13"/>
    </row>
    <row r="25" spans="1:14" x14ac:dyDescent="0.25">
      <c r="A25" s="758"/>
      <c r="B25" s="13">
        <v>23</v>
      </c>
      <c r="C25" s="13"/>
      <c r="D25" s="13"/>
      <c r="E25" s="13"/>
      <c r="F25" s="23"/>
      <c r="G25" s="43"/>
      <c r="H25" s="13"/>
      <c r="I25" s="13"/>
      <c r="J25" s="44"/>
      <c r="K25" s="29"/>
      <c r="L25" s="13"/>
      <c r="M25" s="13"/>
      <c r="N25" s="13"/>
    </row>
    <row r="26" spans="1:14" x14ac:dyDescent="0.25">
      <c r="A26" s="758"/>
      <c r="B26" s="13">
        <v>24</v>
      </c>
      <c r="C26" s="13"/>
      <c r="D26" s="13"/>
      <c r="E26" s="13"/>
      <c r="F26" s="23"/>
      <c r="G26" s="43"/>
      <c r="H26" s="13"/>
      <c r="I26" s="13"/>
      <c r="J26" s="44"/>
      <c r="K26" s="29"/>
      <c r="L26" s="13"/>
      <c r="M26" s="13"/>
      <c r="N26" s="13"/>
    </row>
    <row r="27" spans="1:14" x14ac:dyDescent="0.25">
      <c r="A27" s="758" t="s">
        <v>586</v>
      </c>
      <c r="B27" s="9">
        <v>25</v>
      </c>
      <c r="C27" s="9"/>
      <c r="D27" s="9"/>
      <c r="E27" s="9"/>
      <c r="F27" s="9"/>
      <c r="G27" s="9"/>
      <c r="H27" s="9"/>
      <c r="I27" s="9"/>
      <c r="J27" s="9"/>
      <c r="K27" s="9"/>
      <c r="L27" s="9"/>
      <c r="M27" s="9"/>
      <c r="N27" s="9"/>
    </row>
    <row r="28" spans="1:14" x14ac:dyDescent="0.25">
      <c r="A28" s="758"/>
      <c r="B28" s="9">
        <v>26</v>
      </c>
      <c r="C28" s="9"/>
      <c r="D28" s="9"/>
      <c r="E28" s="9"/>
      <c r="F28" s="9"/>
      <c r="G28" s="9"/>
      <c r="H28" s="9"/>
      <c r="I28" s="9"/>
      <c r="J28" s="9"/>
      <c r="K28" s="9"/>
      <c r="L28" s="9"/>
      <c r="M28" s="9"/>
      <c r="N28" s="9"/>
    </row>
    <row r="29" spans="1:14" x14ac:dyDescent="0.25">
      <c r="A29" s="758"/>
      <c r="B29" s="9">
        <v>27</v>
      </c>
      <c r="C29" s="9"/>
      <c r="D29" s="9"/>
      <c r="E29" s="9"/>
      <c r="F29" s="9"/>
      <c r="G29" s="9"/>
      <c r="H29" s="9"/>
      <c r="I29" s="9"/>
      <c r="J29" s="9"/>
      <c r="K29" s="9"/>
      <c r="L29" s="9"/>
      <c r="M29" s="9"/>
      <c r="N29" s="9"/>
    </row>
    <row r="30" spans="1:14" x14ac:dyDescent="0.25">
      <c r="A30" s="758"/>
      <c r="B30" s="9">
        <v>28</v>
      </c>
      <c r="C30" s="9"/>
      <c r="D30" s="9"/>
      <c r="E30" s="9"/>
      <c r="F30" s="9"/>
      <c r="G30" s="9"/>
      <c r="H30" s="9"/>
      <c r="I30" s="9"/>
      <c r="J30" s="9"/>
      <c r="K30" s="9"/>
      <c r="L30" s="9"/>
      <c r="M30" s="9"/>
      <c r="N30" s="9"/>
    </row>
    <row r="31" spans="1:14" x14ac:dyDescent="0.25">
      <c r="A31" s="758"/>
      <c r="B31" s="9">
        <v>29</v>
      </c>
      <c r="C31" s="9"/>
      <c r="D31" s="9"/>
      <c r="E31" s="9"/>
      <c r="F31" s="9"/>
      <c r="G31" s="9"/>
      <c r="H31" s="9"/>
      <c r="I31" s="9"/>
      <c r="J31" s="9"/>
      <c r="K31" s="9"/>
      <c r="L31" s="9"/>
      <c r="M31" s="9"/>
      <c r="N31" s="9"/>
    </row>
    <row r="32" spans="1:14" x14ac:dyDescent="0.25">
      <c r="A32" s="758" t="s">
        <v>587</v>
      </c>
      <c r="B32" s="16">
        <v>30</v>
      </c>
      <c r="C32" s="16"/>
      <c r="D32" s="16"/>
      <c r="E32" s="16"/>
      <c r="F32" s="16"/>
      <c r="G32" s="16"/>
      <c r="H32" s="16"/>
      <c r="I32" s="16"/>
      <c r="J32" s="16"/>
      <c r="K32" s="16"/>
      <c r="L32" s="16"/>
      <c r="M32" s="16"/>
      <c r="N32" s="16"/>
    </row>
    <row r="33" spans="1:14" x14ac:dyDescent="0.25">
      <c r="A33" s="758"/>
      <c r="B33" s="16">
        <v>31</v>
      </c>
      <c r="C33" s="16"/>
      <c r="D33" s="16"/>
      <c r="E33" s="16"/>
      <c r="F33" s="16"/>
      <c r="G33" s="16"/>
      <c r="H33" s="16"/>
      <c r="I33" s="16"/>
      <c r="J33" s="16"/>
      <c r="K33" s="16"/>
      <c r="L33" s="16"/>
      <c r="M33" s="16"/>
      <c r="N33" s="16"/>
    </row>
    <row r="34" spans="1:14" x14ac:dyDescent="0.25">
      <c r="A34" s="758"/>
      <c r="B34" s="16">
        <v>32</v>
      </c>
      <c r="C34" s="16"/>
      <c r="D34" s="16"/>
      <c r="E34" s="16"/>
      <c r="F34" s="16"/>
      <c r="G34" s="16"/>
      <c r="H34" s="16"/>
      <c r="I34" s="16"/>
      <c r="J34" s="16"/>
      <c r="K34" s="16"/>
      <c r="L34" s="16"/>
      <c r="M34" s="16"/>
      <c r="N34" s="16"/>
    </row>
    <row r="35" spans="1:14" x14ac:dyDescent="0.25">
      <c r="A35" s="758" t="s">
        <v>588</v>
      </c>
      <c r="B35" s="17">
        <v>33</v>
      </c>
      <c r="C35" s="14"/>
      <c r="D35" s="14"/>
      <c r="E35" s="14"/>
      <c r="F35" s="14"/>
      <c r="G35" s="14"/>
      <c r="H35" s="14"/>
      <c r="I35" s="14"/>
      <c r="J35" s="14"/>
      <c r="K35" s="14"/>
      <c r="L35" s="14"/>
      <c r="M35" s="14"/>
      <c r="N35" s="14"/>
    </row>
    <row r="36" spans="1:14" x14ac:dyDescent="0.25">
      <c r="A36" s="758"/>
      <c r="B36" s="14">
        <v>34</v>
      </c>
      <c r="C36" s="14"/>
      <c r="D36" s="14"/>
      <c r="E36" s="14"/>
      <c r="F36" s="14"/>
      <c r="G36" s="14"/>
      <c r="H36" s="14"/>
      <c r="I36" s="14"/>
      <c r="J36" s="14"/>
      <c r="K36" s="14"/>
      <c r="L36" s="14"/>
      <c r="M36" s="14"/>
      <c r="N36" s="14"/>
    </row>
    <row r="37" spans="1:14" x14ac:dyDescent="0.25">
      <c r="A37" s="758"/>
      <c r="B37" s="45">
        <v>35</v>
      </c>
      <c r="C37" s="14"/>
      <c r="D37" s="14"/>
      <c r="E37" s="14"/>
      <c r="F37" s="14"/>
      <c r="G37" s="14"/>
      <c r="H37" s="14"/>
      <c r="I37" s="14"/>
      <c r="J37" s="14"/>
      <c r="K37" s="14"/>
      <c r="L37" s="14"/>
      <c r="M37" s="14"/>
      <c r="N37" s="14"/>
    </row>
    <row r="38" spans="1:14" x14ac:dyDescent="0.25">
      <c r="A38" s="758" t="s">
        <v>589</v>
      </c>
      <c r="B38" s="8">
        <v>36</v>
      </c>
      <c r="C38" s="8"/>
      <c r="D38" s="8"/>
      <c r="E38" s="8"/>
      <c r="F38" s="8"/>
      <c r="G38" s="8"/>
      <c r="H38" s="8"/>
      <c r="I38" s="8"/>
      <c r="J38" s="8"/>
      <c r="K38" s="8"/>
      <c r="L38" s="8"/>
      <c r="M38" s="8"/>
      <c r="N38" s="8"/>
    </row>
    <row r="39" spans="1:14" x14ac:dyDescent="0.25">
      <c r="A39" s="758"/>
      <c r="B39" s="8">
        <v>37</v>
      </c>
      <c r="C39" s="8"/>
      <c r="D39" s="8"/>
      <c r="E39" s="8"/>
      <c r="F39" s="8"/>
      <c r="G39" s="8"/>
      <c r="H39" s="8"/>
      <c r="I39" s="8"/>
      <c r="J39" s="8"/>
      <c r="K39" s="8"/>
      <c r="L39" s="8"/>
      <c r="M39" s="8"/>
      <c r="N39" s="8"/>
    </row>
    <row r="40" spans="1:14" x14ac:dyDescent="0.25">
      <c r="A40" s="758"/>
      <c r="B40" s="8">
        <v>38</v>
      </c>
      <c r="C40" s="8"/>
      <c r="D40" s="8"/>
      <c r="E40" s="8"/>
      <c r="F40" s="8"/>
      <c r="G40" s="8"/>
      <c r="H40" s="8"/>
      <c r="I40" s="8"/>
      <c r="J40" s="8"/>
      <c r="K40" s="8"/>
      <c r="L40" s="8"/>
      <c r="M40" s="8"/>
      <c r="N40" s="8"/>
    </row>
    <row r="41" spans="1:14" x14ac:dyDescent="0.25">
      <c r="A41" s="759" t="s">
        <v>590</v>
      </c>
      <c r="B41" s="46">
        <v>39</v>
      </c>
      <c r="C41" s="47"/>
      <c r="D41" s="47"/>
      <c r="E41" s="47"/>
      <c r="F41" s="47"/>
      <c r="G41" s="47"/>
      <c r="H41" s="47"/>
      <c r="I41" s="47"/>
      <c r="J41" s="47"/>
      <c r="K41" s="47"/>
      <c r="L41" s="47"/>
      <c r="M41" s="47"/>
      <c r="N41" s="47"/>
    </row>
    <row r="42" spans="1:14" x14ac:dyDescent="0.25">
      <c r="A42" s="759"/>
      <c r="B42" s="47">
        <v>40</v>
      </c>
      <c r="C42" s="47"/>
      <c r="D42" s="47"/>
      <c r="E42" s="47"/>
      <c r="F42" s="47"/>
      <c r="G42" s="47"/>
      <c r="H42" s="47"/>
      <c r="I42" s="47"/>
      <c r="J42" s="47"/>
      <c r="K42" s="47"/>
      <c r="L42" s="47"/>
      <c r="M42" s="47"/>
      <c r="N42" s="47"/>
    </row>
    <row r="43" spans="1:14" x14ac:dyDescent="0.25">
      <c r="A43" s="759"/>
      <c r="B43" s="47">
        <v>41</v>
      </c>
      <c r="C43" s="47"/>
      <c r="D43" s="47"/>
      <c r="E43" s="47"/>
      <c r="F43" s="47"/>
      <c r="G43" s="47"/>
      <c r="H43" s="47"/>
      <c r="I43" s="47"/>
      <c r="J43" s="47"/>
      <c r="K43" s="47"/>
      <c r="L43" s="47"/>
      <c r="M43" s="47"/>
      <c r="N43" s="47"/>
    </row>
    <row r="44" spans="1:14" x14ac:dyDescent="0.25">
      <c r="A44" s="759"/>
      <c r="B44" s="48">
        <v>42</v>
      </c>
      <c r="C44" s="47"/>
      <c r="D44" s="47"/>
      <c r="E44" s="47"/>
      <c r="F44" s="47"/>
      <c r="G44" s="47"/>
      <c r="H44" s="47"/>
      <c r="I44" s="47"/>
      <c r="J44" s="47"/>
      <c r="K44" s="47"/>
      <c r="L44" s="47"/>
      <c r="M44" s="47"/>
      <c r="N44" s="47"/>
    </row>
    <row r="45" spans="1:14" x14ac:dyDescent="0.25">
      <c r="A45" s="757" t="s">
        <v>591</v>
      </c>
      <c r="B45" s="12">
        <v>43</v>
      </c>
      <c r="C45" s="12"/>
      <c r="D45" s="12"/>
      <c r="E45" s="12"/>
      <c r="F45" s="12"/>
      <c r="G45" s="12"/>
      <c r="H45" s="12"/>
      <c r="I45" s="12"/>
      <c r="J45" s="12"/>
      <c r="K45" s="12"/>
      <c r="L45" s="12"/>
      <c r="M45" s="12"/>
      <c r="N45" s="12"/>
    </row>
    <row r="46" spans="1:14" x14ac:dyDescent="0.25">
      <c r="A46" s="757"/>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O39"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6"/>
      <c r="B1" s="459" t="s">
        <v>0</v>
      </c>
      <c r="C1" s="460"/>
      <c r="D1" s="460"/>
      <c r="E1" s="460"/>
      <c r="F1" s="460"/>
      <c r="G1" s="460"/>
      <c r="H1" s="460"/>
      <c r="I1" s="460"/>
      <c r="J1" s="460"/>
      <c r="K1" s="460"/>
      <c r="L1" s="460"/>
      <c r="M1" s="460"/>
      <c r="N1" s="460"/>
      <c r="O1" s="460"/>
      <c r="P1" s="460"/>
      <c r="Q1" s="460"/>
      <c r="R1" s="460"/>
      <c r="S1" s="460"/>
      <c r="T1" s="460"/>
      <c r="U1" s="460"/>
      <c r="V1" s="460"/>
      <c r="W1" s="460"/>
      <c r="X1" s="460"/>
      <c r="Y1" s="460"/>
      <c r="Z1" s="460"/>
      <c r="AA1" s="461"/>
      <c r="AB1" s="470" t="s">
        <v>1</v>
      </c>
      <c r="AC1" s="471"/>
      <c r="AD1" s="472"/>
    </row>
    <row r="2" spans="1:30" ht="30.75" customHeight="1" thickBot="1" x14ac:dyDescent="0.3">
      <c r="A2" s="457"/>
      <c r="B2" s="459" t="s">
        <v>2</v>
      </c>
      <c r="C2" s="460"/>
      <c r="D2" s="460"/>
      <c r="E2" s="460"/>
      <c r="F2" s="460"/>
      <c r="G2" s="460"/>
      <c r="H2" s="460"/>
      <c r="I2" s="460"/>
      <c r="J2" s="460"/>
      <c r="K2" s="460"/>
      <c r="L2" s="460"/>
      <c r="M2" s="460"/>
      <c r="N2" s="460"/>
      <c r="O2" s="460"/>
      <c r="P2" s="460"/>
      <c r="Q2" s="460"/>
      <c r="R2" s="460"/>
      <c r="S2" s="460"/>
      <c r="T2" s="460"/>
      <c r="U2" s="460"/>
      <c r="V2" s="460"/>
      <c r="W2" s="460"/>
      <c r="X2" s="460"/>
      <c r="Y2" s="460"/>
      <c r="Z2" s="460"/>
      <c r="AA2" s="461"/>
      <c r="AB2" s="473" t="s">
        <v>3</v>
      </c>
      <c r="AC2" s="474"/>
      <c r="AD2" s="475"/>
    </row>
    <row r="3" spans="1:30" ht="24" customHeight="1" x14ac:dyDescent="0.25">
      <c r="A3" s="457"/>
      <c r="B3" s="447" t="s">
        <v>4</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73" t="s">
        <v>5</v>
      </c>
      <c r="AC3" s="474"/>
      <c r="AD3" s="475"/>
    </row>
    <row r="4" spans="1:30" ht="21.95" customHeight="1" thickBot="1" x14ac:dyDescent="0.3">
      <c r="A4" s="458"/>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0" t="s">
        <v>7</v>
      </c>
      <c r="B7" s="411"/>
      <c r="C7" s="491" t="s">
        <v>8</v>
      </c>
      <c r="D7" s="410" t="s">
        <v>9</v>
      </c>
      <c r="E7" s="416"/>
      <c r="F7" s="416"/>
      <c r="G7" s="416"/>
      <c r="H7" s="411"/>
      <c r="I7" s="404">
        <v>45113</v>
      </c>
      <c r="J7" s="405"/>
      <c r="K7" s="410" t="s">
        <v>10</v>
      </c>
      <c r="L7" s="411"/>
      <c r="M7" s="468" t="s">
        <v>11</v>
      </c>
      <c r="N7" s="469"/>
      <c r="O7" s="462"/>
      <c r="P7" s="463"/>
      <c r="Q7" s="54"/>
      <c r="R7" s="54"/>
      <c r="S7" s="54"/>
      <c r="T7" s="54"/>
      <c r="U7" s="54"/>
      <c r="V7" s="54"/>
      <c r="W7" s="54"/>
      <c r="X7" s="54"/>
      <c r="Y7" s="54"/>
      <c r="Z7" s="55"/>
      <c r="AA7" s="54"/>
      <c r="AB7" s="54"/>
      <c r="AC7" s="60"/>
      <c r="AD7" s="61"/>
    </row>
    <row r="8" spans="1:30" x14ac:dyDescent="0.25">
      <c r="A8" s="412"/>
      <c r="B8" s="413"/>
      <c r="C8" s="492"/>
      <c r="D8" s="412"/>
      <c r="E8" s="417"/>
      <c r="F8" s="417"/>
      <c r="G8" s="417"/>
      <c r="H8" s="413"/>
      <c r="I8" s="406"/>
      <c r="J8" s="407"/>
      <c r="K8" s="412"/>
      <c r="L8" s="413"/>
      <c r="M8" s="464" t="s">
        <v>12</v>
      </c>
      <c r="N8" s="465"/>
      <c r="O8" s="466"/>
      <c r="P8" s="467"/>
      <c r="Q8" s="54"/>
      <c r="R8" s="54"/>
      <c r="S8" s="54"/>
      <c r="T8" s="54"/>
      <c r="U8" s="54"/>
      <c r="V8" s="54"/>
      <c r="W8" s="54"/>
      <c r="X8" s="54"/>
      <c r="Y8" s="54"/>
      <c r="Z8" s="55"/>
      <c r="AA8" s="54"/>
      <c r="AB8" s="54"/>
      <c r="AC8" s="60"/>
      <c r="AD8" s="61"/>
    </row>
    <row r="9" spans="1:30" ht="15.75" thickBot="1" x14ac:dyDescent="0.3">
      <c r="A9" s="414"/>
      <c r="B9" s="415"/>
      <c r="C9" s="493"/>
      <c r="D9" s="414"/>
      <c r="E9" s="418"/>
      <c r="F9" s="418"/>
      <c r="G9" s="418"/>
      <c r="H9" s="415"/>
      <c r="I9" s="408"/>
      <c r="J9" s="409"/>
      <c r="K9" s="414"/>
      <c r="L9" s="415"/>
      <c r="M9" s="433" t="s">
        <v>13</v>
      </c>
      <c r="N9" s="434"/>
      <c r="O9" s="435" t="s">
        <v>14</v>
      </c>
      <c r="P9" s="43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0" t="s">
        <v>15</v>
      </c>
      <c r="B11" s="411"/>
      <c r="C11" s="482" t="s">
        <v>16</v>
      </c>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4"/>
    </row>
    <row r="12" spans="1:30" ht="15" customHeight="1" x14ac:dyDescent="0.25">
      <c r="A12" s="412"/>
      <c r="B12" s="413"/>
      <c r="C12" s="485"/>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7"/>
    </row>
    <row r="13" spans="1:30" ht="15" customHeight="1" thickBot="1" x14ac:dyDescent="0.3">
      <c r="A13" s="414"/>
      <c r="B13" s="415"/>
      <c r="C13" s="488"/>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9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9" t="s">
        <v>17</v>
      </c>
      <c r="B15" s="420"/>
      <c r="C15" s="421" t="s">
        <v>18</v>
      </c>
      <c r="D15" s="422"/>
      <c r="E15" s="422"/>
      <c r="F15" s="422"/>
      <c r="G15" s="422"/>
      <c r="H15" s="422"/>
      <c r="I15" s="422"/>
      <c r="J15" s="422"/>
      <c r="K15" s="423"/>
      <c r="L15" s="395" t="s">
        <v>19</v>
      </c>
      <c r="M15" s="396"/>
      <c r="N15" s="396"/>
      <c r="O15" s="396"/>
      <c r="P15" s="396"/>
      <c r="Q15" s="397"/>
      <c r="R15" s="424" t="s">
        <v>20</v>
      </c>
      <c r="S15" s="425"/>
      <c r="T15" s="425"/>
      <c r="U15" s="425"/>
      <c r="V15" s="425"/>
      <c r="W15" s="425"/>
      <c r="X15" s="426"/>
      <c r="Y15" s="395" t="s">
        <v>21</v>
      </c>
      <c r="Z15" s="397"/>
      <c r="AA15" s="437" t="s">
        <v>22</v>
      </c>
      <c r="AB15" s="438"/>
      <c r="AC15" s="438"/>
      <c r="AD15" s="439"/>
    </row>
    <row r="16" spans="1:30" ht="9" customHeight="1" thickBot="1" x14ac:dyDescent="0.3">
      <c r="A16" s="59"/>
      <c r="B16" s="54"/>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73"/>
      <c r="AD16" s="74"/>
    </row>
    <row r="17" spans="1:41" s="76" customFormat="1" ht="37.5" customHeight="1" thickBot="1" x14ac:dyDescent="0.3">
      <c r="A17" s="419" t="s">
        <v>23</v>
      </c>
      <c r="B17" s="420"/>
      <c r="C17" s="427" t="s">
        <v>105</v>
      </c>
      <c r="D17" s="428"/>
      <c r="E17" s="428"/>
      <c r="F17" s="428"/>
      <c r="G17" s="428"/>
      <c r="H17" s="428"/>
      <c r="I17" s="428"/>
      <c r="J17" s="428"/>
      <c r="K17" s="428"/>
      <c r="L17" s="428"/>
      <c r="M17" s="428"/>
      <c r="N17" s="428"/>
      <c r="O17" s="428"/>
      <c r="P17" s="428"/>
      <c r="Q17" s="429"/>
      <c r="R17" s="395" t="s">
        <v>25</v>
      </c>
      <c r="S17" s="396"/>
      <c r="T17" s="396"/>
      <c r="U17" s="396"/>
      <c r="V17" s="397"/>
      <c r="W17" s="451">
        <v>2</v>
      </c>
      <c r="X17" s="452"/>
      <c r="Y17" s="396" t="s">
        <v>26</v>
      </c>
      <c r="Z17" s="396"/>
      <c r="AA17" s="396"/>
      <c r="AB17" s="397"/>
      <c r="AC17" s="441">
        <v>0.15</v>
      </c>
      <c r="AD17" s="4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33</v>
      </c>
      <c r="G21" s="161" t="s">
        <v>34</v>
      </c>
      <c r="H21" s="161" t="s">
        <v>8</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8</v>
      </c>
      <c r="W21" s="161" t="s">
        <v>35</v>
      </c>
      <c r="X21" s="161" t="s">
        <v>36</v>
      </c>
      <c r="Y21" s="161" t="s">
        <v>37</v>
      </c>
      <c r="Z21" s="161" t="s">
        <v>38</v>
      </c>
      <c r="AA21" s="161" t="s">
        <v>39</v>
      </c>
      <c r="AB21" s="161" t="s">
        <v>40</v>
      </c>
      <c r="AC21" s="161" t="s">
        <v>41</v>
      </c>
      <c r="AD21" s="162" t="s">
        <v>42</v>
      </c>
      <c r="AE21" s="3"/>
      <c r="AF21" s="3"/>
    </row>
    <row r="22" spans="1:41" ht="32.1" customHeight="1" x14ac:dyDescent="0.25">
      <c r="A22" s="350" t="s">
        <v>43</v>
      </c>
      <c r="B22" s="355"/>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c r="X22" s="180"/>
      <c r="Y22" s="180"/>
      <c r="Z22" s="180"/>
      <c r="AA22" s="180"/>
      <c r="AB22" s="180"/>
      <c r="AC22" s="180">
        <f>SUM(Q22:AB22)</f>
        <v>317856900</v>
      </c>
      <c r="AD22" s="187"/>
      <c r="AE22" s="3"/>
      <c r="AF22" s="3"/>
    </row>
    <row r="23" spans="1:41" ht="32.1" customHeight="1" x14ac:dyDescent="0.25">
      <c r="A23" s="351" t="s">
        <v>44</v>
      </c>
      <c r="B23" s="358"/>
      <c r="C23" s="177"/>
      <c r="D23" s="176"/>
      <c r="E23" s="176"/>
      <c r="F23" s="176"/>
      <c r="G23" s="176"/>
      <c r="H23" s="176"/>
      <c r="I23" s="176"/>
      <c r="J23" s="176"/>
      <c r="K23" s="176"/>
      <c r="L23" s="176"/>
      <c r="M23" s="176"/>
      <c r="N23" s="176"/>
      <c r="O23" s="176">
        <f>SUM(C23:N23)</f>
        <v>0</v>
      </c>
      <c r="P23" s="195" t="str">
        <f>IFERROR(O23/(SUMIF(C23:N23,"&gt;0",C22:N22))," ")</f>
        <v xml:space="preserve"> </v>
      </c>
      <c r="Q23" s="177">
        <v>218952500</v>
      </c>
      <c r="R23" s="176">
        <v>96900000</v>
      </c>
      <c r="S23" s="176">
        <v>-6125083</v>
      </c>
      <c r="T23" s="176">
        <v>-6650000</v>
      </c>
      <c r="U23" s="176">
        <v>4830567</v>
      </c>
      <c r="V23" s="176"/>
      <c r="W23" s="176"/>
      <c r="X23" s="176"/>
      <c r="Y23" s="176"/>
      <c r="Z23" s="176"/>
      <c r="AA23" s="176"/>
      <c r="AB23" s="176"/>
      <c r="AC23" s="260">
        <f>SUM(Q23:AB23)</f>
        <v>307907984</v>
      </c>
      <c r="AD23" s="185">
        <f>IFERROR(AC23/(SUMIF(Q23:AB23,"&gt;0",Q22:AB22))," ")</f>
        <v>0.96870001563596697</v>
      </c>
      <c r="AE23" s="3"/>
      <c r="AF23" s="3"/>
    </row>
    <row r="24" spans="1:41" ht="32.1" customHeight="1" x14ac:dyDescent="0.25">
      <c r="A24" s="351" t="s">
        <v>45</v>
      </c>
      <c r="B24" s="358"/>
      <c r="C24" s="177">
        <v>5133518</v>
      </c>
      <c r="D24" s="176">
        <f>1000000+314120</f>
        <v>1314120</v>
      </c>
      <c r="E24" s="176">
        <v>2574687</v>
      </c>
      <c r="F24" s="176">
        <v>10000000</v>
      </c>
      <c r="G24" s="176"/>
      <c r="H24" s="176"/>
      <c r="I24" s="176"/>
      <c r="J24" s="176">
        <v>1650000</v>
      </c>
      <c r="K24" s="176"/>
      <c r="L24" s="176"/>
      <c r="M24" s="176"/>
      <c r="N24" s="176"/>
      <c r="O24" s="260">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 t="shared" si="0"/>
        <v>27312500</v>
      </c>
      <c r="X24" s="176">
        <f t="shared" si="0"/>
        <v>27312500</v>
      </c>
      <c r="Y24" s="176">
        <f t="shared" si="0"/>
        <v>27312500</v>
      </c>
      <c r="Z24" s="176">
        <f t="shared" si="0"/>
        <v>27312500</v>
      </c>
      <c r="AA24" s="176">
        <f t="shared" si="0"/>
        <v>27312500</v>
      </c>
      <c r="AB24" s="176">
        <f>48925000+5700000</f>
        <v>54625000</v>
      </c>
      <c r="AC24" s="176">
        <f>SUM(Q24:AB24)</f>
        <v>317856900</v>
      </c>
      <c r="AD24" s="185"/>
      <c r="AE24" s="3"/>
      <c r="AF24" s="3"/>
    </row>
    <row r="25" spans="1:41" ht="32.1" customHeight="1" thickBot="1" x14ac:dyDescent="0.3">
      <c r="A25" s="389" t="s">
        <v>46</v>
      </c>
      <c r="B25" s="390"/>
      <c r="C25" s="178">
        <v>7599885</v>
      </c>
      <c r="D25" s="179">
        <v>1000000</v>
      </c>
      <c r="E25" s="179">
        <v>422440</v>
      </c>
      <c r="F25" s="179">
        <v>10000000</v>
      </c>
      <c r="G25" s="179"/>
      <c r="H25" s="179"/>
      <c r="I25" s="179"/>
      <c r="J25" s="179"/>
      <c r="K25" s="179"/>
      <c r="L25" s="179"/>
      <c r="M25" s="179"/>
      <c r="N25" s="179"/>
      <c r="O25" s="179">
        <f>SUM(C25:N25)</f>
        <v>19022325</v>
      </c>
      <c r="P25" s="184">
        <f>IFERROR(O25/(SUMIF(C25:N25,"&gt;0",C24:N24))," ")</f>
        <v>1</v>
      </c>
      <c r="Q25" s="178"/>
      <c r="R25" s="179">
        <v>6439917</v>
      </c>
      <c r="S25" s="179">
        <v>23512500</v>
      </c>
      <c r="T25" s="179">
        <v>27122500</v>
      </c>
      <c r="U25" s="179">
        <v>27502500</v>
      </c>
      <c r="V25" s="179">
        <v>27312500</v>
      </c>
      <c r="W25" s="179"/>
      <c r="X25" s="179"/>
      <c r="Y25" s="179"/>
      <c r="Z25" s="179"/>
      <c r="AA25" s="179"/>
      <c r="AB25" s="179"/>
      <c r="AC25" s="179">
        <f>SUM(Q25:AB25)</f>
        <v>111889917</v>
      </c>
      <c r="AD25" s="186">
        <f>IFERROR(AC25/(SUMIF(Q25:AB25,"&gt;0",Q24:AB24))," ")</f>
        <v>0.88332238883266201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1" t="s">
        <v>47</v>
      </c>
      <c r="B27" s="39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4"/>
    </row>
    <row r="28" spans="1:41" ht="15" customHeight="1" x14ac:dyDescent="0.25">
      <c r="A28" s="384" t="s">
        <v>48</v>
      </c>
      <c r="B28" s="386" t="s">
        <v>49</v>
      </c>
      <c r="C28" s="387"/>
      <c r="D28" s="358" t="s">
        <v>50</v>
      </c>
      <c r="E28" s="359"/>
      <c r="F28" s="359"/>
      <c r="G28" s="359"/>
      <c r="H28" s="359"/>
      <c r="I28" s="359"/>
      <c r="J28" s="359"/>
      <c r="K28" s="359"/>
      <c r="L28" s="359"/>
      <c r="M28" s="359"/>
      <c r="N28" s="359"/>
      <c r="O28" s="388"/>
      <c r="P28" s="378" t="s">
        <v>41</v>
      </c>
      <c r="Q28" s="378" t="s">
        <v>51</v>
      </c>
      <c r="R28" s="378"/>
      <c r="S28" s="378"/>
      <c r="T28" s="378"/>
      <c r="U28" s="378"/>
      <c r="V28" s="378"/>
      <c r="W28" s="378"/>
      <c r="X28" s="378"/>
      <c r="Y28" s="378"/>
      <c r="Z28" s="378"/>
      <c r="AA28" s="378"/>
      <c r="AB28" s="378"/>
      <c r="AC28" s="378"/>
      <c r="AD28" s="379"/>
    </row>
    <row r="29" spans="1:41" ht="27" customHeight="1" x14ac:dyDescent="0.25">
      <c r="A29" s="385"/>
      <c r="B29" s="380"/>
      <c r="C29" s="382"/>
      <c r="D29" s="88" t="s">
        <v>30</v>
      </c>
      <c r="E29" s="88" t="s">
        <v>31</v>
      </c>
      <c r="F29" s="88" t="s">
        <v>32</v>
      </c>
      <c r="G29" s="88" t="s">
        <v>33</v>
      </c>
      <c r="H29" s="88" t="s">
        <v>34</v>
      </c>
      <c r="I29" s="88" t="s">
        <v>8</v>
      </c>
      <c r="J29" s="88" t="s">
        <v>35</v>
      </c>
      <c r="K29" s="88" t="s">
        <v>36</v>
      </c>
      <c r="L29" s="88" t="s">
        <v>37</v>
      </c>
      <c r="M29" s="88" t="s">
        <v>38</v>
      </c>
      <c r="N29" s="88" t="s">
        <v>39</v>
      </c>
      <c r="O29" s="88" t="s">
        <v>40</v>
      </c>
      <c r="P29" s="388"/>
      <c r="Q29" s="378"/>
      <c r="R29" s="378"/>
      <c r="S29" s="378"/>
      <c r="T29" s="378"/>
      <c r="U29" s="378"/>
      <c r="V29" s="378"/>
      <c r="W29" s="378"/>
      <c r="X29" s="378"/>
      <c r="Y29" s="378"/>
      <c r="Z29" s="378"/>
      <c r="AA29" s="378"/>
      <c r="AB29" s="378"/>
      <c r="AC29" s="378"/>
      <c r="AD29" s="379"/>
    </row>
    <row r="30" spans="1:41" ht="54.75" customHeight="1" thickBot="1" x14ac:dyDescent="0.3">
      <c r="A30" s="85" t="str">
        <f>C17</f>
        <v>4 - Realizar el seguimiento de 2 Políticas Públicas lideradas por la Secretaría Distrital de la Mujer</v>
      </c>
      <c r="B30" s="443" t="s">
        <v>52</v>
      </c>
      <c r="C30" s="444"/>
      <c r="D30" s="89"/>
      <c r="E30" s="89"/>
      <c r="F30" s="89"/>
      <c r="G30" s="89"/>
      <c r="H30" s="89"/>
      <c r="I30" s="89"/>
      <c r="J30" s="89"/>
      <c r="K30" s="89"/>
      <c r="L30" s="89"/>
      <c r="M30" s="89"/>
      <c r="N30" s="89"/>
      <c r="O30" s="89"/>
      <c r="P30" s="86">
        <f>SUM(D30:O30)</f>
        <v>0</v>
      </c>
      <c r="Q30" s="445"/>
      <c r="R30" s="445"/>
      <c r="S30" s="445"/>
      <c r="T30" s="445"/>
      <c r="U30" s="445"/>
      <c r="V30" s="445"/>
      <c r="W30" s="445"/>
      <c r="X30" s="445"/>
      <c r="Y30" s="445"/>
      <c r="Z30" s="445"/>
      <c r="AA30" s="445"/>
      <c r="AB30" s="445"/>
      <c r="AC30" s="445"/>
      <c r="AD30" s="446"/>
    </row>
    <row r="31" spans="1:41" ht="45" customHeight="1" x14ac:dyDescent="0.25">
      <c r="A31" s="447" t="s">
        <v>53</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9"/>
    </row>
    <row r="32" spans="1:41" ht="23.1" customHeight="1" x14ac:dyDescent="0.25">
      <c r="A32" s="351" t="s">
        <v>54</v>
      </c>
      <c r="B32" s="378" t="s">
        <v>55</v>
      </c>
      <c r="C32" s="378" t="s">
        <v>49</v>
      </c>
      <c r="D32" s="378" t="s">
        <v>56</v>
      </c>
      <c r="E32" s="378"/>
      <c r="F32" s="378"/>
      <c r="G32" s="378"/>
      <c r="H32" s="378"/>
      <c r="I32" s="378"/>
      <c r="J32" s="378"/>
      <c r="K32" s="378"/>
      <c r="L32" s="378"/>
      <c r="M32" s="378"/>
      <c r="N32" s="378"/>
      <c r="O32" s="378"/>
      <c r="P32" s="378"/>
      <c r="Q32" s="378" t="s">
        <v>57</v>
      </c>
      <c r="R32" s="378"/>
      <c r="S32" s="378"/>
      <c r="T32" s="378"/>
      <c r="U32" s="378"/>
      <c r="V32" s="378"/>
      <c r="W32" s="378"/>
      <c r="X32" s="378"/>
      <c r="Y32" s="378"/>
      <c r="Z32" s="378"/>
      <c r="AA32" s="378"/>
      <c r="AB32" s="378"/>
      <c r="AC32" s="378"/>
      <c r="AD32" s="379"/>
      <c r="AG32" s="87"/>
      <c r="AH32" s="87"/>
      <c r="AI32" s="87"/>
      <c r="AJ32" s="87"/>
      <c r="AK32" s="87"/>
      <c r="AL32" s="87"/>
      <c r="AM32" s="87"/>
      <c r="AN32" s="87"/>
      <c r="AO32" s="87"/>
    </row>
    <row r="33" spans="1:41" ht="27" customHeight="1" x14ac:dyDescent="0.25">
      <c r="A33" s="351"/>
      <c r="B33" s="378"/>
      <c r="C33" s="450"/>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78" t="s">
        <v>58</v>
      </c>
      <c r="R33" s="378"/>
      <c r="S33" s="378"/>
      <c r="T33" s="378" t="s">
        <v>59</v>
      </c>
      <c r="U33" s="378"/>
      <c r="V33" s="378"/>
      <c r="W33" s="380" t="s">
        <v>60</v>
      </c>
      <c r="X33" s="381"/>
      <c r="Y33" s="381"/>
      <c r="Z33" s="382"/>
      <c r="AA33" s="380" t="s">
        <v>61</v>
      </c>
      <c r="AB33" s="381"/>
      <c r="AC33" s="381"/>
      <c r="AD33" s="383"/>
      <c r="AG33" s="87"/>
      <c r="AH33" s="87"/>
      <c r="AI33" s="87"/>
      <c r="AJ33" s="87"/>
      <c r="AK33" s="87"/>
      <c r="AL33" s="87"/>
      <c r="AM33" s="87"/>
      <c r="AN33" s="87"/>
      <c r="AO33" s="87"/>
    </row>
    <row r="34" spans="1:41" ht="45" customHeight="1" x14ac:dyDescent="0.25">
      <c r="A34" s="522" t="str">
        <f>A30</f>
        <v>4 - Realizar el seguimiento de 2 Políticas Públicas lideradas por la Secretaría Distrital de la Mujer</v>
      </c>
      <c r="B34" s="512">
        <v>0.15</v>
      </c>
      <c r="C34" s="235" t="s">
        <v>62</v>
      </c>
      <c r="D34" s="236">
        <v>2</v>
      </c>
      <c r="E34" s="236">
        <v>2</v>
      </c>
      <c r="F34" s="236">
        <v>2</v>
      </c>
      <c r="G34" s="236">
        <v>2</v>
      </c>
      <c r="H34" s="236">
        <v>2</v>
      </c>
      <c r="I34" s="236">
        <v>2</v>
      </c>
      <c r="J34" s="236">
        <v>2</v>
      </c>
      <c r="K34" s="236">
        <v>2</v>
      </c>
      <c r="L34" s="236">
        <v>2</v>
      </c>
      <c r="M34" s="236">
        <v>2</v>
      </c>
      <c r="N34" s="236">
        <v>2</v>
      </c>
      <c r="O34" s="236">
        <v>2</v>
      </c>
      <c r="P34" s="237">
        <v>2</v>
      </c>
      <c r="Q34" s="524" t="s">
        <v>594</v>
      </c>
      <c r="R34" s="525"/>
      <c r="S34" s="526"/>
      <c r="T34" s="530" t="s">
        <v>106</v>
      </c>
      <c r="U34" s="531"/>
      <c r="V34" s="532"/>
      <c r="W34" s="518" t="s">
        <v>64</v>
      </c>
      <c r="X34" s="372"/>
      <c r="Y34" s="372"/>
      <c r="Z34" s="373"/>
      <c r="AA34" s="518" t="s">
        <v>107</v>
      </c>
      <c r="AB34" s="372"/>
      <c r="AC34" s="372"/>
      <c r="AD34" s="520"/>
      <c r="AG34" s="87"/>
      <c r="AH34" s="87"/>
      <c r="AI34" s="87"/>
      <c r="AJ34" s="87"/>
      <c r="AK34" s="87"/>
      <c r="AL34" s="87"/>
      <c r="AM34" s="87"/>
      <c r="AN34" s="87"/>
      <c r="AO34" s="87"/>
    </row>
    <row r="35" spans="1:41" ht="129" customHeight="1" x14ac:dyDescent="0.25">
      <c r="A35" s="523"/>
      <c r="B35" s="513"/>
      <c r="C35" s="238" t="s">
        <v>66</v>
      </c>
      <c r="D35" s="255">
        <v>2</v>
      </c>
      <c r="E35" s="255">
        <v>2</v>
      </c>
      <c r="F35" s="255">
        <v>2</v>
      </c>
      <c r="G35" s="255">
        <v>2</v>
      </c>
      <c r="H35" s="255">
        <v>2</v>
      </c>
      <c r="I35" s="307">
        <v>2</v>
      </c>
      <c r="J35" s="240"/>
      <c r="K35" s="240"/>
      <c r="L35" s="240"/>
      <c r="M35" s="240"/>
      <c r="N35" s="240"/>
      <c r="O35" s="240"/>
      <c r="P35" s="304">
        <v>2</v>
      </c>
      <c r="Q35" s="527"/>
      <c r="R35" s="528"/>
      <c r="S35" s="529"/>
      <c r="T35" s="533"/>
      <c r="U35" s="534"/>
      <c r="V35" s="535"/>
      <c r="W35" s="519"/>
      <c r="X35" s="374"/>
      <c r="Y35" s="374"/>
      <c r="Z35" s="375"/>
      <c r="AA35" s="519"/>
      <c r="AB35" s="374"/>
      <c r="AC35" s="374"/>
      <c r="AD35" s="521"/>
      <c r="AE35" s="49"/>
      <c r="AG35" s="87"/>
      <c r="AH35" s="87"/>
      <c r="AI35" s="87"/>
      <c r="AJ35" s="87"/>
      <c r="AK35" s="87"/>
      <c r="AL35" s="87"/>
      <c r="AM35" s="87"/>
      <c r="AN35" s="87"/>
      <c r="AO35" s="87"/>
    </row>
    <row r="36" spans="1:41" ht="26.1" customHeight="1" x14ac:dyDescent="0.25">
      <c r="A36" s="501" t="s">
        <v>67</v>
      </c>
      <c r="B36" s="503" t="s">
        <v>68</v>
      </c>
      <c r="C36" s="505" t="s">
        <v>69</v>
      </c>
      <c r="D36" s="505"/>
      <c r="E36" s="505"/>
      <c r="F36" s="505"/>
      <c r="G36" s="505"/>
      <c r="H36" s="505"/>
      <c r="I36" s="505"/>
      <c r="J36" s="505"/>
      <c r="K36" s="505"/>
      <c r="L36" s="505"/>
      <c r="M36" s="505"/>
      <c r="N36" s="505"/>
      <c r="O36" s="505"/>
      <c r="P36" s="505"/>
      <c r="Q36" s="506" t="s">
        <v>70</v>
      </c>
      <c r="R36" s="507"/>
      <c r="S36" s="507"/>
      <c r="T36" s="507"/>
      <c r="U36" s="507"/>
      <c r="V36" s="507"/>
      <c r="W36" s="507"/>
      <c r="X36" s="507"/>
      <c r="Y36" s="507"/>
      <c r="Z36" s="507"/>
      <c r="AA36" s="507"/>
      <c r="AB36" s="507"/>
      <c r="AC36" s="507"/>
      <c r="AD36" s="508"/>
      <c r="AG36" s="87"/>
      <c r="AH36" s="87"/>
      <c r="AI36" s="87"/>
      <c r="AJ36" s="87"/>
      <c r="AK36" s="87"/>
      <c r="AL36" s="87"/>
      <c r="AM36" s="87"/>
      <c r="AN36" s="87"/>
      <c r="AO36" s="87"/>
    </row>
    <row r="37" spans="1:41" ht="26.1" customHeight="1" x14ac:dyDescent="0.25">
      <c r="A37" s="502"/>
      <c r="B37" s="50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09" t="s">
        <v>85</v>
      </c>
      <c r="R37" s="510"/>
      <c r="S37" s="510"/>
      <c r="T37" s="510"/>
      <c r="U37" s="510"/>
      <c r="V37" s="510"/>
      <c r="W37" s="510"/>
      <c r="X37" s="510"/>
      <c r="Y37" s="510"/>
      <c r="Z37" s="510"/>
      <c r="AA37" s="510"/>
      <c r="AB37" s="510"/>
      <c r="AC37" s="510"/>
      <c r="AD37" s="511"/>
      <c r="AG37" s="94"/>
      <c r="AH37" s="94"/>
      <c r="AI37" s="94"/>
      <c r="AJ37" s="94"/>
      <c r="AK37" s="94"/>
      <c r="AL37" s="94"/>
      <c r="AM37" s="94"/>
      <c r="AN37" s="94"/>
      <c r="AO37" s="94"/>
    </row>
    <row r="38" spans="1:41" ht="91.5" customHeight="1" x14ac:dyDescent="0.25">
      <c r="A38" s="514" t="s">
        <v>108</v>
      </c>
      <c r="B38" s="516">
        <v>8</v>
      </c>
      <c r="C38" s="235" t="s">
        <v>62</v>
      </c>
      <c r="D38" s="242">
        <v>0.05</v>
      </c>
      <c r="E38" s="242">
        <v>0.08</v>
      </c>
      <c r="F38" s="242">
        <v>0.08</v>
      </c>
      <c r="G38" s="242">
        <v>0.09</v>
      </c>
      <c r="H38" s="242">
        <v>0.08</v>
      </c>
      <c r="I38" s="242">
        <v>0.08</v>
      </c>
      <c r="J38" s="242">
        <v>0.09</v>
      </c>
      <c r="K38" s="242">
        <v>0.09</v>
      </c>
      <c r="L38" s="242">
        <v>0.09</v>
      </c>
      <c r="M38" s="242">
        <v>0.09</v>
      </c>
      <c r="N38" s="242">
        <v>0.09</v>
      </c>
      <c r="O38" s="242">
        <v>0.09</v>
      </c>
      <c r="P38" s="243">
        <f>SUM(D38:O38)</f>
        <v>0.99999999999999989</v>
      </c>
      <c r="Q38" s="319" t="s">
        <v>109</v>
      </c>
      <c r="R38" s="330"/>
      <c r="S38" s="330"/>
      <c r="T38" s="330"/>
      <c r="U38" s="330"/>
      <c r="V38" s="330"/>
      <c r="W38" s="330"/>
      <c r="X38" s="330"/>
      <c r="Y38" s="330"/>
      <c r="Z38" s="330"/>
      <c r="AA38" s="330"/>
      <c r="AB38" s="330"/>
      <c r="AC38" s="330"/>
      <c r="AD38" s="331"/>
      <c r="AE38" s="97"/>
      <c r="AG38" s="98"/>
      <c r="AH38" s="98"/>
      <c r="AI38" s="98"/>
      <c r="AJ38" s="98"/>
      <c r="AK38" s="98"/>
      <c r="AL38" s="98"/>
      <c r="AM38" s="98"/>
      <c r="AN38" s="98"/>
      <c r="AO38" s="98"/>
    </row>
    <row r="39" spans="1:41" ht="91.5" customHeight="1" x14ac:dyDescent="0.25">
      <c r="A39" s="515"/>
      <c r="B39" s="517"/>
      <c r="C39" s="244" t="s">
        <v>66</v>
      </c>
      <c r="D39" s="245">
        <v>0.05</v>
      </c>
      <c r="E39" s="245">
        <v>0.08</v>
      </c>
      <c r="F39" s="245">
        <v>0.08</v>
      </c>
      <c r="G39" s="245">
        <v>0.09</v>
      </c>
      <c r="H39" s="245">
        <v>0.08</v>
      </c>
      <c r="I39" s="245">
        <v>0.08</v>
      </c>
      <c r="J39" s="245"/>
      <c r="K39" s="245"/>
      <c r="L39" s="245"/>
      <c r="M39" s="245"/>
      <c r="N39" s="245"/>
      <c r="O39" s="245"/>
      <c r="P39" s="246">
        <f>SUM(D39:O39)</f>
        <v>0.46000000000000008</v>
      </c>
      <c r="Q39" s="338"/>
      <c r="R39" s="339"/>
      <c r="S39" s="339"/>
      <c r="T39" s="339"/>
      <c r="U39" s="339"/>
      <c r="V39" s="339"/>
      <c r="W39" s="339"/>
      <c r="X39" s="339"/>
      <c r="Y39" s="339"/>
      <c r="Z39" s="339"/>
      <c r="AA39" s="339"/>
      <c r="AB39" s="339"/>
      <c r="AC39" s="339"/>
      <c r="AD39" s="340"/>
      <c r="AE39" s="97"/>
    </row>
    <row r="40" spans="1:41" ht="91.5" customHeight="1" x14ac:dyDescent="0.25">
      <c r="A40" s="494" t="s">
        <v>110</v>
      </c>
      <c r="B40" s="496">
        <v>7</v>
      </c>
      <c r="C40" s="247" t="s">
        <v>62</v>
      </c>
      <c r="D40" s="242">
        <v>0.05</v>
      </c>
      <c r="E40" s="242">
        <v>0.08</v>
      </c>
      <c r="F40" s="242">
        <v>0.08</v>
      </c>
      <c r="G40" s="242">
        <v>0.09</v>
      </c>
      <c r="H40" s="242">
        <v>0.08</v>
      </c>
      <c r="I40" s="242">
        <v>0.08</v>
      </c>
      <c r="J40" s="242">
        <v>0.09</v>
      </c>
      <c r="K40" s="242">
        <v>0.09</v>
      </c>
      <c r="L40" s="242">
        <v>0.09</v>
      </c>
      <c r="M40" s="242">
        <v>0.09</v>
      </c>
      <c r="N40" s="242">
        <v>0.09</v>
      </c>
      <c r="O40" s="242">
        <v>0.09</v>
      </c>
      <c r="P40" s="246">
        <f>SUM(D40:O40)</f>
        <v>0.99999999999999989</v>
      </c>
      <c r="Q40" s="337" t="s">
        <v>599</v>
      </c>
      <c r="R40" s="330"/>
      <c r="S40" s="330"/>
      <c r="T40" s="330"/>
      <c r="U40" s="330"/>
      <c r="V40" s="330"/>
      <c r="W40" s="330"/>
      <c r="X40" s="330"/>
      <c r="Y40" s="330"/>
      <c r="Z40" s="330"/>
      <c r="AA40" s="330"/>
      <c r="AB40" s="330"/>
      <c r="AC40" s="330"/>
      <c r="AD40" s="331"/>
      <c r="AE40" s="97"/>
    </row>
    <row r="41" spans="1:41" ht="91.5" customHeight="1" thickBot="1" x14ac:dyDescent="0.3">
      <c r="A41" s="495"/>
      <c r="B41" s="497"/>
      <c r="C41" s="238" t="s">
        <v>66</v>
      </c>
      <c r="D41" s="251">
        <v>0.05</v>
      </c>
      <c r="E41" s="251">
        <v>0.08</v>
      </c>
      <c r="F41" s="251">
        <v>0.08</v>
      </c>
      <c r="G41" s="251">
        <v>0.09</v>
      </c>
      <c r="H41" s="251">
        <v>0.08</v>
      </c>
      <c r="I41" s="251">
        <v>0.08</v>
      </c>
      <c r="J41" s="251"/>
      <c r="K41" s="251"/>
      <c r="L41" s="252"/>
      <c r="M41" s="252"/>
      <c r="N41" s="252"/>
      <c r="O41" s="252"/>
      <c r="P41" s="253">
        <f>SUM(D41:O41)</f>
        <v>0.46000000000000008</v>
      </c>
      <c r="Q41" s="498"/>
      <c r="R41" s="499"/>
      <c r="S41" s="499"/>
      <c r="T41" s="499"/>
      <c r="U41" s="499"/>
      <c r="V41" s="499"/>
      <c r="W41" s="499"/>
      <c r="X41" s="499"/>
      <c r="Y41" s="499"/>
      <c r="Z41" s="499"/>
      <c r="AA41" s="499"/>
      <c r="AB41" s="499"/>
      <c r="AC41" s="499"/>
      <c r="AD41" s="500"/>
      <c r="AE41" s="97"/>
    </row>
    <row r="42" spans="1:41" ht="28.5" customHeight="1" x14ac:dyDescent="0.25">
      <c r="A42" s="254" t="s">
        <v>104</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row>
    <row r="43" spans="1:41" ht="66.75" customHeight="1" x14ac:dyDescent="0.25"/>
  </sheetData>
  <mergeCells count="76">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A32:A33"/>
    <mergeCell ref="B32:B33"/>
    <mergeCell ref="C32:C33"/>
    <mergeCell ref="D32:P32"/>
    <mergeCell ref="Q32:AD32"/>
    <mergeCell ref="Q33:S33"/>
    <mergeCell ref="T33:V33"/>
    <mergeCell ref="W33:Z33"/>
    <mergeCell ref="AA33:AD33"/>
    <mergeCell ref="B34:B35"/>
    <mergeCell ref="A38:A39"/>
    <mergeCell ref="B38:B39"/>
    <mergeCell ref="Q38:AD39"/>
    <mergeCell ref="W34:Z35"/>
    <mergeCell ref="AA34:AD35"/>
    <mergeCell ref="A34:A35"/>
    <mergeCell ref="Q34:S35"/>
    <mergeCell ref="T34:V35"/>
    <mergeCell ref="A40:A41"/>
    <mergeCell ref="B40:B41"/>
    <mergeCell ref="Q40:AD41"/>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41 T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O42" zoomScale="60" zoomScaleNormal="60" workbookViewId="0">
      <selection activeCell="Q44" sqref="Q44:AD45"/>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54" customWidth="1"/>
    <col min="7" max="14" width="20.7109375" style="50" customWidth="1"/>
    <col min="15" max="15" width="16.140625" style="50" customWidth="1"/>
    <col min="16" max="18" width="18.140625" style="50" customWidth="1"/>
    <col min="19" max="19" width="25.85546875" style="50" customWidth="1"/>
    <col min="20" max="21" width="18.140625" style="50" customWidth="1"/>
    <col min="22" max="22" width="19.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6"/>
      <c r="B1" s="459" t="s">
        <v>0</v>
      </c>
      <c r="C1" s="460"/>
      <c r="D1" s="460"/>
      <c r="E1" s="460"/>
      <c r="F1" s="460"/>
      <c r="G1" s="460"/>
      <c r="H1" s="460"/>
      <c r="I1" s="460"/>
      <c r="J1" s="460"/>
      <c r="K1" s="460"/>
      <c r="L1" s="460"/>
      <c r="M1" s="460"/>
      <c r="N1" s="460"/>
      <c r="O1" s="460"/>
      <c r="P1" s="460"/>
      <c r="Q1" s="460"/>
      <c r="R1" s="460"/>
      <c r="S1" s="460"/>
      <c r="T1" s="460"/>
      <c r="U1" s="460"/>
      <c r="V1" s="460"/>
      <c r="W1" s="460"/>
      <c r="X1" s="460"/>
      <c r="Y1" s="460"/>
      <c r="Z1" s="460"/>
      <c r="AA1" s="461"/>
      <c r="AB1" s="470" t="s">
        <v>1</v>
      </c>
      <c r="AC1" s="471"/>
      <c r="AD1" s="472"/>
    </row>
    <row r="2" spans="1:30" ht="30.75" customHeight="1" thickBot="1" x14ac:dyDescent="0.3">
      <c r="A2" s="457"/>
      <c r="B2" s="459" t="s">
        <v>2</v>
      </c>
      <c r="C2" s="460"/>
      <c r="D2" s="460"/>
      <c r="E2" s="460"/>
      <c r="F2" s="460"/>
      <c r="G2" s="460"/>
      <c r="H2" s="460"/>
      <c r="I2" s="460"/>
      <c r="J2" s="460"/>
      <c r="K2" s="460"/>
      <c r="L2" s="460"/>
      <c r="M2" s="460"/>
      <c r="N2" s="460"/>
      <c r="O2" s="460"/>
      <c r="P2" s="460"/>
      <c r="Q2" s="460"/>
      <c r="R2" s="460"/>
      <c r="S2" s="460"/>
      <c r="T2" s="460"/>
      <c r="U2" s="460"/>
      <c r="V2" s="460"/>
      <c r="W2" s="460"/>
      <c r="X2" s="460"/>
      <c r="Y2" s="460"/>
      <c r="Z2" s="460"/>
      <c r="AA2" s="461"/>
      <c r="AB2" s="473" t="s">
        <v>3</v>
      </c>
      <c r="AC2" s="474"/>
      <c r="AD2" s="475"/>
    </row>
    <row r="3" spans="1:30" ht="24" customHeight="1" x14ac:dyDescent="0.25">
      <c r="A3" s="457"/>
      <c r="B3" s="447" t="s">
        <v>4</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73" t="s">
        <v>5</v>
      </c>
      <c r="AC3" s="474"/>
      <c r="AD3" s="475"/>
    </row>
    <row r="4" spans="1:30" ht="21.95" customHeight="1" thickBot="1" x14ac:dyDescent="0.3">
      <c r="A4" s="458"/>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30" ht="9" customHeight="1" thickBot="1" x14ac:dyDescent="0.3">
      <c r="A5" s="51"/>
      <c r="B5" s="205"/>
      <c r="C5" s="206"/>
      <c r="D5" s="54"/>
      <c r="E5" s="54"/>
      <c r="F5" s="279"/>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79"/>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0" t="s">
        <v>7</v>
      </c>
      <c r="B7" s="411"/>
      <c r="C7" s="491" t="s">
        <v>8</v>
      </c>
      <c r="D7" s="410" t="s">
        <v>9</v>
      </c>
      <c r="E7" s="416"/>
      <c r="F7" s="416"/>
      <c r="G7" s="416"/>
      <c r="H7" s="411"/>
      <c r="I7" s="582">
        <v>45113</v>
      </c>
      <c r="J7" s="583"/>
      <c r="K7" s="410" t="s">
        <v>10</v>
      </c>
      <c r="L7" s="411"/>
      <c r="M7" s="468" t="s">
        <v>11</v>
      </c>
      <c r="N7" s="469"/>
      <c r="O7" s="462"/>
      <c r="P7" s="463"/>
      <c r="Q7" s="54"/>
      <c r="R7" s="54"/>
      <c r="S7" s="54"/>
      <c r="T7" s="54"/>
      <c r="U7" s="54"/>
      <c r="V7" s="54"/>
      <c r="W7" s="54"/>
      <c r="X7" s="54"/>
      <c r="Y7" s="54"/>
      <c r="Z7" s="55"/>
      <c r="AA7" s="54"/>
      <c r="AB7" s="54"/>
      <c r="AC7" s="60"/>
      <c r="AD7" s="61"/>
    </row>
    <row r="8" spans="1:30" x14ac:dyDescent="0.25">
      <c r="A8" s="412"/>
      <c r="B8" s="413"/>
      <c r="C8" s="492"/>
      <c r="D8" s="412"/>
      <c r="E8" s="417"/>
      <c r="F8" s="417"/>
      <c r="G8" s="417"/>
      <c r="H8" s="413"/>
      <c r="I8" s="584"/>
      <c r="J8" s="585"/>
      <c r="K8" s="412"/>
      <c r="L8" s="413"/>
      <c r="M8" s="464" t="s">
        <v>12</v>
      </c>
      <c r="N8" s="465"/>
      <c r="O8" s="466"/>
      <c r="P8" s="467"/>
      <c r="Q8" s="54"/>
      <c r="R8" s="54"/>
      <c r="S8" s="54"/>
      <c r="T8" s="54"/>
      <c r="U8" s="54"/>
      <c r="V8" s="54"/>
      <c r="W8" s="54"/>
      <c r="X8" s="54"/>
      <c r="Y8" s="54"/>
      <c r="Z8" s="55"/>
      <c r="AA8" s="54"/>
      <c r="AB8" s="54"/>
      <c r="AC8" s="60"/>
      <c r="AD8" s="61"/>
    </row>
    <row r="9" spans="1:30" ht="15.75" thickBot="1" x14ac:dyDescent="0.3">
      <c r="A9" s="414"/>
      <c r="B9" s="415"/>
      <c r="C9" s="493"/>
      <c r="D9" s="414"/>
      <c r="E9" s="418"/>
      <c r="F9" s="418"/>
      <c r="G9" s="418"/>
      <c r="H9" s="415"/>
      <c r="I9" s="586"/>
      <c r="J9" s="587"/>
      <c r="K9" s="414"/>
      <c r="L9" s="415"/>
      <c r="M9" s="433" t="s">
        <v>13</v>
      </c>
      <c r="N9" s="434"/>
      <c r="O9" s="435" t="s">
        <v>14</v>
      </c>
      <c r="P9" s="436"/>
      <c r="Q9" s="54"/>
      <c r="R9" s="54"/>
      <c r="S9" s="54"/>
      <c r="T9" s="54"/>
      <c r="U9" s="54"/>
      <c r="V9" s="54"/>
      <c r="W9" s="54"/>
      <c r="X9" s="54"/>
      <c r="Y9" s="54"/>
      <c r="Z9" s="55"/>
      <c r="AA9" s="54"/>
      <c r="AB9" s="54"/>
      <c r="AC9" s="60"/>
      <c r="AD9" s="61"/>
    </row>
    <row r="10" spans="1:30" ht="15" customHeight="1" thickBot="1" x14ac:dyDescent="0.3">
      <c r="A10" s="171"/>
      <c r="B10" s="172"/>
      <c r="C10" s="172"/>
      <c r="D10" s="65"/>
      <c r="E10" s="65"/>
      <c r="F10" s="280"/>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0" t="s">
        <v>15</v>
      </c>
      <c r="B11" s="411"/>
      <c r="C11" s="482" t="s">
        <v>16</v>
      </c>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4"/>
    </row>
    <row r="12" spans="1:30" ht="15" customHeight="1" x14ac:dyDescent="0.25">
      <c r="A12" s="412"/>
      <c r="B12" s="413"/>
      <c r="C12" s="485"/>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7"/>
    </row>
    <row r="13" spans="1:30" ht="15" customHeight="1" thickBot="1" x14ac:dyDescent="0.3">
      <c r="A13" s="414"/>
      <c r="B13" s="415"/>
      <c r="C13" s="488"/>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90"/>
    </row>
    <row r="14" spans="1:30" ht="9" customHeight="1" thickBot="1" x14ac:dyDescent="0.3">
      <c r="A14" s="67"/>
      <c r="B14" s="68"/>
      <c r="C14" s="69"/>
      <c r="D14" s="69"/>
      <c r="E14" s="69"/>
      <c r="F14" s="281"/>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9" t="s">
        <v>17</v>
      </c>
      <c r="B15" s="420"/>
      <c r="C15" s="421" t="s">
        <v>18</v>
      </c>
      <c r="D15" s="422"/>
      <c r="E15" s="422"/>
      <c r="F15" s="422"/>
      <c r="G15" s="422"/>
      <c r="H15" s="422"/>
      <c r="I15" s="422"/>
      <c r="J15" s="422"/>
      <c r="K15" s="423"/>
      <c r="L15" s="395" t="s">
        <v>19</v>
      </c>
      <c r="M15" s="396"/>
      <c r="N15" s="396"/>
      <c r="O15" s="396"/>
      <c r="P15" s="396"/>
      <c r="Q15" s="397"/>
      <c r="R15" s="424" t="s">
        <v>20</v>
      </c>
      <c r="S15" s="425"/>
      <c r="T15" s="425"/>
      <c r="U15" s="425"/>
      <c r="V15" s="425"/>
      <c r="W15" s="425"/>
      <c r="X15" s="426"/>
      <c r="Y15" s="395" t="s">
        <v>21</v>
      </c>
      <c r="Z15" s="397"/>
      <c r="AA15" s="437" t="s">
        <v>22</v>
      </c>
      <c r="AB15" s="438"/>
      <c r="AC15" s="438"/>
      <c r="AD15" s="439"/>
    </row>
    <row r="16" spans="1:30" ht="9" customHeight="1" thickBot="1" x14ac:dyDescent="0.3">
      <c r="A16" s="59"/>
      <c r="B16" s="54"/>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73"/>
      <c r="AD16" s="74"/>
    </row>
    <row r="17" spans="1:41" s="76" customFormat="1" ht="37.5" customHeight="1" thickBot="1" x14ac:dyDescent="0.3">
      <c r="A17" s="419" t="s">
        <v>23</v>
      </c>
      <c r="B17" s="420"/>
      <c r="C17" s="427" t="s">
        <v>111</v>
      </c>
      <c r="D17" s="428"/>
      <c r="E17" s="428"/>
      <c r="F17" s="428"/>
      <c r="G17" s="428"/>
      <c r="H17" s="428"/>
      <c r="I17" s="428"/>
      <c r="J17" s="428"/>
      <c r="K17" s="428"/>
      <c r="L17" s="428"/>
      <c r="M17" s="428"/>
      <c r="N17" s="428"/>
      <c r="O17" s="428"/>
      <c r="P17" s="428"/>
      <c r="Q17" s="429"/>
      <c r="R17" s="395" t="s">
        <v>25</v>
      </c>
      <c r="S17" s="396"/>
      <c r="T17" s="396"/>
      <c r="U17" s="396"/>
      <c r="V17" s="397"/>
      <c r="W17" s="588">
        <v>1</v>
      </c>
      <c r="X17" s="589"/>
      <c r="Y17" s="396" t="s">
        <v>26</v>
      </c>
      <c r="Z17" s="396"/>
      <c r="AA17" s="396"/>
      <c r="AB17" s="397"/>
      <c r="AC17" s="441">
        <v>0.2</v>
      </c>
      <c r="AD17" s="442"/>
    </row>
    <row r="18" spans="1:41" ht="16.5" customHeight="1" thickBot="1" x14ac:dyDescent="0.3">
      <c r="A18" s="77"/>
      <c r="B18" s="78"/>
      <c r="C18" s="78"/>
      <c r="D18" s="78"/>
      <c r="E18" s="78"/>
      <c r="F18" s="282"/>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283" t="s">
        <v>33</v>
      </c>
      <c r="G21" s="161" t="s">
        <v>34</v>
      </c>
      <c r="H21" s="161" t="s">
        <v>8</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8</v>
      </c>
      <c r="W21" s="161" t="s">
        <v>35</v>
      </c>
      <c r="X21" s="161" t="s">
        <v>36</v>
      </c>
      <c r="Y21" s="161" t="s">
        <v>37</v>
      </c>
      <c r="Z21" s="161" t="s">
        <v>38</v>
      </c>
      <c r="AA21" s="161" t="s">
        <v>39</v>
      </c>
      <c r="AB21" s="161" t="s">
        <v>40</v>
      </c>
      <c r="AC21" s="161" t="s">
        <v>41</v>
      </c>
      <c r="AD21" s="162" t="s">
        <v>42</v>
      </c>
      <c r="AE21" s="3"/>
      <c r="AF21" s="3"/>
    </row>
    <row r="22" spans="1:41" ht="32.1" customHeight="1" x14ac:dyDescent="0.25">
      <c r="A22" s="350" t="s">
        <v>43</v>
      </c>
      <c r="B22" s="355"/>
      <c r="C22" s="261">
        <v>4417174</v>
      </c>
      <c r="D22" s="180"/>
      <c r="E22" s="180"/>
      <c r="F22" s="284"/>
      <c r="G22" s="180"/>
      <c r="H22" s="180"/>
      <c r="I22" s="180"/>
      <c r="J22" s="180"/>
      <c r="K22" s="180"/>
      <c r="L22" s="180"/>
      <c r="M22" s="180"/>
      <c r="N22" s="180"/>
      <c r="O22" s="262">
        <f>SUM(C22:N22)</f>
        <v>4417174</v>
      </c>
      <c r="P22" s="183"/>
      <c r="Q22" s="182">
        <v>76410000</v>
      </c>
      <c r="R22" s="180">
        <v>515515000</v>
      </c>
      <c r="S22" s="180"/>
      <c r="T22" s="180"/>
      <c r="U22" s="180">
        <v>3674732</v>
      </c>
      <c r="V22" s="180"/>
      <c r="W22" s="180"/>
      <c r="X22" s="180"/>
      <c r="Y22" s="180"/>
      <c r="Z22" s="180"/>
      <c r="AA22" s="180"/>
      <c r="AB22" s="180"/>
      <c r="AC22" s="180">
        <f>SUM(Q22:AB22)</f>
        <v>595599732</v>
      </c>
      <c r="AD22" s="187"/>
      <c r="AE22" s="3"/>
      <c r="AF22" s="3"/>
    </row>
    <row r="23" spans="1:41" ht="32.1" customHeight="1" x14ac:dyDescent="0.25">
      <c r="A23" s="351" t="s">
        <v>44</v>
      </c>
      <c r="B23" s="358"/>
      <c r="C23" s="177"/>
      <c r="D23" s="176"/>
      <c r="E23" s="176"/>
      <c r="F23" s="285"/>
      <c r="G23" s="176"/>
      <c r="H23" s="176"/>
      <c r="I23" s="176"/>
      <c r="J23" s="176"/>
      <c r="K23" s="176"/>
      <c r="L23" s="176"/>
      <c r="M23" s="176"/>
      <c r="N23" s="176"/>
      <c r="O23" s="260">
        <f>SUM(C23:N23)</f>
        <v>0</v>
      </c>
      <c r="P23" s="195" t="str">
        <f>IFERROR(O23/(SUMIF(C23:N23,"&gt;0",C22:N22))," ")</f>
        <v xml:space="preserve"> </v>
      </c>
      <c r="Q23" s="177">
        <v>76410000</v>
      </c>
      <c r="R23" s="176">
        <v>515515000</v>
      </c>
      <c r="S23" s="176">
        <v>-3009750</v>
      </c>
      <c r="T23" s="176">
        <v>-25217833</v>
      </c>
      <c r="U23" s="176">
        <v>9986400</v>
      </c>
      <c r="V23" s="176"/>
      <c r="W23" s="176"/>
      <c r="X23" s="176"/>
      <c r="Y23" s="176"/>
      <c r="Z23" s="176"/>
      <c r="AA23" s="176"/>
      <c r="AB23" s="176"/>
      <c r="AC23" s="260">
        <f>SUM(Q23:AB23)</f>
        <v>573683817</v>
      </c>
      <c r="AD23" s="185">
        <f>IFERROR(AC23/(SUMIF(Q23:AB23,"&gt;0",Q22:AB22))," ")</f>
        <v>0.96320361843279001</v>
      </c>
      <c r="AE23" s="3"/>
      <c r="AF23" s="3"/>
    </row>
    <row r="24" spans="1:41" ht="32.1" customHeight="1" x14ac:dyDescent="0.25">
      <c r="A24" s="351" t="s">
        <v>45</v>
      </c>
      <c r="B24" s="358"/>
      <c r="C24" s="177">
        <v>812468</v>
      </c>
      <c r="D24" s="176">
        <f>1000000+104706</f>
        <v>1104706</v>
      </c>
      <c r="E24" s="176"/>
      <c r="F24" s="285">
        <v>2500000</v>
      </c>
      <c r="G24" s="176"/>
      <c r="H24" s="176"/>
      <c r="I24" s="176"/>
      <c r="J24" s="176"/>
      <c r="K24" s="176"/>
      <c r="L24" s="176"/>
      <c r="M24" s="176"/>
      <c r="N24" s="176"/>
      <c r="O24" s="260">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 t="shared" si="0"/>
        <v>53232500</v>
      </c>
      <c r="X24" s="176">
        <f t="shared" si="0"/>
        <v>53232500</v>
      </c>
      <c r="Y24" s="176">
        <f t="shared" si="0"/>
        <v>53232500</v>
      </c>
      <c r="Z24" s="176">
        <f t="shared" si="0"/>
        <v>53232500</v>
      </c>
      <c r="AA24" s="176">
        <f t="shared" si="0"/>
        <v>53232500</v>
      </c>
      <c r="AB24" s="176">
        <f>12735000+93730000</f>
        <v>106465000</v>
      </c>
      <c r="AC24" s="176">
        <f>SUM(Q24:AB24)</f>
        <v>595599732</v>
      </c>
      <c r="AD24" s="185"/>
      <c r="AE24" s="3"/>
      <c r="AF24" s="3"/>
    </row>
    <row r="25" spans="1:41" ht="32.1" customHeight="1" thickBot="1" x14ac:dyDescent="0.3">
      <c r="A25" s="389" t="s">
        <v>46</v>
      </c>
      <c r="B25" s="390"/>
      <c r="C25" s="178">
        <v>866628</v>
      </c>
      <c r="D25" s="179">
        <v>1000000</v>
      </c>
      <c r="E25" s="179">
        <v>50546</v>
      </c>
      <c r="F25" s="286">
        <v>2500000</v>
      </c>
      <c r="G25" s="179"/>
      <c r="H25" s="179"/>
      <c r="I25" s="179"/>
      <c r="J25" s="179"/>
      <c r="K25" s="179"/>
      <c r="L25" s="179"/>
      <c r="M25" s="179"/>
      <c r="N25" s="179"/>
      <c r="O25" s="179">
        <f>SUM(C25:N25)</f>
        <v>4417174</v>
      </c>
      <c r="P25" s="184">
        <f>IFERROR(O25/(SUMIF(C25:N25,"&gt;0",C24:N24))," ")</f>
        <v>1</v>
      </c>
      <c r="Q25" s="178"/>
      <c r="R25" s="179">
        <v>3357750</v>
      </c>
      <c r="S25" s="179">
        <v>28014667</v>
      </c>
      <c r="T25" s="179">
        <v>53232500</v>
      </c>
      <c r="U25" s="179">
        <v>53232500</v>
      </c>
      <c r="V25" s="179">
        <v>53232500</v>
      </c>
      <c r="W25" s="179"/>
      <c r="X25" s="179"/>
      <c r="Y25" s="179"/>
      <c r="Z25" s="179"/>
      <c r="AA25" s="179"/>
      <c r="AB25" s="179"/>
      <c r="AC25" s="179">
        <f>SUM(Q25:AB25)</f>
        <v>191069917</v>
      </c>
      <c r="AD25" s="186">
        <f>IFERROR(AC25/(SUMIF(Q25:AB25,"&gt;0",Q24:AB24))," ")</f>
        <v>0.85692247544079836</v>
      </c>
      <c r="AE25" s="3"/>
      <c r="AF25" s="3"/>
    </row>
    <row r="26" spans="1:41" ht="32.1" customHeight="1" thickBot="1" x14ac:dyDescent="0.3">
      <c r="A26" s="59"/>
      <c r="B26" s="54"/>
      <c r="C26" s="80"/>
      <c r="D26" s="80"/>
      <c r="E26" s="80"/>
      <c r="F26" s="287"/>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1" t="s">
        <v>47</v>
      </c>
      <c r="B27" s="39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4"/>
    </row>
    <row r="28" spans="1:41" ht="15" customHeight="1" x14ac:dyDescent="0.25">
      <c r="A28" s="384" t="s">
        <v>48</v>
      </c>
      <c r="B28" s="386" t="s">
        <v>49</v>
      </c>
      <c r="C28" s="387"/>
      <c r="D28" s="358" t="s">
        <v>50</v>
      </c>
      <c r="E28" s="359"/>
      <c r="F28" s="359"/>
      <c r="G28" s="359"/>
      <c r="H28" s="359"/>
      <c r="I28" s="359"/>
      <c r="J28" s="359"/>
      <c r="K28" s="359"/>
      <c r="L28" s="359"/>
      <c r="M28" s="359"/>
      <c r="N28" s="359"/>
      <c r="O28" s="388"/>
      <c r="P28" s="378" t="s">
        <v>41</v>
      </c>
      <c r="Q28" s="378" t="s">
        <v>51</v>
      </c>
      <c r="R28" s="378"/>
      <c r="S28" s="378"/>
      <c r="T28" s="378"/>
      <c r="U28" s="378"/>
      <c r="V28" s="378"/>
      <c r="W28" s="378"/>
      <c r="X28" s="378"/>
      <c r="Y28" s="378"/>
      <c r="Z28" s="378"/>
      <c r="AA28" s="378"/>
      <c r="AB28" s="378"/>
      <c r="AC28" s="378"/>
      <c r="AD28" s="379"/>
    </row>
    <row r="29" spans="1:41" ht="27" customHeight="1" x14ac:dyDescent="0.25">
      <c r="A29" s="385"/>
      <c r="B29" s="380"/>
      <c r="C29" s="382"/>
      <c r="D29" s="88" t="s">
        <v>30</v>
      </c>
      <c r="E29" s="88" t="s">
        <v>31</v>
      </c>
      <c r="F29" s="241" t="s">
        <v>32</v>
      </c>
      <c r="G29" s="88" t="s">
        <v>33</v>
      </c>
      <c r="H29" s="88" t="s">
        <v>34</v>
      </c>
      <c r="I29" s="88" t="s">
        <v>8</v>
      </c>
      <c r="J29" s="88" t="s">
        <v>35</v>
      </c>
      <c r="K29" s="88" t="s">
        <v>36</v>
      </c>
      <c r="L29" s="88" t="s">
        <v>37</v>
      </c>
      <c r="M29" s="88" t="s">
        <v>38</v>
      </c>
      <c r="N29" s="88" t="s">
        <v>39</v>
      </c>
      <c r="O29" s="88" t="s">
        <v>40</v>
      </c>
      <c r="P29" s="388"/>
      <c r="Q29" s="378"/>
      <c r="R29" s="378"/>
      <c r="S29" s="378"/>
      <c r="T29" s="378"/>
      <c r="U29" s="378"/>
      <c r="V29" s="378"/>
      <c r="W29" s="378"/>
      <c r="X29" s="378"/>
      <c r="Y29" s="378"/>
      <c r="Z29" s="378"/>
      <c r="AA29" s="378"/>
      <c r="AB29" s="378"/>
      <c r="AC29" s="378"/>
      <c r="AD29" s="379"/>
    </row>
    <row r="30" spans="1:41" ht="84" customHeight="1" thickBot="1" x14ac:dyDescent="0.3">
      <c r="A30" s="256" t="str">
        <f>C17</f>
        <v>5 - Acompañar el 100% la incorporación del enfoque de género y  la implementación de siete derechos de la PPMyEG</v>
      </c>
      <c r="B30" s="567" t="s">
        <v>52</v>
      </c>
      <c r="C30" s="568"/>
      <c r="D30" s="236"/>
      <c r="E30" s="236"/>
      <c r="F30" s="236"/>
      <c r="G30" s="236"/>
      <c r="H30" s="236"/>
      <c r="I30" s="236"/>
      <c r="J30" s="236"/>
      <c r="K30" s="236"/>
      <c r="L30" s="236"/>
      <c r="M30" s="236"/>
      <c r="N30" s="236"/>
      <c r="O30" s="236"/>
      <c r="P30" s="257">
        <f>SUM(D30:O30)</f>
        <v>0</v>
      </c>
      <c r="Q30" s="569"/>
      <c r="R30" s="569"/>
      <c r="S30" s="569"/>
      <c r="T30" s="569"/>
      <c r="U30" s="569"/>
      <c r="V30" s="569"/>
      <c r="W30" s="569"/>
      <c r="X30" s="569"/>
      <c r="Y30" s="569"/>
      <c r="Z30" s="569"/>
      <c r="AA30" s="569"/>
      <c r="AB30" s="569"/>
      <c r="AC30" s="569"/>
      <c r="AD30" s="570"/>
    </row>
    <row r="31" spans="1:41" ht="45" customHeight="1" x14ac:dyDescent="0.25">
      <c r="A31" s="571" t="s">
        <v>53</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73"/>
    </row>
    <row r="32" spans="1:41" ht="23.1" customHeight="1" x14ac:dyDescent="0.25">
      <c r="A32" s="502" t="s">
        <v>54</v>
      </c>
      <c r="B32" s="574" t="s">
        <v>55</v>
      </c>
      <c r="C32" s="574" t="s">
        <v>49</v>
      </c>
      <c r="D32" s="574" t="s">
        <v>56</v>
      </c>
      <c r="E32" s="574"/>
      <c r="F32" s="574"/>
      <c r="G32" s="574"/>
      <c r="H32" s="574"/>
      <c r="I32" s="574"/>
      <c r="J32" s="574"/>
      <c r="K32" s="574"/>
      <c r="L32" s="574"/>
      <c r="M32" s="574"/>
      <c r="N32" s="574"/>
      <c r="O32" s="574"/>
      <c r="P32" s="574"/>
      <c r="Q32" s="576" t="s">
        <v>57</v>
      </c>
      <c r="R32" s="576"/>
      <c r="S32" s="576"/>
      <c r="T32" s="576"/>
      <c r="U32" s="576"/>
      <c r="V32" s="576"/>
      <c r="W32" s="576"/>
      <c r="X32" s="576"/>
      <c r="Y32" s="576"/>
      <c r="Z32" s="576"/>
      <c r="AA32" s="576"/>
      <c r="AB32" s="576"/>
      <c r="AC32" s="576"/>
      <c r="AD32" s="577"/>
      <c r="AG32" s="87"/>
      <c r="AH32" s="87"/>
      <c r="AI32" s="87"/>
      <c r="AJ32" s="87"/>
      <c r="AK32" s="87"/>
      <c r="AL32" s="87"/>
      <c r="AM32" s="87"/>
      <c r="AN32" s="87"/>
      <c r="AO32" s="87"/>
    </row>
    <row r="33" spans="1:41" ht="27" customHeight="1" x14ac:dyDescent="0.25">
      <c r="A33" s="502"/>
      <c r="B33" s="574"/>
      <c r="C33" s="575"/>
      <c r="D33" s="241" t="s">
        <v>30</v>
      </c>
      <c r="E33" s="241" t="s">
        <v>31</v>
      </c>
      <c r="F33" s="241" t="s">
        <v>32</v>
      </c>
      <c r="G33" s="241" t="s">
        <v>33</v>
      </c>
      <c r="H33" s="241" t="s">
        <v>34</v>
      </c>
      <c r="I33" s="241" t="s">
        <v>8</v>
      </c>
      <c r="J33" s="241" t="s">
        <v>35</v>
      </c>
      <c r="K33" s="241" t="s">
        <v>36</v>
      </c>
      <c r="L33" s="241" t="s">
        <v>37</v>
      </c>
      <c r="M33" s="241" t="s">
        <v>38</v>
      </c>
      <c r="N33" s="241" t="s">
        <v>39</v>
      </c>
      <c r="O33" s="241" t="s">
        <v>40</v>
      </c>
      <c r="P33" s="241" t="s">
        <v>41</v>
      </c>
      <c r="Q33" s="574" t="s">
        <v>58</v>
      </c>
      <c r="R33" s="574"/>
      <c r="S33" s="574"/>
      <c r="T33" s="574" t="s">
        <v>59</v>
      </c>
      <c r="U33" s="574"/>
      <c r="V33" s="574"/>
      <c r="W33" s="578" t="s">
        <v>60</v>
      </c>
      <c r="X33" s="579"/>
      <c r="Y33" s="579"/>
      <c r="Z33" s="580"/>
      <c r="AA33" s="578" t="s">
        <v>61</v>
      </c>
      <c r="AB33" s="579"/>
      <c r="AC33" s="579"/>
      <c r="AD33" s="581"/>
      <c r="AG33" s="87"/>
      <c r="AH33" s="87"/>
      <c r="AI33" s="87"/>
      <c r="AJ33" s="87"/>
      <c r="AK33" s="87"/>
      <c r="AL33" s="87"/>
      <c r="AM33" s="87"/>
      <c r="AN33" s="87"/>
      <c r="AO33" s="87"/>
    </row>
    <row r="34" spans="1:41" ht="117.75" customHeight="1" x14ac:dyDescent="0.25">
      <c r="A34" s="522" t="str">
        <f>A30</f>
        <v>5 - Acompañar el 100% la incorporación del enfoque de género y  la implementación de siete derechos de la PPMyEG</v>
      </c>
      <c r="B34" s="512">
        <v>0.2</v>
      </c>
      <c r="C34" s="235" t="s">
        <v>62</v>
      </c>
      <c r="D34" s="234">
        <v>1</v>
      </c>
      <c r="E34" s="234">
        <v>1</v>
      </c>
      <c r="F34" s="234">
        <v>1</v>
      </c>
      <c r="G34" s="234">
        <v>1</v>
      </c>
      <c r="H34" s="234">
        <v>1</v>
      </c>
      <c r="I34" s="234">
        <v>1</v>
      </c>
      <c r="J34" s="234">
        <v>1</v>
      </c>
      <c r="K34" s="234">
        <v>1</v>
      </c>
      <c r="L34" s="234">
        <v>1</v>
      </c>
      <c r="M34" s="234">
        <v>1</v>
      </c>
      <c r="N34" s="234">
        <v>1</v>
      </c>
      <c r="O34" s="234">
        <v>1</v>
      </c>
      <c r="P34" s="234">
        <v>1</v>
      </c>
      <c r="Q34" s="554" t="s">
        <v>112</v>
      </c>
      <c r="R34" s="555"/>
      <c r="S34" s="556"/>
      <c r="T34" s="560" t="s">
        <v>113</v>
      </c>
      <c r="U34" s="555"/>
      <c r="V34" s="556"/>
      <c r="W34" s="561" t="s">
        <v>64</v>
      </c>
      <c r="X34" s="562"/>
      <c r="Y34" s="562"/>
      <c r="Z34" s="563"/>
      <c r="AA34" s="548" t="s">
        <v>114</v>
      </c>
      <c r="AB34" s="549"/>
      <c r="AC34" s="549"/>
      <c r="AD34" s="550"/>
      <c r="AG34" s="87"/>
      <c r="AH34" s="87"/>
      <c r="AI34" s="87"/>
      <c r="AJ34" s="87"/>
      <c r="AK34" s="87"/>
      <c r="AL34" s="87"/>
      <c r="AM34" s="87"/>
      <c r="AN34" s="87"/>
      <c r="AO34" s="87"/>
    </row>
    <row r="35" spans="1:41" ht="178.5" customHeight="1" x14ac:dyDescent="0.25">
      <c r="A35" s="523"/>
      <c r="B35" s="513"/>
      <c r="C35" s="238" t="s">
        <v>66</v>
      </c>
      <c r="D35" s="258">
        <v>1</v>
      </c>
      <c r="E35" s="258">
        <v>1</v>
      </c>
      <c r="F35" s="258">
        <v>1</v>
      </c>
      <c r="G35" s="289">
        <v>1</v>
      </c>
      <c r="H35" s="289">
        <v>1</v>
      </c>
      <c r="I35" s="289">
        <v>1</v>
      </c>
      <c r="J35" s="240"/>
      <c r="K35" s="240"/>
      <c r="L35" s="240"/>
      <c r="M35" s="240"/>
      <c r="N35" s="240"/>
      <c r="O35" s="240"/>
      <c r="P35" s="302">
        <v>1</v>
      </c>
      <c r="Q35" s="557"/>
      <c r="R35" s="558"/>
      <c r="S35" s="559"/>
      <c r="T35" s="558"/>
      <c r="U35" s="558"/>
      <c r="V35" s="559"/>
      <c r="W35" s="564"/>
      <c r="X35" s="565"/>
      <c r="Y35" s="565"/>
      <c r="Z35" s="566"/>
      <c r="AA35" s="551"/>
      <c r="AB35" s="552"/>
      <c r="AC35" s="552"/>
      <c r="AD35" s="553"/>
      <c r="AE35" s="49"/>
      <c r="AG35" s="87"/>
      <c r="AH35" s="87"/>
      <c r="AI35" s="87"/>
      <c r="AJ35" s="87"/>
      <c r="AK35" s="87"/>
      <c r="AL35" s="87"/>
      <c r="AM35" s="87"/>
      <c r="AN35" s="87"/>
      <c r="AO35" s="87"/>
    </row>
    <row r="36" spans="1:41" ht="26.1" customHeight="1" x14ac:dyDescent="0.25">
      <c r="A36" s="501" t="s">
        <v>67</v>
      </c>
      <c r="B36" s="503" t="s">
        <v>68</v>
      </c>
      <c r="C36" s="505" t="s">
        <v>69</v>
      </c>
      <c r="D36" s="505"/>
      <c r="E36" s="505"/>
      <c r="F36" s="505"/>
      <c r="G36" s="505"/>
      <c r="H36" s="505"/>
      <c r="I36" s="505"/>
      <c r="J36" s="505"/>
      <c r="K36" s="505"/>
      <c r="L36" s="505"/>
      <c r="M36" s="505"/>
      <c r="N36" s="505"/>
      <c r="O36" s="505"/>
      <c r="P36" s="505"/>
      <c r="Q36" s="506" t="s">
        <v>70</v>
      </c>
      <c r="R36" s="507"/>
      <c r="S36" s="507"/>
      <c r="T36" s="507"/>
      <c r="U36" s="507"/>
      <c r="V36" s="507"/>
      <c r="W36" s="507"/>
      <c r="X36" s="507"/>
      <c r="Y36" s="507"/>
      <c r="Z36" s="507"/>
      <c r="AA36" s="507"/>
      <c r="AB36" s="507"/>
      <c r="AC36" s="507"/>
      <c r="AD36" s="508"/>
      <c r="AG36" s="87"/>
      <c r="AH36" s="87"/>
      <c r="AI36" s="87"/>
      <c r="AJ36" s="87"/>
      <c r="AK36" s="87"/>
      <c r="AL36" s="87"/>
      <c r="AM36" s="87"/>
      <c r="AN36" s="87"/>
      <c r="AO36" s="87"/>
    </row>
    <row r="37" spans="1:41" ht="26.1" customHeight="1" x14ac:dyDescent="0.25">
      <c r="A37" s="502"/>
      <c r="B37" s="50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09" t="s">
        <v>85</v>
      </c>
      <c r="R37" s="510"/>
      <c r="S37" s="510"/>
      <c r="T37" s="510"/>
      <c r="U37" s="510"/>
      <c r="V37" s="510"/>
      <c r="W37" s="510"/>
      <c r="X37" s="510"/>
      <c r="Y37" s="510"/>
      <c r="Z37" s="510"/>
      <c r="AA37" s="510"/>
      <c r="AB37" s="510"/>
      <c r="AC37" s="510"/>
      <c r="AD37" s="511"/>
      <c r="AG37" s="94"/>
      <c r="AH37" s="94"/>
      <c r="AI37" s="94"/>
      <c r="AJ37" s="94"/>
      <c r="AK37" s="94"/>
      <c r="AL37" s="94"/>
      <c r="AM37" s="94"/>
      <c r="AN37" s="94"/>
      <c r="AO37" s="94"/>
    </row>
    <row r="38" spans="1:41" ht="75.75" customHeight="1" x14ac:dyDescent="0.25">
      <c r="A38" s="514" t="s">
        <v>115</v>
      </c>
      <c r="B38" s="516">
        <v>7</v>
      </c>
      <c r="C38" s="235" t="s">
        <v>62</v>
      </c>
      <c r="D38" s="242">
        <v>0.05</v>
      </c>
      <c r="E38" s="242">
        <v>0.09</v>
      </c>
      <c r="F38" s="242">
        <v>0.09</v>
      </c>
      <c r="G38" s="242">
        <v>0.09</v>
      </c>
      <c r="H38" s="242">
        <v>0.09</v>
      </c>
      <c r="I38" s="242">
        <v>0.09</v>
      </c>
      <c r="J38" s="242">
        <v>0.09</v>
      </c>
      <c r="K38" s="242">
        <v>0.09</v>
      </c>
      <c r="L38" s="242">
        <v>0.09</v>
      </c>
      <c r="M38" s="242">
        <v>0.09</v>
      </c>
      <c r="N38" s="242">
        <v>0.09</v>
      </c>
      <c r="O38" s="242">
        <v>0.05</v>
      </c>
      <c r="P38" s="243">
        <f t="shared" ref="P38:P45" si="1">SUM(D38:O38)</f>
        <v>0.99999999999999989</v>
      </c>
      <c r="Q38" s="536" t="s">
        <v>116</v>
      </c>
      <c r="R38" s="537"/>
      <c r="S38" s="537"/>
      <c r="T38" s="537"/>
      <c r="U38" s="537"/>
      <c r="V38" s="537"/>
      <c r="W38" s="537"/>
      <c r="X38" s="537"/>
      <c r="Y38" s="537"/>
      <c r="Z38" s="537"/>
      <c r="AA38" s="537"/>
      <c r="AB38" s="537"/>
      <c r="AC38" s="537"/>
      <c r="AD38" s="538"/>
      <c r="AE38" s="97"/>
      <c r="AG38" s="98"/>
      <c r="AH38" s="98"/>
      <c r="AI38" s="98"/>
      <c r="AJ38" s="98"/>
      <c r="AK38" s="98"/>
      <c r="AL38" s="98"/>
      <c r="AM38" s="98"/>
      <c r="AN38" s="98"/>
      <c r="AO38" s="98"/>
    </row>
    <row r="39" spans="1:41" ht="76.5" customHeight="1" x14ac:dyDescent="0.25">
      <c r="A39" s="515"/>
      <c r="B39" s="517"/>
      <c r="C39" s="244" t="s">
        <v>66</v>
      </c>
      <c r="D39" s="245">
        <v>0.05</v>
      </c>
      <c r="E39" s="245">
        <v>0.09</v>
      </c>
      <c r="F39" s="245">
        <v>0.09</v>
      </c>
      <c r="G39" s="245">
        <v>0.09</v>
      </c>
      <c r="H39" s="245">
        <v>0.09</v>
      </c>
      <c r="I39" s="245">
        <v>0.09</v>
      </c>
      <c r="J39" s="245"/>
      <c r="K39" s="245"/>
      <c r="L39" s="245"/>
      <c r="M39" s="245"/>
      <c r="N39" s="245"/>
      <c r="O39" s="245"/>
      <c r="P39" s="246">
        <f t="shared" si="1"/>
        <v>0.5</v>
      </c>
      <c r="Q39" s="539"/>
      <c r="R39" s="540"/>
      <c r="S39" s="540"/>
      <c r="T39" s="540"/>
      <c r="U39" s="540"/>
      <c r="V39" s="540"/>
      <c r="W39" s="540"/>
      <c r="X39" s="540"/>
      <c r="Y39" s="540"/>
      <c r="Z39" s="540"/>
      <c r="AA39" s="540"/>
      <c r="AB39" s="540"/>
      <c r="AC39" s="540"/>
      <c r="AD39" s="541"/>
      <c r="AE39" s="97"/>
    </row>
    <row r="40" spans="1:41" ht="132" customHeight="1" x14ac:dyDescent="0.25">
      <c r="A40" s="515" t="s">
        <v>117</v>
      </c>
      <c r="B40" s="496">
        <v>3</v>
      </c>
      <c r="C40" s="247" t="s">
        <v>62</v>
      </c>
      <c r="D40" s="250">
        <v>0</v>
      </c>
      <c r="E40" s="250">
        <v>0</v>
      </c>
      <c r="F40" s="250">
        <v>0.25</v>
      </c>
      <c r="G40" s="250">
        <v>0</v>
      </c>
      <c r="H40" s="250">
        <v>0</v>
      </c>
      <c r="I40" s="250">
        <v>0.25</v>
      </c>
      <c r="J40" s="250">
        <v>0</v>
      </c>
      <c r="K40" s="250">
        <v>0</v>
      </c>
      <c r="L40" s="250">
        <v>0.25</v>
      </c>
      <c r="M40" s="250">
        <v>0</v>
      </c>
      <c r="N40" s="250">
        <v>0</v>
      </c>
      <c r="O40" s="250">
        <v>0.25</v>
      </c>
      <c r="P40" s="246">
        <f t="shared" si="1"/>
        <v>1</v>
      </c>
      <c r="Q40" s="536" t="s">
        <v>595</v>
      </c>
      <c r="R40" s="537"/>
      <c r="S40" s="537"/>
      <c r="T40" s="537"/>
      <c r="U40" s="537"/>
      <c r="V40" s="537"/>
      <c r="W40" s="537"/>
      <c r="X40" s="537"/>
      <c r="Y40" s="537"/>
      <c r="Z40" s="537"/>
      <c r="AA40" s="537"/>
      <c r="AB40" s="537"/>
      <c r="AC40" s="537"/>
      <c r="AD40" s="538"/>
      <c r="AE40" s="97"/>
    </row>
    <row r="41" spans="1:41" ht="147" customHeight="1" x14ac:dyDescent="0.25">
      <c r="A41" s="515"/>
      <c r="B41" s="517"/>
      <c r="C41" s="244" t="s">
        <v>66</v>
      </c>
      <c r="D41" s="245">
        <v>0</v>
      </c>
      <c r="E41" s="245">
        <v>0</v>
      </c>
      <c r="F41" s="245">
        <v>0.25</v>
      </c>
      <c r="G41" s="245">
        <v>0</v>
      </c>
      <c r="H41" s="245">
        <v>0</v>
      </c>
      <c r="I41" s="245">
        <v>0.25</v>
      </c>
      <c r="J41" s="245"/>
      <c r="K41" s="245"/>
      <c r="L41" s="248"/>
      <c r="M41" s="248"/>
      <c r="N41" s="248"/>
      <c r="O41" s="248"/>
      <c r="P41" s="246">
        <f t="shared" si="1"/>
        <v>0.5</v>
      </c>
      <c r="Q41" s="539"/>
      <c r="R41" s="540"/>
      <c r="S41" s="540"/>
      <c r="T41" s="540"/>
      <c r="U41" s="540"/>
      <c r="V41" s="540"/>
      <c r="W41" s="540"/>
      <c r="X41" s="540"/>
      <c r="Y41" s="540"/>
      <c r="Z41" s="540"/>
      <c r="AA41" s="540"/>
      <c r="AB41" s="540"/>
      <c r="AC41" s="540"/>
      <c r="AD41" s="541"/>
      <c r="AE41" s="97"/>
    </row>
    <row r="42" spans="1:41" ht="57.75" customHeight="1" x14ac:dyDescent="0.25">
      <c r="A42" s="515" t="s">
        <v>118</v>
      </c>
      <c r="B42" s="496">
        <v>5</v>
      </c>
      <c r="C42" s="247" t="s">
        <v>62</v>
      </c>
      <c r="D42" s="250">
        <v>0</v>
      </c>
      <c r="E42" s="250">
        <v>0.1</v>
      </c>
      <c r="F42" s="250">
        <v>0.1</v>
      </c>
      <c r="G42" s="250">
        <v>0.1</v>
      </c>
      <c r="H42" s="250">
        <v>0.1</v>
      </c>
      <c r="I42" s="250">
        <v>0.1</v>
      </c>
      <c r="J42" s="250">
        <v>0.1</v>
      </c>
      <c r="K42" s="250">
        <v>0.1</v>
      </c>
      <c r="L42" s="250">
        <v>0.1</v>
      </c>
      <c r="M42" s="250">
        <v>0.1</v>
      </c>
      <c r="N42" s="250">
        <v>0.1</v>
      </c>
      <c r="O42" s="250">
        <v>0</v>
      </c>
      <c r="P42" s="246">
        <f t="shared" si="1"/>
        <v>0.99999999999999989</v>
      </c>
      <c r="Q42" s="536" t="s">
        <v>596</v>
      </c>
      <c r="R42" s="537"/>
      <c r="S42" s="537"/>
      <c r="T42" s="537"/>
      <c r="U42" s="537"/>
      <c r="V42" s="537"/>
      <c r="W42" s="537"/>
      <c r="X42" s="537"/>
      <c r="Y42" s="537"/>
      <c r="Z42" s="537"/>
      <c r="AA42" s="537"/>
      <c r="AB42" s="537"/>
      <c r="AC42" s="537"/>
      <c r="AD42" s="538"/>
      <c r="AE42" s="97"/>
    </row>
    <row r="43" spans="1:41" ht="70.5" customHeight="1" x14ac:dyDescent="0.25">
      <c r="A43" s="515"/>
      <c r="B43" s="517"/>
      <c r="C43" s="244" t="s">
        <v>66</v>
      </c>
      <c r="D43" s="245">
        <v>0</v>
      </c>
      <c r="E43" s="245">
        <v>0.1</v>
      </c>
      <c r="F43" s="245">
        <v>0.1</v>
      </c>
      <c r="G43" s="245">
        <v>0.1</v>
      </c>
      <c r="H43" s="245">
        <v>0.1</v>
      </c>
      <c r="I43" s="245">
        <v>0.1</v>
      </c>
      <c r="J43" s="245"/>
      <c r="K43" s="245"/>
      <c r="L43" s="248"/>
      <c r="M43" s="248"/>
      <c r="N43" s="248"/>
      <c r="O43" s="248"/>
      <c r="P43" s="246">
        <f t="shared" si="1"/>
        <v>0.5</v>
      </c>
      <c r="Q43" s="539"/>
      <c r="R43" s="540"/>
      <c r="S43" s="540"/>
      <c r="T43" s="540"/>
      <c r="U43" s="540"/>
      <c r="V43" s="540"/>
      <c r="W43" s="540"/>
      <c r="X43" s="540"/>
      <c r="Y43" s="540"/>
      <c r="Z43" s="540"/>
      <c r="AA43" s="540"/>
      <c r="AB43" s="540"/>
      <c r="AC43" s="540"/>
      <c r="AD43" s="541"/>
      <c r="AE43" s="97"/>
    </row>
    <row r="44" spans="1:41" ht="58.5" customHeight="1" x14ac:dyDescent="0.25">
      <c r="A44" s="494" t="s">
        <v>119</v>
      </c>
      <c r="B44" s="496">
        <v>5</v>
      </c>
      <c r="C44" s="247" t="s">
        <v>62</v>
      </c>
      <c r="D44" s="249">
        <v>0</v>
      </c>
      <c r="E44" s="249">
        <v>0</v>
      </c>
      <c r="F44" s="249">
        <v>0.12</v>
      </c>
      <c r="G44" s="249">
        <v>0.12</v>
      </c>
      <c r="H44" s="249">
        <v>0.13</v>
      </c>
      <c r="I44" s="249">
        <v>0.13</v>
      </c>
      <c r="J44" s="249">
        <v>0.12</v>
      </c>
      <c r="K44" s="249">
        <v>0</v>
      </c>
      <c r="L44" s="249">
        <v>0.13</v>
      </c>
      <c r="M44" s="249">
        <v>0</v>
      </c>
      <c r="N44" s="249">
        <v>0.12</v>
      </c>
      <c r="O44" s="249">
        <v>0.13</v>
      </c>
      <c r="P44" s="246">
        <f t="shared" si="1"/>
        <v>1</v>
      </c>
      <c r="Q44" s="542" t="s">
        <v>120</v>
      </c>
      <c r="R44" s="543"/>
      <c r="S44" s="543"/>
      <c r="T44" s="543"/>
      <c r="U44" s="543"/>
      <c r="V44" s="543"/>
      <c r="W44" s="543"/>
      <c r="X44" s="543"/>
      <c r="Y44" s="543"/>
      <c r="Z44" s="543"/>
      <c r="AA44" s="543"/>
      <c r="AB44" s="543"/>
      <c r="AC44" s="543"/>
      <c r="AD44" s="544"/>
      <c r="AE44" s="97"/>
    </row>
    <row r="45" spans="1:41" ht="58.5" customHeight="1" x14ac:dyDescent="0.25">
      <c r="A45" s="495"/>
      <c r="B45" s="497"/>
      <c r="C45" s="238" t="s">
        <v>66</v>
      </c>
      <c r="D45" s="251">
        <v>0</v>
      </c>
      <c r="E45" s="251">
        <v>0</v>
      </c>
      <c r="F45" s="251">
        <v>0.12</v>
      </c>
      <c r="G45" s="251">
        <v>0.12</v>
      </c>
      <c r="H45" s="251">
        <v>0.13</v>
      </c>
      <c r="I45" s="251">
        <v>0.13</v>
      </c>
      <c r="J45" s="251"/>
      <c r="K45" s="251"/>
      <c r="L45" s="252"/>
      <c r="M45" s="252"/>
      <c r="N45" s="252"/>
      <c r="O45" s="252"/>
      <c r="P45" s="253">
        <f t="shared" si="1"/>
        <v>0.5</v>
      </c>
      <c r="Q45" s="545"/>
      <c r="R45" s="546"/>
      <c r="S45" s="546"/>
      <c r="T45" s="546"/>
      <c r="U45" s="546"/>
      <c r="V45" s="546"/>
      <c r="W45" s="546"/>
      <c r="X45" s="546"/>
      <c r="Y45" s="546"/>
      <c r="Z45" s="546"/>
      <c r="AA45" s="546"/>
      <c r="AB45" s="546"/>
      <c r="AC45" s="546"/>
      <c r="AD45" s="547"/>
      <c r="AE45" s="97"/>
    </row>
    <row r="46" spans="1:41" x14ac:dyDescent="0.25">
      <c r="A46" s="254" t="s">
        <v>104</v>
      </c>
      <c r="B46" s="254"/>
      <c r="C46" s="254"/>
      <c r="D46" s="254"/>
      <c r="E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row>
  </sheetData>
  <mergeCells count="82">
    <mergeCell ref="AB2:AD2"/>
    <mergeCell ref="B3:AA4"/>
    <mergeCell ref="AB3:AD3"/>
    <mergeCell ref="AB4:AD4"/>
    <mergeCell ref="C7:C9"/>
    <mergeCell ref="O7:P7"/>
    <mergeCell ref="M8:N8"/>
    <mergeCell ref="O8:P8"/>
    <mergeCell ref="M9:N9"/>
    <mergeCell ref="B2:AA2"/>
    <mergeCell ref="D7:H9"/>
    <mergeCell ref="C16:AB16"/>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4:A45"/>
    <mergeCell ref="B44:B45"/>
    <mergeCell ref="Q44:AD45"/>
    <mergeCell ref="A42:A43"/>
    <mergeCell ref="B42:B43"/>
    <mergeCell ref="Q42:AD43"/>
    <mergeCell ref="A40:A41"/>
    <mergeCell ref="B40:B41"/>
    <mergeCell ref="Q40:AD41"/>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49"/>
      <c r="B1" s="664" t="s">
        <v>0</v>
      </c>
      <c r="C1" s="665"/>
      <c r="D1" s="665"/>
      <c r="E1" s="665"/>
      <c r="F1" s="665"/>
      <c r="G1" s="665"/>
      <c r="H1" s="665"/>
      <c r="I1" s="665"/>
      <c r="J1" s="665"/>
      <c r="K1" s="665"/>
      <c r="L1" s="665"/>
      <c r="M1" s="665"/>
      <c r="N1" s="665"/>
      <c r="O1" s="665"/>
      <c r="P1" s="665"/>
      <c r="Q1" s="665"/>
      <c r="R1" s="665"/>
      <c r="S1" s="665"/>
      <c r="T1" s="665"/>
      <c r="U1" s="665"/>
      <c r="V1" s="665"/>
      <c r="W1" s="665"/>
      <c r="X1" s="665"/>
      <c r="Y1" s="666"/>
      <c r="Z1" s="661" t="s">
        <v>121</v>
      </c>
      <c r="AA1" s="662"/>
      <c r="AB1" s="663"/>
    </row>
    <row r="2" spans="1:28" ht="30.75" customHeight="1" x14ac:dyDescent="0.25">
      <c r="A2" s="650"/>
      <c r="B2" s="638" t="s">
        <v>2</v>
      </c>
      <c r="C2" s="639"/>
      <c r="D2" s="639"/>
      <c r="E2" s="639"/>
      <c r="F2" s="639"/>
      <c r="G2" s="639"/>
      <c r="H2" s="639"/>
      <c r="I2" s="639"/>
      <c r="J2" s="639"/>
      <c r="K2" s="639"/>
      <c r="L2" s="639"/>
      <c r="M2" s="639"/>
      <c r="N2" s="639"/>
      <c r="O2" s="639"/>
      <c r="P2" s="639"/>
      <c r="Q2" s="639"/>
      <c r="R2" s="639"/>
      <c r="S2" s="639"/>
      <c r="T2" s="639"/>
      <c r="U2" s="639"/>
      <c r="V2" s="639"/>
      <c r="W2" s="639"/>
      <c r="X2" s="639"/>
      <c r="Y2" s="640"/>
      <c r="Z2" s="652" t="s">
        <v>122</v>
      </c>
      <c r="AA2" s="653"/>
      <c r="AB2" s="654"/>
    </row>
    <row r="3" spans="1:28" ht="24" customHeight="1" x14ac:dyDescent="0.25">
      <c r="A3" s="650"/>
      <c r="B3" s="485" t="s">
        <v>4</v>
      </c>
      <c r="C3" s="486"/>
      <c r="D3" s="486"/>
      <c r="E3" s="486"/>
      <c r="F3" s="486"/>
      <c r="G3" s="486"/>
      <c r="H3" s="486"/>
      <c r="I3" s="486"/>
      <c r="J3" s="486"/>
      <c r="K3" s="486"/>
      <c r="L3" s="486"/>
      <c r="M3" s="486"/>
      <c r="N3" s="486"/>
      <c r="O3" s="486"/>
      <c r="P3" s="486"/>
      <c r="Q3" s="486"/>
      <c r="R3" s="486"/>
      <c r="S3" s="486"/>
      <c r="T3" s="486"/>
      <c r="U3" s="486"/>
      <c r="V3" s="486"/>
      <c r="W3" s="486"/>
      <c r="X3" s="486"/>
      <c r="Y3" s="487"/>
      <c r="Z3" s="652" t="s">
        <v>123</v>
      </c>
      <c r="AA3" s="653"/>
      <c r="AB3" s="654"/>
    </row>
    <row r="4" spans="1:28" ht="15.75" customHeight="1" thickBot="1" x14ac:dyDescent="0.3">
      <c r="A4" s="651"/>
      <c r="B4" s="488"/>
      <c r="C4" s="489"/>
      <c r="D4" s="489"/>
      <c r="E4" s="489"/>
      <c r="F4" s="489"/>
      <c r="G4" s="489"/>
      <c r="H4" s="489"/>
      <c r="I4" s="489"/>
      <c r="J4" s="489"/>
      <c r="K4" s="489"/>
      <c r="L4" s="489"/>
      <c r="M4" s="489"/>
      <c r="N4" s="489"/>
      <c r="O4" s="489"/>
      <c r="P4" s="489"/>
      <c r="Q4" s="489"/>
      <c r="R4" s="489"/>
      <c r="S4" s="489"/>
      <c r="T4" s="489"/>
      <c r="U4" s="489"/>
      <c r="V4" s="489"/>
      <c r="W4" s="489"/>
      <c r="X4" s="489"/>
      <c r="Y4" s="490"/>
      <c r="Z4" s="655" t="s">
        <v>6</v>
      </c>
      <c r="AA4" s="656"/>
      <c r="AB4" s="65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10" t="s">
        <v>15</v>
      </c>
      <c r="B7" s="411"/>
      <c r="C7" s="482"/>
      <c r="D7" s="483"/>
      <c r="E7" s="483"/>
      <c r="F7" s="483"/>
      <c r="G7" s="483"/>
      <c r="H7" s="483"/>
      <c r="I7" s="483"/>
      <c r="J7" s="483"/>
      <c r="K7" s="484"/>
      <c r="L7" s="62"/>
      <c r="M7" s="63"/>
      <c r="N7" s="63"/>
      <c r="O7" s="63"/>
      <c r="P7" s="63"/>
      <c r="Q7" s="64"/>
      <c r="R7" s="658" t="s">
        <v>9</v>
      </c>
      <c r="S7" s="659"/>
      <c r="T7" s="660"/>
      <c r="U7" s="667" t="s">
        <v>124</v>
      </c>
      <c r="V7" s="583"/>
      <c r="W7" s="658" t="s">
        <v>10</v>
      </c>
      <c r="X7" s="660"/>
      <c r="Y7" s="468" t="s">
        <v>11</v>
      </c>
      <c r="Z7" s="469"/>
      <c r="AA7" s="462"/>
      <c r="AB7" s="463"/>
    </row>
    <row r="8" spans="1:28" ht="15" customHeight="1" x14ac:dyDescent="0.25">
      <c r="A8" s="412"/>
      <c r="B8" s="413"/>
      <c r="C8" s="485"/>
      <c r="D8" s="486"/>
      <c r="E8" s="486"/>
      <c r="F8" s="486"/>
      <c r="G8" s="486"/>
      <c r="H8" s="486"/>
      <c r="I8" s="486"/>
      <c r="J8" s="486"/>
      <c r="K8" s="487"/>
      <c r="L8" s="62"/>
      <c r="M8" s="63"/>
      <c r="N8" s="63"/>
      <c r="O8" s="63"/>
      <c r="P8" s="63"/>
      <c r="Q8" s="64"/>
      <c r="R8" s="401"/>
      <c r="S8" s="402"/>
      <c r="T8" s="403"/>
      <c r="U8" s="584"/>
      <c r="V8" s="585"/>
      <c r="W8" s="401"/>
      <c r="X8" s="403"/>
      <c r="Y8" s="464" t="s">
        <v>12</v>
      </c>
      <c r="Z8" s="465"/>
      <c r="AA8" s="466"/>
      <c r="AB8" s="467"/>
    </row>
    <row r="9" spans="1:28" ht="15" customHeight="1" thickBot="1" x14ac:dyDescent="0.3">
      <c r="A9" s="414"/>
      <c r="B9" s="415"/>
      <c r="C9" s="488"/>
      <c r="D9" s="489"/>
      <c r="E9" s="489"/>
      <c r="F9" s="489"/>
      <c r="G9" s="489"/>
      <c r="H9" s="489"/>
      <c r="I9" s="489"/>
      <c r="J9" s="489"/>
      <c r="K9" s="490"/>
      <c r="L9" s="62"/>
      <c r="M9" s="63"/>
      <c r="N9" s="63"/>
      <c r="O9" s="63"/>
      <c r="P9" s="63"/>
      <c r="Q9" s="64"/>
      <c r="R9" s="398"/>
      <c r="S9" s="399"/>
      <c r="T9" s="400"/>
      <c r="U9" s="586"/>
      <c r="V9" s="587"/>
      <c r="W9" s="398"/>
      <c r="X9" s="400"/>
      <c r="Y9" s="433" t="s">
        <v>13</v>
      </c>
      <c r="Z9" s="434"/>
      <c r="AA9" s="435"/>
      <c r="AB9" s="436"/>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19" t="s">
        <v>17</v>
      </c>
      <c r="B11" s="420"/>
      <c r="C11" s="421"/>
      <c r="D11" s="422"/>
      <c r="E11" s="422"/>
      <c r="F11" s="422"/>
      <c r="G11" s="422"/>
      <c r="H11" s="422"/>
      <c r="I11" s="422"/>
      <c r="J11" s="422"/>
      <c r="K11" s="423"/>
      <c r="L11" s="72"/>
      <c r="M11" s="395" t="s">
        <v>19</v>
      </c>
      <c r="N11" s="396"/>
      <c r="O11" s="396"/>
      <c r="P11" s="396"/>
      <c r="Q11" s="397"/>
      <c r="R11" s="424"/>
      <c r="S11" s="425"/>
      <c r="T11" s="425"/>
      <c r="U11" s="425"/>
      <c r="V11" s="426"/>
      <c r="W11" s="395" t="s">
        <v>21</v>
      </c>
      <c r="X11" s="397"/>
      <c r="Y11" s="437"/>
      <c r="Z11" s="438"/>
      <c r="AA11" s="438"/>
      <c r="AB11" s="439"/>
    </row>
    <row r="12" spans="1:28" ht="9" customHeight="1" thickBot="1" x14ac:dyDescent="0.3">
      <c r="A12" s="59"/>
      <c r="B12" s="54"/>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73"/>
      <c r="AB12" s="74"/>
    </row>
    <row r="13" spans="1:28" s="76" customFormat="1" ht="37.5" customHeight="1" thickBot="1" x14ac:dyDescent="0.3">
      <c r="A13" s="419" t="s">
        <v>23</v>
      </c>
      <c r="B13" s="420"/>
      <c r="C13" s="427"/>
      <c r="D13" s="428"/>
      <c r="E13" s="428"/>
      <c r="F13" s="428"/>
      <c r="G13" s="428"/>
      <c r="H13" s="428"/>
      <c r="I13" s="428"/>
      <c r="J13" s="428"/>
      <c r="K13" s="428"/>
      <c r="L13" s="428"/>
      <c r="M13" s="428"/>
      <c r="N13" s="428"/>
      <c r="O13" s="428"/>
      <c r="P13" s="428"/>
      <c r="Q13" s="429"/>
      <c r="R13" s="54"/>
      <c r="S13" s="627" t="s">
        <v>125</v>
      </c>
      <c r="T13" s="627"/>
      <c r="U13" s="75"/>
      <c r="V13" s="626" t="s">
        <v>26</v>
      </c>
      <c r="W13" s="627"/>
      <c r="X13" s="627"/>
      <c r="Y13" s="627"/>
      <c r="Z13" s="54"/>
      <c r="AA13" s="441"/>
      <c r="AB13" s="44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10" t="s">
        <v>7</v>
      </c>
      <c r="B15" s="411"/>
      <c r="C15" s="647" t="s">
        <v>126</v>
      </c>
      <c r="D15" s="80"/>
      <c r="E15" s="80"/>
      <c r="F15" s="80"/>
      <c r="G15" s="80"/>
      <c r="H15" s="80"/>
      <c r="I15" s="80"/>
      <c r="J15" s="70"/>
      <c r="K15" s="81"/>
      <c r="L15" s="70"/>
      <c r="M15" s="60"/>
      <c r="N15" s="60"/>
      <c r="O15" s="60"/>
      <c r="P15" s="60"/>
      <c r="Q15" s="628" t="s">
        <v>27</v>
      </c>
      <c r="R15" s="629"/>
      <c r="S15" s="629"/>
      <c r="T15" s="629"/>
      <c r="U15" s="629"/>
      <c r="V15" s="629"/>
      <c r="W15" s="629"/>
      <c r="X15" s="629"/>
      <c r="Y15" s="629"/>
      <c r="Z15" s="629"/>
      <c r="AA15" s="629"/>
      <c r="AB15" s="630"/>
    </row>
    <row r="16" spans="1:28" ht="35.25" customHeight="1" thickBot="1" x14ac:dyDescent="0.3">
      <c r="A16" s="414"/>
      <c r="B16" s="415"/>
      <c r="C16" s="648"/>
      <c r="D16" s="80"/>
      <c r="E16" s="80"/>
      <c r="F16" s="80"/>
      <c r="G16" s="80"/>
      <c r="H16" s="80"/>
      <c r="I16" s="80"/>
      <c r="J16" s="70"/>
      <c r="K16" s="70"/>
      <c r="L16" s="70"/>
      <c r="M16" s="60"/>
      <c r="N16" s="60"/>
      <c r="O16" s="60"/>
      <c r="P16" s="60"/>
      <c r="Q16" s="668" t="s">
        <v>127</v>
      </c>
      <c r="R16" s="615"/>
      <c r="S16" s="615"/>
      <c r="T16" s="615"/>
      <c r="U16" s="615"/>
      <c r="V16" s="669"/>
      <c r="W16" s="614" t="s">
        <v>128</v>
      </c>
      <c r="X16" s="615"/>
      <c r="Y16" s="615"/>
      <c r="Z16" s="615"/>
      <c r="AA16" s="615"/>
      <c r="AB16" s="616"/>
    </row>
    <row r="17" spans="1:39" ht="27" customHeight="1" x14ac:dyDescent="0.25">
      <c r="A17" s="82"/>
      <c r="B17" s="60"/>
      <c r="C17" s="60"/>
      <c r="D17" s="80"/>
      <c r="E17" s="80"/>
      <c r="F17" s="80"/>
      <c r="G17" s="80"/>
      <c r="H17" s="80"/>
      <c r="I17" s="80"/>
      <c r="J17" s="80"/>
      <c r="K17" s="80"/>
      <c r="L17" s="80"/>
      <c r="M17" s="60"/>
      <c r="N17" s="60"/>
      <c r="O17" s="60"/>
      <c r="P17" s="60"/>
      <c r="Q17" s="592" t="s">
        <v>129</v>
      </c>
      <c r="R17" s="593"/>
      <c r="S17" s="594"/>
      <c r="T17" s="617" t="s">
        <v>130</v>
      </c>
      <c r="U17" s="618"/>
      <c r="V17" s="619"/>
      <c r="W17" s="622" t="s">
        <v>129</v>
      </c>
      <c r="X17" s="594"/>
      <c r="Y17" s="622" t="s">
        <v>131</v>
      </c>
      <c r="Z17" s="594"/>
      <c r="AA17" s="617" t="s">
        <v>132</v>
      </c>
      <c r="AB17" s="633"/>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17"/>
      <c r="U18" s="618"/>
      <c r="V18" s="619"/>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23"/>
      <c r="R19" s="612"/>
      <c r="S19" s="613"/>
      <c r="T19" s="611"/>
      <c r="U19" s="612"/>
      <c r="V19" s="613"/>
      <c r="W19" s="631"/>
      <c r="X19" s="632"/>
      <c r="Y19" s="620"/>
      <c r="Z19" s="621"/>
      <c r="AA19" s="634"/>
      <c r="AB19" s="63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1" t="s">
        <v>47</v>
      </c>
      <c r="B21" s="392"/>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4"/>
    </row>
    <row r="22" spans="1:39" ht="15" customHeight="1" x14ac:dyDescent="0.25">
      <c r="A22" s="384" t="s">
        <v>48</v>
      </c>
      <c r="B22" s="386" t="s">
        <v>49</v>
      </c>
      <c r="C22" s="387"/>
      <c r="D22" s="358" t="s">
        <v>133</v>
      </c>
      <c r="E22" s="359"/>
      <c r="F22" s="359"/>
      <c r="G22" s="359"/>
      <c r="H22" s="359"/>
      <c r="I22" s="359"/>
      <c r="J22" s="359"/>
      <c r="K22" s="359"/>
      <c r="L22" s="359"/>
      <c r="M22" s="359"/>
      <c r="N22" s="359"/>
      <c r="O22" s="388"/>
      <c r="P22" s="378" t="s">
        <v>41</v>
      </c>
      <c r="Q22" s="378" t="s">
        <v>51</v>
      </c>
      <c r="R22" s="378"/>
      <c r="S22" s="378"/>
      <c r="T22" s="378"/>
      <c r="U22" s="378"/>
      <c r="V22" s="378"/>
      <c r="W22" s="378"/>
      <c r="X22" s="378"/>
      <c r="Y22" s="378"/>
      <c r="Z22" s="378"/>
      <c r="AA22" s="378"/>
      <c r="AB22" s="379"/>
    </row>
    <row r="23" spans="1:39" ht="27" customHeight="1" x14ac:dyDescent="0.25">
      <c r="A23" s="385"/>
      <c r="B23" s="380"/>
      <c r="C23" s="382"/>
      <c r="D23" s="88" t="s">
        <v>30</v>
      </c>
      <c r="E23" s="88" t="s">
        <v>31</v>
      </c>
      <c r="F23" s="88" t="s">
        <v>32</v>
      </c>
      <c r="G23" s="88" t="s">
        <v>33</v>
      </c>
      <c r="H23" s="88" t="s">
        <v>34</v>
      </c>
      <c r="I23" s="88" t="s">
        <v>8</v>
      </c>
      <c r="J23" s="88" t="s">
        <v>35</v>
      </c>
      <c r="K23" s="88" t="s">
        <v>36</v>
      </c>
      <c r="L23" s="88" t="s">
        <v>37</v>
      </c>
      <c r="M23" s="88" t="s">
        <v>38</v>
      </c>
      <c r="N23" s="88" t="s">
        <v>39</v>
      </c>
      <c r="O23" s="88" t="s">
        <v>40</v>
      </c>
      <c r="P23" s="388"/>
      <c r="Q23" s="378"/>
      <c r="R23" s="378"/>
      <c r="S23" s="378"/>
      <c r="T23" s="378"/>
      <c r="U23" s="378"/>
      <c r="V23" s="378"/>
      <c r="W23" s="378"/>
      <c r="X23" s="378"/>
      <c r="Y23" s="378"/>
      <c r="Z23" s="378"/>
      <c r="AA23" s="378"/>
      <c r="AB23" s="379"/>
    </row>
    <row r="24" spans="1:39" ht="42" customHeight="1" thickBot="1" x14ac:dyDescent="0.3">
      <c r="A24" s="85"/>
      <c r="B24" s="443"/>
      <c r="C24" s="444"/>
      <c r="D24" s="89"/>
      <c r="E24" s="89"/>
      <c r="F24" s="89"/>
      <c r="G24" s="89"/>
      <c r="H24" s="89"/>
      <c r="I24" s="89"/>
      <c r="J24" s="89"/>
      <c r="K24" s="89"/>
      <c r="L24" s="89"/>
      <c r="M24" s="89"/>
      <c r="N24" s="89"/>
      <c r="O24" s="89"/>
      <c r="P24" s="86">
        <f>SUM(D24:O24)</f>
        <v>0</v>
      </c>
      <c r="Q24" s="445" t="s">
        <v>134</v>
      </c>
      <c r="R24" s="445"/>
      <c r="S24" s="445"/>
      <c r="T24" s="445"/>
      <c r="U24" s="445"/>
      <c r="V24" s="445"/>
      <c r="W24" s="445"/>
      <c r="X24" s="445"/>
      <c r="Y24" s="445"/>
      <c r="Z24" s="445"/>
      <c r="AA24" s="445"/>
      <c r="AB24" s="446"/>
    </row>
    <row r="25" spans="1:39" ht="21.95" customHeight="1" x14ac:dyDescent="0.25">
      <c r="A25" s="447" t="s">
        <v>53</v>
      </c>
      <c r="B25" s="448"/>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9"/>
    </row>
    <row r="26" spans="1:39" ht="23.1" customHeight="1" x14ac:dyDescent="0.25">
      <c r="A26" s="351" t="s">
        <v>54</v>
      </c>
      <c r="B26" s="378" t="s">
        <v>55</v>
      </c>
      <c r="C26" s="378" t="s">
        <v>49</v>
      </c>
      <c r="D26" s="378" t="s">
        <v>56</v>
      </c>
      <c r="E26" s="378"/>
      <c r="F26" s="378"/>
      <c r="G26" s="378"/>
      <c r="H26" s="378"/>
      <c r="I26" s="378"/>
      <c r="J26" s="378"/>
      <c r="K26" s="378"/>
      <c r="L26" s="378"/>
      <c r="M26" s="378"/>
      <c r="N26" s="378"/>
      <c r="O26" s="378"/>
      <c r="P26" s="378"/>
      <c r="Q26" s="378" t="s">
        <v>57</v>
      </c>
      <c r="R26" s="378"/>
      <c r="S26" s="378"/>
      <c r="T26" s="378"/>
      <c r="U26" s="378"/>
      <c r="V26" s="378"/>
      <c r="W26" s="378"/>
      <c r="X26" s="378"/>
      <c r="Y26" s="378"/>
      <c r="Z26" s="378"/>
      <c r="AA26" s="378"/>
      <c r="AB26" s="379"/>
      <c r="AE26" s="87"/>
      <c r="AF26" s="87"/>
      <c r="AG26" s="87"/>
      <c r="AH26" s="87"/>
      <c r="AI26" s="87"/>
      <c r="AJ26" s="87"/>
      <c r="AK26" s="87"/>
      <c r="AL26" s="87"/>
      <c r="AM26" s="87"/>
    </row>
    <row r="27" spans="1:39" ht="23.1" customHeight="1" x14ac:dyDescent="0.25">
      <c r="A27" s="351"/>
      <c r="B27" s="378"/>
      <c r="C27" s="450"/>
      <c r="D27" s="88" t="s">
        <v>30</v>
      </c>
      <c r="E27" s="88" t="s">
        <v>31</v>
      </c>
      <c r="F27" s="88" t="s">
        <v>32</v>
      </c>
      <c r="G27" s="88" t="s">
        <v>33</v>
      </c>
      <c r="H27" s="88" t="s">
        <v>34</v>
      </c>
      <c r="I27" s="88" t="s">
        <v>8</v>
      </c>
      <c r="J27" s="88" t="s">
        <v>35</v>
      </c>
      <c r="K27" s="88" t="s">
        <v>36</v>
      </c>
      <c r="L27" s="88" t="s">
        <v>37</v>
      </c>
      <c r="M27" s="88" t="s">
        <v>38</v>
      </c>
      <c r="N27" s="88" t="s">
        <v>39</v>
      </c>
      <c r="O27" s="88" t="s">
        <v>40</v>
      </c>
      <c r="P27" s="88" t="s">
        <v>41</v>
      </c>
      <c r="Q27" s="380" t="s">
        <v>135</v>
      </c>
      <c r="R27" s="381"/>
      <c r="S27" s="381"/>
      <c r="T27" s="382"/>
      <c r="U27" s="380" t="s">
        <v>60</v>
      </c>
      <c r="V27" s="381"/>
      <c r="W27" s="381"/>
      <c r="X27" s="382"/>
      <c r="Y27" s="380" t="s">
        <v>61</v>
      </c>
      <c r="Z27" s="381"/>
      <c r="AA27" s="381"/>
      <c r="AB27" s="383"/>
      <c r="AE27" s="87"/>
      <c r="AF27" s="87"/>
      <c r="AG27" s="87"/>
      <c r="AH27" s="87"/>
      <c r="AI27" s="87"/>
      <c r="AJ27" s="87"/>
      <c r="AK27" s="87"/>
      <c r="AL27" s="87"/>
      <c r="AM27" s="87"/>
    </row>
    <row r="28" spans="1:39" ht="33" customHeight="1" x14ac:dyDescent="0.25">
      <c r="A28" s="361"/>
      <c r="B28" s="601"/>
      <c r="C28" s="90" t="s">
        <v>62</v>
      </c>
      <c r="D28" s="89"/>
      <c r="E28" s="89"/>
      <c r="F28" s="89"/>
      <c r="G28" s="89"/>
      <c r="H28" s="89"/>
      <c r="I28" s="89"/>
      <c r="J28" s="89"/>
      <c r="K28" s="89"/>
      <c r="L28" s="89"/>
      <c r="M28" s="89"/>
      <c r="N28" s="89"/>
      <c r="O28" s="89"/>
      <c r="P28" s="163">
        <f>SUM(D28:O28)</f>
        <v>0</v>
      </c>
      <c r="Q28" s="595" t="s">
        <v>136</v>
      </c>
      <c r="R28" s="596"/>
      <c r="S28" s="596"/>
      <c r="T28" s="597"/>
      <c r="U28" s="595" t="s">
        <v>137</v>
      </c>
      <c r="V28" s="596"/>
      <c r="W28" s="596"/>
      <c r="X28" s="597"/>
      <c r="Y28" s="595" t="s">
        <v>138</v>
      </c>
      <c r="Z28" s="596"/>
      <c r="AA28" s="596"/>
      <c r="AB28" s="636"/>
      <c r="AE28" s="87"/>
      <c r="AF28" s="87"/>
      <c r="AG28" s="87"/>
      <c r="AH28" s="87"/>
      <c r="AI28" s="87"/>
      <c r="AJ28" s="87"/>
      <c r="AK28" s="87"/>
      <c r="AL28" s="87"/>
      <c r="AM28" s="87"/>
    </row>
    <row r="29" spans="1:39" ht="33.950000000000003" customHeight="1" thickBot="1" x14ac:dyDescent="0.3">
      <c r="A29" s="362"/>
      <c r="B29" s="364"/>
      <c r="C29" s="91" t="s">
        <v>66</v>
      </c>
      <c r="D29" s="92"/>
      <c r="E29" s="92"/>
      <c r="F29" s="92"/>
      <c r="G29" s="93"/>
      <c r="H29" s="93"/>
      <c r="I29" s="93"/>
      <c r="J29" s="93"/>
      <c r="K29" s="93"/>
      <c r="L29" s="93"/>
      <c r="M29" s="93"/>
      <c r="N29" s="93"/>
      <c r="O29" s="93"/>
      <c r="P29" s="164">
        <f>SUM(D29:O29)</f>
        <v>0</v>
      </c>
      <c r="Q29" s="598"/>
      <c r="R29" s="599"/>
      <c r="S29" s="599"/>
      <c r="T29" s="600"/>
      <c r="U29" s="598"/>
      <c r="V29" s="599"/>
      <c r="W29" s="599"/>
      <c r="X29" s="600"/>
      <c r="Y29" s="598"/>
      <c r="Z29" s="599"/>
      <c r="AA29" s="599"/>
      <c r="AB29" s="637"/>
      <c r="AC29" s="49"/>
      <c r="AE29" s="87"/>
      <c r="AF29" s="87"/>
      <c r="AG29" s="87"/>
      <c r="AH29" s="87"/>
      <c r="AI29" s="87"/>
      <c r="AJ29" s="87"/>
      <c r="AK29" s="87"/>
      <c r="AL29" s="87"/>
      <c r="AM29" s="87"/>
    </row>
    <row r="30" spans="1:39" ht="26.1" customHeight="1" x14ac:dyDescent="0.25">
      <c r="A30" s="350" t="s">
        <v>67</v>
      </c>
      <c r="B30" s="352" t="s">
        <v>68</v>
      </c>
      <c r="C30" s="354" t="s">
        <v>69</v>
      </c>
      <c r="D30" s="354"/>
      <c r="E30" s="354"/>
      <c r="F30" s="354"/>
      <c r="G30" s="354"/>
      <c r="H30" s="354"/>
      <c r="I30" s="354"/>
      <c r="J30" s="354"/>
      <c r="K30" s="354"/>
      <c r="L30" s="354"/>
      <c r="M30" s="354"/>
      <c r="N30" s="354"/>
      <c r="O30" s="354"/>
      <c r="P30" s="354"/>
      <c r="Q30" s="355" t="s">
        <v>70</v>
      </c>
      <c r="R30" s="356"/>
      <c r="S30" s="356"/>
      <c r="T30" s="356"/>
      <c r="U30" s="356"/>
      <c r="V30" s="356"/>
      <c r="W30" s="356"/>
      <c r="X30" s="356"/>
      <c r="Y30" s="356"/>
      <c r="Z30" s="356"/>
      <c r="AA30" s="356"/>
      <c r="AB30" s="357"/>
      <c r="AE30" s="87"/>
      <c r="AF30" s="87"/>
      <c r="AG30" s="87"/>
      <c r="AH30" s="87"/>
      <c r="AI30" s="87"/>
      <c r="AJ30" s="87"/>
      <c r="AK30" s="87"/>
      <c r="AL30" s="87"/>
      <c r="AM30" s="87"/>
    </row>
    <row r="31" spans="1:39" ht="26.1" customHeight="1" x14ac:dyDescent="0.25">
      <c r="A31" s="351"/>
      <c r="B31" s="353"/>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358" t="s">
        <v>85</v>
      </c>
      <c r="R31" s="359"/>
      <c r="S31" s="359"/>
      <c r="T31" s="359"/>
      <c r="U31" s="359"/>
      <c r="V31" s="359"/>
      <c r="W31" s="359"/>
      <c r="X31" s="359"/>
      <c r="Y31" s="359"/>
      <c r="Z31" s="359"/>
      <c r="AA31" s="359"/>
      <c r="AB31" s="360"/>
      <c r="AE31" s="94"/>
      <c r="AF31" s="94"/>
      <c r="AG31" s="94"/>
      <c r="AH31" s="94"/>
      <c r="AI31" s="94"/>
      <c r="AJ31" s="94"/>
      <c r="AK31" s="94"/>
      <c r="AL31" s="94"/>
      <c r="AM31" s="94"/>
    </row>
    <row r="32" spans="1:39" ht="28.5" customHeight="1" x14ac:dyDescent="0.25">
      <c r="A32" s="335"/>
      <c r="B32" s="322"/>
      <c r="C32" s="90" t="s">
        <v>62</v>
      </c>
      <c r="D32" s="95"/>
      <c r="E32" s="95"/>
      <c r="F32" s="95"/>
      <c r="G32" s="95"/>
      <c r="H32" s="95"/>
      <c r="I32" s="95"/>
      <c r="J32" s="95"/>
      <c r="K32" s="95"/>
      <c r="L32" s="95"/>
      <c r="M32" s="95"/>
      <c r="N32" s="95"/>
      <c r="O32" s="95"/>
      <c r="P32" s="96">
        <f t="shared" ref="P32:P39" si="0">SUM(D32:O32)</f>
        <v>0</v>
      </c>
      <c r="Q32" s="641" t="s">
        <v>139</v>
      </c>
      <c r="R32" s="642"/>
      <c r="S32" s="642"/>
      <c r="T32" s="642"/>
      <c r="U32" s="642"/>
      <c r="V32" s="642"/>
      <c r="W32" s="642"/>
      <c r="X32" s="642"/>
      <c r="Y32" s="642"/>
      <c r="Z32" s="642"/>
      <c r="AA32" s="642"/>
      <c r="AB32" s="643"/>
      <c r="AC32" s="97"/>
      <c r="AE32" s="98"/>
      <c r="AF32" s="98"/>
      <c r="AG32" s="98"/>
      <c r="AH32" s="98"/>
      <c r="AI32" s="98"/>
      <c r="AJ32" s="98"/>
      <c r="AK32" s="98"/>
      <c r="AL32" s="98"/>
      <c r="AM32" s="98"/>
    </row>
    <row r="33" spans="1:29" ht="28.5" customHeight="1" x14ac:dyDescent="0.25">
      <c r="A33" s="316"/>
      <c r="B33" s="336"/>
      <c r="C33" s="99" t="s">
        <v>66</v>
      </c>
      <c r="D33" s="100"/>
      <c r="E33" s="100"/>
      <c r="F33" s="100"/>
      <c r="G33" s="100"/>
      <c r="H33" s="100"/>
      <c r="I33" s="100"/>
      <c r="J33" s="100"/>
      <c r="K33" s="100"/>
      <c r="L33" s="100"/>
      <c r="M33" s="100"/>
      <c r="N33" s="100"/>
      <c r="O33" s="100"/>
      <c r="P33" s="101">
        <f t="shared" si="0"/>
        <v>0</v>
      </c>
      <c r="Q33" s="644"/>
      <c r="R33" s="645"/>
      <c r="S33" s="645"/>
      <c r="T33" s="645"/>
      <c r="U33" s="645"/>
      <c r="V33" s="645"/>
      <c r="W33" s="645"/>
      <c r="X33" s="645"/>
      <c r="Y33" s="645"/>
      <c r="Z33" s="645"/>
      <c r="AA33" s="645"/>
      <c r="AB33" s="646"/>
      <c r="AC33" s="97"/>
    </row>
    <row r="34" spans="1:29" ht="28.5" customHeight="1" x14ac:dyDescent="0.25">
      <c r="A34" s="316"/>
      <c r="B34" s="341"/>
      <c r="C34" s="102" t="s">
        <v>62</v>
      </c>
      <c r="D34" s="103"/>
      <c r="E34" s="103"/>
      <c r="F34" s="103"/>
      <c r="G34" s="103"/>
      <c r="H34" s="103"/>
      <c r="I34" s="103"/>
      <c r="J34" s="103"/>
      <c r="K34" s="103"/>
      <c r="L34" s="103"/>
      <c r="M34" s="103"/>
      <c r="N34" s="103"/>
      <c r="O34" s="103"/>
      <c r="P34" s="101">
        <f t="shared" si="0"/>
        <v>0</v>
      </c>
      <c r="Q34" s="602"/>
      <c r="R34" s="603"/>
      <c r="S34" s="603"/>
      <c r="T34" s="603"/>
      <c r="U34" s="603"/>
      <c r="V34" s="603"/>
      <c r="W34" s="603"/>
      <c r="X34" s="603"/>
      <c r="Y34" s="603"/>
      <c r="Z34" s="603"/>
      <c r="AA34" s="603"/>
      <c r="AB34" s="604"/>
      <c r="AC34" s="97"/>
    </row>
    <row r="35" spans="1:29" ht="28.5" customHeight="1" x14ac:dyDescent="0.25">
      <c r="A35" s="316"/>
      <c r="B35" s="336"/>
      <c r="C35" s="99" t="s">
        <v>66</v>
      </c>
      <c r="D35" s="100"/>
      <c r="E35" s="100"/>
      <c r="F35" s="100"/>
      <c r="G35" s="100"/>
      <c r="H35" s="100"/>
      <c r="I35" s="100"/>
      <c r="J35" s="100"/>
      <c r="K35" s="100"/>
      <c r="L35" s="104"/>
      <c r="M35" s="104"/>
      <c r="N35" s="104"/>
      <c r="O35" s="104"/>
      <c r="P35" s="101">
        <f t="shared" si="0"/>
        <v>0</v>
      </c>
      <c r="Q35" s="608"/>
      <c r="R35" s="609"/>
      <c r="S35" s="609"/>
      <c r="T35" s="609"/>
      <c r="U35" s="609"/>
      <c r="V35" s="609"/>
      <c r="W35" s="609"/>
      <c r="X35" s="609"/>
      <c r="Y35" s="609"/>
      <c r="Z35" s="609"/>
      <c r="AA35" s="609"/>
      <c r="AB35" s="610"/>
      <c r="AC35" s="97"/>
    </row>
    <row r="36" spans="1:29" ht="28.5" customHeight="1" x14ac:dyDescent="0.25">
      <c r="A36" s="590"/>
      <c r="B36" s="341"/>
      <c r="C36" s="102" t="s">
        <v>62</v>
      </c>
      <c r="D36" s="103"/>
      <c r="E36" s="103"/>
      <c r="F36" s="103"/>
      <c r="G36" s="103"/>
      <c r="H36" s="103"/>
      <c r="I36" s="103"/>
      <c r="J36" s="103"/>
      <c r="K36" s="103"/>
      <c r="L36" s="103"/>
      <c r="M36" s="103"/>
      <c r="N36" s="103"/>
      <c r="O36" s="103"/>
      <c r="P36" s="101">
        <f t="shared" si="0"/>
        <v>0</v>
      </c>
      <c r="Q36" s="602"/>
      <c r="R36" s="603"/>
      <c r="S36" s="603"/>
      <c r="T36" s="603"/>
      <c r="U36" s="603"/>
      <c r="V36" s="603"/>
      <c r="W36" s="603"/>
      <c r="X36" s="603"/>
      <c r="Y36" s="603"/>
      <c r="Z36" s="603"/>
      <c r="AA36" s="603"/>
      <c r="AB36" s="604"/>
      <c r="AC36" s="97"/>
    </row>
    <row r="37" spans="1:29" ht="28.5" customHeight="1" x14ac:dyDescent="0.25">
      <c r="A37" s="591"/>
      <c r="B37" s="336"/>
      <c r="C37" s="99" t="s">
        <v>66</v>
      </c>
      <c r="D37" s="100"/>
      <c r="E37" s="100"/>
      <c r="F37" s="100"/>
      <c r="G37" s="100"/>
      <c r="H37" s="100"/>
      <c r="I37" s="100"/>
      <c r="J37" s="100"/>
      <c r="K37" s="100"/>
      <c r="L37" s="104"/>
      <c r="M37" s="104"/>
      <c r="N37" s="104"/>
      <c r="O37" s="104"/>
      <c r="P37" s="101">
        <f t="shared" si="0"/>
        <v>0</v>
      </c>
      <c r="Q37" s="608"/>
      <c r="R37" s="609"/>
      <c r="S37" s="609"/>
      <c r="T37" s="609"/>
      <c r="U37" s="609"/>
      <c r="V37" s="609"/>
      <c r="W37" s="609"/>
      <c r="X37" s="609"/>
      <c r="Y37" s="609"/>
      <c r="Z37" s="609"/>
      <c r="AA37" s="609"/>
      <c r="AB37" s="610"/>
      <c r="AC37" s="97"/>
    </row>
    <row r="38" spans="1:29" ht="28.5" customHeight="1" x14ac:dyDescent="0.25">
      <c r="A38" s="624"/>
      <c r="B38" s="341"/>
      <c r="C38" s="102" t="s">
        <v>62</v>
      </c>
      <c r="D38" s="103"/>
      <c r="E38" s="103"/>
      <c r="F38" s="103"/>
      <c r="G38" s="103"/>
      <c r="H38" s="103"/>
      <c r="I38" s="103"/>
      <c r="J38" s="103"/>
      <c r="K38" s="103"/>
      <c r="L38" s="103"/>
      <c r="M38" s="103"/>
      <c r="N38" s="103"/>
      <c r="O38" s="103"/>
      <c r="P38" s="101">
        <f t="shared" si="0"/>
        <v>0</v>
      </c>
      <c r="Q38" s="602"/>
      <c r="R38" s="603"/>
      <c r="S38" s="603"/>
      <c r="T38" s="603"/>
      <c r="U38" s="603"/>
      <c r="V38" s="603"/>
      <c r="W38" s="603"/>
      <c r="X38" s="603"/>
      <c r="Y38" s="603"/>
      <c r="Z38" s="603"/>
      <c r="AA38" s="603"/>
      <c r="AB38" s="604"/>
      <c r="AC38" s="97"/>
    </row>
    <row r="39" spans="1:29" ht="28.5" customHeight="1" thickBot="1" x14ac:dyDescent="0.3">
      <c r="A39" s="625"/>
      <c r="B39" s="323"/>
      <c r="C39" s="91" t="s">
        <v>66</v>
      </c>
      <c r="D39" s="105"/>
      <c r="E39" s="105"/>
      <c r="F39" s="105"/>
      <c r="G39" s="105"/>
      <c r="H39" s="105"/>
      <c r="I39" s="105"/>
      <c r="J39" s="105"/>
      <c r="K39" s="105"/>
      <c r="L39" s="106"/>
      <c r="M39" s="106"/>
      <c r="N39" s="106"/>
      <c r="O39" s="106"/>
      <c r="P39" s="107">
        <f t="shared" si="0"/>
        <v>0</v>
      </c>
      <c r="Q39" s="605"/>
      <c r="R39" s="606"/>
      <c r="S39" s="606"/>
      <c r="T39" s="606"/>
      <c r="U39" s="606"/>
      <c r="V39" s="606"/>
      <c r="W39" s="606"/>
      <c r="X39" s="606"/>
      <c r="Y39" s="606"/>
      <c r="Z39" s="606"/>
      <c r="AA39" s="606"/>
      <c r="AB39" s="607"/>
      <c r="AC39" s="97"/>
    </row>
    <row r="40" spans="1:29" x14ac:dyDescent="0.25">
      <c r="A40" s="50" t="s">
        <v>104</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O30"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6"/>
      <c r="B1" s="459" t="s">
        <v>0</v>
      </c>
      <c r="C1" s="460"/>
      <c r="D1" s="460"/>
      <c r="E1" s="460"/>
      <c r="F1" s="460"/>
      <c r="G1" s="460"/>
      <c r="H1" s="460"/>
      <c r="I1" s="460"/>
      <c r="J1" s="460"/>
      <c r="K1" s="460"/>
      <c r="L1" s="460"/>
      <c r="M1" s="460"/>
      <c r="N1" s="460"/>
      <c r="O1" s="460"/>
      <c r="P1" s="460"/>
      <c r="Q1" s="460"/>
      <c r="R1" s="460"/>
      <c r="S1" s="460"/>
      <c r="T1" s="460"/>
      <c r="U1" s="460"/>
      <c r="V1" s="460"/>
      <c r="W1" s="460"/>
      <c r="X1" s="460"/>
      <c r="Y1" s="460"/>
      <c r="Z1" s="460"/>
      <c r="AA1" s="461"/>
      <c r="AB1" s="470" t="s">
        <v>1</v>
      </c>
      <c r="AC1" s="471"/>
      <c r="AD1" s="472"/>
    </row>
    <row r="2" spans="1:30" ht="30.75" customHeight="1" thickBot="1" x14ac:dyDescent="0.3">
      <c r="A2" s="457"/>
      <c r="B2" s="459" t="s">
        <v>2</v>
      </c>
      <c r="C2" s="460"/>
      <c r="D2" s="460"/>
      <c r="E2" s="460"/>
      <c r="F2" s="460"/>
      <c r="G2" s="460"/>
      <c r="H2" s="460"/>
      <c r="I2" s="460"/>
      <c r="J2" s="460"/>
      <c r="K2" s="460"/>
      <c r="L2" s="460"/>
      <c r="M2" s="460"/>
      <c r="N2" s="460"/>
      <c r="O2" s="460"/>
      <c r="P2" s="460"/>
      <c r="Q2" s="460"/>
      <c r="R2" s="460"/>
      <c r="S2" s="460"/>
      <c r="T2" s="460"/>
      <c r="U2" s="460"/>
      <c r="V2" s="460"/>
      <c r="W2" s="460"/>
      <c r="X2" s="460"/>
      <c r="Y2" s="460"/>
      <c r="Z2" s="460"/>
      <c r="AA2" s="461"/>
      <c r="AB2" s="473" t="s">
        <v>3</v>
      </c>
      <c r="AC2" s="474"/>
      <c r="AD2" s="475"/>
    </row>
    <row r="3" spans="1:30" ht="24" customHeight="1" x14ac:dyDescent="0.25">
      <c r="A3" s="457"/>
      <c r="B3" s="447" t="s">
        <v>4</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73" t="s">
        <v>5</v>
      </c>
      <c r="AC3" s="474"/>
      <c r="AD3" s="475"/>
    </row>
    <row r="4" spans="1:30" ht="21.95" customHeight="1" thickBot="1" x14ac:dyDescent="0.3">
      <c r="A4" s="458"/>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0" t="s">
        <v>7</v>
      </c>
      <c r="B7" s="411"/>
      <c r="C7" s="670" t="s">
        <v>8</v>
      </c>
      <c r="D7" s="410" t="s">
        <v>9</v>
      </c>
      <c r="E7" s="416"/>
      <c r="F7" s="416"/>
      <c r="G7" s="416"/>
      <c r="H7" s="411"/>
      <c r="I7" s="404">
        <v>45113</v>
      </c>
      <c r="J7" s="405"/>
      <c r="K7" s="410" t="s">
        <v>10</v>
      </c>
      <c r="L7" s="411"/>
      <c r="M7" s="468" t="s">
        <v>11</v>
      </c>
      <c r="N7" s="469"/>
      <c r="O7" s="462"/>
      <c r="P7" s="463"/>
      <c r="Q7" s="54"/>
      <c r="R7" s="54"/>
      <c r="S7" s="54"/>
      <c r="T7" s="54"/>
      <c r="U7" s="54"/>
      <c r="V7" s="54"/>
      <c r="W7" s="54"/>
      <c r="X7" s="54"/>
      <c r="Y7" s="54"/>
      <c r="Z7" s="55"/>
      <c r="AA7" s="54"/>
      <c r="AB7" s="54"/>
      <c r="AC7" s="60"/>
      <c r="AD7" s="61"/>
    </row>
    <row r="8" spans="1:30" x14ac:dyDescent="0.25">
      <c r="A8" s="412"/>
      <c r="B8" s="413"/>
      <c r="C8" s="492"/>
      <c r="D8" s="412"/>
      <c r="E8" s="417"/>
      <c r="F8" s="417"/>
      <c r="G8" s="417"/>
      <c r="H8" s="413"/>
      <c r="I8" s="406"/>
      <c r="J8" s="407"/>
      <c r="K8" s="412"/>
      <c r="L8" s="413"/>
      <c r="M8" s="464" t="s">
        <v>12</v>
      </c>
      <c r="N8" s="465"/>
      <c r="O8" s="466"/>
      <c r="P8" s="467"/>
      <c r="Q8" s="54"/>
      <c r="R8" s="54"/>
      <c r="S8" s="54"/>
      <c r="T8" s="54"/>
      <c r="U8" s="54"/>
      <c r="V8" s="54"/>
      <c r="W8" s="54"/>
      <c r="X8" s="54"/>
      <c r="Y8" s="54"/>
      <c r="Z8" s="55"/>
      <c r="AA8" s="54"/>
      <c r="AB8" s="54"/>
      <c r="AC8" s="60"/>
      <c r="AD8" s="61"/>
    </row>
    <row r="9" spans="1:30" ht="15.75" thickBot="1" x14ac:dyDescent="0.3">
      <c r="A9" s="414"/>
      <c r="B9" s="415"/>
      <c r="C9" s="493"/>
      <c r="D9" s="414"/>
      <c r="E9" s="418"/>
      <c r="F9" s="418"/>
      <c r="G9" s="418"/>
      <c r="H9" s="415"/>
      <c r="I9" s="408"/>
      <c r="J9" s="409"/>
      <c r="K9" s="414"/>
      <c r="L9" s="415"/>
      <c r="M9" s="433" t="s">
        <v>13</v>
      </c>
      <c r="N9" s="434"/>
      <c r="O9" s="435" t="s">
        <v>14</v>
      </c>
      <c r="P9" s="43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0" t="s">
        <v>15</v>
      </c>
      <c r="B11" s="411"/>
      <c r="C11" s="482" t="s">
        <v>16</v>
      </c>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4"/>
    </row>
    <row r="12" spans="1:30" ht="15" customHeight="1" x14ac:dyDescent="0.25">
      <c r="A12" s="412"/>
      <c r="B12" s="413"/>
      <c r="C12" s="485"/>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7"/>
    </row>
    <row r="13" spans="1:30" ht="15" customHeight="1" thickBot="1" x14ac:dyDescent="0.3">
      <c r="A13" s="414"/>
      <c r="B13" s="415"/>
      <c r="C13" s="488"/>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9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9" t="s">
        <v>17</v>
      </c>
      <c r="B15" s="420"/>
      <c r="C15" s="421" t="s">
        <v>18</v>
      </c>
      <c r="D15" s="422"/>
      <c r="E15" s="422"/>
      <c r="F15" s="422"/>
      <c r="G15" s="422"/>
      <c r="H15" s="422"/>
      <c r="I15" s="422"/>
      <c r="J15" s="422"/>
      <c r="K15" s="423"/>
      <c r="L15" s="395" t="s">
        <v>19</v>
      </c>
      <c r="M15" s="396"/>
      <c r="N15" s="396"/>
      <c r="O15" s="396"/>
      <c r="P15" s="396"/>
      <c r="Q15" s="397"/>
      <c r="R15" s="424" t="s">
        <v>20</v>
      </c>
      <c r="S15" s="425"/>
      <c r="T15" s="425"/>
      <c r="U15" s="425"/>
      <c r="V15" s="425"/>
      <c r="W15" s="425"/>
      <c r="X15" s="426"/>
      <c r="Y15" s="395" t="s">
        <v>21</v>
      </c>
      <c r="Z15" s="397"/>
      <c r="AA15" s="437" t="s">
        <v>22</v>
      </c>
      <c r="AB15" s="438"/>
      <c r="AC15" s="438"/>
      <c r="AD15" s="439"/>
    </row>
    <row r="16" spans="1:30" ht="9" customHeight="1" thickBot="1" x14ac:dyDescent="0.3">
      <c r="A16" s="59"/>
      <c r="B16" s="54"/>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73"/>
      <c r="AD16" s="74"/>
    </row>
    <row r="17" spans="1:41" s="76" customFormat="1" ht="37.5" customHeight="1" thickBot="1" x14ac:dyDescent="0.3">
      <c r="A17" s="419" t="s">
        <v>23</v>
      </c>
      <c r="B17" s="420"/>
      <c r="C17" s="427" t="s">
        <v>140</v>
      </c>
      <c r="D17" s="428"/>
      <c r="E17" s="428"/>
      <c r="F17" s="428"/>
      <c r="G17" s="428"/>
      <c r="H17" s="428"/>
      <c r="I17" s="428"/>
      <c r="J17" s="428"/>
      <c r="K17" s="428"/>
      <c r="L17" s="428"/>
      <c r="M17" s="428"/>
      <c r="N17" s="428"/>
      <c r="O17" s="428"/>
      <c r="P17" s="428"/>
      <c r="Q17" s="429"/>
      <c r="R17" s="395" t="s">
        <v>25</v>
      </c>
      <c r="S17" s="396"/>
      <c r="T17" s="396"/>
      <c r="U17" s="396"/>
      <c r="V17" s="397"/>
      <c r="W17" s="588">
        <v>1</v>
      </c>
      <c r="X17" s="589"/>
      <c r="Y17" s="396" t="s">
        <v>26</v>
      </c>
      <c r="Z17" s="396"/>
      <c r="AA17" s="396"/>
      <c r="AB17" s="397"/>
      <c r="AC17" s="441">
        <v>0.2</v>
      </c>
      <c r="AD17" s="44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33</v>
      </c>
      <c r="G21" s="161" t="s">
        <v>34</v>
      </c>
      <c r="H21" s="161" t="s">
        <v>8</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8</v>
      </c>
      <c r="W21" s="161" t="s">
        <v>35</v>
      </c>
      <c r="X21" s="161" t="s">
        <v>36</v>
      </c>
      <c r="Y21" s="161" t="s">
        <v>37</v>
      </c>
      <c r="Z21" s="161" t="s">
        <v>38</v>
      </c>
      <c r="AA21" s="161" t="s">
        <v>39</v>
      </c>
      <c r="AB21" s="161" t="s">
        <v>40</v>
      </c>
      <c r="AC21" s="161" t="s">
        <v>41</v>
      </c>
      <c r="AD21" s="162" t="s">
        <v>42</v>
      </c>
      <c r="AE21" s="3"/>
      <c r="AF21" s="3"/>
    </row>
    <row r="22" spans="1:41" ht="32.1" customHeight="1" x14ac:dyDescent="0.25">
      <c r="A22" s="350" t="s">
        <v>43</v>
      </c>
      <c r="B22" s="355"/>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c r="X22" s="180"/>
      <c r="Y22" s="180"/>
      <c r="Z22" s="180"/>
      <c r="AA22" s="180"/>
      <c r="AB22" s="180"/>
      <c r="AC22" s="180">
        <f>SUM(Q22:AB22)</f>
        <v>531659232</v>
      </c>
      <c r="AD22" s="187"/>
      <c r="AE22" s="3"/>
      <c r="AF22" s="3"/>
    </row>
    <row r="23" spans="1:41" ht="32.1" customHeight="1" x14ac:dyDescent="0.25">
      <c r="A23" s="351" t="s">
        <v>44</v>
      </c>
      <c r="B23" s="358"/>
      <c r="C23" s="177"/>
      <c r="D23" s="176"/>
      <c r="E23" s="176"/>
      <c r="F23" s="176"/>
      <c r="G23" s="176"/>
      <c r="H23" s="176"/>
      <c r="I23" s="176"/>
      <c r="J23" s="176"/>
      <c r="K23" s="176"/>
      <c r="L23" s="176"/>
      <c r="M23" s="176"/>
      <c r="N23" s="176"/>
      <c r="O23" s="176">
        <f>SUM(C23:N23)</f>
        <v>0</v>
      </c>
      <c r="P23" s="195" t="str">
        <f>IFERROR(O23/(SUMIF(C23:N23,"&gt;0",C22:N22))," ")</f>
        <v xml:space="preserve"> </v>
      </c>
      <c r="Q23" s="177">
        <v>369956700</v>
      </c>
      <c r="R23" s="176">
        <v>159030000</v>
      </c>
      <c r="S23" s="176">
        <v>-5203670</v>
      </c>
      <c r="T23" s="176">
        <v>-9158000</v>
      </c>
      <c r="U23" s="176">
        <v>7210200</v>
      </c>
      <c r="V23" s="176"/>
      <c r="W23" s="176"/>
      <c r="X23" s="176"/>
      <c r="Y23" s="176"/>
      <c r="Z23" s="176"/>
      <c r="AA23" s="176"/>
      <c r="AB23" s="176"/>
      <c r="AC23" s="260">
        <f>SUM(Q23:AB23)</f>
        <v>521835230</v>
      </c>
      <c r="AD23" s="185">
        <f>IFERROR(AC23/(SUMIF(Q23:AB23,"&gt;0",Q22:AB22))," ")</f>
        <v>0.98152199490067349</v>
      </c>
      <c r="AE23" s="3"/>
      <c r="AF23" s="3"/>
    </row>
    <row r="24" spans="1:41" ht="32.1" customHeight="1" x14ac:dyDescent="0.25">
      <c r="A24" s="351" t="s">
        <v>45</v>
      </c>
      <c r="B24" s="358"/>
      <c r="C24" s="177">
        <v>812468</v>
      </c>
      <c r="D24" s="176">
        <f>1000000+104706</f>
        <v>1104706</v>
      </c>
      <c r="E24" s="176"/>
      <c r="F24" s="176">
        <v>2500000</v>
      </c>
      <c r="G24" s="176"/>
      <c r="H24" s="176"/>
      <c r="I24" s="176"/>
      <c r="J24" s="176"/>
      <c r="K24" s="176"/>
      <c r="L24" s="176"/>
      <c r="M24" s="176"/>
      <c r="N24" s="176"/>
      <c r="O24" s="260">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 t="shared" si="0"/>
        <v>46143300</v>
      </c>
      <c r="X24" s="176">
        <f t="shared" si="0"/>
        <v>46143300</v>
      </c>
      <c r="Y24" s="176">
        <f t="shared" si="0"/>
        <v>46143300</v>
      </c>
      <c r="Z24" s="176">
        <f t="shared" si="0"/>
        <v>46143300</v>
      </c>
      <c r="AA24" s="176">
        <f t="shared" si="0"/>
        <v>46143300</v>
      </c>
      <c r="AB24" s="176">
        <f>76482200+14820000</f>
        <v>91302200</v>
      </c>
      <c r="AC24" s="176">
        <f>SUM(Q24:AB24)</f>
        <v>531659232</v>
      </c>
      <c r="AD24" s="185"/>
      <c r="AE24" s="3"/>
      <c r="AF24" s="3"/>
    </row>
    <row r="25" spans="1:41" ht="32.1" customHeight="1" thickBot="1" x14ac:dyDescent="0.3">
      <c r="A25" s="389" t="s">
        <v>46</v>
      </c>
      <c r="B25" s="390"/>
      <c r="C25" s="178">
        <v>866628</v>
      </c>
      <c r="D25" s="179">
        <v>1000000</v>
      </c>
      <c r="E25" s="179">
        <v>50546</v>
      </c>
      <c r="F25" s="179">
        <v>2500000</v>
      </c>
      <c r="G25" s="179"/>
      <c r="H25" s="179"/>
      <c r="I25" s="179"/>
      <c r="J25" s="179"/>
      <c r="K25" s="179"/>
      <c r="L25" s="179"/>
      <c r="M25" s="179"/>
      <c r="N25" s="179"/>
      <c r="O25" s="179">
        <f>SUM(C25:N25)</f>
        <v>4417174</v>
      </c>
      <c r="P25" s="184">
        <f>IFERROR(O25/(SUMIF(C25:N25,"&gt;0",C24:N24))," ")</f>
        <v>1</v>
      </c>
      <c r="Q25" s="178"/>
      <c r="R25" s="179">
        <v>14911130</v>
      </c>
      <c r="S25" s="179">
        <v>39265300</v>
      </c>
      <c r="T25" s="179">
        <v>46143300</v>
      </c>
      <c r="U25" s="179">
        <v>46143300</v>
      </c>
      <c r="V25" s="179">
        <v>46143300</v>
      </c>
      <c r="W25" s="179"/>
      <c r="X25" s="179"/>
      <c r="Y25" s="179"/>
      <c r="Z25" s="179"/>
      <c r="AA25" s="179"/>
      <c r="AB25" s="179"/>
      <c r="AC25" s="179">
        <f>SUM(Q25:AB25)</f>
        <v>192606330</v>
      </c>
      <c r="AD25" s="186">
        <f>IFERROR(AC25/(SUMIF(Q25:AB25,"&gt;0",Q24:AB24))," ")</f>
        <v>0.9187456650796898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1" t="s">
        <v>47</v>
      </c>
      <c r="B27" s="39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4"/>
    </row>
    <row r="28" spans="1:41" ht="15" customHeight="1" x14ac:dyDescent="0.25">
      <c r="A28" s="384" t="s">
        <v>48</v>
      </c>
      <c r="B28" s="386" t="s">
        <v>49</v>
      </c>
      <c r="C28" s="387"/>
      <c r="D28" s="358" t="s">
        <v>50</v>
      </c>
      <c r="E28" s="359"/>
      <c r="F28" s="359"/>
      <c r="G28" s="359"/>
      <c r="H28" s="359"/>
      <c r="I28" s="359"/>
      <c r="J28" s="359"/>
      <c r="K28" s="359"/>
      <c r="L28" s="359"/>
      <c r="M28" s="359"/>
      <c r="N28" s="359"/>
      <c r="O28" s="388"/>
      <c r="P28" s="378" t="s">
        <v>41</v>
      </c>
      <c r="Q28" s="378" t="s">
        <v>51</v>
      </c>
      <c r="R28" s="378"/>
      <c r="S28" s="378"/>
      <c r="T28" s="378"/>
      <c r="U28" s="378"/>
      <c r="V28" s="378"/>
      <c r="W28" s="378"/>
      <c r="X28" s="378"/>
      <c r="Y28" s="378"/>
      <c r="Z28" s="378"/>
      <c r="AA28" s="378"/>
      <c r="AB28" s="378"/>
      <c r="AC28" s="378"/>
      <c r="AD28" s="379"/>
    </row>
    <row r="29" spans="1:41" ht="27" customHeight="1" x14ac:dyDescent="0.25">
      <c r="A29" s="385"/>
      <c r="B29" s="380"/>
      <c r="C29" s="382"/>
      <c r="D29" s="88" t="s">
        <v>30</v>
      </c>
      <c r="E29" s="88" t="s">
        <v>31</v>
      </c>
      <c r="F29" s="88" t="s">
        <v>32</v>
      </c>
      <c r="G29" s="88" t="s">
        <v>33</v>
      </c>
      <c r="H29" s="88" t="s">
        <v>34</v>
      </c>
      <c r="I29" s="88" t="s">
        <v>8</v>
      </c>
      <c r="J29" s="88" t="s">
        <v>35</v>
      </c>
      <c r="K29" s="88" t="s">
        <v>36</v>
      </c>
      <c r="L29" s="88" t="s">
        <v>37</v>
      </c>
      <c r="M29" s="88" t="s">
        <v>38</v>
      </c>
      <c r="N29" s="88" t="s">
        <v>39</v>
      </c>
      <c r="O29" s="88" t="s">
        <v>40</v>
      </c>
      <c r="P29" s="388"/>
      <c r="Q29" s="378"/>
      <c r="R29" s="378"/>
      <c r="S29" s="378"/>
      <c r="T29" s="378"/>
      <c r="U29" s="378"/>
      <c r="V29" s="378"/>
      <c r="W29" s="378"/>
      <c r="X29" s="378"/>
      <c r="Y29" s="378"/>
      <c r="Z29" s="378"/>
      <c r="AA29" s="378"/>
      <c r="AB29" s="378"/>
      <c r="AC29" s="378"/>
      <c r="AD29" s="379"/>
    </row>
    <row r="30" spans="1:41" ht="82.5" customHeight="1" thickBot="1" x14ac:dyDescent="0.3">
      <c r="A30" s="256" t="str">
        <f>C17</f>
        <v>6 - Acompañar el 100 por ciento  la implementación de las  Políticas Públicas de PPMYEG y PPASP y de los productos que la SDMujer es responsable</v>
      </c>
      <c r="B30" s="567"/>
      <c r="C30" s="568"/>
      <c r="D30" s="236"/>
      <c r="E30" s="236"/>
      <c r="F30" s="236"/>
      <c r="G30" s="236"/>
      <c r="H30" s="236"/>
      <c r="I30" s="236"/>
      <c r="J30" s="236"/>
      <c r="K30" s="236"/>
      <c r="L30" s="236"/>
      <c r="M30" s="236"/>
      <c r="N30" s="236"/>
      <c r="O30" s="236"/>
      <c r="P30" s="257">
        <f>SUM(D30:O30)</f>
        <v>0</v>
      </c>
      <c r="Q30" s="569"/>
      <c r="R30" s="569"/>
      <c r="S30" s="569"/>
      <c r="T30" s="569"/>
      <c r="U30" s="569"/>
      <c r="V30" s="569"/>
      <c r="W30" s="569"/>
      <c r="X30" s="569"/>
      <c r="Y30" s="569"/>
      <c r="Z30" s="569"/>
      <c r="AA30" s="569"/>
      <c r="AB30" s="569"/>
      <c r="AC30" s="569"/>
      <c r="AD30" s="570"/>
    </row>
    <row r="31" spans="1:41" ht="45" customHeight="1" x14ac:dyDescent="0.25">
      <c r="A31" s="571" t="s">
        <v>53</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73"/>
    </row>
    <row r="32" spans="1:41" ht="23.1" customHeight="1" x14ac:dyDescent="0.25">
      <c r="A32" s="502" t="s">
        <v>54</v>
      </c>
      <c r="B32" s="574" t="s">
        <v>55</v>
      </c>
      <c r="C32" s="574" t="s">
        <v>49</v>
      </c>
      <c r="D32" s="574" t="s">
        <v>56</v>
      </c>
      <c r="E32" s="574"/>
      <c r="F32" s="574"/>
      <c r="G32" s="574"/>
      <c r="H32" s="574"/>
      <c r="I32" s="574"/>
      <c r="J32" s="574"/>
      <c r="K32" s="574"/>
      <c r="L32" s="574"/>
      <c r="M32" s="574"/>
      <c r="N32" s="574"/>
      <c r="O32" s="574"/>
      <c r="P32" s="574"/>
      <c r="Q32" s="574" t="s">
        <v>57</v>
      </c>
      <c r="R32" s="574"/>
      <c r="S32" s="574"/>
      <c r="T32" s="574"/>
      <c r="U32" s="574"/>
      <c r="V32" s="574"/>
      <c r="W32" s="574"/>
      <c r="X32" s="574"/>
      <c r="Y32" s="574"/>
      <c r="Z32" s="574"/>
      <c r="AA32" s="574"/>
      <c r="AB32" s="574"/>
      <c r="AC32" s="574"/>
      <c r="AD32" s="671"/>
      <c r="AG32" s="87"/>
      <c r="AH32" s="87"/>
      <c r="AI32" s="87"/>
      <c r="AJ32" s="87"/>
      <c r="AK32" s="87"/>
      <c r="AL32" s="87"/>
      <c r="AM32" s="87"/>
      <c r="AN32" s="87"/>
      <c r="AO32" s="87"/>
    </row>
    <row r="33" spans="1:41" ht="27" customHeight="1" x14ac:dyDescent="0.25">
      <c r="A33" s="502"/>
      <c r="B33" s="574"/>
      <c r="C33" s="575"/>
      <c r="D33" s="241" t="s">
        <v>30</v>
      </c>
      <c r="E33" s="241" t="s">
        <v>31</v>
      </c>
      <c r="F33" s="241" t="s">
        <v>32</v>
      </c>
      <c r="G33" s="241" t="s">
        <v>33</v>
      </c>
      <c r="H33" s="241" t="s">
        <v>34</v>
      </c>
      <c r="I33" s="241" t="s">
        <v>8</v>
      </c>
      <c r="J33" s="241" t="s">
        <v>35</v>
      </c>
      <c r="K33" s="241" t="s">
        <v>36</v>
      </c>
      <c r="L33" s="241" t="s">
        <v>37</v>
      </c>
      <c r="M33" s="241" t="s">
        <v>38</v>
      </c>
      <c r="N33" s="241" t="s">
        <v>39</v>
      </c>
      <c r="O33" s="241" t="s">
        <v>40</v>
      </c>
      <c r="P33" s="241" t="s">
        <v>41</v>
      </c>
      <c r="Q33" s="574" t="s">
        <v>58</v>
      </c>
      <c r="R33" s="574"/>
      <c r="S33" s="574"/>
      <c r="T33" s="574" t="s">
        <v>59</v>
      </c>
      <c r="U33" s="574"/>
      <c r="V33" s="574"/>
      <c r="W33" s="578" t="s">
        <v>60</v>
      </c>
      <c r="X33" s="579"/>
      <c r="Y33" s="579"/>
      <c r="Z33" s="580"/>
      <c r="AA33" s="578" t="s">
        <v>61</v>
      </c>
      <c r="AB33" s="579"/>
      <c r="AC33" s="579"/>
      <c r="AD33" s="581"/>
      <c r="AG33" s="87"/>
      <c r="AH33" s="87"/>
      <c r="AI33" s="87"/>
      <c r="AJ33" s="87"/>
      <c r="AK33" s="87"/>
      <c r="AL33" s="87"/>
      <c r="AM33" s="87"/>
      <c r="AN33" s="87"/>
      <c r="AO33" s="87"/>
    </row>
    <row r="34" spans="1:41" ht="45" customHeight="1" x14ac:dyDescent="0.25">
      <c r="A34" s="522" t="str">
        <f>A30</f>
        <v>6 - Acompañar el 100 por ciento  la implementación de las  Políticas Públicas de PPMYEG y PPASP y de los productos que la SDMujer es responsable</v>
      </c>
      <c r="B34" s="512">
        <v>0.2</v>
      </c>
      <c r="C34" s="235" t="s">
        <v>62</v>
      </c>
      <c r="D34" s="259">
        <v>1</v>
      </c>
      <c r="E34" s="259">
        <v>1</v>
      </c>
      <c r="F34" s="259">
        <v>1</v>
      </c>
      <c r="G34" s="259">
        <v>1</v>
      </c>
      <c r="H34" s="259">
        <v>1</v>
      </c>
      <c r="I34" s="259">
        <v>1</v>
      </c>
      <c r="J34" s="259">
        <v>1</v>
      </c>
      <c r="K34" s="259">
        <v>1</v>
      </c>
      <c r="L34" s="259">
        <v>1</v>
      </c>
      <c r="M34" s="259">
        <v>1</v>
      </c>
      <c r="N34" s="259">
        <v>1</v>
      </c>
      <c r="O34" s="259">
        <v>1</v>
      </c>
      <c r="P34" s="259">
        <v>1</v>
      </c>
      <c r="Q34" s="518" t="s">
        <v>141</v>
      </c>
      <c r="R34" s="372"/>
      <c r="S34" s="373"/>
      <c r="T34" s="518" t="s">
        <v>142</v>
      </c>
      <c r="U34" s="372"/>
      <c r="V34" s="373"/>
      <c r="W34" s="518" t="s">
        <v>64</v>
      </c>
      <c r="X34" s="372"/>
      <c r="Y34" s="372"/>
      <c r="Z34" s="373"/>
      <c r="AA34" s="518" t="s">
        <v>143</v>
      </c>
      <c r="AB34" s="372"/>
      <c r="AC34" s="372"/>
      <c r="AD34" s="520"/>
      <c r="AG34" s="87"/>
      <c r="AH34" s="87"/>
      <c r="AI34" s="87"/>
      <c r="AJ34" s="87"/>
      <c r="AK34" s="87"/>
      <c r="AL34" s="87"/>
      <c r="AM34" s="87"/>
      <c r="AN34" s="87"/>
      <c r="AO34" s="87"/>
    </row>
    <row r="35" spans="1:41" ht="141" customHeight="1" x14ac:dyDescent="0.25">
      <c r="A35" s="523"/>
      <c r="B35" s="513"/>
      <c r="C35" s="238" t="s">
        <v>66</v>
      </c>
      <c r="D35" s="239">
        <v>1</v>
      </c>
      <c r="E35" s="239">
        <v>1</v>
      </c>
      <c r="F35" s="239">
        <v>1</v>
      </c>
      <c r="G35" s="289">
        <v>1</v>
      </c>
      <c r="H35" s="289">
        <v>1</v>
      </c>
      <c r="I35" s="765">
        <v>1</v>
      </c>
      <c r="J35" s="240"/>
      <c r="K35" s="240"/>
      <c r="L35" s="240"/>
      <c r="M35" s="240"/>
      <c r="N35" s="240"/>
      <c r="O35" s="240"/>
      <c r="P35" s="305">
        <v>1</v>
      </c>
      <c r="Q35" s="519"/>
      <c r="R35" s="374"/>
      <c r="S35" s="375"/>
      <c r="T35" s="519"/>
      <c r="U35" s="374"/>
      <c r="V35" s="375"/>
      <c r="W35" s="519"/>
      <c r="X35" s="374"/>
      <c r="Y35" s="374"/>
      <c r="Z35" s="375"/>
      <c r="AA35" s="519"/>
      <c r="AB35" s="374"/>
      <c r="AC35" s="374"/>
      <c r="AD35" s="521"/>
      <c r="AE35" s="49"/>
      <c r="AG35" s="87"/>
      <c r="AH35" s="87"/>
      <c r="AI35" s="87"/>
      <c r="AJ35" s="87"/>
      <c r="AK35" s="87"/>
      <c r="AL35" s="87"/>
      <c r="AM35" s="87"/>
      <c r="AN35" s="87"/>
      <c r="AO35" s="87"/>
    </row>
    <row r="36" spans="1:41" ht="26.1" customHeight="1" x14ac:dyDescent="0.25">
      <c r="A36" s="501" t="s">
        <v>67</v>
      </c>
      <c r="B36" s="503" t="s">
        <v>68</v>
      </c>
      <c r="C36" s="505" t="s">
        <v>69</v>
      </c>
      <c r="D36" s="505"/>
      <c r="E36" s="505"/>
      <c r="F36" s="505"/>
      <c r="G36" s="505"/>
      <c r="H36" s="505"/>
      <c r="I36" s="505"/>
      <c r="J36" s="505"/>
      <c r="K36" s="505"/>
      <c r="L36" s="505"/>
      <c r="M36" s="505"/>
      <c r="N36" s="505"/>
      <c r="O36" s="505"/>
      <c r="P36" s="505"/>
      <c r="Q36" s="506" t="s">
        <v>70</v>
      </c>
      <c r="R36" s="507"/>
      <c r="S36" s="507"/>
      <c r="T36" s="507"/>
      <c r="U36" s="507"/>
      <c r="V36" s="507"/>
      <c r="W36" s="507"/>
      <c r="X36" s="507"/>
      <c r="Y36" s="507"/>
      <c r="Z36" s="507"/>
      <c r="AA36" s="507"/>
      <c r="AB36" s="507"/>
      <c r="AC36" s="507"/>
      <c r="AD36" s="508"/>
      <c r="AG36" s="87"/>
      <c r="AH36" s="87"/>
      <c r="AI36" s="87"/>
      <c r="AJ36" s="87"/>
      <c r="AK36" s="87"/>
      <c r="AL36" s="87"/>
      <c r="AM36" s="87"/>
      <c r="AN36" s="87"/>
      <c r="AO36" s="87"/>
    </row>
    <row r="37" spans="1:41" ht="26.1" customHeight="1" x14ac:dyDescent="0.25">
      <c r="A37" s="502"/>
      <c r="B37" s="50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09" t="s">
        <v>85</v>
      </c>
      <c r="R37" s="510"/>
      <c r="S37" s="510"/>
      <c r="T37" s="510"/>
      <c r="U37" s="510"/>
      <c r="V37" s="510"/>
      <c r="W37" s="510"/>
      <c r="X37" s="510"/>
      <c r="Y37" s="510"/>
      <c r="Z37" s="510"/>
      <c r="AA37" s="510"/>
      <c r="AB37" s="510"/>
      <c r="AC37" s="510"/>
      <c r="AD37" s="511"/>
      <c r="AG37" s="94"/>
      <c r="AH37" s="94"/>
      <c r="AI37" s="94"/>
      <c r="AJ37" s="94"/>
      <c r="AK37" s="94"/>
      <c r="AL37" s="94"/>
      <c r="AM37" s="94"/>
      <c r="AN37" s="94"/>
      <c r="AO37" s="94"/>
    </row>
    <row r="38" spans="1:41" ht="39" customHeight="1" x14ac:dyDescent="0.25">
      <c r="A38" s="514" t="s">
        <v>144</v>
      </c>
      <c r="B38" s="516">
        <v>7</v>
      </c>
      <c r="C38" s="235" t="s">
        <v>62</v>
      </c>
      <c r="D38" s="208">
        <v>0.03</v>
      </c>
      <c r="E38" s="208">
        <v>0.09</v>
      </c>
      <c r="F38" s="208">
        <v>0.08</v>
      </c>
      <c r="G38" s="208">
        <v>0.09</v>
      </c>
      <c r="H38" s="208">
        <v>0.08</v>
      </c>
      <c r="I38" s="208">
        <v>0.08</v>
      </c>
      <c r="J38" s="208">
        <v>0.09</v>
      </c>
      <c r="K38" s="208">
        <v>0.08</v>
      </c>
      <c r="L38" s="208">
        <v>0.1</v>
      </c>
      <c r="M38" s="208">
        <v>0.09</v>
      </c>
      <c r="N38" s="208">
        <v>0.08</v>
      </c>
      <c r="O38" s="208">
        <v>0.11</v>
      </c>
      <c r="P38" s="243">
        <f t="shared" ref="P38:P43" si="1">SUM(D38:O38)</f>
        <v>0.99999999999999989</v>
      </c>
      <c r="Q38" s="675" t="s">
        <v>145</v>
      </c>
      <c r="R38" s="562"/>
      <c r="S38" s="562"/>
      <c r="T38" s="562"/>
      <c r="U38" s="562"/>
      <c r="V38" s="562"/>
      <c r="W38" s="562"/>
      <c r="X38" s="562"/>
      <c r="Y38" s="562"/>
      <c r="Z38" s="562"/>
      <c r="AA38" s="562"/>
      <c r="AB38" s="562"/>
      <c r="AC38" s="562"/>
      <c r="AD38" s="676"/>
      <c r="AE38" s="97"/>
      <c r="AG38" s="98"/>
      <c r="AH38" s="98"/>
      <c r="AI38" s="98"/>
      <c r="AJ38" s="98"/>
      <c r="AK38" s="98"/>
      <c r="AL38" s="98"/>
      <c r="AM38" s="98"/>
      <c r="AN38" s="98"/>
      <c r="AO38" s="98"/>
    </row>
    <row r="39" spans="1:41" ht="66.75" customHeight="1" x14ac:dyDescent="0.25">
      <c r="A39" s="515"/>
      <c r="B39" s="517"/>
      <c r="C39" s="244" t="s">
        <v>66</v>
      </c>
      <c r="D39" s="245">
        <v>0.03</v>
      </c>
      <c r="E39" s="245">
        <v>0.09</v>
      </c>
      <c r="F39" s="245">
        <v>0.08</v>
      </c>
      <c r="G39" s="245">
        <v>0.09</v>
      </c>
      <c r="H39" s="245">
        <v>0.08</v>
      </c>
      <c r="I39" s="245">
        <v>0.08</v>
      </c>
      <c r="J39" s="245"/>
      <c r="K39" s="245"/>
      <c r="L39" s="245"/>
      <c r="M39" s="245"/>
      <c r="N39" s="245"/>
      <c r="O39" s="245"/>
      <c r="P39" s="246">
        <f t="shared" si="1"/>
        <v>0.45000000000000007</v>
      </c>
      <c r="Q39" s="672" t="s">
        <v>146</v>
      </c>
      <c r="R39" s="673"/>
      <c r="S39" s="673"/>
      <c r="T39" s="673"/>
      <c r="U39" s="673"/>
      <c r="V39" s="673"/>
      <c r="W39" s="673"/>
      <c r="X39" s="673"/>
      <c r="Y39" s="673"/>
      <c r="Z39" s="673"/>
      <c r="AA39" s="673"/>
      <c r="AB39" s="673"/>
      <c r="AC39" s="673"/>
      <c r="AD39" s="674"/>
      <c r="AE39" s="97"/>
    </row>
    <row r="40" spans="1:41" ht="45" customHeight="1" x14ac:dyDescent="0.25">
      <c r="A40" s="515" t="s">
        <v>147</v>
      </c>
      <c r="B40" s="496">
        <v>7</v>
      </c>
      <c r="C40" s="247" t="s">
        <v>62</v>
      </c>
      <c r="D40" s="208">
        <v>0.03</v>
      </c>
      <c r="E40" s="208">
        <v>0.09</v>
      </c>
      <c r="F40" s="208">
        <v>0.08</v>
      </c>
      <c r="G40" s="208">
        <v>0.09</v>
      </c>
      <c r="H40" s="208">
        <v>0.08</v>
      </c>
      <c r="I40" s="208">
        <v>0.08</v>
      </c>
      <c r="J40" s="208">
        <v>0.09</v>
      </c>
      <c r="K40" s="208">
        <v>0.08</v>
      </c>
      <c r="L40" s="208">
        <v>0.1</v>
      </c>
      <c r="M40" s="208">
        <v>0.09</v>
      </c>
      <c r="N40" s="208">
        <v>0.08</v>
      </c>
      <c r="O40" s="208">
        <v>0.11</v>
      </c>
      <c r="P40" s="246">
        <f t="shared" si="1"/>
        <v>0.99999999999999989</v>
      </c>
      <c r="Q40" s="675" t="s">
        <v>148</v>
      </c>
      <c r="R40" s="562"/>
      <c r="S40" s="562"/>
      <c r="T40" s="562"/>
      <c r="U40" s="562"/>
      <c r="V40" s="562"/>
      <c r="W40" s="562"/>
      <c r="X40" s="562"/>
      <c r="Y40" s="562"/>
      <c r="Z40" s="562"/>
      <c r="AA40" s="562"/>
      <c r="AB40" s="562"/>
      <c r="AC40" s="562"/>
      <c r="AD40" s="676"/>
      <c r="AE40" s="97"/>
    </row>
    <row r="41" spans="1:41" ht="77.25" customHeight="1" x14ac:dyDescent="0.25">
      <c r="A41" s="515"/>
      <c r="B41" s="517"/>
      <c r="C41" s="244" t="s">
        <v>66</v>
      </c>
      <c r="D41" s="245">
        <v>0.03</v>
      </c>
      <c r="E41" s="245">
        <v>0.09</v>
      </c>
      <c r="F41" s="245">
        <v>0.08</v>
      </c>
      <c r="G41" s="245">
        <v>0.09</v>
      </c>
      <c r="H41" s="245">
        <v>0.08</v>
      </c>
      <c r="I41" s="245">
        <v>0.08</v>
      </c>
      <c r="J41" s="245"/>
      <c r="K41" s="245"/>
      <c r="L41" s="248"/>
      <c r="M41" s="248"/>
      <c r="N41" s="248"/>
      <c r="O41" s="248"/>
      <c r="P41" s="246">
        <f t="shared" si="1"/>
        <v>0.45000000000000007</v>
      </c>
      <c r="Q41" s="672" t="s">
        <v>149</v>
      </c>
      <c r="R41" s="673"/>
      <c r="S41" s="673"/>
      <c r="T41" s="673"/>
      <c r="U41" s="673"/>
      <c r="V41" s="673"/>
      <c r="W41" s="673"/>
      <c r="X41" s="673"/>
      <c r="Y41" s="673"/>
      <c r="Z41" s="673"/>
      <c r="AA41" s="673"/>
      <c r="AB41" s="673"/>
      <c r="AC41" s="673"/>
      <c r="AD41" s="674"/>
      <c r="AE41" s="97"/>
    </row>
    <row r="42" spans="1:41" ht="81.75" customHeight="1" x14ac:dyDescent="0.25">
      <c r="A42" s="494" t="s">
        <v>150</v>
      </c>
      <c r="B42" s="496">
        <v>6</v>
      </c>
      <c r="C42" s="247" t="s">
        <v>62</v>
      </c>
      <c r="D42" s="249">
        <v>0.03</v>
      </c>
      <c r="E42" s="249">
        <v>0.12</v>
      </c>
      <c r="F42" s="249">
        <v>7.0000000000000007E-2</v>
      </c>
      <c r="G42" s="249">
        <v>0.12</v>
      </c>
      <c r="H42" s="249">
        <v>7.0000000000000007E-2</v>
      </c>
      <c r="I42" s="249">
        <v>7.0000000000000007E-2</v>
      </c>
      <c r="J42" s="249">
        <v>0.12</v>
      </c>
      <c r="K42" s="249">
        <v>7.0000000000000007E-2</v>
      </c>
      <c r="L42" s="249">
        <v>7.0000000000000007E-2</v>
      </c>
      <c r="M42" s="249">
        <v>0.12</v>
      </c>
      <c r="N42" s="249">
        <v>7.0000000000000007E-2</v>
      </c>
      <c r="O42" s="249">
        <v>7.0000000000000007E-2</v>
      </c>
      <c r="P42" s="246">
        <f t="shared" si="1"/>
        <v>1</v>
      </c>
      <c r="Q42" s="677" t="s">
        <v>151</v>
      </c>
      <c r="R42" s="562"/>
      <c r="S42" s="562"/>
      <c r="T42" s="562"/>
      <c r="U42" s="562"/>
      <c r="V42" s="562"/>
      <c r="W42" s="562"/>
      <c r="X42" s="562"/>
      <c r="Y42" s="562"/>
      <c r="Z42" s="562"/>
      <c r="AA42" s="562"/>
      <c r="AB42" s="562"/>
      <c r="AC42" s="562"/>
      <c r="AD42" s="676"/>
      <c r="AE42" s="97"/>
    </row>
    <row r="43" spans="1:41" ht="78" customHeight="1" x14ac:dyDescent="0.25">
      <c r="A43" s="495"/>
      <c r="B43" s="497"/>
      <c r="C43" s="238" t="s">
        <v>66</v>
      </c>
      <c r="D43" s="251">
        <v>0.03</v>
      </c>
      <c r="E43" s="251">
        <v>0.12</v>
      </c>
      <c r="F43" s="251">
        <v>7.0000000000000007E-2</v>
      </c>
      <c r="G43" s="251">
        <v>0.12</v>
      </c>
      <c r="H43" s="251">
        <v>7.0000000000000007E-2</v>
      </c>
      <c r="I43" s="251">
        <v>7.0000000000000007E-2</v>
      </c>
      <c r="J43" s="251"/>
      <c r="K43" s="251"/>
      <c r="L43" s="252"/>
      <c r="M43" s="252"/>
      <c r="N43" s="252"/>
      <c r="O43" s="252"/>
      <c r="P43" s="253">
        <f t="shared" si="1"/>
        <v>0.48</v>
      </c>
      <c r="Q43" s="678" t="s">
        <v>152</v>
      </c>
      <c r="R43" s="679"/>
      <c r="S43" s="679"/>
      <c r="T43" s="679"/>
      <c r="U43" s="679"/>
      <c r="V43" s="679"/>
      <c r="W43" s="679"/>
      <c r="X43" s="679"/>
      <c r="Y43" s="679"/>
      <c r="Z43" s="679"/>
      <c r="AA43" s="679"/>
      <c r="AB43" s="679"/>
      <c r="AC43" s="679"/>
      <c r="AD43" s="680"/>
      <c r="AE43" s="97"/>
    </row>
    <row r="44" spans="1:41" ht="60" customHeight="1" x14ac:dyDescent="0.25">
      <c r="A44" s="254" t="s">
        <v>104</v>
      </c>
      <c r="B44" s="254"/>
      <c r="C44" s="254"/>
      <c r="D44" s="254"/>
      <c r="E44" s="254"/>
      <c r="F44" s="254"/>
      <c r="G44" s="254"/>
      <c r="H44" s="254"/>
      <c r="I44" s="254"/>
      <c r="J44" s="254"/>
      <c r="K44" s="254"/>
      <c r="L44" s="254"/>
      <c r="M44" s="254"/>
      <c r="N44" s="254"/>
      <c r="O44" s="254"/>
      <c r="P44" s="254"/>
    </row>
    <row r="45" spans="1:41" x14ac:dyDescent="0.25">
      <c r="A45" s="254"/>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row>
    <row r="46" spans="1:41" x14ac:dyDescent="0.25">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workbookViewId="0">
      <selection activeCell="B11" sqref="B11"/>
    </sheetView>
  </sheetViews>
  <sheetFormatPr baseColWidth="10" defaultColWidth="9.140625" defaultRowHeight="15" x14ac:dyDescent="0.25"/>
  <cols>
    <col min="2" max="2" width="56.7109375" customWidth="1"/>
  </cols>
  <sheetData>
    <row r="1" spans="1:2" x14ac:dyDescent="0.25">
      <c r="A1" s="291" t="s">
        <v>153</v>
      </c>
      <c r="B1" s="291" t="s">
        <v>154</v>
      </c>
    </row>
    <row r="2" spans="1:2" x14ac:dyDescent="0.25">
      <c r="A2" s="292" t="s">
        <v>155</v>
      </c>
      <c r="B2" s="292" t="s">
        <v>156</v>
      </c>
    </row>
    <row r="3" spans="1:2" x14ac:dyDescent="0.25">
      <c r="A3" s="294" t="s">
        <v>157</v>
      </c>
      <c r="B3" s="294" t="s">
        <v>158</v>
      </c>
    </row>
    <row r="4" spans="1:2" x14ac:dyDescent="0.25">
      <c r="A4" s="292" t="s">
        <v>159</v>
      </c>
      <c r="B4" s="292" t="s">
        <v>160</v>
      </c>
    </row>
    <row r="5" spans="1:2" x14ac:dyDescent="0.25">
      <c r="A5" s="292" t="s">
        <v>161</v>
      </c>
      <c r="B5" s="292" t="s">
        <v>162</v>
      </c>
    </row>
    <row r="6" spans="1:2" x14ac:dyDescent="0.25">
      <c r="A6" s="292" t="s">
        <v>163</v>
      </c>
      <c r="B6" s="292" t="s">
        <v>164</v>
      </c>
    </row>
    <row r="7" spans="1:2" x14ac:dyDescent="0.25">
      <c r="A7" s="292" t="s">
        <v>165</v>
      </c>
      <c r="B7" s="292" t="s">
        <v>166</v>
      </c>
    </row>
    <row r="8" spans="1:2" x14ac:dyDescent="0.25">
      <c r="A8" s="292" t="s">
        <v>167</v>
      </c>
      <c r="B8" s="292" t="s">
        <v>168</v>
      </c>
    </row>
    <row r="9" spans="1:2" x14ac:dyDescent="0.25">
      <c r="A9" s="292" t="s">
        <v>169</v>
      </c>
      <c r="B9" s="292" t="s">
        <v>170</v>
      </c>
    </row>
    <row r="10" spans="1:2" x14ac:dyDescent="0.25">
      <c r="A10" s="292" t="s">
        <v>171</v>
      </c>
      <c r="B10" s="292" t="s">
        <v>172</v>
      </c>
    </row>
    <row r="11" spans="1:2" x14ac:dyDescent="0.25">
      <c r="A11" s="292" t="s">
        <v>173</v>
      </c>
      <c r="B11" s="292" t="s">
        <v>174</v>
      </c>
    </row>
    <row r="12" spans="1:2" x14ac:dyDescent="0.25">
      <c r="A12" s="292" t="s">
        <v>175</v>
      </c>
      <c r="B12" s="292" t="s">
        <v>176</v>
      </c>
    </row>
    <row r="13" spans="1:2" x14ac:dyDescent="0.25">
      <c r="A13" s="292" t="s">
        <v>177</v>
      </c>
      <c r="B13" s="292" t="s">
        <v>178</v>
      </c>
    </row>
    <row r="14" spans="1:2" x14ac:dyDescent="0.25">
      <c r="A14" s="292" t="s">
        <v>179</v>
      </c>
      <c r="B14" s="292" t="s">
        <v>180</v>
      </c>
    </row>
    <row r="15" spans="1:2" x14ac:dyDescent="0.25">
      <c r="A15" s="292" t="s">
        <v>181</v>
      </c>
      <c r="B15" s="292" t="s">
        <v>182</v>
      </c>
    </row>
    <row r="16" spans="1:2" x14ac:dyDescent="0.25">
      <c r="A16" s="292" t="s">
        <v>183</v>
      </c>
      <c r="B16" s="292" t="s">
        <v>184</v>
      </c>
    </row>
    <row r="17" spans="1:2" x14ac:dyDescent="0.25">
      <c r="A17" s="292" t="s">
        <v>185</v>
      </c>
      <c r="B17" s="292" t="s">
        <v>186</v>
      </c>
    </row>
    <row r="18" spans="1:2" x14ac:dyDescent="0.25">
      <c r="A18" s="292" t="s">
        <v>187</v>
      </c>
      <c r="B18" s="292" t="s">
        <v>188</v>
      </c>
    </row>
    <row r="19" spans="1:2" x14ac:dyDescent="0.25">
      <c r="A19" s="292" t="s">
        <v>189</v>
      </c>
      <c r="B19" s="292" t="s">
        <v>190</v>
      </c>
    </row>
    <row r="20" spans="1:2" x14ac:dyDescent="0.25">
      <c r="A20" s="292" t="s">
        <v>191</v>
      </c>
      <c r="B20" s="292" t="s">
        <v>192</v>
      </c>
    </row>
    <row r="21" spans="1:2" x14ac:dyDescent="0.25">
      <c r="A21" s="292" t="s">
        <v>193</v>
      </c>
      <c r="B21" s="292" t="s">
        <v>194</v>
      </c>
    </row>
    <row r="22" spans="1:2" x14ac:dyDescent="0.25">
      <c r="A22" s="292" t="s">
        <v>195</v>
      </c>
      <c r="B22" s="292" t="s">
        <v>196</v>
      </c>
    </row>
    <row r="23" spans="1:2" x14ac:dyDescent="0.25">
      <c r="A23" s="292" t="s">
        <v>197</v>
      </c>
      <c r="B23" s="292" t="s">
        <v>198</v>
      </c>
    </row>
    <row r="24" spans="1:2" x14ac:dyDescent="0.25">
      <c r="A24" s="292" t="s">
        <v>199</v>
      </c>
      <c r="B24" s="292" t="s">
        <v>200</v>
      </c>
    </row>
    <row r="25" spans="1:2" x14ac:dyDescent="0.25">
      <c r="A25" s="292" t="s">
        <v>201</v>
      </c>
      <c r="B25" s="292" t="s">
        <v>202</v>
      </c>
    </row>
    <row r="26" spans="1:2" x14ac:dyDescent="0.25">
      <c r="A26" s="292" t="s">
        <v>203</v>
      </c>
      <c r="B26" s="292" t="s">
        <v>204</v>
      </c>
    </row>
    <row r="27" spans="1:2" x14ac:dyDescent="0.25">
      <c r="A27" s="292" t="s">
        <v>205</v>
      </c>
      <c r="B27" s="29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B35"/>
  <sheetViews>
    <sheetView tabSelected="1" topLeftCell="P14" zoomScale="60" zoomScaleNormal="60" workbookViewId="0">
      <selection activeCell="AJ16" sqref="AJ16"/>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8" customWidth="1"/>
    <col min="49" max="49" width="55" style="233" customWidth="1"/>
    <col min="50" max="50" width="59.28515625" style="108" customWidth="1"/>
    <col min="51" max="52" width="24.42578125" style="108" customWidth="1"/>
    <col min="53" max="16384" width="10.85546875" style="108"/>
  </cols>
  <sheetData>
    <row r="1" spans="1:54" ht="15.95" customHeight="1" x14ac:dyDescent="0.25">
      <c r="B1" s="717" t="s">
        <v>0</v>
      </c>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8"/>
      <c r="AP1" s="718"/>
      <c r="AQ1" s="718"/>
      <c r="AR1" s="718"/>
      <c r="AS1" s="718"/>
      <c r="AT1" s="718"/>
      <c r="AU1" s="718"/>
      <c r="AV1" s="718"/>
      <c r="AW1" s="718"/>
      <c r="AX1" s="719"/>
      <c r="AY1" s="661" t="s">
        <v>1</v>
      </c>
      <c r="AZ1" s="662"/>
    </row>
    <row r="2" spans="1:54" ht="15.95" customHeight="1" x14ac:dyDescent="0.25">
      <c r="B2" s="720" t="s">
        <v>2</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c r="AO2" s="721"/>
      <c r="AP2" s="721"/>
      <c r="AQ2" s="721"/>
      <c r="AR2" s="721"/>
      <c r="AS2" s="721"/>
      <c r="AT2" s="721"/>
      <c r="AU2" s="721"/>
      <c r="AV2" s="721"/>
      <c r="AW2" s="721"/>
      <c r="AX2" s="722"/>
      <c r="AY2" s="714" t="s">
        <v>3</v>
      </c>
      <c r="AZ2" s="715"/>
    </row>
    <row r="3" spans="1:54" ht="15" customHeight="1" x14ac:dyDescent="0.25">
      <c r="B3" s="723" t="s">
        <v>207</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5"/>
      <c r="AY3" s="714" t="s">
        <v>5</v>
      </c>
      <c r="AZ3" s="715"/>
    </row>
    <row r="4" spans="1:54" ht="15.95" customHeight="1" x14ac:dyDescent="0.25">
      <c r="B4" s="717"/>
      <c r="C4" s="718"/>
      <c r="D4" s="718"/>
      <c r="E4" s="718"/>
      <c r="F4" s="718"/>
      <c r="G4" s="718"/>
      <c r="H4" s="718"/>
      <c r="I4" s="718"/>
      <c r="J4" s="718"/>
      <c r="K4" s="718"/>
      <c r="L4" s="718"/>
      <c r="M4" s="718"/>
      <c r="N4" s="718"/>
      <c r="O4" s="718"/>
      <c r="P4" s="718"/>
      <c r="Q4" s="718"/>
      <c r="R4" s="718"/>
      <c r="S4" s="718"/>
      <c r="T4" s="718"/>
      <c r="U4" s="718"/>
      <c r="V4" s="718"/>
      <c r="W4" s="718"/>
      <c r="X4" s="718"/>
      <c r="Y4" s="718"/>
      <c r="Z4" s="718"/>
      <c r="AA4" s="718"/>
      <c r="AB4" s="718"/>
      <c r="AC4" s="718"/>
      <c r="AD4" s="718"/>
      <c r="AE4" s="718"/>
      <c r="AF4" s="718"/>
      <c r="AG4" s="718"/>
      <c r="AH4" s="718"/>
      <c r="AI4" s="718"/>
      <c r="AJ4" s="718"/>
      <c r="AK4" s="718"/>
      <c r="AL4" s="718"/>
      <c r="AM4" s="718"/>
      <c r="AN4" s="718"/>
      <c r="AO4" s="718"/>
      <c r="AP4" s="718"/>
      <c r="AQ4" s="718"/>
      <c r="AR4" s="718"/>
      <c r="AS4" s="718"/>
      <c r="AT4" s="718"/>
      <c r="AU4" s="718"/>
      <c r="AV4" s="718"/>
      <c r="AW4" s="718"/>
      <c r="AX4" s="719"/>
      <c r="AY4" s="716" t="s">
        <v>208</v>
      </c>
      <c r="AZ4" s="716"/>
    </row>
    <row r="5" spans="1:54" ht="15" customHeight="1" x14ac:dyDescent="0.25">
      <c r="B5" s="688" t="s">
        <v>209</v>
      </c>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90"/>
      <c r="AI5" s="703" t="s">
        <v>13</v>
      </c>
      <c r="AJ5" s="727"/>
      <c r="AK5" s="727"/>
      <c r="AL5" s="727"/>
      <c r="AM5" s="727"/>
      <c r="AN5" s="727"/>
      <c r="AO5" s="727"/>
      <c r="AP5" s="727"/>
      <c r="AQ5" s="727"/>
      <c r="AR5" s="727"/>
      <c r="AS5" s="727"/>
      <c r="AT5" s="727"/>
      <c r="AU5" s="727"/>
      <c r="AV5" s="704"/>
      <c r="AW5" s="681" t="s">
        <v>210</v>
      </c>
      <c r="AX5" s="681" t="s">
        <v>211</v>
      </c>
      <c r="AY5" s="681" t="s">
        <v>212</v>
      </c>
      <c r="AZ5" s="681" t="s">
        <v>213</v>
      </c>
    </row>
    <row r="6" spans="1:54" ht="15" customHeight="1" x14ac:dyDescent="0.25">
      <c r="B6" s="726" t="s">
        <v>9</v>
      </c>
      <c r="C6" s="726"/>
      <c r="D6" s="726"/>
      <c r="E6" s="730">
        <v>45084</v>
      </c>
      <c r="F6" s="731"/>
      <c r="G6" s="703" t="s">
        <v>10</v>
      </c>
      <c r="H6" s="704"/>
      <c r="I6" s="699" t="s">
        <v>11</v>
      </c>
      <c r="J6" s="699"/>
      <c r="K6" s="116"/>
      <c r="L6" s="703"/>
      <c r="M6" s="727"/>
      <c r="N6" s="727"/>
      <c r="O6" s="727"/>
      <c r="P6" s="727"/>
      <c r="Q6" s="727"/>
      <c r="R6" s="727"/>
      <c r="S6" s="727"/>
      <c r="T6" s="727"/>
      <c r="U6" s="727"/>
      <c r="V6" s="727"/>
      <c r="W6" s="109"/>
      <c r="X6" s="109"/>
      <c r="Y6" s="109"/>
      <c r="Z6" s="109"/>
      <c r="AA6" s="109"/>
      <c r="AB6" s="109"/>
      <c r="AC6" s="109"/>
      <c r="AD6" s="109"/>
      <c r="AE6" s="109"/>
      <c r="AF6" s="109"/>
      <c r="AG6" s="109"/>
      <c r="AH6" s="110"/>
      <c r="AI6" s="705"/>
      <c r="AJ6" s="728"/>
      <c r="AK6" s="728"/>
      <c r="AL6" s="728"/>
      <c r="AM6" s="728"/>
      <c r="AN6" s="728"/>
      <c r="AO6" s="728"/>
      <c r="AP6" s="728"/>
      <c r="AQ6" s="728"/>
      <c r="AR6" s="728"/>
      <c r="AS6" s="728"/>
      <c r="AT6" s="728"/>
      <c r="AU6" s="728"/>
      <c r="AV6" s="706"/>
      <c r="AW6" s="698"/>
      <c r="AX6" s="698"/>
      <c r="AY6" s="698"/>
      <c r="AZ6" s="698"/>
    </row>
    <row r="7" spans="1:54" ht="15" customHeight="1" x14ac:dyDescent="0.25">
      <c r="B7" s="726"/>
      <c r="C7" s="726"/>
      <c r="D7" s="726"/>
      <c r="E7" s="731"/>
      <c r="F7" s="731"/>
      <c r="G7" s="705"/>
      <c r="H7" s="706"/>
      <c r="I7" s="699" t="s">
        <v>12</v>
      </c>
      <c r="J7" s="699"/>
      <c r="K7" s="116"/>
      <c r="L7" s="705"/>
      <c r="M7" s="728"/>
      <c r="N7" s="728"/>
      <c r="O7" s="728"/>
      <c r="P7" s="728"/>
      <c r="Q7" s="728"/>
      <c r="R7" s="728"/>
      <c r="S7" s="728"/>
      <c r="T7" s="728"/>
      <c r="U7" s="728"/>
      <c r="V7" s="728"/>
      <c r="W7" s="111"/>
      <c r="X7" s="111"/>
      <c r="Y7" s="111"/>
      <c r="Z7" s="111"/>
      <c r="AA7" s="111"/>
      <c r="AB7" s="111"/>
      <c r="AC7" s="111"/>
      <c r="AD7" s="111"/>
      <c r="AE7" s="111"/>
      <c r="AF7" s="111"/>
      <c r="AG7" s="111"/>
      <c r="AH7" s="112"/>
      <c r="AI7" s="705"/>
      <c r="AJ7" s="728"/>
      <c r="AK7" s="728"/>
      <c r="AL7" s="728"/>
      <c r="AM7" s="728"/>
      <c r="AN7" s="728"/>
      <c r="AO7" s="728"/>
      <c r="AP7" s="728"/>
      <c r="AQ7" s="728"/>
      <c r="AR7" s="728"/>
      <c r="AS7" s="728"/>
      <c r="AT7" s="728"/>
      <c r="AU7" s="728"/>
      <c r="AV7" s="706"/>
      <c r="AW7" s="698"/>
      <c r="AX7" s="698"/>
      <c r="AY7" s="698"/>
      <c r="AZ7" s="698"/>
    </row>
    <row r="8" spans="1:54" ht="15" customHeight="1" x14ac:dyDescent="0.25">
      <c r="B8" s="726"/>
      <c r="C8" s="726"/>
      <c r="D8" s="726"/>
      <c r="E8" s="731"/>
      <c r="F8" s="731"/>
      <c r="G8" s="707"/>
      <c r="H8" s="708"/>
      <c r="I8" s="699" t="s">
        <v>13</v>
      </c>
      <c r="J8" s="699"/>
      <c r="K8" s="116" t="s">
        <v>14</v>
      </c>
      <c r="L8" s="707"/>
      <c r="M8" s="729"/>
      <c r="N8" s="729"/>
      <c r="O8" s="729"/>
      <c r="P8" s="729"/>
      <c r="Q8" s="729"/>
      <c r="R8" s="729"/>
      <c r="S8" s="729"/>
      <c r="T8" s="729"/>
      <c r="U8" s="729"/>
      <c r="V8" s="729"/>
      <c r="W8" s="113"/>
      <c r="X8" s="113"/>
      <c r="Y8" s="113"/>
      <c r="Z8" s="113"/>
      <c r="AA8" s="113"/>
      <c r="AB8" s="113"/>
      <c r="AC8" s="113"/>
      <c r="AD8" s="113"/>
      <c r="AE8" s="113"/>
      <c r="AF8" s="113"/>
      <c r="AG8" s="113"/>
      <c r="AH8" s="114"/>
      <c r="AI8" s="705"/>
      <c r="AJ8" s="728"/>
      <c r="AK8" s="728"/>
      <c r="AL8" s="728"/>
      <c r="AM8" s="728"/>
      <c r="AN8" s="728"/>
      <c r="AO8" s="728"/>
      <c r="AP8" s="728"/>
      <c r="AQ8" s="728"/>
      <c r="AR8" s="728"/>
      <c r="AS8" s="728"/>
      <c r="AT8" s="728"/>
      <c r="AU8" s="728"/>
      <c r="AV8" s="706"/>
      <c r="AW8" s="698"/>
      <c r="AX8" s="698"/>
      <c r="AY8" s="698"/>
      <c r="AZ8" s="698"/>
    </row>
    <row r="9" spans="1:54" ht="15" customHeight="1" x14ac:dyDescent="0.25">
      <c r="B9" s="700" t="s">
        <v>214</v>
      </c>
      <c r="C9" s="701"/>
      <c r="D9" s="702"/>
      <c r="E9" s="712"/>
      <c r="F9" s="713"/>
      <c r="G9" s="713"/>
      <c r="H9" s="713"/>
      <c r="I9" s="713"/>
      <c r="J9" s="713"/>
      <c r="K9" s="713"/>
      <c r="L9" s="696"/>
      <c r="M9" s="696"/>
      <c r="N9" s="696"/>
      <c r="O9" s="696"/>
      <c r="P9" s="696"/>
      <c r="Q9" s="696"/>
      <c r="R9" s="696"/>
      <c r="S9" s="696"/>
      <c r="T9" s="696"/>
      <c r="U9" s="696"/>
      <c r="V9" s="696"/>
      <c r="W9" s="696"/>
      <c r="X9" s="696"/>
      <c r="Y9" s="696"/>
      <c r="Z9" s="696"/>
      <c r="AA9" s="696"/>
      <c r="AB9" s="696"/>
      <c r="AC9" s="696"/>
      <c r="AD9" s="696"/>
      <c r="AE9" s="696"/>
      <c r="AF9" s="696"/>
      <c r="AG9" s="696"/>
      <c r="AH9" s="697"/>
      <c r="AI9" s="705"/>
      <c r="AJ9" s="728"/>
      <c r="AK9" s="728"/>
      <c r="AL9" s="728"/>
      <c r="AM9" s="728"/>
      <c r="AN9" s="728"/>
      <c r="AO9" s="728"/>
      <c r="AP9" s="728"/>
      <c r="AQ9" s="728"/>
      <c r="AR9" s="728"/>
      <c r="AS9" s="728"/>
      <c r="AT9" s="728"/>
      <c r="AU9" s="728"/>
      <c r="AV9" s="706"/>
      <c r="AW9" s="698"/>
      <c r="AX9" s="698"/>
      <c r="AY9" s="698"/>
      <c r="AZ9" s="698"/>
    </row>
    <row r="10" spans="1:54" ht="15" customHeight="1" x14ac:dyDescent="0.25">
      <c r="B10" s="709" t="s">
        <v>215</v>
      </c>
      <c r="C10" s="710"/>
      <c r="D10" s="711"/>
      <c r="E10" s="695" t="s">
        <v>216</v>
      </c>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7"/>
      <c r="AI10" s="707"/>
      <c r="AJ10" s="729"/>
      <c r="AK10" s="729"/>
      <c r="AL10" s="729"/>
      <c r="AM10" s="729"/>
      <c r="AN10" s="729"/>
      <c r="AO10" s="729"/>
      <c r="AP10" s="729"/>
      <c r="AQ10" s="729"/>
      <c r="AR10" s="729"/>
      <c r="AS10" s="729"/>
      <c r="AT10" s="729"/>
      <c r="AU10" s="729"/>
      <c r="AV10" s="708"/>
      <c r="AW10" s="698"/>
      <c r="AX10" s="698"/>
      <c r="AY10" s="698"/>
      <c r="AZ10" s="698"/>
    </row>
    <row r="11" spans="1:54" ht="39.950000000000003" customHeight="1" x14ac:dyDescent="0.25">
      <c r="B11" s="683" t="s">
        <v>217</v>
      </c>
      <c r="C11" s="691"/>
      <c r="D11" s="691"/>
      <c r="E11" s="691"/>
      <c r="F11" s="691"/>
      <c r="G11" s="684"/>
      <c r="H11" s="683" t="s">
        <v>218</v>
      </c>
      <c r="I11" s="684"/>
      <c r="J11" s="681" t="s">
        <v>219</v>
      </c>
      <c r="K11" s="681" t="s">
        <v>220</v>
      </c>
      <c r="L11" s="681" t="s">
        <v>221</v>
      </c>
      <c r="M11" s="681" t="s">
        <v>222</v>
      </c>
      <c r="N11" s="681" t="s">
        <v>223</v>
      </c>
      <c r="O11" s="681" t="s">
        <v>224</v>
      </c>
      <c r="P11" s="683" t="s">
        <v>225</v>
      </c>
      <c r="Q11" s="691"/>
      <c r="R11" s="691"/>
      <c r="S11" s="691"/>
      <c r="T11" s="684"/>
      <c r="U11" s="681" t="s">
        <v>226</v>
      </c>
      <c r="V11" s="681" t="s">
        <v>227</v>
      </c>
      <c r="W11" s="688" t="s">
        <v>228</v>
      </c>
      <c r="X11" s="689"/>
      <c r="Y11" s="689"/>
      <c r="Z11" s="689"/>
      <c r="AA11" s="689"/>
      <c r="AB11" s="689"/>
      <c r="AC11" s="689"/>
      <c r="AD11" s="689"/>
      <c r="AE11" s="689"/>
      <c r="AF11" s="689"/>
      <c r="AG11" s="689"/>
      <c r="AH11" s="690"/>
      <c r="AI11" s="688" t="s">
        <v>229</v>
      </c>
      <c r="AJ11" s="689"/>
      <c r="AK11" s="689"/>
      <c r="AL11" s="689"/>
      <c r="AM11" s="689"/>
      <c r="AN11" s="689"/>
      <c r="AO11" s="689"/>
      <c r="AP11" s="689"/>
      <c r="AQ11" s="689"/>
      <c r="AR11" s="689"/>
      <c r="AS11" s="689"/>
      <c r="AT11" s="690"/>
      <c r="AU11" s="683" t="s">
        <v>41</v>
      </c>
      <c r="AV11" s="684"/>
      <c r="AW11" s="698"/>
      <c r="AX11" s="698"/>
      <c r="AY11" s="698"/>
      <c r="AZ11" s="698"/>
    </row>
    <row r="12" spans="1:54" ht="28.5" x14ac:dyDescent="0.25">
      <c r="B12" s="115" t="s">
        <v>230</v>
      </c>
      <c r="C12" s="115" t="s">
        <v>231</v>
      </c>
      <c r="D12" s="115" t="s">
        <v>232</v>
      </c>
      <c r="E12" s="115" t="s">
        <v>233</v>
      </c>
      <c r="F12" s="115" t="s">
        <v>234</v>
      </c>
      <c r="G12" s="115" t="s">
        <v>235</v>
      </c>
      <c r="H12" s="115" t="s">
        <v>236</v>
      </c>
      <c r="I12" s="115" t="s">
        <v>237</v>
      </c>
      <c r="J12" s="682"/>
      <c r="K12" s="682"/>
      <c r="L12" s="682"/>
      <c r="M12" s="682"/>
      <c r="N12" s="682"/>
      <c r="O12" s="682"/>
      <c r="P12" s="115">
        <v>2020</v>
      </c>
      <c r="Q12" s="115">
        <v>2021</v>
      </c>
      <c r="R12" s="115">
        <v>2022</v>
      </c>
      <c r="S12" s="115">
        <v>2023</v>
      </c>
      <c r="T12" s="115">
        <v>2024</v>
      </c>
      <c r="U12" s="682"/>
      <c r="V12" s="682"/>
      <c r="W12" s="121" t="s">
        <v>30</v>
      </c>
      <c r="X12" s="121" t="s">
        <v>31</v>
      </c>
      <c r="Y12" s="121" t="s">
        <v>32</v>
      </c>
      <c r="Z12" s="121" t="s">
        <v>33</v>
      </c>
      <c r="AA12" s="121" t="s">
        <v>34</v>
      </c>
      <c r="AB12" s="121" t="s">
        <v>8</v>
      </c>
      <c r="AC12" s="121" t="s">
        <v>35</v>
      </c>
      <c r="AD12" s="121" t="s">
        <v>36</v>
      </c>
      <c r="AE12" s="121" t="s">
        <v>37</v>
      </c>
      <c r="AF12" s="121" t="s">
        <v>38</v>
      </c>
      <c r="AG12" s="121" t="s">
        <v>39</v>
      </c>
      <c r="AH12" s="121" t="s">
        <v>40</v>
      </c>
      <c r="AI12" s="288" t="s">
        <v>30</v>
      </c>
      <c r="AJ12" s="288" t="s">
        <v>31</v>
      </c>
      <c r="AK12" s="288" t="s">
        <v>32</v>
      </c>
      <c r="AL12" s="288" t="s">
        <v>33</v>
      </c>
      <c r="AM12" s="288" t="s">
        <v>34</v>
      </c>
      <c r="AN12" s="288" t="s">
        <v>8</v>
      </c>
      <c r="AO12" s="288" t="s">
        <v>35</v>
      </c>
      <c r="AP12" s="288" t="s">
        <v>36</v>
      </c>
      <c r="AQ12" s="288" t="s">
        <v>37</v>
      </c>
      <c r="AR12" s="288" t="s">
        <v>38</v>
      </c>
      <c r="AS12" s="288" t="s">
        <v>39</v>
      </c>
      <c r="AT12" s="288" t="s">
        <v>40</v>
      </c>
      <c r="AU12" s="115" t="s">
        <v>238</v>
      </c>
      <c r="AV12" s="197" t="s">
        <v>239</v>
      </c>
      <c r="AW12" s="682"/>
      <c r="AX12" s="682"/>
      <c r="AY12" s="682"/>
      <c r="AZ12" s="682"/>
    </row>
    <row r="13" spans="1:54" ht="75.75" customHeight="1" x14ac:dyDescent="0.25">
      <c r="A13" s="225">
        <v>1</v>
      </c>
      <c r="B13" s="226">
        <v>38</v>
      </c>
      <c r="C13" s="117"/>
      <c r="D13" s="117"/>
      <c r="E13" s="117"/>
      <c r="F13" s="117"/>
      <c r="G13" s="117"/>
      <c r="H13" s="117"/>
      <c r="I13" s="117" t="s">
        <v>52</v>
      </c>
      <c r="J13" s="138" t="s">
        <v>240</v>
      </c>
      <c r="K13" s="138" t="s">
        <v>241</v>
      </c>
      <c r="L13" s="117" t="s">
        <v>242</v>
      </c>
      <c r="M13" s="117">
        <v>1</v>
      </c>
      <c r="N13" s="117" t="s">
        <v>183</v>
      </c>
      <c r="O13" s="117" t="s">
        <v>243</v>
      </c>
      <c r="P13" s="209">
        <v>1</v>
      </c>
      <c r="Q13" s="209">
        <v>1</v>
      </c>
      <c r="R13" s="209">
        <v>1</v>
      </c>
      <c r="S13" s="209">
        <v>1</v>
      </c>
      <c r="T13" s="209">
        <v>1</v>
      </c>
      <c r="U13" s="209" t="s">
        <v>244</v>
      </c>
      <c r="V13" s="210" t="s">
        <v>245</v>
      </c>
      <c r="W13" s="212">
        <v>0.05</v>
      </c>
      <c r="X13" s="212">
        <v>0.05</v>
      </c>
      <c r="Y13" s="212">
        <v>0.1</v>
      </c>
      <c r="Z13" s="212">
        <v>0.1</v>
      </c>
      <c r="AA13" s="212">
        <v>0.05</v>
      </c>
      <c r="AB13" s="212">
        <v>0.05</v>
      </c>
      <c r="AC13" s="212">
        <v>0.1</v>
      </c>
      <c r="AD13" s="212">
        <v>0.1</v>
      </c>
      <c r="AE13" s="117">
        <v>0.1</v>
      </c>
      <c r="AF13" s="117">
        <v>0.1</v>
      </c>
      <c r="AG13" s="117">
        <v>0.1</v>
      </c>
      <c r="AH13" s="117">
        <v>0.1</v>
      </c>
      <c r="AI13" s="118">
        <v>0.05</v>
      </c>
      <c r="AJ13" s="277">
        <v>0.05</v>
      </c>
      <c r="AK13" s="118">
        <v>0.1</v>
      </c>
      <c r="AL13" s="118">
        <v>0.1</v>
      </c>
      <c r="AM13" s="118">
        <v>0.05</v>
      </c>
      <c r="AN13" s="118">
        <v>0.05</v>
      </c>
      <c r="AO13" s="118"/>
      <c r="AP13" s="118"/>
      <c r="AQ13" s="118"/>
      <c r="AR13" s="118"/>
      <c r="AS13" s="118"/>
      <c r="AT13" s="118"/>
      <c r="AU13" s="277">
        <f>SUM(AI13:AT13)</f>
        <v>0.4</v>
      </c>
      <c r="AV13" s="278">
        <f>+AU13/S13</f>
        <v>0.4</v>
      </c>
      <c r="AW13" s="231" t="s">
        <v>597</v>
      </c>
      <c r="AX13" s="301" t="s">
        <v>246</v>
      </c>
      <c r="AY13" s="119" t="s">
        <v>52</v>
      </c>
      <c r="AZ13" s="229" t="s">
        <v>52</v>
      </c>
    </row>
    <row r="14" spans="1:54" ht="103.5" customHeight="1" x14ac:dyDescent="0.25">
      <c r="A14" s="269">
        <v>2</v>
      </c>
      <c r="B14" s="270">
        <v>39</v>
      </c>
      <c r="C14" s="216"/>
      <c r="D14" s="216"/>
      <c r="E14" s="216"/>
      <c r="F14" s="216"/>
      <c r="G14" s="216"/>
      <c r="H14" s="216"/>
      <c r="I14" s="216" t="s">
        <v>52</v>
      </c>
      <c r="J14" s="271" t="s">
        <v>247</v>
      </c>
      <c r="K14" s="271" t="s">
        <v>248</v>
      </c>
      <c r="L14" s="216" t="s">
        <v>242</v>
      </c>
      <c r="M14" s="216">
        <v>1</v>
      </c>
      <c r="N14" s="216" t="s">
        <v>249</v>
      </c>
      <c r="O14" s="216" t="s">
        <v>250</v>
      </c>
      <c r="P14" s="272">
        <v>1</v>
      </c>
      <c r="Q14" s="272">
        <v>1</v>
      </c>
      <c r="R14" s="272">
        <v>1</v>
      </c>
      <c r="S14" s="272">
        <v>1</v>
      </c>
      <c r="T14" s="272">
        <v>1</v>
      </c>
      <c r="U14" s="216" t="s">
        <v>244</v>
      </c>
      <c r="V14" s="216" t="s">
        <v>251</v>
      </c>
      <c r="W14" s="271">
        <v>0.05</v>
      </c>
      <c r="X14" s="276">
        <v>0.05</v>
      </c>
      <c r="Y14" s="271">
        <v>0.05</v>
      </c>
      <c r="Z14" s="271">
        <v>0.1</v>
      </c>
      <c r="AA14" s="271">
        <v>0.1</v>
      </c>
      <c r="AB14" s="271">
        <v>0.1</v>
      </c>
      <c r="AC14" s="271">
        <v>0.1</v>
      </c>
      <c r="AD14" s="271">
        <v>0.1</v>
      </c>
      <c r="AE14" s="271">
        <v>0.1</v>
      </c>
      <c r="AF14" s="271">
        <v>0.1</v>
      </c>
      <c r="AG14" s="271">
        <v>0.1</v>
      </c>
      <c r="AH14" s="271">
        <v>0.05</v>
      </c>
      <c r="AI14" s="214">
        <v>0.05</v>
      </c>
      <c r="AJ14" s="214">
        <v>0.05</v>
      </c>
      <c r="AK14" s="214">
        <v>0.05</v>
      </c>
      <c r="AL14" s="214">
        <v>0.1</v>
      </c>
      <c r="AM14" s="214">
        <v>0.1</v>
      </c>
      <c r="AN14" s="214">
        <v>0.1</v>
      </c>
      <c r="AO14" s="214"/>
      <c r="AP14" s="214"/>
      <c r="AQ14" s="214"/>
      <c r="AR14" s="214"/>
      <c r="AS14" s="214"/>
      <c r="AT14" s="214"/>
      <c r="AU14" s="275">
        <f t="shared" ref="AU14:AU19" si="0">SUM(AI14:AT14)</f>
        <v>0.44999999999999996</v>
      </c>
      <c r="AV14" s="273">
        <f t="shared" ref="AV14:AV19" si="1">+AU14/S14</f>
        <v>0.44999999999999996</v>
      </c>
      <c r="AW14" s="309" t="s">
        <v>598</v>
      </c>
      <c r="AX14" s="308" t="s">
        <v>252</v>
      </c>
      <c r="AY14" s="273" t="s">
        <v>52</v>
      </c>
      <c r="AZ14" s="214" t="s">
        <v>52</v>
      </c>
      <c r="BA14" s="274"/>
      <c r="BB14" s="274"/>
    </row>
    <row r="15" spans="1:54" ht="57.75" customHeight="1" x14ac:dyDescent="0.25">
      <c r="A15" s="225">
        <v>3</v>
      </c>
      <c r="B15" s="227"/>
      <c r="C15" s="211"/>
      <c r="D15" s="211"/>
      <c r="E15" s="211"/>
      <c r="F15" s="211"/>
      <c r="G15" s="211"/>
      <c r="H15" s="212" t="s">
        <v>253</v>
      </c>
      <c r="I15" s="117" t="s">
        <v>52</v>
      </c>
      <c r="J15" s="213" t="s">
        <v>254</v>
      </c>
      <c r="K15" s="213" t="s">
        <v>255</v>
      </c>
      <c r="L15" s="212" t="s">
        <v>256</v>
      </c>
      <c r="M15" s="212">
        <v>1</v>
      </c>
      <c r="N15" s="212" t="s">
        <v>257</v>
      </c>
      <c r="O15" s="212" t="s">
        <v>258</v>
      </c>
      <c r="P15" s="211">
        <v>0</v>
      </c>
      <c r="Q15" s="211">
        <v>0</v>
      </c>
      <c r="R15" s="211">
        <v>0</v>
      </c>
      <c r="S15" s="211">
        <v>1</v>
      </c>
      <c r="T15" s="211">
        <v>0</v>
      </c>
      <c r="U15" s="211" t="s">
        <v>259</v>
      </c>
      <c r="V15" s="212" t="s">
        <v>260</v>
      </c>
      <c r="W15" s="211">
        <v>0</v>
      </c>
      <c r="X15" s="211">
        <v>0</v>
      </c>
      <c r="Y15" s="211">
        <v>0</v>
      </c>
      <c r="Z15" s="211">
        <v>0</v>
      </c>
      <c r="AA15" s="211">
        <v>0</v>
      </c>
      <c r="AB15" s="211">
        <v>0</v>
      </c>
      <c r="AC15" s="211">
        <v>0</v>
      </c>
      <c r="AD15" s="211">
        <v>1</v>
      </c>
      <c r="AE15" s="211">
        <v>0</v>
      </c>
      <c r="AF15" s="211">
        <v>0</v>
      </c>
      <c r="AG15" s="211">
        <v>0</v>
      </c>
      <c r="AH15" s="211">
        <v>0</v>
      </c>
      <c r="AI15" s="118">
        <v>0</v>
      </c>
      <c r="AJ15" s="118">
        <v>0</v>
      </c>
      <c r="AK15" s="118">
        <v>0</v>
      </c>
      <c r="AL15" s="118">
        <v>0</v>
      </c>
      <c r="AM15" s="118">
        <v>0</v>
      </c>
      <c r="AN15" s="118"/>
      <c r="AO15" s="118"/>
      <c r="AP15" s="118"/>
      <c r="AQ15" s="118"/>
      <c r="AR15" s="118"/>
      <c r="AS15" s="118"/>
      <c r="AT15" s="118"/>
      <c r="AU15" s="118">
        <f>SUM(AI15:AT15)</f>
        <v>0</v>
      </c>
      <c r="AV15" s="120">
        <f t="shared" si="1"/>
        <v>0</v>
      </c>
      <c r="AW15" s="232" t="s">
        <v>261</v>
      </c>
      <c r="AX15" s="232" t="s">
        <v>261</v>
      </c>
      <c r="AY15" s="120" t="s">
        <v>52</v>
      </c>
      <c r="AZ15" s="118" t="s">
        <v>52</v>
      </c>
    </row>
    <row r="16" spans="1:54" ht="50.25" customHeight="1" x14ac:dyDescent="0.25">
      <c r="A16" s="225">
        <v>4</v>
      </c>
      <c r="B16" s="223"/>
      <c r="C16" s="116"/>
      <c r="D16" s="116"/>
      <c r="E16" s="116"/>
      <c r="F16" s="116"/>
      <c r="G16" s="116"/>
      <c r="H16" s="212" t="s">
        <v>262</v>
      </c>
      <c r="I16" s="117" t="s">
        <v>52</v>
      </c>
      <c r="J16" s="213" t="s">
        <v>263</v>
      </c>
      <c r="K16" s="213" t="s">
        <v>264</v>
      </c>
      <c r="L16" s="212" t="s">
        <v>256</v>
      </c>
      <c r="M16" s="212" t="s">
        <v>52</v>
      </c>
      <c r="N16" s="212" t="s">
        <v>265</v>
      </c>
      <c r="O16" s="212" t="s">
        <v>266</v>
      </c>
      <c r="P16" s="207">
        <v>0</v>
      </c>
      <c r="Q16" s="207">
        <v>0</v>
      </c>
      <c r="R16" s="207">
        <v>0</v>
      </c>
      <c r="S16" s="207">
        <v>1</v>
      </c>
      <c r="T16" s="295">
        <v>0</v>
      </c>
      <c r="U16" s="212" t="s">
        <v>267</v>
      </c>
      <c r="V16" s="213" t="s">
        <v>268</v>
      </c>
      <c r="W16" s="207">
        <v>0</v>
      </c>
      <c r="X16" s="207">
        <v>0</v>
      </c>
      <c r="Y16" s="207">
        <v>0.25</v>
      </c>
      <c r="Z16" s="207">
        <v>0</v>
      </c>
      <c r="AA16" s="207">
        <v>0</v>
      </c>
      <c r="AB16" s="207">
        <v>0.25</v>
      </c>
      <c r="AC16" s="207">
        <v>0</v>
      </c>
      <c r="AD16" s="207">
        <v>0</v>
      </c>
      <c r="AE16" s="207">
        <v>0.25</v>
      </c>
      <c r="AF16" s="207">
        <v>0</v>
      </c>
      <c r="AG16" s="207">
        <v>0</v>
      </c>
      <c r="AH16" s="207">
        <v>0.25</v>
      </c>
      <c r="AI16" s="228">
        <v>0</v>
      </c>
      <c r="AJ16" s="228">
        <v>0</v>
      </c>
      <c r="AK16" s="250">
        <v>0.25</v>
      </c>
      <c r="AL16" s="228">
        <v>0</v>
      </c>
      <c r="AM16" s="228">
        <v>0</v>
      </c>
      <c r="AN16" s="207">
        <v>0.25</v>
      </c>
      <c r="AO16" s="118"/>
      <c r="AP16" s="118"/>
      <c r="AQ16" s="118"/>
      <c r="AR16" s="118"/>
      <c r="AS16" s="118"/>
      <c r="AT16" s="118"/>
      <c r="AU16" s="120">
        <f t="shared" si="0"/>
        <v>0.5</v>
      </c>
      <c r="AV16" s="120">
        <f t="shared" si="1"/>
        <v>0.5</v>
      </c>
      <c r="AW16" s="229" t="s">
        <v>269</v>
      </c>
      <c r="AX16" s="229" t="s">
        <v>270</v>
      </c>
      <c r="AY16" s="230" t="s">
        <v>52</v>
      </c>
      <c r="AZ16" s="230" t="s">
        <v>52</v>
      </c>
    </row>
    <row r="17" spans="1:52" ht="50.25" customHeight="1" x14ac:dyDescent="0.25">
      <c r="A17" s="225">
        <v>5</v>
      </c>
      <c r="B17" s="223"/>
      <c r="C17" s="116"/>
      <c r="D17" s="116"/>
      <c r="E17" s="116"/>
      <c r="F17" s="116"/>
      <c r="G17" s="116"/>
      <c r="H17" s="212" t="s">
        <v>262</v>
      </c>
      <c r="I17" s="117" t="s">
        <v>52</v>
      </c>
      <c r="J17" s="213" t="s">
        <v>271</v>
      </c>
      <c r="K17" s="213" t="s">
        <v>272</v>
      </c>
      <c r="L17" s="116" t="s">
        <v>273</v>
      </c>
      <c r="M17" s="212" t="s">
        <v>52</v>
      </c>
      <c r="N17" s="212" t="s">
        <v>265</v>
      </c>
      <c r="O17" s="212" t="s">
        <v>274</v>
      </c>
      <c r="P17" s="296">
        <v>0</v>
      </c>
      <c r="Q17" s="296">
        <v>0</v>
      </c>
      <c r="R17" s="215">
        <v>1</v>
      </c>
      <c r="S17" s="215">
        <v>1</v>
      </c>
      <c r="T17" s="215">
        <v>1</v>
      </c>
      <c r="U17" s="116" t="s">
        <v>267</v>
      </c>
      <c r="V17" s="213" t="s">
        <v>275</v>
      </c>
      <c r="W17" s="215">
        <v>0</v>
      </c>
      <c r="X17" s="215">
        <v>0</v>
      </c>
      <c r="Y17" s="215">
        <v>0.25</v>
      </c>
      <c r="Z17" s="215">
        <v>0</v>
      </c>
      <c r="AA17" s="215">
        <v>0</v>
      </c>
      <c r="AB17" s="215">
        <v>0.25</v>
      </c>
      <c r="AC17" s="215">
        <v>0</v>
      </c>
      <c r="AD17" s="215">
        <v>0</v>
      </c>
      <c r="AE17" s="215">
        <v>0.25</v>
      </c>
      <c r="AF17" s="215">
        <v>0</v>
      </c>
      <c r="AG17" s="215">
        <v>0</v>
      </c>
      <c r="AH17" s="215">
        <v>0.25</v>
      </c>
      <c r="AI17" s="215">
        <v>0</v>
      </c>
      <c r="AJ17" s="228">
        <v>0</v>
      </c>
      <c r="AK17" s="250">
        <v>0.25</v>
      </c>
      <c r="AL17" s="228">
        <v>0</v>
      </c>
      <c r="AM17" s="228">
        <v>0</v>
      </c>
      <c r="AN17" s="228">
        <v>0.25</v>
      </c>
      <c r="AO17" s="118"/>
      <c r="AP17" s="118"/>
      <c r="AQ17" s="118"/>
      <c r="AR17" s="118"/>
      <c r="AS17" s="118"/>
      <c r="AT17" s="118"/>
      <c r="AU17" s="120">
        <f t="shared" si="0"/>
        <v>0.5</v>
      </c>
      <c r="AV17" s="120">
        <f t="shared" si="1"/>
        <v>0.5</v>
      </c>
      <c r="AW17" s="298" t="s">
        <v>276</v>
      </c>
      <c r="AX17" s="290" t="s">
        <v>277</v>
      </c>
      <c r="AY17" s="230" t="s">
        <v>52</v>
      </c>
      <c r="AZ17" s="230" t="s">
        <v>52</v>
      </c>
    </row>
    <row r="18" spans="1:52" ht="50.25" customHeight="1" x14ac:dyDescent="0.25">
      <c r="A18" s="225">
        <v>6</v>
      </c>
      <c r="B18" s="223"/>
      <c r="C18" s="116"/>
      <c r="D18" s="116"/>
      <c r="E18" s="116"/>
      <c r="F18" s="116"/>
      <c r="G18" s="116"/>
      <c r="H18" s="212" t="s">
        <v>262</v>
      </c>
      <c r="I18" s="117" t="s">
        <v>52</v>
      </c>
      <c r="J18" s="293" t="s">
        <v>278</v>
      </c>
      <c r="K18" s="213" t="s">
        <v>279</v>
      </c>
      <c r="L18" s="116" t="s">
        <v>273</v>
      </c>
      <c r="M18" s="212" t="s">
        <v>52</v>
      </c>
      <c r="N18" s="116" t="s">
        <v>280</v>
      </c>
      <c r="O18" s="212" t="s">
        <v>281</v>
      </c>
      <c r="P18" s="116">
        <v>0</v>
      </c>
      <c r="Q18" s="116">
        <v>0</v>
      </c>
      <c r="R18" s="116">
        <v>3</v>
      </c>
      <c r="S18" s="116">
        <v>3</v>
      </c>
      <c r="T18" s="116">
        <v>3</v>
      </c>
      <c r="U18" s="212" t="s">
        <v>282</v>
      </c>
      <c r="V18" s="213" t="s">
        <v>283</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v>0</v>
      </c>
      <c r="AO18" s="118"/>
      <c r="AP18" s="118"/>
      <c r="AQ18" s="118"/>
      <c r="AR18" s="118"/>
      <c r="AS18" s="118"/>
      <c r="AT18" s="118"/>
      <c r="AU18" s="118">
        <f t="shared" si="0"/>
        <v>1</v>
      </c>
      <c r="AV18" s="120">
        <f t="shared" si="1"/>
        <v>0.33333333333333331</v>
      </c>
      <c r="AW18" s="298" t="s">
        <v>284</v>
      </c>
      <c r="AX18" s="232" t="s">
        <v>285</v>
      </c>
      <c r="AY18" s="230" t="s">
        <v>52</v>
      </c>
      <c r="AZ18" s="118" t="s">
        <v>52</v>
      </c>
    </row>
    <row r="19" spans="1:52" ht="50.25" customHeight="1" x14ac:dyDescent="0.25">
      <c r="A19" s="225">
        <v>7</v>
      </c>
      <c r="B19" s="223"/>
      <c r="C19" s="116"/>
      <c r="D19" s="116"/>
      <c r="E19" s="116"/>
      <c r="F19" s="116"/>
      <c r="G19" s="116"/>
      <c r="H19" s="212" t="s">
        <v>262</v>
      </c>
      <c r="I19" s="117" t="s">
        <v>52</v>
      </c>
      <c r="J19" s="213" t="s">
        <v>286</v>
      </c>
      <c r="K19" s="213" t="s">
        <v>287</v>
      </c>
      <c r="L19" s="116" t="s">
        <v>256</v>
      </c>
      <c r="M19" s="212" t="s">
        <v>52</v>
      </c>
      <c r="N19" s="116" t="s">
        <v>280</v>
      </c>
      <c r="O19" s="212" t="s">
        <v>288</v>
      </c>
      <c r="P19" s="116">
        <v>0</v>
      </c>
      <c r="Q19" s="116">
        <v>0</v>
      </c>
      <c r="R19" s="116">
        <v>12</v>
      </c>
      <c r="S19" s="116">
        <v>12</v>
      </c>
      <c r="T19" s="116">
        <v>12</v>
      </c>
      <c r="U19" s="116" t="s">
        <v>244</v>
      </c>
      <c r="V19" s="213" t="s">
        <v>289</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c r="AP19" s="118"/>
      <c r="AQ19" s="118"/>
      <c r="AR19" s="118"/>
      <c r="AS19" s="118"/>
      <c r="AT19" s="118"/>
      <c r="AU19" s="277">
        <f t="shared" si="0"/>
        <v>6</v>
      </c>
      <c r="AV19" s="278">
        <f t="shared" si="1"/>
        <v>0.5</v>
      </c>
      <c r="AW19" s="232" t="s">
        <v>290</v>
      </c>
      <c r="AX19" s="299" t="s">
        <v>291</v>
      </c>
      <c r="AY19" s="230" t="s">
        <v>52</v>
      </c>
      <c r="AZ19" s="118" t="s">
        <v>52</v>
      </c>
    </row>
    <row r="20" spans="1:52" x14ac:dyDescent="0.25">
      <c r="B20" s="692" t="s">
        <v>104</v>
      </c>
      <c r="C20" s="693"/>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693"/>
      <c r="AR20" s="693"/>
      <c r="AS20" s="693"/>
      <c r="AT20" s="693"/>
      <c r="AU20" s="693"/>
      <c r="AV20" s="693"/>
      <c r="AW20" s="693"/>
      <c r="AX20" s="693"/>
      <c r="AY20" s="693"/>
      <c r="AZ20" s="694"/>
    </row>
    <row r="21" spans="1:52" x14ac:dyDescent="0.25">
      <c r="B21" s="685" t="s">
        <v>292</v>
      </c>
      <c r="C21" s="685"/>
      <c r="D21" s="685"/>
      <c r="E21" s="687" t="s">
        <v>293</v>
      </c>
      <c r="F21" s="687"/>
      <c r="G21" s="687"/>
      <c r="H21" s="687"/>
      <c r="I21" s="687"/>
      <c r="J21" s="687"/>
      <c r="K21" s="686" t="s">
        <v>294</v>
      </c>
      <c r="L21" s="686"/>
      <c r="M21" s="686"/>
      <c r="N21" s="686"/>
      <c r="O21" s="686"/>
      <c r="P21" s="686"/>
      <c r="Q21" s="687" t="s">
        <v>295</v>
      </c>
      <c r="R21" s="687"/>
      <c r="S21" s="687"/>
      <c r="T21" s="687"/>
      <c r="U21" s="687"/>
      <c r="V21" s="687"/>
      <c r="W21" s="687" t="s">
        <v>295</v>
      </c>
      <c r="X21" s="687"/>
      <c r="Y21" s="687"/>
      <c r="Z21" s="687"/>
      <c r="AA21" s="687"/>
      <c r="AB21" s="687"/>
      <c r="AC21" s="687"/>
      <c r="AD21" s="687"/>
      <c r="AE21" s="687" t="s">
        <v>295</v>
      </c>
      <c r="AF21" s="687"/>
      <c r="AG21" s="687"/>
      <c r="AH21" s="687"/>
      <c r="AI21" s="687"/>
      <c r="AJ21" s="687"/>
      <c r="AK21" s="687"/>
      <c r="AL21" s="687"/>
      <c r="AM21" s="687"/>
      <c r="AN21" s="687"/>
      <c r="AO21" s="687"/>
      <c r="AP21" s="687"/>
      <c r="AQ21" s="686" t="s">
        <v>296</v>
      </c>
      <c r="AR21" s="686"/>
      <c r="AS21" s="686"/>
      <c r="AT21" s="686"/>
      <c r="AU21" s="687" t="s">
        <v>297</v>
      </c>
      <c r="AV21" s="687"/>
      <c r="AW21" s="687"/>
      <c r="AX21" s="687"/>
      <c r="AY21" s="687"/>
      <c r="AZ21" s="687"/>
    </row>
    <row r="22" spans="1:52" ht="18.75" customHeight="1" x14ac:dyDescent="0.25">
      <c r="B22" s="685"/>
      <c r="C22" s="685"/>
      <c r="D22" s="685"/>
      <c r="E22" s="687" t="s">
        <v>298</v>
      </c>
      <c r="F22" s="687"/>
      <c r="G22" s="687"/>
      <c r="H22" s="687"/>
      <c r="I22" s="687"/>
      <c r="J22" s="687"/>
      <c r="K22" s="686"/>
      <c r="L22" s="686"/>
      <c r="M22" s="686"/>
      <c r="N22" s="686"/>
      <c r="O22" s="686"/>
      <c r="P22" s="686"/>
      <c r="Q22" s="687" t="s">
        <v>299</v>
      </c>
      <c r="R22" s="687"/>
      <c r="S22" s="687"/>
      <c r="T22" s="687"/>
      <c r="U22" s="687"/>
      <c r="V22" s="687"/>
      <c r="W22" s="687" t="s">
        <v>300</v>
      </c>
      <c r="X22" s="687"/>
      <c r="Y22" s="687"/>
      <c r="Z22" s="687"/>
      <c r="AA22" s="687"/>
      <c r="AB22" s="687"/>
      <c r="AC22" s="687"/>
      <c r="AD22" s="687"/>
      <c r="AE22" s="687" t="s">
        <v>301</v>
      </c>
      <c r="AF22" s="687"/>
      <c r="AG22" s="687"/>
      <c r="AH22" s="687"/>
      <c r="AI22" s="687"/>
      <c r="AJ22" s="687"/>
      <c r="AK22" s="687"/>
      <c r="AL22" s="687"/>
      <c r="AM22" s="687"/>
      <c r="AN22" s="687"/>
      <c r="AO22" s="687"/>
      <c r="AP22" s="687"/>
      <c r="AQ22" s="686"/>
      <c r="AR22" s="686"/>
      <c r="AS22" s="686"/>
      <c r="AT22" s="686"/>
      <c r="AU22" s="687" t="s">
        <v>302</v>
      </c>
      <c r="AV22" s="687"/>
      <c r="AW22" s="687"/>
      <c r="AX22" s="687"/>
      <c r="AY22" s="687"/>
      <c r="AZ22" s="687"/>
    </row>
    <row r="23" spans="1:52" ht="41.25" customHeight="1" x14ac:dyDescent="0.25">
      <c r="B23" s="685"/>
      <c r="C23" s="685"/>
      <c r="D23" s="685"/>
      <c r="E23" s="687" t="s">
        <v>303</v>
      </c>
      <c r="F23" s="687"/>
      <c r="G23" s="687"/>
      <c r="H23" s="687"/>
      <c r="I23" s="687"/>
      <c r="J23" s="687"/>
      <c r="K23" s="686"/>
      <c r="L23" s="686"/>
      <c r="M23" s="686"/>
      <c r="N23" s="686"/>
      <c r="O23" s="686"/>
      <c r="P23" s="686"/>
      <c r="Q23" s="687" t="s">
        <v>304</v>
      </c>
      <c r="R23" s="687"/>
      <c r="S23" s="687"/>
      <c r="T23" s="687"/>
      <c r="U23" s="687"/>
      <c r="V23" s="687"/>
      <c r="W23" s="687" t="s">
        <v>305</v>
      </c>
      <c r="X23" s="687"/>
      <c r="Y23" s="687"/>
      <c r="Z23" s="687"/>
      <c r="AA23" s="687"/>
      <c r="AB23" s="687"/>
      <c r="AC23" s="687"/>
      <c r="AD23" s="687"/>
      <c r="AE23" s="687" t="s">
        <v>306</v>
      </c>
      <c r="AF23" s="687"/>
      <c r="AG23" s="687"/>
      <c r="AH23" s="687"/>
      <c r="AI23" s="687"/>
      <c r="AJ23" s="687"/>
      <c r="AK23" s="687"/>
      <c r="AL23" s="687"/>
      <c r="AM23" s="687"/>
      <c r="AN23" s="687"/>
      <c r="AO23" s="687"/>
      <c r="AP23" s="687"/>
      <c r="AQ23" s="686"/>
      <c r="AR23" s="686"/>
      <c r="AS23" s="686"/>
      <c r="AT23" s="686"/>
      <c r="AU23" s="687" t="s">
        <v>307</v>
      </c>
      <c r="AV23" s="687"/>
      <c r="AW23" s="687"/>
      <c r="AX23" s="687"/>
      <c r="AY23" s="687"/>
      <c r="AZ23" s="687"/>
    </row>
    <row r="34" spans="17:19" x14ac:dyDescent="0.25">
      <c r="Q34" s="297"/>
      <c r="R34" s="297"/>
      <c r="S34" s="297"/>
    </row>
    <row r="35" spans="17:19" x14ac:dyDescent="0.25">
      <c r="Q35" s="297"/>
      <c r="R35" s="297"/>
      <c r="S35" s="297"/>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U31" zoomScale="60" zoomScaleNormal="60" workbookViewId="0">
      <selection activeCell="AO31" sqref="AO31"/>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40" t="s">
        <v>0</v>
      </c>
      <c r="B1" s="740"/>
      <c r="C1" s="740"/>
      <c r="D1" s="740"/>
      <c r="E1" s="740"/>
      <c r="F1" s="740"/>
      <c r="G1" s="740"/>
      <c r="H1" s="740"/>
      <c r="I1" s="740"/>
      <c r="J1" s="740"/>
      <c r="K1" s="740"/>
      <c r="L1" s="740"/>
      <c r="M1" s="740"/>
      <c r="N1" s="740"/>
      <c r="O1" s="740"/>
      <c r="P1" s="740"/>
      <c r="Q1" s="740"/>
      <c r="R1" s="740"/>
      <c r="S1" s="740"/>
      <c r="T1" s="740"/>
      <c r="U1" s="740"/>
      <c r="V1" s="740"/>
      <c r="W1" s="740"/>
      <c r="X1" s="740"/>
      <c r="Y1" s="740"/>
      <c r="Z1" s="740"/>
      <c r="AA1" s="740"/>
      <c r="AB1" s="740"/>
      <c r="AC1" s="740"/>
      <c r="AD1" s="740"/>
      <c r="AE1" s="740"/>
      <c r="AF1" s="740"/>
      <c r="AG1" s="740"/>
      <c r="AH1" s="740"/>
      <c r="AI1" s="740"/>
      <c r="AJ1" s="740"/>
      <c r="AK1" s="740"/>
      <c r="AL1" s="740"/>
      <c r="AM1" s="740"/>
      <c r="AN1" s="740"/>
      <c r="AO1" s="740"/>
      <c r="AP1" s="740"/>
      <c r="AQ1" s="740"/>
      <c r="AR1" s="740"/>
      <c r="AS1" s="740"/>
      <c r="AT1" s="740"/>
      <c r="AU1" s="740"/>
      <c r="AV1" s="740"/>
      <c r="AW1" s="740"/>
      <c r="AX1" s="740"/>
      <c r="AY1" s="740"/>
      <c r="AZ1" s="740"/>
      <c r="BA1" s="740"/>
      <c r="BB1" s="740"/>
      <c r="BC1" s="740"/>
      <c r="BD1" s="740"/>
      <c r="BE1" s="740"/>
      <c r="BF1" s="740"/>
      <c r="BG1" s="740"/>
      <c r="BH1" s="740"/>
      <c r="BI1" s="744" t="s">
        <v>121</v>
      </c>
      <c r="BJ1" s="744"/>
      <c r="BK1" s="744"/>
    </row>
    <row r="2" spans="1:63" ht="15.95" customHeight="1" x14ac:dyDescent="0.25">
      <c r="A2" s="740" t="s">
        <v>2</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0"/>
      <c r="AN2" s="740"/>
      <c r="AO2" s="740"/>
      <c r="AP2" s="740"/>
      <c r="AQ2" s="740"/>
      <c r="AR2" s="740"/>
      <c r="AS2" s="740"/>
      <c r="AT2" s="740"/>
      <c r="AU2" s="740"/>
      <c r="AV2" s="740"/>
      <c r="AW2" s="740"/>
      <c r="AX2" s="740"/>
      <c r="AY2" s="740"/>
      <c r="AZ2" s="740"/>
      <c r="BA2" s="740"/>
      <c r="BB2" s="740"/>
      <c r="BC2" s="740"/>
      <c r="BD2" s="740"/>
      <c r="BE2" s="740"/>
      <c r="BF2" s="740"/>
      <c r="BG2" s="740"/>
      <c r="BH2" s="740"/>
      <c r="BI2" s="744" t="s">
        <v>3</v>
      </c>
      <c r="BJ2" s="744"/>
      <c r="BK2" s="744"/>
    </row>
    <row r="3" spans="1:63" ht="26.1" customHeight="1" x14ac:dyDescent="0.25">
      <c r="A3" s="740" t="s">
        <v>308</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40"/>
      <c r="AN3" s="740"/>
      <c r="AO3" s="740"/>
      <c r="AP3" s="740"/>
      <c r="AQ3" s="740"/>
      <c r="AR3" s="740"/>
      <c r="AS3" s="740"/>
      <c r="AT3" s="740"/>
      <c r="AU3" s="740"/>
      <c r="AV3" s="740"/>
      <c r="AW3" s="740"/>
      <c r="AX3" s="740"/>
      <c r="AY3" s="740"/>
      <c r="AZ3" s="740"/>
      <c r="BA3" s="740"/>
      <c r="BB3" s="740"/>
      <c r="BC3" s="740"/>
      <c r="BD3" s="740"/>
      <c r="BE3" s="740"/>
      <c r="BF3" s="740"/>
      <c r="BG3" s="740"/>
      <c r="BH3" s="740"/>
      <c r="BI3" s="744" t="s">
        <v>5</v>
      </c>
      <c r="BJ3" s="744"/>
      <c r="BK3" s="744"/>
    </row>
    <row r="4" spans="1:63" ht="15.95" customHeight="1" x14ac:dyDescent="0.25">
      <c r="A4" s="740" t="s">
        <v>309</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c r="AG4" s="740"/>
      <c r="AH4" s="740"/>
      <c r="AI4" s="740"/>
      <c r="AJ4" s="740"/>
      <c r="AK4" s="740"/>
      <c r="AL4" s="740"/>
      <c r="AM4" s="740"/>
      <c r="AN4" s="740"/>
      <c r="AO4" s="740"/>
      <c r="AP4" s="740"/>
      <c r="AQ4" s="740"/>
      <c r="AR4" s="740"/>
      <c r="AS4" s="740"/>
      <c r="AT4" s="740"/>
      <c r="AU4" s="740"/>
      <c r="AV4" s="740"/>
      <c r="AW4" s="740"/>
      <c r="AX4" s="740"/>
      <c r="AY4" s="740"/>
      <c r="AZ4" s="740"/>
      <c r="BA4" s="740"/>
      <c r="BB4" s="740"/>
      <c r="BC4" s="740"/>
      <c r="BD4" s="740"/>
      <c r="BE4" s="740"/>
      <c r="BF4" s="740"/>
      <c r="BG4" s="740"/>
      <c r="BH4" s="740"/>
      <c r="BI4" s="737" t="s">
        <v>310</v>
      </c>
      <c r="BJ4" s="738"/>
      <c r="BK4" s="739"/>
    </row>
    <row r="5" spans="1:63" ht="26.1" customHeight="1" x14ac:dyDescent="0.25">
      <c r="A5" s="741" t="s">
        <v>311</v>
      </c>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G5" s="741" t="s">
        <v>312</v>
      </c>
      <c r="AH5" s="741"/>
      <c r="AI5" s="741"/>
      <c r="AJ5" s="741"/>
      <c r="AK5" s="741"/>
      <c r="AL5" s="741"/>
      <c r="AM5" s="741"/>
      <c r="AN5" s="741"/>
      <c r="AO5" s="741"/>
      <c r="AP5" s="741"/>
      <c r="AQ5" s="741"/>
      <c r="AR5" s="741"/>
      <c r="AS5" s="741"/>
      <c r="AT5" s="741"/>
      <c r="AU5" s="741"/>
      <c r="AV5" s="741"/>
      <c r="AW5" s="741"/>
      <c r="AX5" s="741"/>
      <c r="AY5" s="741"/>
      <c r="AZ5" s="741"/>
      <c r="BA5" s="741"/>
      <c r="BB5" s="741"/>
      <c r="BC5" s="741"/>
      <c r="BD5" s="741"/>
      <c r="BE5" s="741"/>
      <c r="BF5" s="741"/>
      <c r="BG5" s="741"/>
      <c r="BH5" s="741"/>
      <c r="BI5" s="742"/>
      <c r="BJ5" s="742"/>
      <c r="BK5" s="742"/>
    </row>
    <row r="6" spans="1:63" ht="31.5" customHeight="1" x14ac:dyDescent="0.25">
      <c r="A6" s="156" t="s">
        <v>313</v>
      </c>
      <c r="B6" s="743"/>
      <c r="C6" s="743"/>
      <c r="D6" s="743"/>
      <c r="E6" s="743"/>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3"/>
      <c r="AL6" s="743"/>
      <c r="AM6" s="743"/>
      <c r="AN6" s="743"/>
      <c r="AO6" s="743"/>
      <c r="AP6" s="743"/>
      <c r="AQ6" s="743"/>
      <c r="AR6" s="743"/>
      <c r="AS6" s="743"/>
      <c r="AT6" s="743"/>
      <c r="AU6" s="743"/>
      <c r="AV6" s="743"/>
      <c r="AW6" s="743"/>
      <c r="AX6" s="743"/>
      <c r="AY6" s="743"/>
      <c r="AZ6" s="743"/>
      <c r="BA6" s="743"/>
      <c r="BB6" s="743"/>
      <c r="BC6" s="743"/>
      <c r="BD6" s="743"/>
      <c r="BE6" s="743"/>
      <c r="BF6" s="743"/>
      <c r="BG6" s="743"/>
      <c r="BH6" s="743"/>
      <c r="BI6" s="743"/>
      <c r="BJ6" s="743"/>
      <c r="BK6" s="743"/>
    </row>
    <row r="7" spans="1:63" ht="31.5" customHeight="1" x14ac:dyDescent="0.25">
      <c r="A7" s="157" t="s">
        <v>314</v>
      </c>
      <c r="B7" s="732"/>
      <c r="C7" s="734"/>
      <c r="D7" s="734"/>
      <c r="E7" s="734"/>
      <c r="F7" s="734"/>
      <c r="G7" s="734"/>
      <c r="H7" s="734"/>
      <c r="I7" s="734"/>
      <c r="J7" s="734"/>
      <c r="K7" s="734"/>
      <c r="L7" s="734"/>
      <c r="M7" s="734"/>
      <c r="N7" s="734"/>
      <c r="O7" s="734"/>
      <c r="P7" s="734"/>
      <c r="Q7" s="734"/>
      <c r="R7" s="734"/>
      <c r="S7" s="734"/>
      <c r="T7" s="734"/>
      <c r="U7" s="734"/>
      <c r="V7" s="734"/>
      <c r="W7" s="734"/>
      <c r="X7" s="734"/>
      <c r="Y7" s="734"/>
      <c r="Z7" s="734"/>
      <c r="AA7" s="734"/>
      <c r="AB7" s="734"/>
      <c r="AC7" s="734"/>
      <c r="AD7" s="734"/>
      <c r="AE7" s="734"/>
      <c r="AF7" s="734"/>
      <c r="AG7" s="734"/>
      <c r="AH7" s="734"/>
      <c r="AI7" s="734"/>
      <c r="AJ7" s="734"/>
      <c r="AK7" s="734"/>
      <c r="AL7" s="734"/>
      <c r="AM7" s="734"/>
      <c r="AN7" s="734"/>
      <c r="AO7" s="734"/>
      <c r="AP7" s="734"/>
      <c r="AQ7" s="734"/>
      <c r="AR7" s="734"/>
      <c r="AS7" s="734"/>
      <c r="AT7" s="734"/>
      <c r="AU7" s="734"/>
      <c r="AV7" s="734"/>
      <c r="AW7" s="734"/>
      <c r="AX7" s="734"/>
      <c r="AY7" s="734"/>
      <c r="AZ7" s="734"/>
      <c r="BA7" s="734"/>
      <c r="BB7" s="734"/>
      <c r="BC7" s="734"/>
      <c r="BD7" s="734"/>
      <c r="BE7" s="734"/>
      <c r="BF7" s="734"/>
      <c r="BG7" s="734"/>
      <c r="BH7" s="734"/>
      <c r="BI7" s="734"/>
      <c r="BJ7" s="734"/>
      <c r="BK7" s="733"/>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35" t="s">
        <v>315</v>
      </c>
      <c r="B9" s="196" t="s">
        <v>30</v>
      </c>
      <c r="C9" s="196" t="s">
        <v>31</v>
      </c>
      <c r="D9" s="732" t="s">
        <v>32</v>
      </c>
      <c r="E9" s="733"/>
      <c r="F9" s="196" t="s">
        <v>33</v>
      </c>
      <c r="G9" s="196" t="s">
        <v>34</v>
      </c>
      <c r="H9" s="732" t="s">
        <v>8</v>
      </c>
      <c r="I9" s="733"/>
      <c r="J9" s="196" t="s">
        <v>35</v>
      </c>
      <c r="K9" s="196" t="s">
        <v>36</v>
      </c>
      <c r="L9" s="732" t="s">
        <v>37</v>
      </c>
      <c r="M9" s="733"/>
      <c r="N9" s="196" t="s">
        <v>38</v>
      </c>
      <c r="O9" s="196" t="s">
        <v>39</v>
      </c>
      <c r="P9" s="732" t="s">
        <v>40</v>
      </c>
      <c r="Q9" s="733"/>
      <c r="R9" s="732" t="s">
        <v>316</v>
      </c>
      <c r="S9" s="733"/>
      <c r="T9" s="732" t="s">
        <v>317</v>
      </c>
      <c r="U9" s="734"/>
      <c r="V9" s="734"/>
      <c r="W9" s="734"/>
      <c r="X9" s="734"/>
      <c r="Y9" s="733"/>
      <c r="Z9" s="732" t="s">
        <v>318</v>
      </c>
      <c r="AA9" s="734"/>
      <c r="AB9" s="734"/>
      <c r="AC9" s="734"/>
      <c r="AD9" s="734"/>
      <c r="AE9" s="733"/>
      <c r="AG9" s="735" t="s">
        <v>315</v>
      </c>
      <c r="AH9" s="196" t="s">
        <v>30</v>
      </c>
      <c r="AI9" s="196" t="s">
        <v>31</v>
      </c>
      <c r="AJ9" s="732" t="s">
        <v>32</v>
      </c>
      <c r="AK9" s="733"/>
      <c r="AL9" s="196" t="s">
        <v>33</v>
      </c>
      <c r="AM9" s="196" t="s">
        <v>34</v>
      </c>
      <c r="AN9" s="732" t="s">
        <v>8</v>
      </c>
      <c r="AO9" s="733"/>
      <c r="AP9" s="196" t="s">
        <v>35</v>
      </c>
      <c r="AQ9" s="196" t="s">
        <v>36</v>
      </c>
      <c r="AR9" s="732" t="s">
        <v>37</v>
      </c>
      <c r="AS9" s="733"/>
      <c r="AT9" s="196" t="s">
        <v>38</v>
      </c>
      <c r="AU9" s="196" t="s">
        <v>39</v>
      </c>
      <c r="AV9" s="732" t="s">
        <v>40</v>
      </c>
      <c r="AW9" s="733"/>
      <c r="AX9" s="732" t="s">
        <v>316</v>
      </c>
      <c r="AY9" s="733"/>
      <c r="AZ9" s="732" t="s">
        <v>317</v>
      </c>
      <c r="BA9" s="734"/>
      <c r="BB9" s="734"/>
      <c r="BC9" s="734"/>
      <c r="BD9" s="734"/>
      <c r="BE9" s="733"/>
      <c r="BF9" s="732" t="s">
        <v>318</v>
      </c>
      <c r="BG9" s="734"/>
      <c r="BH9" s="734"/>
      <c r="BI9" s="734"/>
      <c r="BJ9" s="734"/>
      <c r="BK9" s="733"/>
    </row>
    <row r="10" spans="1:63" ht="36" customHeight="1" x14ac:dyDescent="0.25">
      <c r="A10" s="736"/>
      <c r="B10" s="121" t="s">
        <v>319</v>
      </c>
      <c r="C10" s="121" t="s">
        <v>319</v>
      </c>
      <c r="D10" s="121" t="s">
        <v>319</v>
      </c>
      <c r="E10" s="121" t="s">
        <v>320</v>
      </c>
      <c r="F10" s="121" t="s">
        <v>319</v>
      </c>
      <c r="G10" s="121" t="s">
        <v>319</v>
      </c>
      <c r="H10" s="121" t="s">
        <v>319</v>
      </c>
      <c r="I10" s="121" t="s">
        <v>320</v>
      </c>
      <c r="J10" s="121" t="s">
        <v>319</v>
      </c>
      <c r="K10" s="121" t="s">
        <v>319</v>
      </c>
      <c r="L10" s="121" t="s">
        <v>319</v>
      </c>
      <c r="M10" s="121" t="s">
        <v>320</v>
      </c>
      <c r="N10" s="121" t="s">
        <v>319</v>
      </c>
      <c r="O10" s="121" t="s">
        <v>319</v>
      </c>
      <c r="P10" s="121" t="s">
        <v>319</v>
      </c>
      <c r="Q10" s="121" t="s">
        <v>320</v>
      </c>
      <c r="R10" s="121" t="s">
        <v>319</v>
      </c>
      <c r="S10" s="121" t="s">
        <v>320</v>
      </c>
      <c r="T10" s="190" t="s">
        <v>321</v>
      </c>
      <c r="U10" s="190" t="s">
        <v>322</v>
      </c>
      <c r="V10" s="190" t="s">
        <v>323</v>
      </c>
      <c r="W10" s="190" t="s">
        <v>324</v>
      </c>
      <c r="X10" s="191" t="s">
        <v>325</v>
      </c>
      <c r="Y10" s="190" t="s">
        <v>326</v>
      </c>
      <c r="Z10" s="121" t="s">
        <v>327</v>
      </c>
      <c r="AA10" s="150" t="s">
        <v>328</v>
      </c>
      <c r="AB10" s="121" t="s">
        <v>329</v>
      </c>
      <c r="AC10" s="121" t="s">
        <v>330</v>
      </c>
      <c r="AD10" s="121" t="s">
        <v>331</v>
      </c>
      <c r="AE10" s="121" t="s">
        <v>332</v>
      </c>
      <c r="AG10" s="736"/>
      <c r="AH10" s="121" t="s">
        <v>319</v>
      </c>
      <c r="AI10" s="121" t="s">
        <v>319</v>
      </c>
      <c r="AJ10" s="121" t="s">
        <v>319</v>
      </c>
      <c r="AK10" s="121" t="s">
        <v>320</v>
      </c>
      <c r="AL10" s="121" t="s">
        <v>319</v>
      </c>
      <c r="AM10" s="121" t="s">
        <v>319</v>
      </c>
      <c r="AN10" s="121" t="s">
        <v>319</v>
      </c>
      <c r="AO10" s="121" t="s">
        <v>320</v>
      </c>
      <c r="AP10" s="121" t="s">
        <v>319</v>
      </c>
      <c r="AQ10" s="121" t="s">
        <v>319</v>
      </c>
      <c r="AR10" s="121" t="s">
        <v>319</v>
      </c>
      <c r="AS10" s="121" t="s">
        <v>320</v>
      </c>
      <c r="AT10" s="121" t="s">
        <v>319</v>
      </c>
      <c r="AU10" s="121" t="s">
        <v>319</v>
      </c>
      <c r="AV10" s="121" t="s">
        <v>319</v>
      </c>
      <c r="AW10" s="121" t="s">
        <v>320</v>
      </c>
      <c r="AX10" s="121" t="s">
        <v>319</v>
      </c>
      <c r="AY10" s="121" t="s">
        <v>320</v>
      </c>
      <c r="AZ10" s="190" t="s">
        <v>321</v>
      </c>
      <c r="BA10" s="190" t="s">
        <v>322</v>
      </c>
      <c r="BB10" s="190" t="s">
        <v>323</v>
      </c>
      <c r="BC10" s="190" t="s">
        <v>324</v>
      </c>
      <c r="BD10" s="191" t="s">
        <v>325</v>
      </c>
      <c r="BE10" s="190" t="s">
        <v>326</v>
      </c>
      <c r="BF10" s="188" t="s">
        <v>327</v>
      </c>
      <c r="BG10" s="189" t="s">
        <v>328</v>
      </c>
      <c r="BH10" s="188" t="s">
        <v>329</v>
      </c>
      <c r="BI10" s="188" t="s">
        <v>330</v>
      </c>
      <c r="BJ10" s="188" t="s">
        <v>331</v>
      </c>
      <c r="BK10" s="188" t="s">
        <v>332</v>
      </c>
    </row>
    <row r="11" spans="1:63" x14ac:dyDescent="0.25">
      <c r="A11" s="151" t="s">
        <v>333</v>
      </c>
      <c r="B11" s="151"/>
      <c r="C11" s="151"/>
      <c r="D11" s="151"/>
      <c r="E11" s="202"/>
      <c r="F11" s="151"/>
      <c r="G11" s="151"/>
      <c r="H11" s="151"/>
      <c r="I11" s="202"/>
      <c r="J11" s="151"/>
      <c r="K11" s="151"/>
      <c r="L11" s="151"/>
      <c r="M11" s="202"/>
      <c r="N11" s="151"/>
      <c r="O11" s="151"/>
      <c r="P11" s="151"/>
      <c r="Q11" s="202"/>
      <c r="R11" s="193">
        <f t="shared" ref="R11:R31" si="0">B11+C11+D11+F11+G11+H11+J11+K11+L11+N11+O11+P11</f>
        <v>0</v>
      </c>
      <c r="S11" s="158">
        <f>+E11+I11+M11+Q11</f>
        <v>0</v>
      </c>
      <c r="T11" s="192"/>
      <c r="U11" s="192"/>
      <c r="V11" s="192"/>
      <c r="W11" s="192"/>
      <c r="X11" s="192"/>
      <c r="Y11" s="153"/>
      <c r="Z11" s="153"/>
      <c r="AA11" s="153"/>
      <c r="AB11" s="153"/>
      <c r="AC11" s="153"/>
      <c r="AD11" s="153"/>
      <c r="AE11" s="154"/>
      <c r="AG11" s="151" t="s">
        <v>333</v>
      </c>
      <c r="AH11" s="151"/>
      <c r="AI11" s="151"/>
      <c r="AJ11" s="151"/>
      <c r="AK11" s="202"/>
      <c r="AL11" s="151"/>
      <c r="AM11" s="151"/>
      <c r="AN11" s="151"/>
      <c r="AO11" s="202"/>
      <c r="AP11" s="151"/>
      <c r="AQ11" s="151"/>
      <c r="AR11" s="151"/>
      <c r="AS11" s="202"/>
      <c r="AT11" s="151"/>
      <c r="AU11" s="151"/>
      <c r="AV11" s="151"/>
      <c r="AW11" s="202"/>
      <c r="AX11" s="193">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334</v>
      </c>
      <c r="B12" s="151"/>
      <c r="C12" s="151"/>
      <c r="D12" s="151"/>
      <c r="E12" s="202"/>
      <c r="F12" s="151"/>
      <c r="G12" s="151"/>
      <c r="H12" s="151"/>
      <c r="I12" s="202"/>
      <c r="J12" s="151"/>
      <c r="K12" s="151"/>
      <c r="L12" s="151"/>
      <c r="M12" s="202"/>
      <c r="N12" s="151"/>
      <c r="O12" s="151"/>
      <c r="P12" s="151"/>
      <c r="Q12" s="202"/>
      <c r="R12" s="193">
        <f t="shared" si="0"/>
        <v>0</v>
      </c>
      <c r="S12" s="158">
        <f t="shared" ref="S12:S31" si="2">+E12+I12+M12+Q12</f>
        <v>0</v>
      </c>
      <c r="T12" s="192"/>
      <c r="U12" s="192"/>
      <c r="V12" s="192"/>
      <c r="W12" s="192"/>
      <c r="X12" s="192"/>
      <c r="Y12" s="153"/>
      <c r="Z12" s="153"/>
      <c r="AA12" s="153"/>
      <c r="AB12" s="153"/>
      <c r="AC12" s="153"/>
      <c r="AD12" s="153"/>
      <c r="AE12" s="153"/>
      <c r="AG12" s="151" t="s">
        <v>334</v>
      </c>
      <c r="AH12" s="151"/>
      <c r="AI12" s="151"/>
      <c r="AJ12" s="151"/>
      <c r="AK12" s="202"/>
      <c r="AL12" s="151"/>
      <c r="AM12" s="151"/>
      <c r="AN12" s="151"/>
      <c r="AO12" s="202"/>
      <c r="AP12" s="151"/>
      <c r="AQ12" s="151"/>
      <c r="AR12" s="151"/>
      <c r="AS12" s="202"/>
      <c r="AT12" s="151"/>
      <c r="AU12" s="151"/>
      <c r="AV12" s="151"/>
      <c r="AW12" s="202"/>
      <c r="AX12" s="193">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335</v>
      </c>
      <c r="B13" s="151"/>
      <c r="C13" s="151"/>
      <c r="D13" s="151"/>
      <c r="E13" s="202"/>
      <c r="F13" s="151"/>
      <c r="G13" s="151"/>
      <c r="H13" s="151"/>
      <c r="I13" s="202"/>
      <c r="J13" s="151"/>
      <c r="K13" s="151"/>
      <c r="L13" s="151"/>
      <c r="M13" s="202"/>
      <c r="N13" s="151"/>
      <c r="O13" s="151"/>
      <c r="P13" s="151"/>
      <c r="Q13" s="202"/>
      <c r="R13" s="193">
        <f t="shared" si="0"/>
        <v>0</v>
      </c>
      <c r="S13" s="158">
        <f t="shared" si="2"/>
        <v>0</v>
      </c>
      <c r="T13" s="192"/>
      <c r="U13" s="192"/>
      <c r="V13" s="192"/>
      <c r="W13" s="192"/>
      <c r="X13" s="192"/>
      <c r="Y13" s="153"/>
      <c r="Z13" s="153"/>
      <c r="AA13" s="153"/>
      <c r="AB13" s="153"/>
      <c r="AC13" s="153"/>
      <c r="AD13" s="153"/>
      <c r="AE13" s="153"/>
      <c r="AG13" s="151" t="s">
        <v>335</v>
      </c>
      <c r="AH13" s="151"/>
      <c r="AI13" s="151"/>
      <c r="AJ13" s="151"/>
      <c r="AK13" s="202"/>
      <c r="AL13" s="151"/>
      <c r="AM13" s="151"/>
      <c r="AN13" s="151"/>
      <c r="AO13" s="202"/>
      <c r="AP13" s="151"/>
      <c r="AQ13" s="151"/>
      <c r="AR13" s="151"/>
      <c r="AS13" s="202"/>
      <c r="AT13" s="151"/>
      <c r="AU13" s="151"/>
      <c r="AV13" s="151"/>
      <c r="AW13" s="202"/>
      <c r="AX13" s="193">
        <f t="shared" si="1"/>
        <v>0</v>
      </c>
      <c r="AY13" s="158">
        <f t="shared" si="3"/>
        <v>0</v>
      </c>
      <c r="AZ13" s="153"/>
      <c r="BA13" s="153"/>
      <c r="BB13" s="153"/>
      <c r="BC13" s="153"/>
      <c r="BD13" s="153"/>
      <c r="BE13" s="153"/>
      <c r="BF13" s="153"/>
      <c r="BG13" s="153"/>
      <c r="BH13" s="153"/>
      <c r="BI13" s="153"/>
      <c r="BJ13" s="153"/>
      <c r="BK13" s="153"/>
    </row>
    <row r="14" spans="1:63" x14ac:dyDescent="0.25">
      <c r="A14" s="151" t="s">
        <v>336</v>
      </c>
      <c r="B14" s="151"/>
      <c r="C14" s="151"/>
      <c r="D14" s="151"/>
      <c r="E14" s="202"/>
      <c r="F14" s="151"/>
      <c r="G14" s="151"/>
      <c r="H14" s="151"/>
      <c r="I14" s="202"/>
      <c r="J14" s="151"/>
      <c r="K14" s="151"/>
      <c r="L14" s="151"/>
      <c r="M14" s="202"/>
      <c r="N14" s="151"/>
      <c r="O14" s="151"/>
      <c r="P14" s="151"/>
      <c r="Q14" s="202"/>
      <c r="R14" s="193">
        <f t="shared" si="0"/>
        <v>0</v>
      </c>
      <c r="S14" s="158">
        <f t="shared" si="2"/>
        <v>0</v>
      </c>
      <c r="T14" s="192"/>
      <c r="U14" s="192"/>
      <c r="V14" s="192"/>
      <c r="W14" s="192"/>
      <c r="X14" s="192"/>
      <c r="Y14" s="153"/>
      <c r="Z14" s="153"/>
      <c r="AA14" s="153"/>
      <c r="AB14" s="153"/>
      <c r="AC14" s="153"/>
      <c r="AD14" s="153"/>
      <c r="AE14" s="153"/>
      <c r="AG14" s="151" t="s">
        <v>336</v>
      </c>
      <c r="AH14" s="151"/>
      <c r="AI14" s="151"/>
      <c r="AJ14" s="151"/>
      <c r="AK14" s="202"/>
      <c r="AL14" s="151"/>
      <c r="AM14" s="151"/>
      <c r="AN14" s="151"/>
      <c r="AO14" s="202"/>
      <c r="AP14" s="151"/>
      <c r="AQ14" s="151"/>
      <c r="AR14" s="151"/>
      <c r="AS14" s="202"/>
      <c r="AT14" s="151"/>
      <c r="AU14" s="151"/>
      <c r="AV14" s="151"/>
      <c r="AW14" s="202"/>
      <c r="AX14" s="193">
        <f t="shared" si="1"/>
        <v>0</v>
      </c>
      <c r="AY14" s="158">
        <f t="shared" si="3"/>
        <v>0</v>
      </c>
      <c r="AZ14" s="153"/>
      <c r="BA14" s="153"/>
      <c r="BB14" s="153"/>
      <c r="BC14" s="153"/>
      <c r="BD14" s="153"/>
      <c r="BE14" s="153"/>
      <c r="BF14" s="153"/>
      <c r="BG14" s="153"/>
      <c r="BH14" s="153"/>
      <c r="BI14" s="153"/>
      <c r="BJ14" s="153"/>
      <c r="BK14" s="153"/>
    </row>
    <row r="15" spans="1:63" x14ac:dyDescent="0.25">
      <c r="A15" s="151" t="s">
        <v>337</v>
      </c>
      <c r="B15" s="151"/>
      <c r="C15" s="151"/>
      <c r="D15" s="151"/>
      <c r="E15" s="202"/>
      <c r="F15" s="151"/>
      <c r="G15" s="151"/>
      <c r="H15" s="151"/>
      <c r="I15" s="202"/>
      <c r="J15" s="151"/>
      <c r="K15" s="151"/>
      <c r="L15" s="151"/>
      <c r="M15" s="202"/>
      <c r="N15" s="151"/>
      <c r="O15" s="151"/>
      <c r="P15" s="151"/>
      <c r="Q15" s="202"/>
      <c r="R15" s="193">
        <f t="shared" si="0"/>
        <v>0</v>
      </c>
      <c r="S15" s="158">
        <f t="shared" si="2"/>
        <v>0</v>
      </c>
      <c r="T15" s="192"/>
      <c r="U15" s="192"/>
      <c r="V15" s="192"/>
      <c r="W15" s="192"/>
      <c r="X15" s="192"/>
      <c r="Y15" s="153"/>
      <c r="Z15" s="153"/>
      <c r="AA15" s="153"/>
      <c r="AB15" s="153"/>
      <c r="AC15" s="153"/>
      <c r="AD15" s="153"/>
      <c r="AE15" s="153"/>
      <c r="AG15" s="151" t="s">
        <v>337</v>
      </c>
      <c r="AH15" s="151"/>
      <c r="AI15" s="151"/>
      <c r="AJ15" s="151"/>
      <c r="AK15" s="202"/>
      <c r="AL15" s="151"/>
      <c r="AM15" s="151"/>
      <c r="AN15" s="151"/>
      <c r="AO15" s="202"/>
      <c r="AP15" s="151"/>
      <c r="AQ15" s="151"/>
      <c r="AR15" s="151"/>
      <c r="AS15" s="202"/>
      <c r="AT15" s="151"/>
      <c r="AU15" s="151"/>
      <c r="AV15" s="151"/>
      <c r="AW15" s="202"/>
      <c r="AX15" s="193">
        <f t="shared" si="1"/>
        <v>0</v>
      </c>
      <c r="AY15" s="158">
        <f t="shared" si="3"/>
        <v>0</v>
      </c>
      <c r="AZ15" s="153"/>
      <c r="BA15" s="153"/>
      <c r="BB15" s="153"/>
      <c r="BC15" s="153"/>
      <c r="BD15" s="153"/>
      <c r="BE15" s="153"/>
      <c r="BF15" s="153"/>
      <c r="BG15" s="153"/>
      <c r="BH15" s="153"/>
      <c r="BI15" s="153"/>
      <c r="BJ15" s="153"/>
      <c r="BK15" s="153"/>
    </row>
    <row r="16" spans="1:63" x14ac:dyDescent="0.25">
      <c r="A16" s="151" t="s">
        <v>338</v>
      </c>
      <c r="B16" s="151"/>
      <c r="C16" s="151"/>
      <c r="D16" s="151"/>
      <c r="E16" s="202"/>
      <c r="F16" s="151"/>
      <c r="G16" s="151"/>
      <c r="H16" s="151"/>
      <c r="I16" s="202"/>
      <c r="J16" s="151"/>
      <c r="K16" s="151"/>
      <c r="L16" s="151"/>
      <c r="M16" s="202"/>
      <c r="N16" s="151"/>
      <c r="O16" s="151"/>
      <c r="P16" s="151"/>
      <c r="Q16" s="202"/>
      <c r="R16" s="193">
        <f t="shared" si="0"/>
        <v>0</v>
      </c>
      <c r="S16" s="158">
        <f t="shared" si="2"/>
        <v>0</v>
      </c>
      <c r="T16" s="192"/>
      <c r="U16" s="192"/>
      <c r="V16" s="192"/>
      <c r="W16" s="192"/>
      <c r="X16" s="192"/>
      <c r="Y16" s="153"/>
      <c r="Z16" s="153"/>
      <c r="AA16" s="153"/>
      <c r="AB16" s="153"/>
      <c r="AC16" s="153"/>
      <c r="AD16" s="153"/>
      <c r="AE16" s="153"/>
      <c r="AG16" s="151" t="s">
        <v>338</v>
      </c>
      <c r="AH16" s="151"/>
      <c r="AI16" s="151"/>
      <c r="AJ16" s="151"/>
      <c r="AK16" s="202"/>
      <c r="AL16" s="151"/>
      <c r="AM16" s="151"/>
      <c r="AN16" s="151"/>
      <c r="AO16" s="202"/>
      <c r="AP16" s="151"/>
      <c r="AQ16" s="151"/>
      <c r="AR16" s="151"/>
      <c r="AS16" s="202"/>
      <c r="AT16" s="151"/>
      <c r="AU16" s="151"/>
      <c r="AV16" s="151"/>
      <c r="AW16" s="202"/>
      <c r="AX16" s="193">
        <f t="shared" si="1"/>
        <v>0</v>
      </c>
      <c r="AY16" s="158">
        <f t="shared" si="3"/>
        <v>0</v>
      </c>
      <c r="AZ16" s="153"/>
      <c r="BA16" s="153"/>
      <c r="BB16" s="153"/>
      <c r="BC16" s="153"/>
      <c r="BD16" s="153"/>
      <c r="BE16" s="153"/>
      <c r="BF16" s="153"/>
      <c r="BG16" s="153"/>
      <c r="BH16" s="153"/>
      <c r="BI16" s="153"/>
      <c r="BJ16" s="153"/>
      <c r="BK16" s="153"/>
    </row>
    <row r="17" spans="1:63" x14ac:dyDescent="0.25">
      <c r="A17" s="151" t="s">
        <v>339</v>
      </c>
      <c r="B17" s="151"/>
      <c r="C17" s="151"/>
      <c r="D17" s="151"/>
      <c r="E17" s="202"/>
      <c r="F17" s="151"/>
      <c r="G17" s="151"/>
      <c r="H17" s="151"/>
      <c r="I17" s="202"/>
      <c r="J17" s="151"/>
      <c r="K17" s="151"/>
      <c r="L17" s="151"/>
      <c r="M17" s="202"/>
      <c r="N17" s="151"/>
      <c r="O17" s="151"/>
      <c r="P17" s="151"/>
      <c r="Q17" s="202"/>
      <c r="R17" s="193">
        <f t="shared" si="0"/>
        <v>0</v>
      </c>
      <c r="S17" s="158">
        <f t="shared" si="2"/>
        <v>0</v>
      </c>
      <c r="T17" s="192"/>
      <c r="U17" s="192"/>
      <c r="V17" s="192"/>
      <c r="W17" s="192"/>
      <c r="X17" s="192"/>
      <c r="Y17" s="153"/>
      <c r="Z17" s="153"/>
      <c r="AA17" s="153"/>
      <c r="AB17" s="153"/>
      <c r="AC17" s="153"/>
      <c r="AD17" s="153"/>
      <c r="AE17" s="153"/>
      <c r="AG17" s="151" t="s">
        <v>339</v>
      </c>
      <c r="AH17" s="151"/>
      <c r="AI17" s="151"/>
      <c r="AJ17" s="151"/>
      <c r="AK17" s="202"/>
      <c r="AL17" s="151"/>
      <c r="AM17" s="151"/>
      <c r="AN17" s="151"/>
      <c r="AO17" s="202"/>
      <c r="AP17" s="151"/>
      <c r="AQ17" s="151"/>
      <c r="AR17" s="151"/>
      <c r="AS17" s="202"/>
      <c r="AT17" s="151"/>
      <c r="AU17" s="151"/>
      <c r="AV17" s="151"/>
      <c r="AW17" s="202"/>
      <c r="AX17" s="193">
        <f t="shared" si="1"/>
        <v>0</v>
      </c>
      <c r="AY17" s="158">
        <f t="shared" si="3"/>
        <v>0</v>
      </c>
      <c r="AZ17" s="153"/>
      <c r="BA17" s="153"/>
      <c r="BB17" s="153"/>
      <c r="BC17" s="153"/>
      <c r="BD17" s="153"/>
      <c r="BE17" s="153"/>
      <c r="BF17" s="153"/>
      <c r="BG17" s="153"/>
      <c r="BH17" s="153"/>
      <c r="BI17" s="153"/>
      <c r="BJ17" s="153"/>
      <c r="BK17" s="153"/>
    </row>
    <row r="18" spans="1:63" x14ac:dyDescent="0.25">
      <c r="A18" s="151" t="s">
        <v>340</v>
      </c>
      <c r="B18" s="151"/>
      <c r="C18" s="151"/>
      <c r="D18" s="151"/>
      <c r="E18" s="202"/>
      <c r="F18" s="151"/>
      <c r="G18" s="151"/>
      <c r="H18" s="151"/>
      <c r="I18" s="202"/>
      <c r="J18" s="151"/>
      <c r="K18" s="151"/>
      <c r="L18" s="151"/>
      <c r="M18" s="202"/>
      <c r="N18" s="151"/>
      <c r="O18" s="151"/>
      <c r="P18" s="151"/>
      <c r="Q18" s="202"/>
      <c r="R18" s="193">
        <f t="shared" si="0"/>
        <v>0</v>
      </c>
      <c r="S18" s="158">
        <f t="shared" si="2"/>
        <v>0</v>
      </c>
      <c r="T18" s="192"/>
      <c r="U18" s="192"/>
      <c r="V18" s="192"/>
      <c r="W18" s="192"/>
      <c r="X18" s="192"/>
      <c r="Y18" s="153"/>
      <c r="Z18" s="153"/>
      <c r="AA18" s="153"/>
      <c r="AB18" s="153"/>
      <c r="AC18" s="153"/>
      <c r="AD18" s="153"/>
      <c r="AE18" s="153"/>
      <c r="AG18" s="151" t="s">
        <v>340</v>
      </c>
      <c r="AH18" s="151"/>
      <c r="AI18" s="151"/>
      <c r="AJ18" s="151"/>
      <c r="AK18" s="202"/>
      <c r="AL18" s="151"/>
      <c r="AM18" s="151"/>
      <c r="AN18" s="151"/>
      <c r="AO18" s="202"/>
      <c r="AP18" s="151"/>
      <c r="AQ18" s="151"/>
      <c r="AR18" s="151"/>
      <c r="AS18" s="202"/>
      <c r="AT18" s="151"/>
      <c r="AU18" s="151"/>
      <c r="AV18" s="151"/>
      <c r="AW18" s="202"/>
      <c r="AX18" s="193">
        <f t="shared" si="1"/>
        <v>0</v>
      </c>
      <c r="AY18" s="158">
        <f t="shared" si="3"/>
        <v>0</v>
      </c>
      <c r="AZ18" s="153"/>
      <c r="BA18" s="153"/>
      <c r="BB18" s="153"/>
      <c r="BC18" s="153"/>
      <c r="BD18" s="153"/>
      <c r="BE18" s="153"/>
      <c r="BF18" s="153"/>
      <c r="BG18" s="153"/>
      <c r="BH18" s="153"/>
      <c r="BI18" s="153"/>
      <c r="BJ18" s="153"/>
      <c r="BK18" s="153"/>
    </row>
    <row r="19" spans="1:63" x14ac:dyDescent="0.25">
      <c r="A19" s="151" t="s">
        <v>341</v>
      </c>
      <c r="B19" s="151"/>
      <c r="C19" s="151"/>
      <c r="D19" s="151"/>
      <c r="E19" s="202"/>
      <c r="F19" s="151"/>
      <c r="G19" s="151"/>
      <c r="H19" s="151"/>
      <c r="I19" s="202"/>
      <c r="J19" s="151"/>
      <c r="K19" s="151"/>
      <c r="L19" s="151"/>
      <c r="M19" s="202"/>
      <c r="N19" s="151"/>
      <c r="O19" s="151"/>
      <c r="P19" s="151"/>
      <c r="Q19" s="202"/>
      <c r="R19" s="193">
        <f t="shared" si="0"/>
        <v>0</v>
      </c>
      <c r="S19" s="158">
        <f t="shared" si="2"/>
        <v>0</v>
      </c>
      <c r="T19" s="192"/>
      <c r="U19" s="192"/>
      <c r="V19" s="192"/>
      <c r="W19" s="192"/>
      <c r="X19" s="192"/>
      <c r="Y19" s="153"/>
      <c r="Z19" s="153"/>
      <c r="AA19" s="153"/>
      <c r="AB19" s="153"/>
      <c r="AC19" s="153"/>
      <c r="AD19" s="153"/>
      <c r="AE19" s="153"/>
      <c r="AG19" s="151" t="s">
        <v>341</v>
      </c>
      <c r="AH19" s="151"/>
      <c r="AI19" s="151"/>
      <c r="AJ19" s="151"/>
      <c r="AK19" s="202"/>
      <c r="AL19" s="151"/>
      <c r="AM19" s="151"/>
      <c r="AN19" s="151"/>
      <c r="AO19" s="202"/>
      <c r="AP19" s="151"/>
      <c r="AQ19" s="151"/>
      <c r="AR19" s="151"/>
      <c r="AS19" s="202"/>
      <c r="AT19" s="151"/>
      <c r="AU19" s="151"/>
      <c r="AV19" s="151"/>
      <c r="AW19" s="202"/>
      <c r="AX19" s="193">
        <f t="shared" si="1"/>
        <v>0</v>
      </c>
      <c r="AY19" s="158">
        <f t="shared" si="3"/>
        <v>0</v>
      </c>
      <c r="AZ19" s="153"/>
      <c r="BA19" s="153"/>
      <c r="BB19" s="153"/>
      <c r="BC19" s="153"/>
      <c r="BD19" s="153"/>
      <c r="BE19" s="153"/>
      <c r="BF19" s="153"/>
      <c r="BG19" s="153"/>
      <c r="BH19" s="153"/>
      <c r="BI19" s="151"/>
      <c r="BJ19" s="151"/>
      <c r="BK19" s="151"/>
    </row>
    <row r="20" spans="1:63" x14ac:dyDescent="0.25">
      <c r="A20" s="151" t="s">
        <v>342</v>
      </c>
      <c r="B20" s="151"/>
      <c r="C20" s="151"/>
      <c r="D20" s="151"/>
      <c r="E20" s="202"/>
      <c r="F20" s="151"/>
      <c r="G20" s="151"/>
      <c r="H20" s="151"/>
      <c r="I20" s="202"/>
      <c r="J20" s="151"/>
      <c r="K20" s="151"/>
      <c r="L20" s="151"/>
      <c r="M20" s="202"/>
      <c r="N20" s="151"/>
      <c r="O20" s="151"/>
      <c r="P20" s="151"/>
      <c r="Q20" s="202"/>
      <c r="R20" s="193">
        <f t="shared" si="0"/>
        <v>0</v>
      </c>
      <c r="S20" s="158">
        <f t="shared" si="2"/>
        <v>0</v>
      </c>
      <c r="T20" s="192"/>
      <c r="U20" s="192"/>
      <c r="V20" s="192"/>
      <c r="W20" s="192"/>
      <c r="X20" s="192"/>
      <c r="Y20" s="153"/>
      <c r="Z20" s="153"/>
      <c r="AA20" s="153"/>
      <c r="AB20" s="153"/>
      <c r="AC20" s="153"/>
      <c r="AD20" s="153"/>
      <c r="AE20" s="153"/>
      <c r="AG20" s="151" t="s">
        <v>342</v>
      </c>
      <c r="AH20" s="151"/>
      <c r="AI20" s="151"/>
      <c r="AJ20" s="151"/>
      <c r="AK20" s="202"/>
      <c r="AL20" s="151"/>
      <c r="AM20" s="151"/>
      <c r="AN20" s="151"/>
      <c r="AO20" s="202"/>
      <c r="AP20" s="151"/>
      <c r="AQ20" s="151"/>
      <c r="AR20" s="151"/>
      <c r="AS20" s="202"/>
      <c r="AT20" s="151"/>
      <c r="AU20" s="151"/>
      <c r="AV20" s="151"/>
      <c r="AW20" s="202"/>
      <c r="AX20" s="193">
        <f t="shared" si="1"/>
        <v>0</v>
      </c>
      <c r="AY20" s="158">
        <f t="shared" si="3"/>
        <v>0</v>
      </c>
      <c r="AZ20" s="153"/>
      <c r="BA20" s="153"/>
      <c r="BB20" s="153"/>
      <c r="BC20" s="153"/>
      <c r="BD20" s="153"/>
      <c r="BE20" s="153"/>
      <c r="BF20" s="153"/>
      <c r="BG20" s="153"/>
      <c r="BH20" s="153"/>
      <c r="BI20" s="151"/>
      <c r="BJ20" s="151"/>
      <c r="BK20" s="151"/>
    </row>
    <row r="21" spans="1:63" x14ac:dyDescent="0.25">
      <c r="A21" s="151" t="s">
        <v>343</v>
      </c>
      <c r="B21" s="151"/>
      <c r="C21" s="151"/>
      <c r="D21" s="151"/>
      <c r="E21" s="202"/>
      <c r="F21" s="151"/>
      <c r="G21" s="151"/>
      <c r="H21" s="151"/>
      <c r="I21" s="202"/>
      <c r="J21" s="151"/>
      <c r="K21" s="151"/>
      <c r="L21" s="151"/>
      <c r="M21" s="202"/>
      <c r="N21" s="151"/>
      <c r="O21" s="151"/>
      <c r="P21" s="151"/>
      <c r="Q21" s="202"/>
      <c r="R21" s="193">
        <f t="shared" si="0"/>
        <v>0</v>
      </c>
      <c r="S21" s="158">
        <f t="shared" si="2"/>
        <v>0</v>
      </c>
      <c r="T21" s="192"/>
      <c r="U21" s="192"/>
      <c r="V21" s="192"/>
      <c r="W21" s="192"/>
      <c r="X21" s="192"/>
      <c r="Y21" s="153"/>
      <c r="Z21" s="153"/>
      <c r="AA21" s="153"/>
      <c r="AB21" s="153"/>
      <c r="AC21" s="153"/>
      <c r="AD21" s="153"/>
      <c r="AE21" s="153"/>
      <c r="AG21" s="151" t="s">
        <v>343</v>
      </c>
      <c r="AH21" s="151"/>
      <c r="AI21" s="151"/>
      <c r="AJ21" s="151"/>
      <c r="AK21" s="202"/>
      <c r="AL21" s="151"/>
      <c r="AM21" s="151"/>
      <c r="AN21" s="151"/>
      <c r="AO21" s="202"/>
      <c r="AP21" s="151"/>
      <c r="AQ21" s="151"/>
      <c r="AR21" s="151"/>
      <c r="AS21" s="202"/>
      <c r="AT21" s="151"/>
      <c r="AU21" s="151"/>
      <c r="AV21" s="151"/>
      <c r="AW21" s="202"/>
      <c r="AX21" s="193">
        <f t="shared" si="1"/>
        <v>0</v>
      </c>
      <c r="AY21" s="158">
        <f t="shared" si="3"/>
        <v>0</v>
      </c>
      <c r="AZ21" s="153"/>
      <c r="BA21" s="153"/>
      <c r="BB21" s="153"/>
      <c r="BC21" s="153"/>
      <c r="BD21" s="153"/>
      <c r="BE21" s="153"/>
      <c r="BF21" s="153"/>
      <c r="BG21" s="153"/>
      <c r="BH21" s="153"/>
      <c r="BI21" s="151"/>
      <c r="BJ21" s="151"/>
      <c r="BK21" s="151"/>
    </row>
    <row r="22" spans="1:63" x14ac:dyDescent="0.25">
      <c r="A22" s="151" t="s">
        <v>344</v>
      </c>
      <c r="B22" s="151"/>
      <c r="C22" s="151"/>
      <c r="D22" s="151"/>
      <c r="E22" s="202"/>
      <c r="F22" s="151"/>
      <c r="G22" s="151"/>
      <c r="H22" s="151"/>
      <c r="I22" s="202"/>
      <c r="J22" s="151"/>
      <c r="K22" s="151"/>
      <c r="L22" s="151"/>
      <c r="M22" s="202"/>
      <c r="N22" s="151"/>
      <c r="O22" s="151"/>
      <c r="P22" s="151"/>
      <c r="Q22" s="202"/>
      <c r="R22" s="193">
        <f t="shared" si="0"/>
        <v>0</v>
      </c>
      <c r="S22" s="158">
        <f t="shared" si="2"/>
        <v>0</v>
      </c>
      <c r="T22" s="192"/>
      <c r="U22" s="192"/>
      <c r="V22" s="192"/>
      <c r="W22" s="192"/>
      <c r="X22" s="192"/>
      <c r="Y22" s="153"/>
      <c r="Z22" s="153"/>
      <c r="AA22" s="153"/>
      <c r="AB22" s="153"/>
      <c r="AC22" s="153"/>
      <c r="AD22" s="153"/>
      <c r="AE22" s="153"/>
      <c r="AG22" s="151" t="s">
        <v>344</v>
      </c>
      <c r="AH22" s="151"/>
      <c r="AI22" s="151"/>
      <c r="AJ22" s="151"/>
      <c r="AK22" s="202"/>
      <c r="AL22" s="151"/>
      <c r="AM22" s="151"/>
      <c r="AN22" s="151"/>
      <c r="AO22" s="202"/>
      <c r="AP22" s="151"/>
      <c r="AQ22" s="151"/>
      <c r="AR22" s="151"/>
      <c r="AS22" s="202"/>
      <c r="AT22" s="151"/>
      <c r="AU22" s="151"/>
      <c r="AV22" s="151"/>
      <c r="AW22" s="202"/>
      <c r="AX22" s="193">
        <f t="shared" si="1"/>
        <v>0</v>
      </c>
      <c r="AY22" s="158">
        <f t="shared" si="3"/>
        <v>0</v>
      </c>
      <c r="AZ22" s="153"/>
      <c r="BA22" s="153"/>
      <c r="BB22" s="153"/>
      <c r="BC22" s="153"/>
      <c r="BD22" s="153"/>
      <c r="BE22" s="153"/>
      <c r="BF22" s="153"/>
      <c r="BG22" s="153"/>
      <c r="BH22" s="153"/>
      <c r="BI22" s="153"/>
      <c r="BJ22" s="153"/>
      <c r="BK22" s="153"/>
    </row>
    <row r="23" spans="1:63" x14ac:dyDescent="0.25">
      <c r="A23" s="151" t="s">
        <v>345</v>
      </c>
      <c r="B23" s="151"/>
      <c r="C23" s="151"/>
      <c r="D23" s="151"/>
      <c r="E23" s="202"/>
      <c r="F23" s="151"/>
      <c r="G23" s="151"/>
      <c r="H23" s="151"/>
      <c r="I23" s="202"/>
      <c r="J23" s="151"/>
      <c r="K23" s="151"/>
      <c r="L23" s="151"/>
      <c r="M23" s="202"/>
      <c r="N23" s="151"/>
      <c r="O23" s="151"/>
      <c r="P23" s="151"/>
      <c r="Q23" s="202"/>
      <c r="R23" s="193">
        <f t="shared" si="0"/>
        <v>0</v>
      </c>
      <c r="S23" s="158">
        <f t="shared" si="2"/>
        <v>0</v>
      </c>
      <c r="T23" s="192"/>
      <c r="U23" s="192"/>
      <c r="V23" s="192"/>
      <c r="W23" s="192"/>
      <c r="X23" s="192"/>
      <c r="Y23" s="153"/>
      <c r="Z23" s="153"/>
      <c r="AA23" s="153"/>
      <c r="AB23" s="153"/>
      <c r="AC23" s="153"/>
      <c r="AD23" s="153"/>
      <c r="AE23" s="153"/>
      <c r="AG23" s="151" t="s">
        <v>345</v>
      </c>
      <c r="AH23" s="151"/>
      <c r="AI23" s="151"/>
      <c r="AJ23" s="151"/>
      <c r="AK23" s="202"/>
      <c r="AL23" s="151"/>
      <c r="AM23" s="151"/>
      <c r="AN23" s="151"/>
      <c r="AO23" s="202"/>
      <c r="AP23" s="151"/>
      <c r="AQ23" s="151"/>
      <c r="AR23" s="151"/>
      <c r="AS23" s="202"/>
      <c r="AT23" s="151"/>
      <c r="AU23" s="151"/>
      <c r="AV23" s="151"/>
      <c r="AW23" s="202"/>
      <c r="AX23" s="193">
        <f t="shared" si="1"/>
        <v>0</v>
      </c>
      <c r="AY23" s="158">
        <f t="shared" si="3"/>
        <v>0</v>
      </c>
      <c r="AZ23" s="153"/>
      <c r="BA23" s="153"/>
      <c r="BB23" s="153"/>
      <c r="BC23" s="153"/>
      <c r="BD23" s="153"/>
      <c r="BE23" s="153"/>
      <c r="BF23" s="153"/>
      <c r="BG23" s="153"/>
      <c r="BH23" s="153"/>
      <c r="BI23" s="153"/>
      <c r="BJ23" s="153"/>
      <c r="BK23" s="153"/>
    </row>
    <row r="24" spans="1:63" x14ac:dyDescent="0.25">
      <c r="A24" s="151" t="s">
        <v>346</v>
      </c>
      <c r="B24" s="151"/>
      <c r="C24" s="151"/>
      <c r="D24" s="151"/>
      <c r="E24" s="202"/>
      <c r="F24" s="151"/>
      <c r="G24" s="151"/>
      <c r="H24" s="151"/>
      <c r="I24" s="202"/>
      <c r="J24" s="151"/>
      <c r="K24" s="151"/>
      <c r="L24" s="151"/>
      <c r="M24" s="202"/>
      <c r="N24" s="151"/>
      <c r="O24" s="151"/>
      <c r="P24" s="151"/>
      <c r="Q24" s="202"/>
      <c r="R24" s="193">
        <f t="shared" si="0"/>
        <v>0</v>
      </c>
      <c r="S24" s="158">
        <f t="shared" si="2"/>
        <v>0</v>
      </c>
      <c r="T24" s="192"/>
      <c r="U24" s="192"/>
      <c r="V24" s="192"/>
      <c r="W24" s="192"/>
      <c r="X24" s="192"/>
      <c r="Y24" s="153"/>
      <c r="Z24" s="153"/>
      <c r="AA24" s="153"/>
      <c r="AB24" s="153"/>
      <c r="AC24" s="153"/>
      <c r="AD24" s="153"/>
      <c r="AE24" s="153"/>
      <c r="AG24" s="151" t="s">
        <v>346</v>
      </c>
      <c r="AH24" s="151"/>
      <c r="AI24" s="151"/>
      <c r="AJ24" s="151"/>
      <c r="AK24" s="202"/>
      <c r="AL24" s="151"/>
      <c r="AM24" s="151"/>
      <c r="AN24" s="151"/>
      <c r="AO24" s="202"/>
      <c r="AP24" s="151"/>
      <c r="AQ24" s="151"/>
      <c r="AR24" s="151"/>
      <c r="AS24" s="202"/>
      <c r="AT24" s="151"/>
      <c r="AU24" s="151"/>
      <c r="AV24" s="151"/>
      <c r="AW24" s="202"/>
      <c r="AX24" s="193">
        <f t="shared" si="1"/>
        <v>0</v>
      </c>
      <c r="AY24" s="158">
        <f t="shared" si="3"/>
        <v>0</v>
      </c>
      <c r="AZ24" s="153"/>
      <c r="BA24" s="153"/>
      <c r="BB24" s="153"/>
      <c r="BC24" s="153"/>
      <c r="BD24" s="153"/>
      <c r="BE24" s="153"/>
      <c r="BF24" s="153"/>
      <c r="BG24" s="153"/>
      <c r="BH24" s="153"/>
      <c r="BI24" s="153"/>
      <c r="BJ24" s="153"/>
      <c r="BK24" s="153"/>
    </row>
    <row r="25" spans="1:63" x14ac:dyDescent="0.25">
      <c r="A25" s="151" t="s">
        <v>347</v>
      </c>
      <c r="B25" s="151"/>
      <c r="C25" s="151"/>
      <c r="D25" s="151"/>
      <c r="E25" s="202"/>
      <c r="F25" s="151"/>
      <c r="G25" s="151"/>
      <c r="H25" s="151"/>
      <c r="I25" s="202"/>
      <c r="J25" s="151"/>
      <c r="K25" s="151"/>
      <c r="L25" s="151"/>
      <c r="M25" s="202"/>
      <c r="N25" s="151"/>
      <c r="O25" s="151"/>
      <c r="P25" s="151"/>
      <c r="Q25" s="202"/>
      <c r="R25" s="193">
        <f t="shared" si="0"/>
        <v>0</v>
      </c>
      <c r="S25" s="158">
        <f t="shared" si="2"/>
        <v>0</v>
      </c>
      <c r="T25" s="192"/>
      <c r="U25" s="192"/>
      <c r="V25" s="192"/>
      <c r="W25" s="192"/>
      <c r="X25" s="192"/>
      <c r="Y25" s="153"/>
      <c r="Z25" s="153"/>
      <c r="AA25" s="153"/>
      <c r="AB25" s="153"/>
      <c r="AC25" s="153"/>
      <c r="AD25" s="153"/>
      <c r="AE25" s="153"/>
      <c r="AG25" s="151" t="s">
        <v>347</v>
      </c>
      <c r="AH25" s="151"/>
      <c r="AI25" s="151"/>
      <c r="AJ25" s="151"/>
      <c r="AK25" s="202"/>
      <c r="AL25" s="151"/>
      <c r="AM25" s="151"/>
      <c r="AN25" s="151"/>
      <c r="AO25" s="202"/>
      <c r="AP25" s="151"/>
      <c r="AQ25" s="151"/>
      <c r="AR25" s="151"/>
      <c r="AS25" s="202"/>
      <c r="AT25" s="151"/>
      <c r="AU25" s="151"/>
      <c r="AV25" s="151"/>
      <c r="AW25" s="202"/>
      <c r="AX25" s="193">
        <f t="shared" si="1"/>
        <v>0</v>
      </c>
      <c r="AY25" s="158">
        <f t="shared" si="3"/>
        <v>0</v>
      </c>
      <c r="AZ25" s="153"/>
      <c r="BA25" s="153"/>
      <c r="BB25" s="153"/>
      <c r="BC25" s="153"/>
      <c r="BD25" s="153"/>
      <c r="BE25" s="153"/>
      <c r="BF25" s="153"/>
      <c r="BG25" s="153"/>
      <c r="BH25" s="153"/>
      <c r="BI25" s="153"/>
      <c r="BJ25" s="153"/>
      <c r="BK25" s="153"/>
    </row>
    <row r="26" spans="1:63" x14ac:dyDescent="0.25">
      <c r="A26" s="151" t="s">
        <v>348</v>
      </c>
      <c r="B26" s="151"/>
      <c r="C26" s="151"/>
      <c r="D26" s="151"/>
      <c r="E26" s="202"/>
      <c r="F26" s="151"/>
      <c r="G26" s="151"/>
      <c r="H26" s="151"/>
      <c r="I26" s="202"/>
      <c r="J26" s="151"/>
      <c r="K26" s="151"/>
      <c r="L26" s="151"/>
      <c r="M26" s="202"/>
      <c r="N26" s="151"/>
      <c r="O26" s="151"/>
      <c r="P26" s="151"/>
      <c r="Q26" s="202"/>
      <c r="R26" s="193">
        <f t="shared" si="0"/>
        <v>0</v>
      </c>
      <c r="S26" s="158">
        <f t="shared" si="2"/>
        <v>0</v>
      </c>
      <c r="T26" s="192"/>
      <c r="U26" s="192"/>
      <c r="V26" s="192"/>
      <c r="W26" s="192"/>
      <c r="X26" s="192"/>
      <c r="Y26" s="153"/>
      <c r="Z26" s="153"/>
      <c r="AA26" s="153"/>
      <c r="AB26" s="153"/>
      <c r="AC26" s="153"/>
      <c r="AD26" s="153"/>
      <c r="AE26" s="153"/>
      <c r="AG26" s="151" t="s">
        <v>348</v>
      </c>
      <c r="AH26" s="151"/>
      <c r="AI26" s="151"/>
      <c r="AJ26" s="151"/>
      <c r="AK26" s="202"/>
      <c r="AL26" s="151"/>
      <c r="AM26" s="151"/>
      <c r="AN26" s="151"/>
      <c r="AO26" s="202"/>
      <c r="AP26" s="151"/>
      <c r="AQ26" s="151"/>
      <c r="AR26" s="151"/>
      <c r="AS26" s="202"/>
      <c r="AT26" s="151"/>
      <c r="AU26" s="151"/>
      <c r="AV26" s="151"/>
      <c r="AW26" s="202"/>
      <c r="AX26" s="193">
        <f t="shared" si="1"/>
        <v>0</v>
      </c>
      <c r="AY26" s="158">
        <f t="shared" si="3"/>
        <v>0</v>
      </c>
      <c r="AZ26" s="153"/>
      <c r="BA26" s="153"/>
      <c r="BB26" s="153"/>
      <c r="BC26" s="153"/>
      <c r="BD26" s="153"/>
      <c r="BE26" s="153"/>
      <c r="BF26" s="153"/>
      <c r="BG26" s="153"/>
      <c r="BH26" s="153"/>
      <c r="BI26" s="153"/>
      <c r="BJ26" s="153"/>
      <c r="BK26" s="153"/>
    </row>
    <row r="27" spans="1:63" x14ac:dyDescent="0.25">
      <c r="A27" s="151" t="s">
        <v>349</v>
      </c>
      <c r="B27" s="151"/>
      <c r="C27" s="151"/>
      <c r="D27" s="151"/>
      <c r="E27" s="202"/>
      <c r="F27" s="151"/>
      <c r="G27" s="151"/>
      <c r="H27" s="151"/>
      <c r="I27" s="202"/>
      <c r="J27" s="151"/>
      <c r="K27" s="151"/>
      <c r="L27" s="151"/>
      <c r="M27" s="202"/>
      <c r="N27" s="151"/>
      <c r="O27" s="151"/>
      <c r="P27" s="151"/>
      <c r="Q27" s="202"/>
      <c r="R27" s="193">
        <f t="shared" si="0"/>
        <v>0</v>
      </c>
      <c r="S27" s="158">
        <f t="shared" si="2"/>
        <v>0</v>
      </c>
      <c r="T27" s="192"/>
      <c r="U27" s="192"/>
      <c r="V27" s="192"/>
      <c r="W27" s="192"/>
      <c r="X27" s="192"/>
      <c r="Y27" s="153"/>
      <c r="Z27" s="153"/>
      <c r="AA27" s="153"/>
      <c r="AB27" s="153"/>
      <c r="AC27" s="153"/>
      <c r="AD27" s="153"/>
      <c r="AE27" s="153"/>
      <c r="AG27" s="151" t="s">
        <v>349</v>
      </c>
      <c r="AH27" s="151"/>
      <c r="AI27" s="151"/>
      <c r="AJ27" s="151"/>
      <c r="AK27" s="202"/>
      <c r="AL27" s="151"/>
      <c r="AM27" s="151"/>
      <c r="AN27" s="151"/>
      <c r="AO27" s="202"/>
      <c r="AP27" s="151"/>
      <c r="AQ27" s="151"/>
      <c r="AR27" s="151"/>
      <c r="AS27" s="202"/>
      <c r="AT27" s="151"/>
      <c r="AU27" s="151"/>
      <c r="AV27" s="151"/>
      <c r="AW27" s="202"/>
      <c r="AX27" s="193">
        <f t="shared" si="1"/>
        <v>0</v>
      </c>
      <c r="AY27" s="158">
        <f t="shared" si="3"/>
        <v>0</v>
      </c>
      <c r="AZ27" s="153"/>
      <c r="BA27" s="153"/>
      <c r="BB27" s="153"/>
      <c r="BC27" s="153"/>
      <c r="BD27" s="153"/>
      <c r="BE27" s="153"/>
      <c r="BF27" s="153"/>
      <c r="BG27" s="153"/>
      <c r="BH27" s="153"/>
      <c r="BI27" s="153"/>
      <c r="BJ27" s="153"/>
      <c r="BK27" s="153"/>
    </row>
    <row r="28" spans="1:63" x14ac:dyDescent="0.25">
      <c r="A28" s="151" t="s">
        <v>350</v>
      </c>
      <c r="B28" s="151"/>
      <c r="C28" s="151"/>
      <c r="D28" s="151"/>
      <c r="E28" s="202"/>
      <c r="F28" s="151"/>
      <c r="G28" s="151"/>
      <c r="H28" s="151"/>
      <c r="I28" s="202"/>
      <c r="J28" s="151"/>
      <c r="K28" s="151"/>
      <c r="L28" s="151"/>
      <c r="M28" s="202"/>
      <c r="N28" s="151"/>
      <c r="O28" s="151"/>
      <c r="P28" s="151"/>
      <c r="Q28" s="202"/>
      <c r="R28" s="193">
        <f t="shared" si="0"/>
        <v>0</v>
      </c>
      <c r="S28" s="158">
        <f t="shared" si="2"/>
        <v>0</v>
      </c>
      <c r="T28" s="192"/>
      <c r="U28" s="192"/>
      <c r="V28" s="192"/>
      <c r="W28" s="192"/>
      <c r="X28" s="192"/>
      <c r="Y28" s="153"/>
      <c r="Z28" s="153"/>
      <c r="AA28" s="153"/>
      <c r="AB28" s="153"/>
      <c r="AC28" s="153"/>
      <c r="AD28" s="153"/>
      <c r="AE28" s="153"/>
      <c r="AG28" s="151" t="s">
        <v>350</v>
      </c>
      <c r="AH28" s="151"/>
      <c r="AI28" s="151"/>
      <c r="AJ28" s="151"/>
      <c r="AK28" s="202"/>
      <c r="AL28" s="151"/>
      <c r="AM28" s="151"/>
      <c r="AN28" s="151"/>
      <c r="AO28" s="202"/>
      <c r="AP28" s="151"/>
      <c r="AQ28" s="151"/>
      <c r="AR28" s="151"/>
      <c r="AS28" s="202"/>
      <c r="AT28" s="151"/>
      <c r="AU28" s="151"/>
      <c r="AV28" s="151"/>
      <c r="AW28" s="202"/>
      <c r="AX28" s="193">
        <f t="shared" si="1"/>
        <v>0</v>
      </c>
      <c r="AY28" s="158">
        <f t="shared" si="3"/>
        <v>0</v>
      </c>
      <c r="AZ28" s="153"/>
      <c r="BA28" s="153"/>
      <c r="BB28" s="153"/>
      <c r="BC28" s="153"/>
      <c r="BD28" s="153"/>
      <c r="BE28" s="153"/>
      <c r="BF28" s="153"/>
      <c r="BG28" s="153"/>
      <c r="BH28" s="153"/>
      <c r="BI28" s="153"/>
      <c r="BJ28" s="153"/>
      <c r="BK28" s="153"/>
    </row>
    <row r="29" spans="1:63" x14ac:dyDescent="0.25">
      <c r="A29" s="151" t="s">
        <v>351</v>
      </c>
      <c r="B29" s="151"/>
      <c r="C29" s="151"/>
      <c r="D29" s="151"/>
      <c r="E29" s="202"/>
      <c r="F29" s="151"/>
      <c r="G29" s="151"/>
      <c r="H29" s="151"/>
      <c r="I29" s="202"/>
      <c r="J29" s="151"/>
      <c r="K29" s="151"/>
      <c r="L29" s="151"/>
      <c r="M29" s="202"/>
      <c r="N29" s="151"/>
      <c r="O29" s="151"/>
      <c r="P29" s="151"/>
      <c r="Q29" s="202"/>
      <c r="R29" s="193">
        <f t="shared" si="0"/>
        <v>0</v>
      </c>
      <c r="S29" s="158">
        <f t="shared" si="2"/>
        <v>0</v>
      </c>
      <c r="T29" s="192"/>
      <c r="U29" s="192"/>
      <c r="V29" s="192"/>
      <c r="W29" s="192"/>
      <c r="X29" s="192"/>
      <c r="Y29" s="153"/>
      <c r="Z29" s="153"/>
      <c r="AA29" s="153"/>
      <c r="AB29" s="153"/>
      <c r="AC29" s="153"/>
      <c r="AD29" s="153"/>
      <c r="AE29" s="153"/>
      <c r="AG29" s="151" t="s">
        <v>351</v>
      </c>
      <c r="AH29" s="151"/>
      <c r="AI29" s="151"/>
      <c r="AJ29" s="151"/>
      <c r="AK29" s="202"/>
      <c r="AL29" s="151"/>
      <c r="AM29" s="151"/>
      <c r="AN29" s="151"/>
      <c r="AO29" s="202"/>
      <c r="AP29" s="151"/>
      <c r="AQ29" s="151"/>
      <c r="AR29" s="151"/>
      <c r="AS29" s="202"/>
      <c r="AT29" s="151"/>
      <c r="AU29" s="151"/>
      <c r="AV29" s="151"/>
      <c r="AW29" s="202"/>
      <c r="AX29" s="193">
        <f t="shared" si="1"/>
        <v>0</v>
      </c>
      <c r="AY29" s="158">
        <f t="shared" si="3"/>
        <v>0</v>
      </c>
      <c r="AZ29" s="153"/>
      <c r="BA29" s="153"/>
      <c r="BB29" s="153"/>
      <c r="BC29" s="153"/>
      <c r="BD29" s="153"/>
      <c r="BE29" s="153"/>
      <c r="BF29" s="153"/>
      <c r="BG29" s="153"/>
      <c r="BH29" s="153"/>
      <c r="BI29" s="153"/>
      <c r="BJ29" s="153"/>
      <c r="BK29" s="153"/>
    </row>
    <row r="30" spans="1:63" x14ac:dyDescent="0.25">
      <c r="A30" s="151" t="s">
        <v>352</v>
      </c>
      <c r="B30" s="151"/>
      <c r="C30" s="151"/>
      <c r="D30" s="151"/>
      <c r="E30" s="202"/>
      <c r="F30" s="151"/>
      <c r="G30" s="151"/>
      <c r="H30" s="151"/>
      <c r="I30" s="202"/>
      <c r="J30" s="151"/>
      <c r="K30" s="151"/>
      <c r="L30" s="151"/>
      <c r="M30" s="202"/>
      <c r="N30" s="151"/>
      <c r="O30" s="151"/>
      <c r="P30" s="151"/>
      <c r="Q30" s="202"/>
      <c r="R30" s="193">
        <f t="shared" si="0"/>
        <v>0</v>
      </c>
      <c r="S30" s="158">
        <f t="shared" si="2"/>
        <v>0</v>
      </c>
      <c r="T30" s="192"/>
      <c r="U30" s="192"/>
      <c r="V30" s="192"/>
      <c r="W30" s="192"/>
      <c r="X30" s="192"/>
      <c r="Y30" s="153"/>
      <c r="Z30" s="153"/>
      <c r="AA30" s="153"/>
      <c r="AB30" s="153"/>
      <c r="AC30" s="153"/>
      <c r="AD30" s="153"/>
      <c r="AE30" s="153"/>
      <c r="AG30" s="151" t="s">
        <v>352</v>
      </c>
      <c r="AH30" s="151"/>
      <c r="AI30" s="151"/>
      <c r="AJ30" s="151"/>
      <c r="AK30" s="202"/>
      <c r="AL30" s="151"/>
      <c r="AM30" s="151"/>
      <c r="AN30" s="151"/>
      <c r="AO30" s="202"/>
      <c r="AP30" s="151"/>
      <c r="AQ30" s="151"/>
      <c r="AR30" s="151"/>
      <c r="AS30" s="202"/>
      <c r="AT30" s="151"/>
      <c r="AU30" s="151"/>
      <c r="AV30" s="151"/>
      <c r="AW30" s="202"/>
      <c r="AX30" s="193">
        <f t="shared" si="1"/>
        <v>0</v>
      </c>
      <c r="AY30" s="158">
        <f t="shared" si="3"/>
        <v>0</v>
      </c>
      <c r="AZ30" s="153"/>
      <c r="BA30" s="153"/>
      <c r="BB30" s="153"/>
      <c r="BC30" s="153"/>
      <c r="BD30" s="153"/>
      <c r="BE30" s="153"/>
      <c r="BF30" s="153"/>
      <c r="BG30" s="153"/>
      <c r="BH30" s="153"/>
      <c r="BI30" s="153"/>
      <c r="BJ30" s="153"/>
      <c r="BK30" s="153"/>
    </row>
    <row r="31" spans="1:63" x14ac:dyDescent="0.25">
      <c r="A31" s="151" t="s">
        <v>353</v>
      </c>
      <c r="B31" s="151"/>
      <c r="C31" s="151"/>
      <c r="D31" s="151"/>
      <c r="E31" s="202"/>
      <c r="F31" s="151"/>
      <c r="G31" s="151"/>
      <c r="H31" s="151"/>
      <c r="I31" s="202"/>
      <c r="J31" s="151"/>
      <c r="K31" s="151"/>
      <c r="L31" s="151"/>
      <c r="M31" s="202"/>
      <c r="N31" s="151"/>
      <c r="O31" s="151"/>
      <c r="P31" s="151"/>
      <c r="Q31" s="202"/>
      <c r="R31" s="193">
        <f t="shared" si="0"/>
        <v>0</v>
      </c>
      <c r="S31" s="158">
        <f t="shared" si="2"/>
        <v>0</v>
      </c>
      <c r="T31" s="192"/>
      <c r="U31" s="192"/>
      <c r="V31" s="192"/>
      <c r="W31" s="192"/>
      <c r="X31" s="192"/>
      <c r="Y31" s="153"/>
      <c r="Z31" s="153"/>
      <c r="AA31" s="153"/>
      <c r="AB31" s="153"/>
      <c r="AC31" s="153"/>
      <c r="AD31" s="153"/>
      <c r="AE31" s="153"/>
      <c r="AG31" s="151" t="s">
        <v>353</v>
      </c>
      <c r="AH31" s="151"/>
      <c r="AI31" s="151"/>
      <c r="AJ31" s="151"/>
      <c r="AK31" s="202"/>
      <c r="AL31" s="151"/>
      <c r="AM31" s="151"/>
      <c r="AN31" s="151"/>
      <c r="AO31" s="202"/>
      <c r="AP31" s="151"/>
      <c r="AQ31" s="151"/>
      <c r="AR31" s="151"/>
      <c r="AS31" s="202"/>
      <c r="AT31" s="151"/>
      <c r="AU31" s="151"/>
      <c r="AV31" s="151"/>
      <c r="AW31" s="202"/>
      <c r="AX31" s="193">
        <f t="shared" si="1"/>
        <v>0</v>
      </c>
      <c r="AY31" s="158">
        <f t="shared" si="3"/>
        <v>0</v>
      </c>
      <c r="AZ31" s="153"/>
      <c r="BA31" s="153"/>
      <c r="BB31" s="153"/>
      <c r="BC31" s="153"/>
      <c r="BD31" s="153"/>
      <c r="BE31" s="153"/>
      <c r="BF31" s="153"/>
      <c r="BG31" s="153"/>
      <c r="BH31" s="153"/>
      <c r="BI31" s="153"/>
      <c r="BJ31" s="153"/>
      <c r="BK31" s="153"/>
    </row>
    <row r="32" spans="1:63" x14ac:dyDescent="0.25">
      <c r="A32" s="155" t="s">
        <v>354</v>
      </c>
      <c r="B32" s="152">
        <f>SUM(B11:B31)</f>
        <v>0</v>
      </c>
      <c r="C32" s="152">
        <f t="shared" ref="C32:AE32" si="4">SUM(C11:C31)</f>
        <v>0</v>
      </c>
      <c r="D32" s="152">
        <f t="shared" si="4"/>
        <v>0</v>
      </c>
      <c r="E32" s="203">
        <f>SUM(E11:E31)</f>
        <v>0</v>
      </c>
      <c r="F32" s="152">
        <f t="shared" si="4"/>
        <v>0</v>
      </c>
      <c r="G32" s="152">
        <f t="shared" si="4"/>
        <v>0</v>
      </c>
      <c r="H32" s="152">
        <f t="shared" si="4"/>
        <v>0</v>
      </c>
      <c r="I32" s="203">
        <f>SUM(I11:I31)</f>
        <v>0</v>
      </c>
      <c r="J32" s="152">
        <f t="shared" si="4"/>
        <v>0</v>
      </c>
      <c r="K32" s="152">
        <f t="shared" si="4"/>
        <v>0</v>
      </c>
      <c r="L32" s="152">
        <f t="shared" si="4"/>
        <v>0</v>
      </c>
      <c r="M32" s="203">
        <f>SUM(M11:M31)</f>
        <v>0</v>
      </c>
      <c r="N32" s="152">
        <f t="shared" si="4"/>
        <v>0</v>
      </c>
      <c r="O32" s="152">
        <f t="shared" si="4"/>
        <v>0</v>
      </c>
      <c r="P32" s="152">
        <f t="shared" si="4"/>
        <v>0</v>
      </c>
      <c r="Q32" s="203">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354</v>
      </c>
      <c r="AH32" s="152">
        <f t="shared" ref="AH32:AW32" si="5">SUM(AH11:AH31)</f>
        <v>0</v>
      </c>
      <c r="AI32" s="152">
        <f t="shared" si="5"/>
        <v>0</v>
      </c>
      <c r="AJ32" s="152">
        <f t="shared" si="5"/>
        <v>0</v>
      </c>
      <c r="AK32" s="203">
        <f t="shared" si="5"/>
        <v>0</v>
      </c>
      <c r="AL32" s="152">
        <f t="shared" si="5"/>
        <v>0</v>
      </c>
      <c r="AM32" s="152">
        <f t="shared" si="5"/>
        <v>0</v>
      </c>
      <c r="AN32" s="152">
        <f t="shared" si="5"/>
        <v>0</v>
      </c>
      <c r="AO32" s="203">
        <f t="shared" si="5"/>
        <v>0</v>
      </c>
      <c r="AP32" s="152">
        <f t="shared" si="5"/>
        <v>0</v>
      </c>
      <c r="AQ32" s="152">
        <f t="shared" si="5"/>
        <v>0</v>
      </c>
      <c r="AR32" s="152">
        <f t="shared" si="5"/>
        <v>0</v>
      </c>
      <c r="AS32" s="203">
        <f t="shared" si="5"/>
        <v>0</v>
      </c>
      <c r="AT32" s="152">
        <f t="shared" si="5"/>
        <v>0</v>
      </c>
      <c r="AU32" s="152">
        <f t="shared" si="5"/>
        <v>0</v>
      </c>
      <c r="AV32" s="152">
        <f t="shared" si="5"/>
        <v>0</v>
      </c>
      <c r="AW32" s="203">
        <f t="shared" si="5"/>
        <v>0</v>
      </c>
      <c r="AX32" s="194">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35" t="s">
        <v>315</v>
      </c>
      <c r="B35" s="196" t="s">
        <v>30</v>
      </c>
      <c r="C35" s="196" t="s">
        <v>31</v>
      </c>
      <c r="D35" s="732" t="s">
        <v>32</v>
      </c>
      <c r="E35" s="733"/>
      <c r="F35" s="196" t="s">
        <v>33</v>
      </c>
      <c r="G35" s="196" t="s">
        <v>34</v>
      </c>
      <c r="H35" s="732" t="s">
        <v>8</v>
      </c>
      <c r="I35" s="733"/>
      <c r="J35" s="196" t="s">
        <v>35</v>
      </c>
      <c r="K35" s="196" t="s">
        <v>36</v>
      </c>
      <c r="L35" s="732" t="s">
        <v>37</v>
      </c>
      <c r="M35" s="733"/>
      <c r="N35" s="196" t="s">
        <v>38</v>
      </c>
      <c r="O35" s="196" t="s">
        <v>39</v>
      </c>
      <c r="P35" s="732" t="s">
        <v>40</v>
      </c>
      <c r="Q35" s="733"/>
      <c r="R35" s="732" t="s">
        <v>316</v>
      </c>
      <c r="S35" s="733"/>
      <c r="T35" s="732" t="s">
        <v>317</v>
      </c>
      <c r="U35" s="734"/>
      <c r="V35" s="734"/>
      <c r="W35" s="734"/>
      <c r="X35" s="734"/>
      <c r="Y35" s="733"/>
      <c r="Z35" s="732" t="s">
        <v>318</v>
      </c>
      <c r="AA35" s="734"/>
      <c r="AB35" s="734"/>
      <c r="AC35" s="734"/>
      <c r="AD35" s="734"/>
      <c r="AE35" s="733"/>
      <c r="AG35" s="735" t="s">
        <v>315</v>
      </c>
      <c r="AH35" s="196" t="s">
        <v>30</v>
      </c>
      <c r="AI35" s="196" t="s">
        <v>31</v>
      </c>
      <c r="AJ35" s="732" t="s">
        <v>32</v>
      </c>
      <c r="AK35" s="733"/>
      <c r="AL35" s="196" t="s">
        <v>33</v>
      </c>
      <c r="AM35" s="196" t="s">
        <v>34</v>
      </c>
      <c r="AN35" s="732" t="s">
        <v>8</v>
      </c>
      <c r="AO35" s="733"/>
      <c r="AP35" s="196" t="s">
        <v>35</v>
      </c>
      <c r="AQ35" s="196" t="s">
        <v>36</v>
      </c>
      <c r="AR35" s="732" t="s">
        <v>37</v>
      </c>
      <c r="AS35" s="733"/>
      <c r="AT35" s="196" t="s">
        <v>38</v>
      </c>
      <c r="AU35" s="196" t="s">
        <v>39</v>
      </c>
      <c r="AV35" s="732" t="s">
        <v>40</v>
      </c>
      <c r="AW35" s="733"/>
      <c r="AX35" s="732" t="s">
        <v>316</v>
      </c>
      <c r="AY35" s="733"/>
      <c r="AZ35" s="732" t="s">
        <v>317</v>
      </c>
      <c r="BA35" s="734"/>
      <c r="BB35" s="734"/>
      <c r="BC35" s="734"/>
      <c r="BD35" s="734"/>
      <c r="BE35" s="733"/>
      <c r="BF35" s="732" t="s">
        <v>318</v>
      </c>
      <c r="BG35" s="734"/>
      <c r="BH35" s="734"/>
      <c r="BI35" s="734"/>
      <c r="BJ35" s="734"/>
      <c r="BK35" s="733"/>
    </row>
    <row r="36" spans="1:63" ht="36" customHeight="1" x14ac:dyDescent="0.25">
      <c r="A36" s="736"/>
      <c r="B36" s="121" t="s">
        <v>319</v>
      </c>
      <c r="C36" s="121" t="s">
        <v>319</v>
      </c>
      <c r="D36" s="121" t="s">
        <v>319</v>
      </c>
      <c r="E36" s="121" t="s">
        <v>320</v>
      </c>
      <c r="F36" s="121" t="s">
        <v>319</v>
      </c>
      <c r="G36" s="121" t="s">
        <v>319</v>
      </c>
      <c r="H36" s="121" t="s">
        <v>319</v>
      </c>
      <c r="I36" s="121" t="s">
        <v>320</v>
      </c>
      <c r="J36" s="121" t="s">
        <v>319</v>
      </c>
      <c r="K36" s="121" t="s">
        <v>319</v>
      </c>
      <c r="L36" s="121" t="s">
        <v>319</v>
      </c>
      <c r="M36" s="121" t="s">
        <v>320</v>
      </c>
      <c r="N36" s="121" t="s">
        <v>319</v>
      </c>
      <c r="O36" s="121" t="s">
        <v>319</v>
      </c>
      <c r="P36" s="121" t="s">
        <v>319</v>
      </c>
      <c r="Q36" s="121" t="s">
        <v>320</v>
      </c>
      <c r="R36" s="121" t="s">
        <v>319</v>
      </c>
      <c r="S36" s="121" t="s">
        <v>320</v>
      </c>
      <c r="T36" s="190" t="s">
        <v>321</v>
      </c>
      <c r="U36" s="190" t="s">
        <v>322</v>
      </c>
      <c r="V36" s="190" t="s">
        <v>323</v>
      </c>
      <c r="W36" s="190" t="s">
        <v>324</v>
      </c>
      <c r="X36" s="191" t="s">
        <v>325</v>
      </c>
      <c r="Y36" s="190" t="s">
        <v>326</v>
      </c>
      <c r="Z36" s="121" t="s">
        <v>327</v>
      </c>
      <c r="AA36" s="150" t="s">
        <v>328</v>
      </c>
      <c r="AB36" s="121" t="s">
        <v>329</v>
      </c>
      <c r="AC36" s="121" t="s">
        <v>330</v>
      </c>
      <c r="AD36" s="121" t="s">
        <v>331</v>
      </c>
      <c r="AE36" s="121" t="s">
        <v>332</v>
      </c>
      <c r="AG36" s="736"/>
      <c r="AH36" s="121" t="s">
        <v>319</v>
      </c>
      <c r="AI36" s="121" t="s">
        <v>319</v>
      </c>
      <c r="AJ36" s="121" t="s">
        <v>319</v>
      </c>
      <c r="AK36" s="121" t="s">
        <v>320</v>
      </c>
      <c r="AL36" s="121" t="s">
        <v>319</v>
      </c>
      <c r="AM36" s="121" t="s">
        <v>319</v>
      </c>
      <c r="AN36" s="121" t="s">
        <v>319</v>
      </c>
      <c r="AO36" s="121" t="s">
        <v>320</v>
      </c>
      <c r="AP36" s="121" t="s">
        <v>319</v>
      </c>
      <c r="AQ36" s="121" t="s">
        <v>319</v>
      </c>
      <c r="AR36" s="121" t="s">
        <v>319</v>
      </c>
      <c r="AS36" s="121" t="s">
        <v>320</v>
      </c>
      <c r="AT36" s="121" t="s">
        <v>319</v>
      </c>
      <c r="AU36" s="121" t="s">
        <v>319</v>
      </c>
      <c r="AV36" s="121" t="s">
        <v>319</v>
      </c>
      <c r="AW36" s="121" t="s">
        <v>320</v>
      </c>
      <c r="AX36" s="121" t="s">
        <v>319</v>
      </c>
      <c r="AY36" s="121" t="s">
        <v>320</v>
      </c>
      <c r="AZ36" s="190" t="s">
        <v>321</v>
      </c>
      <c r="BA36" s="190" t="s">
        <v>322</v>
      </c>
      <c r="BB36" s="190" t="s">
        <v>323</v>
      </c>
      <c r="BC36" s="190" t="s">
        <v>324</v>
      </c>
      <c r="BD36" s="191" t="s">
        <v>325</v>
      </c>
      <c r="BE36" s="190" t="s">
        <v>326</v>
      </c>
      <c r="BF36" s="188" t="s">
        <v>327</v>
      </c>
      <c r="BG36" s="189" t="s">
        <v>328</v>
      </c>
      <c r="BH36" s="188" t="s">
        <v>329</v>
      </c>
      <c r="BI36" s="188" t="s">
        <v>330</v>
      </c>
      <c r="BJ36" s="188" t="s">
        <v>331</v>
      </c>
      <c r="BK36" s="188" t="s">
        <v>332</v>
      </c>
    </row>
    <row r="37" spans="1:63" x14ac:dyDescent="0.25">
      <c r="A37" s="151" t="s">
        <v>333</v>
      </c>
      <c r="B37" s="151"/>
      <c r="C37" s="151"/>
      <c r="D37" s="151"/>
      <c r="E37" s="202"/>
      <c r="F37" s="151"/>
      <c r="G37" s="151"/>
      <c r="H37" s="151"/>
      <c r="I37" s="202"/>
      <c r="J37" s="151"/>
      <c r="K37" s="151"/>
      <c r="L37" s="151"/>
      <c r="M37" s="202"/>
      <c r="N37" s="151"/>
      <c r="O37" s="151"/>
      <c r="P37" s="151"/>
      <c r="Q37" s="202"/>
      <c r="R37" s="193">
        <f t="shared" ref="R37:R57" si="7">B37+C37+D37+F37+G37+H37+J37+K37+L37+N37+O37+P37</f>
        <v>0</v>
      </c>
      <c r="S37" s="158">
        <f>+E37+I37+M37+Q37</f>
        <v>0</v>
      </c>
      <c r="T37" s="192"/>
      <c r="U37" s="192"/>
      <c r="V37" s="192"/>
      <c r="W37" s="192"/>
      <c r="X37" s="192"/>
      <c r="Y37" s="153"/>
      <c r="Z37" s="153"/>
      <c r="AA37" s="153"/>
      <c r="AB37" s="153"/>
      <c r="AC37" s="153"/>
      <c r="AD37" s="153"/>
      <c r="AE37" s="154"/>
      <c r="AG37" s="151" t="s">
        <v>333</v>
      </c>
      <c r="AH37" s="151"/>
      <c r="AI37" s="151"/>
      <c r="AJ37" s="151"/>
      <c r="AK37" s="202"/>
      <c r="AL37" s="151"/>
      <c r="AM37" s="151"/>
      <c r="AN37" s="151"/>
      <c r="AO37" s="202"/>
      <c r="AP37" s="151"/>
      <c r="AQ37" s="151"/>
      <c r="AR37" s="151"/>
      <c r="AS37" s="202"/>
      <c r="AT37" s="151"/>
      <c r="AU37" s="151"/>
      <c r="AV37" s="151"/>
      <c r="AW37" s="202"/>
      <c r="AX37" s="193">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334</v>
      </c>
      <c r="B38" s="151"/>
      <c r="C38" s="151"/>
      <c r="D38" s="151"/>
      <c r="E38" s="202"/>
      <c r="F38" s="151"/>
      <c r="G38" s="151"/>
      <c r="H38" s="151"/>
      <c r="I38" s="202"/>
      <c r="J38" s="151"/>
      <c r="K38" s="151"/>
      <c r="L38" s="151"/>
      <c r="M38" s="202"/>
      <c r="N38" s="151"/>
      <c r="O38" s="151"/>
      <c r="P38" s="151"/>
      <c r="Q38" s="202"/>
      <c r="R38" s="193">
        <f t="shared" si="7"/>
        <v>0</v>
      </c>
      <c r="S38" s="158">
        <f t="shared" ref="S38:S57" si="9">+E38+I38+M38+Q38</f>
        <v>0</v>
      </c>
      <c r="T38" s="192"/>
      <c r="U38" s="192"/>
      <c r="V38" s="192"/>
      <c r="W38" s="192"/>
      <c r="X38" s="192"/>
      <c r="Y38" s="153"/>
      <c r="Z38" s="153"/>
      <c r="AA38" s="153"/>
      <c r="AB38" s="153"/>
      <c r="AC38" s="153"/>
      <c r="AD38" s="153"/>
      <c r="AE38" s="153"/>
      <c r="AG38" s="151" t="s">
        <v>334</v>
      </c>
      <c r="AH38" s="151"/>
      <c r="AI38" s="151"/>
      <c r="AJ38" s="151"/>
      <c r="AK38" s="202"/>
      <c r="AL38" s="151"/>
      <c r="AM38" s="151"/>
      <c r="AN38" s="151"/>
      <c r="AO38" s="202"/>
      <c r="AP38" s="151"/>
      <c r="AQ38" s="151"/>
      <c r="AR38" s="151"/>
      <c r="AS38" s="202"/>
      <c r="AT38" s="151"/>
      <c r="AU38" s="151"/>
      <c r="AV38" s="151"/>
      <c r="AW38" s="202"/>
      <c r="AX38" s="193">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335</v>
      </c>
      <c r="B39" s="151"/>
      <c r="C39" s="151"/>
      <c r="D39" s="151"/>
      <c r="E39" s="202"/>
      <c r="F39" s="151"/>
      <c r="G39" s="151"/>
      <c r="H39" s="151"/>
      <c r="I39" s="202"/>
      <c r="J39" s="151"/>
      <c r="K39" s="151"/>
      <c r="L39" s="151"/>
      <c r="M39" s="202"/>
      <c r="N39" s="151"/>
      <c r="O39" s="151"/>
      <c r="P39" s="151"/>
      <c r="Q39" s="202"/>
      <c r="R39" s="193">
        <f t="shared" si="7"/>
        <v>0</v>
      </c>
      <c r="S39" s="158">
        <f t="shared" si="9"/>
        <v>0</v>
      </c>
      <c r="T39" s="192"/>
      <c r="U39" s="192"/>
      <c r="V39" s="192"/>
      <c r="W39" s="192"/>
      <c r="X39" s="192"/>
      <c r="Y39" s="153"/>
      <c r="Z39" s="153"/>
      <c r="AA39" s="153"/>
      <c r="AB39" s="153"/>
      <c r="AC39" s="153"/>
      <c r="AD39" s="153"/>
      <c r="AE39" s="153"/>
      <c r="AG39" s="151" t="s">
        <v>335</v>
      </c>
      <c r="AH39" s="151"/>
      <c r="AI39" s="151"/>
      <c r="AJ39" s="151"/>
      <c r="AK39" s="202"/>
      <c r="AL39" s="151"/>
      <c r="AM39" s="151"/>
      <c r="AN39" s="151"/>
      <c r="AO39" s="202"/>
      <c r="AP39" s="151"/>
      <c r="AQ39" s="151"/>
      <c r="AR39" s="151"/>
      <c r="AS39" s="202"/>
      <c r="AT39" s="151"/>
      <c r="AU39" s="151"/>
      <c r="AV39" s="151"/>
      <c r="AW39" s="202"/>
      <c r="AX39" s="193">
        <f t="shared" si="8"/>
        <v>0</v>
      </c>
      <c r="AY39" s="158">
        <f t="shared" si="10"/>
        <v>0</v>
      </c>
      <c r="AZ39" s="153"/>
      <c r="BA39" s="153"/>
      <c r="BB39" s="153"/>
      <c r="BC39" s="153"/>
      <c r="BD39" s="153"/>
      <c r="BE39" s="153"/>
      <c r="BF39" s="153"/>
      <c r="BG39" s="153"/>
      <c r="BH39" s="153"/>
      <c r="BI39" s="153"/>
      <c r="BJ39" s="153"/>
      <c r="BK39" s="153"/>
    </row>
    <row r="40" spans="1:63" x14ac:dyDescent="0.25">
      <c r="A40" s="151" t="s">
        <v>336</v>
      </c>
      <c r="B40" s="151"/>
      <c r="C40" s="151"/>
      <c r="D40" s="151"/>
      <c r="E40" s="202"/>
      <c r="F40" s="151"/>
      <c r="G40" s="151"/>
      <c r="H40" s="151"/>
      <c r="I40" s="202"/>
      <c r="J40" s="151"/>
      <c r="K40" s="151"/>
      <c r="L40" s="151"/>
      <c r="M40" s="202"/>
      <c r="N40" s="151"/>
      <c r="O40" s="151"/>
      <c r="P40" s="151"/>
      <c r="Q40" s="202"/>
      <c r="R40" s="193">
        <f t="shared" si="7"/>
        <v>0</v>
      </c>
      <c r="S40" s="158">
        <f t="shared" si="9"/>
        <v>0</v>
      </c>
      <c r="T40" s="192"/>
      <c r="U40" s="192"/>
      <c r="V40" s="192"/>
      <c r="W40" s="192"/>
      <c r="X40" s="192"/>
      <c r="Y40" s="153"/>
      <c r="Z40" s="153"/>
      <c r="AA40" s="153"/>
      <c r="AB40" s="153"/>
      <c r="AC40" s="153"/>
      <c r="AD40" s="153"/>
      <c r="AE40" s="153"/>
      <c r="AG40" s="151" t="s">
        <v>336</v>
      </c>
      <c r="AH40" s="151"/>
      <c r="AI40" s="151"/>
      <c r="AJ40" s="151"/>
      <c r="AK40" s="202"/>
      <c r="AL40" s="151"/>
      <c r="AM40" s="151"/>
      <c r="AN40" s="151"/>
      <c r="AO40" s="202"/>
      <c r="AP40" s="151"/>
      <c r="AQ40" s="151"/>
      <c r="AR40" s="151"/>
      <c r="AS40" s="202"/>
      <c r="AT40" s="151"/>
      <c r="AU40" s="151"/>
      <c r="AV40" s="151"/>
      <c r="AW40" s="202"/>
      <c r="AX40" s="193">
        <f t="shared" si="8"/>
        <v>0</v>
      </c>
      <c r="AY40" s="158">
        <f t="shared" si="10"/>
        <v>0</v>
      </c>
      <c r="AZ40" s="153"/>
      <c r="BA40" s="153"/>
      <c r="BB40" s="153"/>
      <c r="BC40" s="153"/>
      <c r="BD40" s="153"/>
      <c r="BE40" s="153"/>
      <c r="BF40" s="153"/>
      <c r="BG40" s="153"/>
      <c r="BH40" s="153"/>
      <c r="BI40" s="153"/>
      <c r="BJ40" s="153"/>
      <c r="BK40" s="153"/>
    </row>
    <row r="41" spans="1:63" x14ac:dyDescent="0.25">
      <c r="A41" s="151" t="s">
        <v>337</v>
      </c>
      <c r="B41" s="151"/>
      <c r="C41" s="151"/>
      <c r="D41" s="151"/>
      <c r="E41" s="202"/>
      <c r="F41" s="151"/>
      <c r="G41" s="151"/>
      <c r="H41" s="151"/>
      <c r="I41" s="202"/>
      <c r="J41" s="151"/>
      <c r="K41" s="151"/>
      <c r="L41" s="151"/>
      <c r="M41" s="202"/>
      <c r="N41" s="151"/>
      <c r="O41" s="151"/>
      <c r="P41" s="151"/>
      <c r="Q41" s="202"/>
      <c r="R41" s="193">
        <f t="shared" si="7"/>
        <v>0</v>
      </c>
      <c r="S41" s="158">
        <f t="shared" si="9"/>
        <v>0</v>
      </c>
      <c r="T41" s="192"/>
      <c r="U41" s="192"/>
      <c r="V41" s="192"/>
      <c r="W41" s="192"/>
      <c r="X41" s="192"/>
      <c r="Y41" s="153"/>
      <c r="Z41" s="153"/>
      <c r="AA41" s="153"/>
      <c r="AB41" s="153"/>
      <c r="AC41" s="153"/>
      <c r="AD41" s="153"/>
      <c r="AE41" s="153"/>
      <c r="AG41" s="151" t="s">
        <v>337</v>
      </c>
      <c r="AH41" s="151"/>
      <c r="AI41" s="151"/>
      <c r="AJ41" s="151"/>
      <c r="AK41" s="202"/>
      <c r="AL41" s="151"/>
      <c r="AM41" s="151"/>
      <c r="AN41" s="151"/>
      <c r="AO41" s="202"/>
      <c r="AP41" s="151"/>
      <c r="AQ41" s="151"/>
      <c r="AR41" s="151"/>
      <c r="AS41" s="202"/>
      <c r="AT41" s="151"/>
      <c r="AU41" s="151"/>
      <c r="AV41" s="151"/>
      <c r="AW41" s="202"/>
      <c r="AX41" s="193">
        <f t="shared" si="8"/>
        <v>0</v>
      </c>
      <c r="AY41" s="158">
        <f t="shared" si="10"/>
        <v>0</v>
      </c>
      <c r="AZ41" s="153"/>
      <c r="BA41" s="153"/>
      <c r="BB41" s="153"/>
      <c r="BC41" s="153"/>
      <c r="BD41" s="153"/>
      <c r="BE41" s="153"/>
      <c r="BF41" s="153"/>
      <c r="BG41" s="153"/>
      <c r="BH41" s="153"/>
      <c r="BI41" s="153"/>
      <c r="BJ41" s="153"/>
      <c r="BK41" s="153"/>
    </row>
    <row r="42" spans="1:63" x14ac:dyDescent="0.25">
      <c r="A42" s="151" t="s">
        <v>338</v>
      </c>
      <c r="B42" s="151"/>
      <c r="C42" s="151"/>
      <c r="D42" s="151"/>
      <c r="E42" s="202"/>
      <c r="F42" s="151"/>
      <c r="G42" s="151"/>
      <c r="H42" s="151"/>
      <c r="I42" s="202"/>
      <c r="J42" s="151"/>
      <c r="K42" s="151"/>
      <c r="L42" s="151"/>
      <c r="M42" s="202"/>
      <c r="N42" s="151"/>
      <c r="O42" s="151"/>
      <c r="P42" s="151"/>
      <c r="Q42" s="202"/>
      <c r="R42" s="193">
        <f t="shared" si="7"/>
        <v>0</v>
      </c>
      <c r="S42" s="158">
        <f t="shared" si="9"/>
        <v>0</v>
      </c>
      <c r="T42" s="192"/>
      <c r="U42" s="192"/>
      <c r="V42" s="192"/>
      <c r="W42" s="192"/>
      <c r="X42" s="192"/>
      <c r="Y42" s="153"/>
      <c r="Z42" s="153"/>
      <c r="AA42" s="153"/>
      <c r="AB42" s="153"/>
      <c r="AC42" s="153"/>
      <c r="AD42" s="153"/>
      <c r="AE42" s="153"/>
      <c r="AG42" s="151" t="s">
        <v>338</v>
      </c>
      <c r="AH42" s="151"/>
      <c r="AI42" s="151"/>
      <c r="AJ42" s="151"/>
      <c r="AK42" s="202"/>
      <c r="AL42" s="151"/>
      <c r="AM42" s="151"/>
      <c r="AN42" s="151"/>
      <c r="AO42" s="202"/>
      <c r="AP42" s="151"/>
      <c r="AQ42" s="151"/>
      <c r="AR42" s="151"/>
      <c r="AS42" s="202"/>
      <c r="AT42" s="151"/>
      <c r="AU42" s="151"/>
      <c r="AV42" s="151"/>
      <c r="AW42" s="202"/>
      <c r="AX42" s="193">
        <f t="shared" si="8"/>
        <v>0</v>
      </c>
      <c r="AY42" s="158">
        <f t="shared" si="10"/>
        <v>0</v>
      </c>
      <c r="AZ42" s="153"/>
      <c r="BA42" s="153"/>
      <c r="BB42" s="153"/>
      <c r="BC42" s="153"/>
      <c r="BD42" s="153"/>
      <c r="BE42" s="153"/>
      <c r="BF42" s="153"/>
      <c r="BG42" s="153"/>
      <c r="BH42" s="153"/>
      <c r="BI42" s="153"/>
      <c r="BJ42" s="153"/>
      <c r="BK42" s="153"/>
    </row>
    <row r="43" spans="1:63" x14ac:dyDescent="0.25">
      <c r="A43" s="151" t="s">
        <v>339</v>
      </c>
      <c r="B43" s="151"/>
      <c r="C43" s="151"/>
      <c r="D43" s="151"/>
      <c r="E43" s="202"/>
      <c r="F43" s="151"/>
      <c r="G43" s="151"/>
      <c r="H43" s="151"/>
      <c r="I43" s="202"/>
      <c r="J43" s="151"/>
      <c r="K43" s="151"/>
      <c r="L43" s="151"/>
      <c r="M43" s="202"/>
      <c r="N43" s="151"/>
      <c r="O43" s="151"/>
      <c r="P43" s="151"/>
      <c r="Q43" s="202"/>
      <c r="R43" s="193">
        <f t="shared" si="7"/>
        <v>0</v>
      </c>
      <c r="S43" s="158">
        <f t="shared" si="9"/>
        <v>0</v>
      </c>
      <c r="T43" s="192"/>
      <c r="U43" s="192"/>
      <c r="V43" s="192"/>
      <c r="W43" s="192"/>
      <c r="X43" s="192"/>
      <c r="Y43" s="153"/>
      <c r="Z43" s="153"/>
      <c r="AA43" s="153"/>
      <c r="AB43" s="153"/>
      <c r="AC43" s="153"/>
      <c r="AD43" s="153"/>
      <c r="AE43" s="153"/>
      <c r="AG43" s="151" t="s">
        <v>339</v>
      </c>
      <c r="AH43" s="151"/>
      <c r="AI43" s="151"/>
      <c r="AJ43" s="151"/>
      <c r="AK43" s="202"/>
      <c r="AL43" s="151"/>
      <c r="AM43" s="151"/>
      <c r="AN43" s="151"/>
      <c r="AO43" s="202"/>
      <c r="AP43" s="151"/>
      <c r="AQ43" s="151"/>
      <c r="AR43" s="151"/>
      <c r="AS43" s="202"/>
      <c r="AT43" s="151"/>
      <c r="AU43" s="151"/>
      <c r="AV43" s="151"/>
      <c r="AW43" s="202"/>
      <c r="AX43" s="193">
        <f t="shared" si="8"/>
        <v>0</v>
      </c>
      <c r="AY43" s="158">
        <f t="shared" si="10"/>
        <v>0</v>
      </c>
      <c r="AZ43" s="153"/>
      <c r="BA43" s="153"/>
      <c r="BB43" s="153"/>
      <c r="BC43" s="153"/>
      <c r="BD43" s="153"/>
      <c r="BE43" s="153"/>
      <c r="BF43" s="153"/>
      <c r="BG43" s="153"/>
      <c r="BH43" s="153"/>
      <c r="BI43" s="153"/>
      <c r="BJ43" s="153"/>
      <c r="BK43" s="153"/>
    </row>
    <row r="44" spans="1:63" x14ac:dyDescent="0.25">
      <c r="A44" s="151" t="s">
        <v>340</v>
      </c>
      <c r="B44" s="151"/>
      <c r="C44" s="151"/>
      <c r="D44" s="151"/>
      <c r="E44" s="202"/>
      <c r="F44" s="151"/>
      <c r="G44" s="151"/>
      <c r="H44" s="151"/>
      <c r="I44" s="202"/>
      <c r="J44" s="151"/>
      <c r="K44" s="151"/>
      <c r="L44" s="151"/>
      <c r="M44" s="202"/>
      <c r="N44" s="151"/>
      <c r="O44" s="151"/>
      <c r="P44" s="151"/>
      <c r="Q44" s="202"/>
      <c r="R44" s="193">
        <f t="shared" si="7"/>
        <v>0</v>
      </c>
      <c r="S44" s="158">
        <f t="shared" si="9"/>
        <v>0</v>
      </c>
      <c r="T44" s="192"/>
      <c r="U44" s="192"/>
      <c r="V44" s="192"/>
      <c r="W44" s="192"/>
      <c r="X44" s="192"/>
      <c r="Y44" s="153"/>
      <c r="Z44" s="153"/>
      <c r="AA44" s="153"/>
      <c r="AB44" s="153"/>
      <c r="AC44" s="153"/>
      <c r="AD44" s="153"/>
      <c r="AE44" s="153"/>
      <c r="AG44" s="151" t="s">
        <v>340</v>
      </c>
      <c r="AH44" s="151"/>
      <c r="AI44" s="151"/>
      <c r="AJ44" s="151"/>
      <c r="AK44" s="202"/>
      <c r="AL44" s="151"/>
      <c r="AM44" s="151"/>
      <c r="AN44" s="151"/>
      <c r="AO44" s="202"/>
      <c r="AP44" s="151"/>
      <c r="AQ44" s="151"/>
      <c r="AR44" s="151"/>
      <c r="AS44" s="202"/>
      <c r="AT44" s="151"/>
      <c r="AU44" s="151"/>
      <c r="AV44" s="151"/>
      <c r="AW44" s="202"/>
      <c r="AX44" s="193">
        <f t="shared" si="8"/>
        <v>0</v>
      </c>
      <c r="AY44" s="158">
        <f t="shared" si="10"/>
        <v>0</v>
      </c>
      <c r="AZ44" s="153"/>
      <c r="BA44" s="153"/>
      <c r="BB44" s="153"/>
      <c r="BC44" s="153"/>
      <c r="BD44" s="153"/>
      <c r="BE44" s="153"/>
      <c r="BF44" s="153"/>
      <c r="BG44" s="153"/>
      <c r="BH44" s="153"/>
      <c r="BI44" s="153"/>
      <c r="BJ44" s="153"/>
      <c r="BK44" s="153"/>
    </row>
    <row r="45" spans="1:63" x14ac:dyDescent="0.25">
      <c r="A45" s="151" t="s">
        <v>341</v>
      </c>
      <c r="B45" s="151"/>
      <c r="C45" s="151"/>
      <c r="D45" s="151"/>
      <c r="E45" s="202"/>
      <c r="F45" s="151"/>
      <c r="G45" s="151"/>
      <c r="H45" s="151"/>
      <c r="I45" s="202"/>
      <c r="J45" s="151"/>
      <c r="K45" s="151"/>
      <c r="L45" s="151"/>
      <c r="M45" s="202"/>
      <c r="N45" s="151"/>
      <c r="O45" s="151"/>
      <c r="P45" s="151"/>
      <c r="Q45" s="202"/>
      <c r="R45" s="193">
        <f t="shared" si="7"/>
        <v>0</v>
      </c>
      <c r="S45" s="158">
        <f t="shared" si="9"/>
        <v>0</v>
      </c>
      <c r="T45" s="192"/>
      <c r="U45" s="192"/>
      <c r="V45" s="192"/>
      <c r="W45" s="192"/>
      <c r="X45" s="192"/>
      <c r="Y45" s="153"/>
      <c r="Z45" s="153"/>
      <c r="AA45" s="153"/>
      <c r="AB45" s="153"/>
      <c r="AC45" s="153"/>
      <c r="AD45" s="153"/>
      <c r="AE45" s="153"/>
      <c r="AG45" s="151" t="s">
        <v>341</v>
      </c>
      <c r="AH45" s="151"/>
      <c r="AI45" s="151"/>
      <c r="AJ45" s="151"/>
      <c r="AK45" s="202"/>
      <c r="AL45" s="151"/>
      <c r="AM45" s="151"/>
      <c r="AN45" s="151"/>
      <c r="AO45" s="202"/>
      <c r="AP45" s="151"/>
      <c r="AQ45" s="151"/>
      <c r="AR45" s="151"/>
      <c r="AS45" s="202"/>
      <c r="AT45" s="151"/>
      <c r="AU45" s="151"/>
      <c r="AV45" s="151"/>
      <c r="AW45" s="202"/>
      <c r="AX45" s="193">
        <f t="shared" si="8"/>
        <v>0</v>
      </c>
      <c r="AY45" s="158">
        <f t="shared" si="10"/>
        <v>0</v>
      </c>
      <c r="AZ45" s="153"/>
      <c r="BA45" s="153"/>
      <c r="BB45" s="153"/>
      <c r="BC45" s="153"/>
      <c r="BD45" s="153"/>
      <c r="BE45" s="153"/>
      <c r="BF45" s="153"/>
      <c r="BG45" s="153"/>
      <c r="BH45" s="153"/>
      <c r="BI45" s="151"/>
      <c r="BJ45" s="151"/>
      <c r="BK45" s="151"/>
    </row>
    <row r="46" spans="1:63" x14ac:dyDescent="0.25">
      <c r="A46" s="151" t="s">
        <v>342</v>
      </c>
      <c r="B46" s="151"/>
      <c r="C46" s="151"/>
      <c r="D46" s="151"/>
      <c r="E46" s="202"/>
      <c r="F46" s="151"/>
      <c r="G46" s="151"/>
      <c r="H46" s="151"/>
      <c r="I46" s="202"/>
      <c r="J46" s="151"/>
      <c r="K46" s="151"/>
      <c r="L46" s="151"/>
      <c r="M46" s="202"/>
      <c r="N46" s="151"/>
      <c r="O46" s="151"/>
      <c r="P46" s="151"/>
      <c r="Q46" s="202"/>
      <c r="R46" s="193">
        <f t="shared" si="7"/>
        <v>0</v>
      </c>
      <c r="S46" s="158">
        <f t="shared" si="9"/>
        <v>0</v>
      </c>
      <c r="T46" s="192"/>
      <c r="U46" s="192"/>
      <c r="V46" s="192"/>
      <c r="W46" s="192"/>
      <c r="X46" s="192"/>
      <c r="Y46" s="153"/>
      <c r="Z46" s="153"/>
      <c r="AA46" s="153"/>
      <c r="AB46" s="153"/>
      <c r="AC46" s="153"/>
      <c r="AD46" s="153"/>
      <c r="AE46" s="153"/>
      <c r="AG46" s="151" t="s">
        <v>342</v>
      </c>
      <c r="AH46" s="151"/>
      <c r="AI46" s="151"/>
      <c r="AJ46" s="151"/>
      <c r="AK46" s="202"/>
      <c r="AL46" s="151"/>
      <c r="AM46" s="151"/>
      <c r="AN46" s="151"/>
      <c r="AO46" s="202"/>
      <c r="AP46" s="151"/>
      <c r="AQ46" s="151"/>
      <c r="AR46" s="151"/>
      <c r="AS46" s="202"/>
      <c r="AT46" s="151"/>
      <c r="AU46" s="151"/>
      <c r="AV46" s="151"/>
      <c r="AW46" s="202"/>
      <c r="AX46" s="193">
        <f t="shared" si="8"/>
        <v>0</v>
      </c>
      <c r="AY46" s="158">
        <f t="shared" si="10"/>
        <v>0</v>
      </c>
      <c r="AZ46" s="153"/>
      <c r="BA46" s="153"/>
      <c r="BB46" s="153"/>
      <c r="BC46" s="153"/>
      <c r="BD46" s="153"/>
      <c r="BE46" s="153"/>
      <c r="BF46" s="153"/>
      <c r="BG46" s="153"/>
      <c r="BH46" s="153"/>
      <c r="BI46" s="151"/>
      <c r="BJ46" s="151"/>
      <c r="BK46" s="151"/>
    </row>
    <row r="47" spans="1:63" x14ac:dyDescent="0.25">
      <c r="A47" s="151" t="s">
        <v>343</v>
      </c>
      <c r="B47" s="151"/>
      <c r="C47" s="151"/>
      <c r="D47" s="151"/>
      <c r="E47" s="202"/>
      <c r="F47" s="151"/>
      <c r="G47" s="151"/>
      <c r="H47" s="151"/>
      <c r="I47" s="202"/>
      <c r="J47" s="151"/>
      <c r="K47" s="151"/>
      <c r="L47" s="151"/>
      <c r="M47" s="202"/>
      <c r="N47" s="151"/>
      <c r="O47" s="151"/>
      <c r="P47" s="151"/>
      <c r="Q47" s="202"/>
      <c r="R47" s="193">
        <f t="shared" si="7"/>
        <v>0</v>
      </c>
      <c r="S47" s="158">
        <f t="shared" si="9"/>
        <v>0</v>
      </c>
      <c r="T47" s="192"/>
      <c r="U47" s="192"/>
      <c r="V47" s="192"/>
      <c r="W47" s="192"/>
      <c r="X47" s="192"/>
      <c r="Y47" s="153"/>
      <c r="Z47" s="153"/>
      <c r="AA47" s="153"/>
      <c r="AB47" s="153"/>
      <c r="AC47" s="153"/>
      <c r="AD47" s="153"/>
      <c r="AE47" s="153"/>
      <c r="AG47" s="151" t="s">
        <v>343</v>
      </c>
      <c r="AH47" s="151"/>
      <c r="AI47" s="151"/>
      <c r="AJ47" s="151"/>
      <c r="AK47" s="202"/>
      <c r="AL47" s="151"/>
      <c r="AM47" s="151"/>
      <c r="AN47" s="151"/>
      <c r="AO47" s="202"/>
      <c r="AP47" s="151"/>
      <c r="AQ47" s="151"/>
      <c r="AR47" s="151"/>
      <c r="AS47" s="202"/>
      <c r="AT47" s="151"/>
      <c r="AU47" s="151"/>
      <c r="AV47" s="151"/>
      <c r="AW47" s="202"/>
      <c r="AX47" s="193">
        <f t="shared" si="8"/>
        <v>0</v>
      </c>
      <c r="AY47" s="158">
        <f t="shared" si="10"/>
        <v>0</v>
      </c>
      <c r="AZ47" s="153"/>
      <c r="BA47" s="153"/>
      <c r="BB47" s="153"/>
      <c r="BC47" s="153"/>
      <c r="BD47" s="153"/>
      <c r="BE47" s="153"/>
      <c r="BF47" s="153"/>
      <c r="BG47" s="153"/>
      <c r="BH47" s="153"/>
      <c r="BI47" s="151"/>
      <c r="BJ47" s="151"/>
      <c r="BK47" s="151"/>
    </row>
    <row r="48" spans="1:63" x14ac:dyDescent="0.25">
      <c r="A48" s="151" t="s">
        <v>344</v>
      </c>
      <c r="B48" s="151"/>
      <c r="C48" s="151"/>
      <c r="D48" s="151"/>
      <c r="E48" s="202"/>
      <c r="F48" s="151"/>
      <c r="G48" s="151"/>
      <c r="H48" s="151"/>
      <c r="I48" s="202"/>
      <c r="J48" s="151"/>
      <c r="K48" s="151"/>
      <c r="L48" s="151"/>
      <c r="M48" s="202"/>
      <c r="N48" s="151"/>
      <c r="O48" s="151"/>
      <c r="P48" s="151"/>
      <c r="Q48" s="202"/>
      <c r="R48" s="193">
        <f t="shared" si="7"/>
        <v>0</v>
      </c>
      <c r="S48" s="158">
        <f t="shared" si="9"/>
        <v>0</v>
      </c>
      <c r="T48" s="192"/>
      <c r="U48" s="192"/>
      <c r="V48" s="192"/>
      <c r="W48" s="192"/>
      <c r="X48" s="192"/>
      <c r="Y48" s="153"/>
      <c r="Z48" s="153"/>
      <c r="AA48" s="153"/>
      <c r="AB48" s="153"/>
      <c r="AC48" s="153"/>
      <c r="AD48" s="153"/>
      <c r="AE48" s="153"/>
      <c r="AG48" s="151" t="s">
        <v>344</v>
      </c>
      <c r="AH48" s="151"/>
      <c r="AI48" s="151"/>
      <c r="AJ48" s="151"/>
      <c r="AK48" s="202"/>
      <c r="AL48" s="151"/>
      <c r="AM48" s="151"/>
      <c r="AN48" s="151"/>
      <c r="AO48" s="202"/>
      <c r="AP48" s="151"/>
      <c r="AQ48" s="151"/>
      <c r="AR48" s="151"/>
      <c r="AS48" s="202"/>
      <c r="AT48" s="151"/>
      <c r="AU48" s="151"/>
      <c r="AV48" s="151"/>
      <c r="AW48" s="202"/>
      <c r="AX48" s="193">
        <f t="shared" si="8"/>
        <v>0</v>
      </c>
      <c r="AY48" s="158">
        <f t="shared" si="10"/>
        <v>0</v>
      </c>
      <c r="AZ48" s="153"/>
      <c r="BA48" s="153"/>
      <c r="BB48" s="153"/>
      <c r="BC48" s="153"/>
      <c r="BD48" s="153"/>
      <c r="BE48" s="153"/>
      <c r="BF48" s="153"/>
      <c r="BG48" s="153"/>
      <c r="BH48" s="153"/>
      <c r="BI48" s="153"/>
      <c r="BJ48" s="153"/>
      <c r="BK48" s="153"/>
    </row>
    <row r="49" spans="1:63" x14ac:dyDescent="0.25">
      <c r="A49" s="151" t="s">
        <v>345</v>
      </c>
      <c r="B49" s="151"/>
      <c r="C49" s="151"/>
      <c r="D49" s="151"/>
      <c r="E49" s="202"/>
      <c r="F49" s="151"/>
      <c r="G49" s="151"/>
      <c r="H49" s="151"/>
      <c r="I49" s="202"/>
      <c r="J49" s="151"/>
      <c r="K49" s="151"/>
      <c r="L49" s="151"/>
      <c r="M49" s="202"/>
      <c r="N49" s="151"/>
      <c r="O49" s="151"/>
      <c r="P49" s="151"/>
      <c r="Q49" s="202"/>
      <c r="R49" s="193">
        <f t="shared" si="7"/>
        <v>0</v>
      </c>
      <c r="S49" s="158">
        <f t="shared" si="9"/>
        <v>0</v>
      </c>
      <c r="T49" s="192"/>
      <c r="U49" s="192"/>
      <c r="V49" s="192"/>
      <c r="W49" s="192"/>
      <c r="X49" s="192"/>
      <c r="Y49" s="153"/>
      <c r="Z49" s="153"/>
      <c r="AA49" s="153"/>
      <c r="AB49" s="153"/>
      <c r="AC49" s="153"/>
      <c r="AD49" s="153"/>
      <c r="AE49" s="153"/>
      <c r="AG49" s="151" t="s">
        <v>345</v>
      </c>
      <c r="AH49" s="151"/>
      <c r="AI49" s="151"/>
      <c r="AJ49" s="151"/>
      <c r="AK49" s="202"/>
      <c r="AL49" s="151"/>
      <c r="AM49" s="151"/>
      <c r="AN49" s="151"/>
      <c r="AO49" s="202"/>
      <c r="AP49" s="151"/>
      <c r="AQ49" s="151"/>
      <c r="AR49" s="151"/>
      <c r="AS49" s="202"/>
      <c r="AT49" s="151"/>
      <c r="AU49" s="151"/>
      <c r="AV49" s="151"/>
      <c r="AW49" s="202"/>
      <c r="AX49" s="193">
        <f t="shared" si="8"/>
        <v>0</v>
      </c>
      <c r="AY49" s="158">
        <f t="shared" si="10"/>
        <v>0</v>
      </c>
      <c r="AZ49" s="153"/>
      <c r="BA49" s="153"/>
      <c r="BB49" s="153"/>
      <c r="BC49" s="153"/>
      <c r="BD49" s="153"/>
      <c r="BE49" s="153"/>
      <c r="BF49" s="153"/>
      <c r="BG49" s="153"/>
      <c r="BH49" s="153"/>
      <c r="BI49" s="153"/>
      <c r="BJ49" s="153"/>
      <c r="BK49" s="153"/>
    </row>
    <row r="50" spans="1:63" x14ac:dyDescent="0.25">
      <c r="A50" s="151" t="s">
        <v>346</v>
      </c>
      <c r="B50" s="151"/>
      <c r="C50" s="151"/>
      <c r="D50" s="151"/>
      <c r="E50" s="202"/>
      <c r="F50" s="151"/>
      <c r="G50" s="151"/>
      <c r="H50" s="151"/>
      <c r="I50" s="202"/>
      <c r="J50" s="151"/>
      <c r="K50" s="151"/>
      <c r="L50" s="151"/>
      <c r="M50" s="202"/>
      <c r="N50" s="151"/>
      <c r="O50" s="151"/>
      <c r="P50" s="151"/>
      <c r="Q50" s="202"/>
      <c r="R50" s="193">
        <f t="shared" si="7"/>
        <v>0</v>
      </c>
      <c r="S50" s="158">
        <f t="shared" si="9"/>
        <v>0</v>
      </c>
      <c r="T50" s="192"/>
      <c r="U50" s="192"/>
      <c r="V50" s="192"/>
      <c r="W50" s="192"/>
      <c r="X50" s="192"/>
      <c r="Y50" s="153"/>
      <c r="Z50" s="153"/>
      <c r="AA50" s="153"/>
      <c r="AB50" s="153"/>
      <c r="AC50" s="153"/>
      <c r="AD50" s="153"/>
      <c r="AE50" s="153"/>
      <c r="AG50" s="151" t="s">
        <v>346</v>
      </c>
      <c r="AH50" s="151"/>
      <c r="AI50" s="151"/>
      <c r="AJ50" s="151"/>
      <c r="AK50" s="202"/>
      <c r="AL50" s="151"/>
      <c r="AM50" s="151"/>
      <c r="AN50" s="151"/>
      <c r="AO50" s="202"/>
      <c r="AP50" s="151"/>
      <c r="AQ50" s="151"/>
      <c r="AR50" s="151"/>
      <c r="AS50" s="202"/>
      <c r="AT50" s="151"/>
      <c r="AU50" s="151"/>
      <c r="AV50" s="151"/>
      <c r="AW50" s="202"/>
      <c r="AX50" s="193">
        <f t="shared" si="8"/>
        <v>0</v>
      </c>
      <c r="AY50" s="158">
        <f t="shared" si="10"/>
        <v>0</v>
      </c>
      <c r="AZ50" s="153"/>
      <c r="BA50" s="153"/>
      <c r="BB50" s="153"/>
      <c r="BC50" s="153"/>
      <c r="BD50" s="153"/>
      <c r="BE50" s="153"/>
      <c r="BF50" s="153"/>
      <c r="BG50" s="153"/>
      <c r="BH50" s="153"/>
      <c r="BI50" s="153"/>
      <c r="BJ50" s="153"/>
      <c r="BK50" s="153"/>
    </row>
    <row r="51" spans="1:63" x14ac:dyDescent="0.25">
      <c r="A51" s="151" t="s">
        <v>347</v>
      </c>
      <c r="B51" s="151"/>
      <c r="C51" s="151"/>
      <c r="D51" s="151"/>
      <c r="E51" s="202"/>
      <c r="F51" s="151"/>
      <c r="G51" s="151"/>
      <c r="H51" s="151"/>
      <c r="I51" s="202"/>
      <c r="J51" s="151"/>
      <c r="K51" s="151"/>
      <c r="L51" s="151"/>
      <c r="M51" s="202"/>
      <c r="N51" s="151"/>
      <c r="O51" s="151"/>
      <c r="P51" s="151"/>
      <c r="Q51" s="202"/>
      <c r="R51" s="193">
        <f t="shared" si="7"/>
        <v>0</v>
      </c>
      <c r="S51" s="158">
        <f t="shared" si="9"/>
        <v>0</v>
      </c>
      <c r="T51" s="192"/>
      <c r="U51" s="192"/>
      <c r="V51" s="192"/>
      <c r="W51" s="192"/>
      <c r="X51" s="192"/>
      <c r="Y51" s="153"/>
      <c r="Z51" s="153"/>
      <c r="AA51" s="153"/>
      <c r="AB51" s="153"/>
      <c r="AC51" s="153"/>
      <c r="AD51" s="153"/>
      <c r="AE51" s="153"/>
      <c r="AG51" s="151" t="s">
        <v>347</v>
      </c>
      <c r="AH51" s="151"/>
      <c r="AI51" s="151"/>
      <c r="AJ51" s="151"/>
      <c r="AK51" s="202"/>
      <c r="AL51" s="151"/>
      <c r="AM51" s="151"/>
      <c r="AN51" s="151"/>
      <c r="AO51" s="202"/>
      <c r="AP51" s="151"/>
      <c r="AQ51" s="151"/>
      <c r="AR51" s="151"/>
      <c r="AS51" s="202"/>
      <c r="AT51" s="151"/>
      <c r="AU51" s="151"/>
      <c r="AV51" s="151"/>
      <c r="AW51" s="202"/>
      <c r="AX51" s="193">
        <f t="shared" si="8"/>
        <v>0</v>
      </c>
      <c r="AY51" s="158">
        <f t="shared" si="10"/>
        <v>0</v>
      </c>
      <c r="AZ51" s="153"/>
      <c r="BA51" s="153"/>
      <c r="BB51" s="153"/>
      <c r="BC51" s="153"/>
      <c r="BD51" s="153"/>
      <c r="BE51" s="153"/>
      <c r="BF51" s="153"/>
      <c r="BG51" s="153"/>
      <c r="BH51" s="153"/>
      <c r="BI51" s="153"/>
      <c r="BJ51" s="153"/>
      <c r="BK51" s="153"/>
    </row>
    <row r="52" spans="1:63" x14ac:dyDescent="0.25">
      <c r="A52" s="151" t="s">
        <v>348</v>
      </c>
      <c r="B52" s="151"/>
      <c r="C52" s="151"/>
      <c r="D52" s="151"/>
      <c r="E52" s="202"/>
      <c r="F52" s="151"/>
      <c r="G52" s="151"/>
      <c r="H52" s="151"/>
      <c r="I52" s="202"/>
      <c r="J52" s="151"/>
      <c r="K52" s="151"/>
      <c r="L52" s="151"/>
      <c r="M52" s="202"/>
      <c r="N52" s="151"/>
      <c r="O52" s="151"/>
      <c r="P52" s="151"/>
      <c r="Q52" s="202"/>
      <c r="R52" s="193">
        <f t="shared" si="7"/>
        <v>0</v>
      </c>
      <c r="S52" s="158">
        <f t="shared" si="9"/>
        <v>0</v>
      </c>
      <c r="T52" s="192"/>
      <c r="U52" s="192"/>
      <c r="V52" s="192"/>
      <c r="W52" s="192"/>
      <c r="X52" s="192"/>
      <c r="Y52" s="153"/>
      <c r="Z52" s="153"/>
      <c r="AA52" s="153"/>
      <c r="AB52" s="153"/>
      <c r="AC52" s="153"/>
      <c r="AD52" s="153"/>
      <c r="AE52" s="153"/>
      <c r="AG52" s="151" t="s">
        <v>348</v>
      </c>
      <c r="AH52" s="151"/>
      <c r="AI52" s="151"/>
      <c r="AJ52" s="151"/>
      <c r="AK52" s="202"/>
      <c r="AL52" s="151"/>
      <c r="AM52" s="151"/>
      <c r="AN52" s="151"/>
      <c r="AO52" s="202"/>
      <c r="AP52" s="151"/>
      <c r="AQ52" s="151"/>
      <c r="AR52" s="151"/>
      <c r="AS52" s="202"/>
      <c r="AT52" s="151"/>
      <c r="AU52" s="151"/>
      <c r="AV52" s="151"/>
      <c r="AW52" s="202"/>
      <c r="AX52" s="193">
        <f t="shared" si="8"/>
        <v>0</v>
      </c>
      <c r="AY52" s="158">
        <f t="shared" si="10"/>
        <v>0</v>
      </c>
      <c r="AZ52" s="153"/>
      <c r="BA52" s="153"/>
      <c r="BB52" s="153"/>
      <c r="BC52" s="153"/>
      <c r="BD52" s="153"/>
      <c r="BE52" s="153"/>
      <c r="BF52" s="153"/>
      <c r="BG52" s="153"/>
      <c r="BH52" s="153"/>
      <c r="BI52" s="153"/>
      <c r="BJ52" s="153"/>
      <c r="BK52" s="153"/>
    </row>
    <row r="53" spans="1:63" x14ac:dyDescent="0.25">
      <c r="A53" s="151" t="s">
        <v>349</v>
      </c>
      <c r="B53" s="151"/>
      <c r="C53" s="151"/>
      <c r="D53" s="151"/>
      <c r="E53" s="202"/>
      <c r="F53" s="151"/>
      <c r="G53" s="151"/>
      <c r="H53" s="151"/>
      <c r="I53" s="202"/>
      <c r="J53" s="151"/>
      <c r="K53" s="151"/>
      <c r="L53" s="151"/>
      <c r="M53" s="202"/>
      <c r="N53" s="151"/>
      <c r="O53" s="151"/>
      <c r="P53" s="151"/>
      <c r="Q53" s="202"/>
      <c r="R53" s="193">
        <f t="shared" si="7"/>
        <v>0</v>
      </c>
      <c r="S53" s="158">
        <f t="shared" si="9"/>
        <v>0</v>
      </c>
      <c r="T53" s="192"/>
      <c r="U53" s="192"/>
      <c r="V53" s="192"/>
      <c r="W53" s="192"/>
      <c r="X53" s="192"/>
      <c r="Y53" s="153"/>
      <c r="Z53" s="153"/>
      <c r="AA53" s="153"/>
      <c r="AB53" s="153"/>
      <c r="AC53" s="153"/>
      <c r="AD53" s="153"/>
      <c r="AE53" s="153"/>
      <c r="AG53" s="151" t="s">
        <v>349</v>
      </c>
      <c r="AH53" s="151"/>
      <c r="AI53" s="151"/>
      <c r="AJ53" s="151"/>
      <c r="AK53" s="202"/>
      <c r="AL53" s="151"/>
      <c r="AM53" s="151"/>
      <c r="AN53" s="151"/>
      <c r="AO53" s="202"/>
      <c r="AP53" s="151"/>
      <c r="AQ53" s="151"/>
      <c r="AR53" s="151"/>
      <c r="AS53" s="202"/>
      <c r="AT53" s="151"/>
      <c r="AU53" s="151"/>
      <c r="AV53" s="151"/>
      <c r="AW53" s="202"/>
      <c r="AX53" s="193">
        <f t="shared" si="8"/>
        <v>0</v>
      </c>
      <c r="AY53" s="158">
        <f t="shared" si="10"/>
        <v>0</v>
      </c>
      <c r="AZ53" s="153"/>
      <c r="BA53" s="153"/>
      <c r="BB53" s="153"/>
      <c r="BC53" s="153"/>
      <c r="BD53" s="153"/>
      <c r="BE53" s="153"/>
      <c r="BF53" s="153"/>
      <c r="BG53" s="153"/>
      <c r="BH53" s="153"/>
      <c r="BI53" s="153"/>
      <c r="BJ53" s="153"/>
      <c r="BK53" s="153"/>
    </row>
    <row r="54" spans="1:63" x14ac:dyDescent="0.25">
      <c r="A54" s="151" t="s">
        <v>350</v>
      </c>
      <c r="B54" s="151"/>
      <c r="C54" s="151"/>
      <c r="D54" s="151"/>
      <c r="E54" s="202"/>
      <c r="F54" s="151"/>
      <c r="G54" s="151"/>
      <c r="H54" s="151"/>
      <c r="I54" s="202"/>
      <c r="J54" s="151"/>
      <c r="K54" s="151"/>
      <c r="L54" s="151"/>
      <c r="M54" s="202"/>
      <c r="N54" s="151"/>
      <c r="O54" s="151"/>
      <c r="P54" s="151"/>
      <c r="Q54" s="202"/>
      <c r="R54" s="193">
        <f t="shared" si="7"/>
        <v>0</v>
      </c>
      <c r="S54" s="158">
        <f t="shared" si="9"/>
        <v>0</v>
      </c>
      <c r="T54" s="192"/>
      <c r="U54" s="192"/>
      <c r="V54" s="192"/>
      <c r="W54" s="192"/>
      <c r="X54" s="192"/>
      <c r="Y54" s="153"/>
      <c r="Z54" s="153"/>
      <c r="AA54" s="153"/>
      <c r="AB54" s="153"/>
      <c r="AC54" s="153"/>
      <c r="AD54" s="153"/>
      <c r="AE54" s="153"/>
      <c r="AG54" s="151" t="s">
        <v>350</v>
      </c>
      <c r="AH54" s="151"/>
      <c r="AI54" s="151"/>
      <c r="AJ54" s="151"/>
      <c r="AK54" s="202"/>
      <c r="AL54" s="151"/>
      <c r="AM54" s="151"/>
      <c r="AN54" s="151"/>
      <c r="AO54" s="202"/>
      <c r="AP54" s="151"/>
      <c r="AQ54" s="151"/>
      <c r="AR54" s="151"/>
      <c r="AS54" s="202"/>
      <c r="AT54" s="151"/>
      <c r="AU54" s="151"/>
      <c r="AV54" s="151"/>
      <c r="AW54" s="202"/>
      <c r="AX54" s="193">
        <f t="shared" si="8"/>
        <v>0</v>
      </c>
      <c r="AY54" s="158">
        <f t="shared" si="10"/>
        <v>0</v>
      </c>
      <c r="AZ54" s="153"/>
      <c r="BA54" s="153"/>
      <c r="BB54" s="153"/>
      <c r="BC54" s="153"/>
      <c r="BD54" s="153"/>
      <c r="BE54" s="153"/>
      <c r="BF54" s="153"/>
      <c r="BG54" s="153"/>
      <c r="BH54" s="153"/>
      <c r="BI54" s="153"/>
      <c r="BJ54" s="153"/>
      <c r="BK54" s="153"/>
    </row>
    <row r="55" spans="1:63" x14ac:dyDescent="0.25">
      <c r="A55" s="151" t="s">
        <v>351</v>
      </c>
      <c r="B55" s="151"/>
      <c r="C55" s="151"/>
      <c r="D55" s="151"/>
      <c r="E55" s="202"/>
      <c r="F55" s="151"/>
      <c r="G55" s="151"/>
      <c r="H55" s="151"/>
      <c r="I55" s="202"/>
      <c r="J55" s="151"/>
      <c r="K55" s="151"/>
      <c r="L55" s="151"/>
      <c r="M55" s="202"/>
      <c r="N55" s="151"/>
      <c r="O55" s="151"/>
      <c r="P55" s="151"/>
      <c r="Q55" s="202"/>
      <c r="R55" s="193">
        <f t="shared" si="7"/>
        <v>0</v>
      </c>
      <c r="S55" s="158">
        <f t="shared" si="9"/>
        <v>0</v>
      </c>
      <c r="T55" s="192"/>
      <c r="U55" s="192"/>
      <c r="V55" s="192"/>
      <c r="W55" s="192"/>
      <c r="X55" s="192"/>
      <c r="Y55" s="153"/>
      <c r="Z55" s="153"/>
      <c r="AA55" s="153"/>
      <c r="AB55" s="153"/>
      <c r="AC55" s="153"/>
      <c r="AD55" s="153"/>
      <c r="AE55" s="153"/>
      <c r="AG55" s="151" t="s">
        <v>351</v>
      </c>
      <c r="AH55" s="151"/>
      <c r="AI55" s="151"/>
      <c r="AJ55" s="151"/>
      <c r="AK55" s="202"/>
      <c r="AL55" s="151"/>
      <c r="AM55" s="151"/>
      <c r="AN55" s="151"/>
      <c r="AO55" s="202"/>
      <c r="AP55" s="151"/>
      <c r="AQ55" s="151"/>
      <c r="AR55" s="151"/>
      <c r="AS55" s="202"/>
      <c r="AT55" s="151"/>
      <c r="AU55" s="151"/>
      <c r="AV55" s="151"/>
      <c r="AW55" s="202"/>
      <c r="AX55" s="193">
        <f t="shared" si="8"/>
        <v>0</v>
      </c>
      <c r="AY55" s="158">
        <f t="shared" si="10"/>
        <v>0</v>
      </c>
      <c r="AZ55" s="153"/>
      <c r="BA55" s="153"/>
      <c r="BB55" s="153"/>
      <c r="BC55" s="153"/>
      <c r="BD55" s="153"/>
      <c r="BE55" s="153"/>
      <c r="BF55" s="153"/>
      <c r="BG55" s="153"/>
      <c r="BH55" s="153"/>
      <c r="BI55" s="153"/>
      <c r="BJ55" s="153"/>
      <c r="BK55" s="153"/>
    </row>
    <row r="56" spans="1:63" x14ac:dyDescent="0.25">
      <c r="A56" s="151" t="s">
        <v>352</v>
      </c>
      <c r="B56" s="151"/>
      <c r="C56" s="151"/>
      <c r="D56" s="151"/>
      <c r="E56" s="202"/>
      <c r="F56" s="151"/>
      <c r="G56" s="151"/>
      <c r="H56" s="151"/>
      <c r="I56" s="202"/>
      <c r="J56" s="151"/>
      <c r="K56" s="151"/>
      <c r="L56" s="151"/>
      <c r="M56" s="202"/>
      <c r="N56" s="151"/>
      <c r="O56" s="151"/>
      <c r="P56" s="151"/>
      <c r="Q56" s="202"/>
      <c r="R56" s="193">
        <f t="shared" si="7"/>
        <v>0</v>
      </c>
      <c r="S56" s="158">
        <f t="shared" si="9"/>
        <v>0</v>
      </c>
      <c r="T56" s="192"/>
      <c r="U56" s="192"/>
      <c r="V56" s="192"/>
      <c r="W56" s="192"/>
      <c r="X56" s="192"/>
      <c r="Y56" s="153"/>
      <c r="Z56" s="153"/>
      <c r="AA56" s="153"/>
      <c r="AB56" s="153"/>
      <c r="AC56" s="153"/>
      <c r="AD56" s="153"/>
      <c r="AE56" s="153"/>
      <c r="AG56" s="151" t="s">
        <v>352</v>
      </c>
      <c r="AH56" s="151"/>
      <c r="AI56" s="151"/>
      <c r="AJ56" s="151"/>
      <c r="AK56" s="202"/>
      <c r="AL56" s="151"/>
      <c r="AM56" s="151"/>
      <c r="AN56" s="151"/>
      <c r="AO56" s="202"/>
      <c r="AP56" s="151"/>
      <c r="AQ56" s="151"/>
      <c r="AR56" s="151"/>
      <c r="AS56" s="202"/>
      <c r="AT56" s="151"/>
      <c r="AU56" s="151"/>
      <c r="AV56" s="151"/>
      <c r="AW56" s="202"/>
      <c r="AX56" s="193">
        <f t="shared" si="8"/>
        <v>0</v>
      </c>
      <c r="AY56" s="158">
        <f t="shared" si="10"/>
        <v>0</v>
      </c>
      <c r="AZ56" s="153"/>
      <c r="BA56" s="153"/>
      <c r="BB56" s="153"/>
      <c r="BC56" s="153"/>
      <c r="BD56" s="153"/>
      <c r="BE56" s="153"/>
      <c r="BF56" s="153"/>
      <c r="BG56" s="153"/>
      <c r="BH56" s="153"/>
      <c r="BI56" s="153"/>
      <c r="BJ56" s="153"/>
      <c r="BK56" s="153"/>
    </row>
    <row r="57" spans="1:63" x14ac:dyDescent="0.25">
      <c r="A57" s="151" t="s">
        <v>353</v>
      </c>
      <c r="B57" s="151"/>
      <c r="C57" s="151"/>
      <c r="D57" s="151"/>
      <c r="E57" s="202"/>
      <c r="F57" s="151"/>
      <c r="G57" s="151"/>
      <c r="H57" s="151"/>
      <c r="I57" s="202"/>
      <c r="J57" s="151"/>
      <c r="K57" s="151"/>
      <c r="L57" s="151"/>
      <c r="M57" s="202"/>
      <c r="N57" s="151"/>
      <c r="O57" s="151"/>
      <c r="P57" s="151"/>
      <c r="Q57" s="202"/>
      <c r="R57" s="193">
        <f t="shared" si="7"/>
        <v>0</v>
      </c>
      <c r="S57" s="158">
        <f t="shared" si="9"/>
        <v>0</v>
      </c>
      <c r="T57" s="192"/>
      <c r="U57" s="192"/>
      <c r="V57" s="192"/>
      <c r="W57" s="192"/>
      <c r="X57" s="192"/>
      <c r="Y57" s="153"/>
      <c r="Z57" s="153"/>
      <c r="AA57" s="153"/>
      <c r="AB57" s="153"/>
      <c r="AC57" s="153"/>
      <c r="AD57" s="153"/>
      <c r="AE57" s="153"/>
      <c r="AG57" s="151" t="s">
        <v>353</v>
      </c>
      <c r="AH57" s="151"/>
      <c r="AI57" s="151"/>
      <c r="AJ57" s="151"/>
      <c r="AK57" s="202"/>
      <c r="AL57" s="151"/>
      <c r="AM57" s="151"/>
      <c r="AN57" s="151"/>
      <c r="AO57" s="202"/>
      <c r="AP57" s="151"/>
      <c r="AQ57" s="151"/>
      <c r="AR57" s="151"/>
      <c r="AS57" s="202"/>
      <c r="AT57" s="151"/>
      <c r="AU57" s="151"/>
      <c r="AV57" s="151"/>
      <c r="AW57" s="202"/>
      <c r="AX57" s="193">
        <f t="shared" si="8"/>
        <v>0</v>
      </c>
      <c r="AY57" s="158">
        <f t="shared" si="10"/>
        <v>0</v>
      </c>
      <c r="AZ57" s="153"/>
      <c r="BA57" s="153"/>
      <c r="BB57" s="153"/>
      <c r="BC57" s="153"/>
      <c r="BD57" s="153"/>
      <c r="BE57" s="153"/>
      <c r="BF57" s="153"/>
      <c r="BG57" s="153"/>
      <c r="BH57" s="153"/>
      <c r="BI57" s="153"/>
      <c r="BJ57" s="153"/>
      <c r="BK57" s="153"/>
    </row>
    <row r="58" spans="1:63" x14ac:dyDescent="0.25">
      <c r="A58" s="155" t="s">
        <v>354</v>
      </c>
      <c r="B58" s="152">
        <f t="shared" ref="B58:Q58" si="11">SUM(B37:B57)</f>
        <v>0</v>
      </c>
      <c r="C58" s="152">
        <f t="shared" si="11"/>
        <v>0</v>
      </c>
      <c r="D58" s="152">
        <f t="shared" si="11"/>
        <v>0</v>
      </c>
      <c r="E58" s="203">
        <f t="shared" si="11"/>
        <v>0</v>
      </c>
      <c r="F58" s="152">
        <f t="shared" si="11"/>
        <v>0</v>
      </c>
      <c r="G58" s="152">
        <f t="shared" si="11"/>
        <v>0</v>
      </c>
      <c r="H58" s="152">
        <f t="shared" si="11"/>
        <v>0</v>
      </c>
      <c r="I58" s="203">
        <f t="shared" si="11"/>
        <v>0</v>
      </c>
      <c r="J58" s="152">
        <f t="shared" si="11"/>
        <v>0</v>
      </c>
      <c r="K58" s="152">
        <f t="shared" si="11"/>
        <v>0</v>
      </c>
      <c r="L58" s="152">
        <f t="shared" si="11"/>
        <v>0</v>
      </c>
      <c r="M58" s="203">
        <f t="shared" si="11"/>
        <v>0</v>
      </c>
      <c r="N58" s="152">
        <f t="shared" si="11"/>
        <v>0</v>
      </c>
      <c r="O58" s="152">
        <f t="shared" si="11"/>
        <v>0</v>
      </c>
      <c r="P58" s="152">
        <f t="shared" si="11"/>
        <v>0</v>
      </c>
      <c r="Q58" s="203">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354</v>
      </c>
      <c r="AH58" s="152">
        <f t="shared" ref="AH58:AW58" si="13">SUM(AH37:AH57)</f>
        <v>0</v>
      </c>
      <c r="AI58" s="152">
        <f t="shared" si="13"/>
        <v>0</v>
      </c>
      <c r="AJ58" s="152">
        <f t="shared" si="13"/>
        <v>0</v>
      </c>
      <c r="AK58" s="203">
        <f t="shared" si="13"/>
        <v>0</v>
      </c>
      <c r="AL58" s="152">
        <f t="shared" si="13"/>
        <v>0</v>
      </c>
      <c r="AM58" s="152">
        <f t="shared" si="13"/>
        <v>0</v>
      </c>
      <c r="AN58" s="152">
        <f t="shared" si="13"/>
        <v>0</v>
      </c>
      <c r="AO58" s="203">
        <f t="shared" si="13"/>
        <v>0</v>
      </c>
      <c r="AP58" s="152">
        <f t="shared" si="13"/>
        <v>0</v>
      </c>
      <c r="AQ58" s="152">
        <f t="shared" si="13"/>
        <v>0</v>
      </c>
      <c r="AR58" s="152">
        <f t="shared" si="13"/>
        <v>0</v>
      </c>
      <c r="AS58" s="203">
        <f t="shared" si="13"/>
        <v>0</v>
      </c>
      <c r="AT58" s="152">
        <f t="shared" si="13"/>
        <v>0</v>
      </c>
      <c r="AU58" s="152">
        <f t="shared" si="13"/>
        <v>0</v>
      </c>
      <c r="AV58" s="152">
        <f t="shared" si="13"/>
        <v>0</v>
      </c>
      <c r="AW58" s="203">
        <f t="shared" si="13"/>
        <v>0</v>
      </c>
      <c r="AX58" s="194">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2" zoomScale="90" zoomScaleNormal="90" workbookViewId="0">
      <selection activeCell="A38" sqref="A38"/>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47" t="s">
        <v>207</v>
      </c>
      <c r="B1" s="748"/>
    </row>
    <row r="2" spans="1:2" ht="25.5" customHeight="1" x14ac:dyDescent="0.25">
      <c r="A2" s="749" t="s">
        <v>355</v>
      </c>
      <c r="B2" s="750"/>
    </row>
    <row r="3" spans="1:2" x14ac:dyDescent="0.25">
      <c r="A3" s="199" t="s">
        <v>356</v>
      </c>
      <c r="B3" s="136" t="s">
        <v>357</v>
      </c>
    </row>
    <row r="4" spans="1:2" x14ac:dyDescent="0.25">
      <c r="A4" s="200" t="s">
        <v>9</v>
      </c>
      <c r="B4" s="143" t="s">
        <v>358</v>
      </c>
    </row>
    <row r="5" spans="1:2" ht="105" x14ac:dyDescent="0.25">
      <c r="A5" s="200" t="s">
        <v>10</v>
      </c>
      <c r="B5" s="204" t="s">
        <v>359</v>
      </c>
    </row>
    <row r="6" spans="1:2" x14ac:dyDescent="0.25">
      <c r="A6" s="200" t="s">
        <v>15</v>
      </c>
      <c r="B6" s="751" t="s">
        <v>360</v>
      </c>
    </row>
    <row r="7" spans="1:2" x14ac:dyDescent="0.25">
      <c r="A7" s="200" t="s">
        <v>17</v>
      </c>
      <c r="B7" s="752"/>
    </row>
    <row r="8" spans="1:2" x14ac:dyDescent="0.25">
      <c r="A8" s="200" t="s">
        <v>19</v>
      </c>
      <c r="B8" s="752"/>
    </row>
    <row r="9" spans="1:2" x14ac:dyDescent="0.25">
      <c r="A9" s="200" t="s">
        <v>361</v>
      </c>
      <c r="B9" s="753"/>
    </row>
    <row r="10" spans="1:2" ht="30" x14ac:dyDescent="0.25">
      <c r="A10" s="200" t="s">
        <v>7</v>
      </c>
      <c r="B10" s="137" t="s">
        <v>362</v>
      </c>
    </row>
    <row r="11" spans="1:2" ht="45" x14ac:dyDescent="0.25">
      <c r="A11" s="200" t="s">
        <v>27</v>
      </c>
      <c r="B11" s="137" t="s">
        <v>363</v>
      </c>
    </row>
    <row r="12" spans="1:2" ht="60" x14ac:dyDescent="0.25">
      <c r="A12" s="200" t="s">
        <v>26</v>
      </c>
      <c r="B12" s="138" t="s">
        <v>364</v>
      </c>
    </row>
    <row r="13" spans="1:2" ht="30" x14ac:dyDescent="0.25">
      <c r="A13" s="200" t="s">
        <v>365</v>
      </c>
      <c r="B13" s="138" t="s">
        <v>366</v>
      </c>
    </row>
    <row r="14" spans="1:2" ht="45" x14ac:dyDescent="0.25">
      <c r="A14" s="200" t="s">
        <v>367</v>
      </c>
      <c r="B14" s="138" t="s">
        <v>368</v>
      </c>
    </row>
    <row r="15" spans="1:2" ht="72" customHeight="1" x14ac:dyDescent="0.25">
      <c r="A15" s="201" t="s">
        <v>369</v>
      </c>
      <c r="B15" s="139" t="s">
        <v>370</v>
      </c>
    </row>
    <row r="16" spans="1:2" ht="194.25" x14ac:dyDescent="0.25">
      <c r="A16" s="201" t="s">
        <v>371</v>
      </c>
      <c r="B16" s="140" t="s">
        <v>372</v>
      </c>
    </row>
    <row r="17" spans="1:2" ht="25.5" customHeight="1" x14ac:dyDescent="0.25">
      <c r="A17" s="749" t="s">
        <v>373</v>
      </c>
      <c r="B17" s="750"/>
    </row>
    <row r="18" spans="1:2" x14ac:dyDescent="0.25">
      <c r="A18" s="199" t="s">
        <v>356</v>
      </c>
      <c r="B18" s="136" t="s">
        <v>357</v>
      </c>
    </row>
    <row r="19" spans="1:2" x14ac:dyDescent="0.25">
      <c r="A19" s="200" t="s">
        <v>9</v>
      </c>
      <c r="B19" s="143" t="s">
        <v>358</v>
      </c>
    </row>
    <row r="20" spans="1:2" ht="105" x14ac:dyDescent="0.25">
      <c r="A20" s="200" t="s">
        <v>10</v>
      </c>
      <c r="B20" s="142" t="s">
        <v>374</v>
      </c>
    </row>
    <row r="21" spans="1:2" ht="30" x14ac:dyDescent="0.25">
      <c r="A21" s="200" t="s">
        <v>375</v>
      </c>
      <c r="B21" s="138" t="s">
        <v>376</v>
      </c>
    </row>
    <row r="22" spans="1:2" ht="45" x14ac:dyDescent="0.25">
      <c r="A22" s="200" t="s">
        <v>377</v>
      </c>
      <c r="B22" s="138" t="s">
        <v>378</v>
      </c>
    </row>
    <row r="23" spans="1:2" ht="75" x14ac:dyDescent="0.25">
      <c r="A23" s="200" t="s">
        <v>379</v>
      </c>
      <c r="B23" s="138" t="s">
        <v>380</v>
      </c>
    </row>
    <row r="24" spans="1:2" ht="30" x14ac:dyDescent="0.25">
      <c r="A24" s="200" t="s">
        <v>381</v>
      </c>
      <c r="B24" s="138" t="s">
        <v>382</v>
      </c>
    </row>
    <row r="25" spans="1:2" x14ac:dyDescent="0.25">
      <c r="A25" s="200" t="s">
        <v>383</v>
      </c>
      <c r="B25" s="138" t="s">
        <v>384</v>
      </c>
    </row>
    <row r="26" spans="1:2" ht="45.95" customHeight="1" x14ac:dyDescent="0.25">
      <c r="A26" s="200" t="s">
        <v>385</v>
      </c>
      <c r="B26" s="141" t="s">
        <v>386</v>
      </c>
    </row>
    <row r="27" spans="1:2" ht="75" x14ac:dyDescent="0.25">
      <c r="A27" s="200" t="s">
        <v>220</v>
      </c>
      <c r="B27" s="141" t="s">
        <v>387</v>
      </c>
    </row>
    <row r="28" spans="1:2" ht="45" x14ac:dyDescent="0.25">
      <c r="A28" s="200" t="s">
        <v>388</v>
      </c>
      <c r="B28" s="141" t="s">
        <v>389</v>
      </c>
    </row>
    <row r="29" spans="1:2" ht="45" x14ac:dyDescent="0.25">
      <c r="A29" s="200" t="s">
        <v>390</v>
      </c>
      <c r="B29" s="141" t="s">
        <v>391</v>
      </c>
    </row>
    <row r="30" spans="1:2" ht="45" x14ac:dyDescent="0.25">
      <c r="A30" s="200" t="s">
        <v>392</v>
      </c>
      <c r="B30" s="141" t="s">
        <v>393</v>
      </c>
    </row>
    <row r="31" spans="1:2" ht="144" customHeight="1" x14ac:dyDescent="0.25">
      <c r="A31" s="200" t="s">
        <v>394</v>
      </c>
      <c r="B31" s="141" t="s">
        <v>395</v>
      </c>
    </row>
    <row r="32" spans="1:2" ht="30" x14ac:dyDescent="0.25">
      <c r="A32" s="200" t="s">
        <v>396</v>
      </c>
      <c r="B32" s="141" t="s">
        <v>397</v>
      </c>
    </row>
    <row r="33" spans="1:2" ht="30" x14ac:dyDescent="0.25">
      <c r="A33" s="200" t="s">
        <v>398</v>
      </c>
      <c r="B33" s="141" t="s">
        <v>399</v>
      </c>
    </row>
    <row r="34" spans="1:2" ht="30" x14ac:dyDescent="0.25">
      <c r="A34" s="200" t="s">
        <v>400</v>
      </c>
      <c r="B34" s="141" t="s">
        <v>401</v>
      </c>
    </row>
    <row r="35" spans="1:2" ht="30" x14ac:dyDescent="0.25">
      <c r="A35" s="200" t="s">
        <v>402</v>
      </c>
      <c r="B35" s="141" t="s">
        <v>403</v>
      </c>
    </row>
    <row r="36" spans="1:2" ht="75" x14ac:dyDescent="0.25">
      <c r="A36" s="200" t="s">
        <v>404</v>
      </c>
      <c r="B36" s="141" t="s">
        <v>405</v>
      </c>
    </row>
    <row r="37" spans="1:2" x14ac:dyDescent="0.25">
      <c r="A37" s="200" t="s">
        <v>210</v>
      </c>
      <c r="B37" s="141" t="s">
        <v>406</v>
      </c>
    </row>
    <row r="38" spans="1:2" ht="30" x14ac:dyDescent="0.25">
      <c r="A38" s="200" t="s">
        <v>407</v>
      </c>
      <c r="B38" s="141" t="s">
        <v>408</v>
      </c>
    </row>
    <row r="39" spans="1:2" ht="45" x14ac:dyDescent="0.25">
      <c r="A39" s="200" t="s">
        <v>409</v>
      </c>
      <c r="B39" s="141" t="s">
        <v>410</v>
      </c>
    </row>
    <row r="40" spans="1:2" ht="28.5" x14ac:dyDescent="0.25">
      <c r="A40" s="201" t="s">
        <v>213</v>
      </c>
      <c r="B40" s="141" t="s">
        <v>411</v>
      </c>
    </row>
    <row r="41" spans="1:2" ht="25.5" customHeight="1" x14ac:dyDescent="0.25">
      <c r="A41" s="749" t="s">
        <v>412</v>
      </c>
      <c r="B41" s="750"/>
    </row>
    <row r="42" spans="1:2" x14ac:dyDescent="0.25">
      <c r="A42" s="747" t="s">
        <v>413</v>
      </c>
      <c r="B42" s="748"/>
    </row>
    <row r="43" spans="1:2" ht="72" customHeight="1" x14ac:dyDescent="0.25">
      <c r="A43" s="745" t="s">
        <v>414</v>
      </c>
      <c r="B43" s="746"/>
    </row>
    <row r="44" spans="1:2" ht="30" x14ac:dyDescent="0.25">
      <c r="A44" s="200" t="s">
        <v>390</v>
      </c>
      <c r="B44" s="141" t="s">
        <v>415</v>
      </c>
    </row>
    <row r="45" spans="1:2" ht="45" x14ac:dyDescent="0.25">
      <c r="A45" s="201" t="s">
        <v>416</v>
      </c>
      <c r="B45" s="141" t="s">
        <v>417</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5" ma:contentTypeDescription="Crear nuevo documento." ma:contentTypeScope="" ma:versionID="0ba34e3fb48f0e43c43308b2f70e37c3">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ce2432abf859f0d1527ed708a1edd4f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66B24-BA8C-4CD6-BB03-B483FB305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8CCE0-549D-4A84-8A40-EBE56D3A2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SIGLAS</vt:lpstr>
      <vt:lpstr>Indicadores POA</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2023-07-09T14:34:20Z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