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0" documentId="8_{39D35377-6E57-4194-A6C6-212ED2EF7992}" xr6:coauthVersionLast="47" xr6:coauthVersionMax="47" xr10:uidLastSave="{00000000-0000-0000-0000-000000000000}"/>
  <bookViews>
    <workbookView xWindow="-120" yWindow="-120" windowWidth="29040" windowHeight="15720" tabRatio="939" firstSheet="2" activeTab="10"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49"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PA'!$A$12:$AY$63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58" i="49" l="1"/>
  <c r="BJ58" i="49"/>
  <c r="BI58" i="49"/>
  <c r="BH58" i="49"/>
  <c r="BG58" i="49"/>
  <c r="BF58" i="49"/>
  <c r="BE58" i="49"/>
  <c r="BD58" i="49"/>
  <c r="BC58" i="49"/>
  <c r="BB58" i="49"/>
  <c r="BA58" i="49"/>
  <c r="AZ58" i="49"/>
  <c r="AW58" i="49"/>
  <c r="AV58" i="49"/>
  <c r="AU58" i="49"/>
  <c r="AT58" i="49"/>
  <c r="AS58" i="49"/>
  <c r="AR58" i="49"/>
  <c r="AQ58" i="49"/>
  <c r="AP58" i="49"/>
  <c r="AO58" i="49"/>
  <c r="AN58" i="49"/>
  <c r="AM58" i="49"/>
  <c r="AL58" i="49"/>
  <c r="AK58" i="49"/>
  <c r="AJ58" i="49"/>
  <c r="AI58" i="49"/>
  <c r="AH58" i="49"/>
  <c r="AE58" i="49"/>
  <c r="AD58" i="49"/>
  <c r="AC58" i="49"/>
  <c r="AB58" i="49"/>
  <c r="AA58" i="49"/>
  <c r="Z58" i="49"/>
  <c r="Y58" i="49"/>
  <c r="X58" i="49"/>
  <c r="W58" i="49"/>
  <c r="V58" i="49"/>
  <c r="U58" i="49"/>
  <c r="T58" i="49"/>
  <c r="Q58" i="49"/>
  <c r="P58" i="49"/>
  <c r="O58" i="49"/>
  <c r="N58" i="49"/>
  <c r="M58" i="49"/>
  <c r="L58" i="49"/>
  <c r="K58" i="49"/>
  <c r="J58" i="49"/>
  <c r="I58" i="49"/>
  <c r="H58" i="49"/>
  <c r="G58" i="49"/>
  <c r="F58" i="49"/>
  <c r="E58" i="49"/>
  <c r="D58" i="49"/>
  <c r="C58" i="49"/>
  <c r="B58" i="49"/>
  <c r="AY57" i="49"/>
  <c r="AX57" i="49"/>
  <c r="S57" i="49"/>
  <c r="R57" i="49"/>
  <c r="AY56" i="49"/>
  <c r="AX56" i="49"/>
  <c r="S56" i="49"/>
  <c r="R56" i="49"/>
  <c r="AY55" i="49"/>
  <c r="AX55" i="49"/>
  <c r="S55" i="49"/>
  <c r="R55" i="49"/>
  <c r="AY54" i="49"/>
  <c r="AX54" i="49"/>
  <c r="S54" i="49"/>
  <c r="R54" i="49"/>
  <c r="AY53" i="49"/>
  <c r="AX53" i="49"/>
  <c r="S53" i="49"/>
  <c r="R53" i="49"/>
  <c r="AY52" i="49"/>
  <c r="AX52" i="49"/>
  <c r="S52" i="49"/>
  <c r="R52" i="49"/>
  <c r="AY51" i="49"/>
  <c r="AX51" i="49"/>
  <c r="S51" i="49"/>
  <c r="R51" i="49"/>
  <c r="AY50" i="49"/>
  <c r="AX50" i="49"/>
  <c r="S50" i="49"/>
  <c r="R50" i="49"/>
  <c r="AY49" i="49"/>
  <c r="AX49" i="49"/>
  <c r="S49" i="49"/>
  <c r="R49" i="49"/>
  <c r="AY48" i="49"/>
  <c r="AX48" i="49"/>
  <c r="S48" i="49"/>
  <c r="R48" i="49"/>
  <c r="AY47" i="49"/>
  <c r="AX47" i="49"/>
  <c r="S47" i="49"/>
  <c r="R47" i="49"/>
  <c r="AY46" i="49"/>
  <c r="AX46" i="49"/>
  <c r="S46" i="49"/>
  <c r="R46" i="49"/>
  <c r="AY45" i="49"/>
  <c r="AX45" i="49"/>
  <c r="S45" i="49"/>
  <c r="R45" i="49"/>
  <c r="AY44" i="49"/>
  <c r="AX44" i="49"/>
  <c r="S44" i="49"/>
  <c r="R44" i="49"/>
  <c r="AY43" i="49"/>
  <c r="AX43" i="49"/>
  <c r="S43" i="49"/>
  <c r="R43" i="49"/>
  <c r="AY42" i="49"/>
  <c r="AX42" i="49"/>
  <c r="S42" i="49"/>
  <c r="R42" i="49"/>
  <c r="AY41" i="49"/>
  <c r="AX41" i="49"/>
  <c r="S41" i="49"/>
  <c r="R41" i="49"/>
  <c r="AY40" i="49"/>
  <c r="AX40" i="49"/>
  <c r="S40" i="49"/>
  <c r="R40" i="49"/>
  <c r="AY39" i="49"/>
  <c r="AX39" i="49"/>
  <c r="S39" i="49"/>
  <c r="R39" i="49"/>
  <c r="AY38" i="49"/>
  <c r="AX38" i="49"/>
  <c r="S38" i="49"/>
  <c r="S58" i="49" s="1"/>
  <c r="R38" i="49"/>
  <c r="R58" i="49" s="1"/>
  <c r="AY37" i="49"/>
  <c r="AY58" i="49" s="1"/>
  <c r="AX37" i="49"/>
  <c r="AX58" i="49" s="1"/>
  <c r="S37" i="49"/>
  <c r="R37" i="49"/>
  <c r="BK32" i="49"/>
  <c r="BJ32" i="49"/>
  <c r="BI32" i="49"/>
  <c r="BH32" i="49"/>
  <c r="BG32" i="49"/>
  <c r="BF32" i="49"/>
  <c r="BE32" i="49"/>
  <c r="BD32" i="49"/>
  <c r="BC32" i="49"/>
  <c r="BB32" i="49"/>
  <c r="BA32" i="49"/>
  <c r="AZ32" i="49"/>
  <c r="AX32" i="49"/>
  <c r="AW32" i="49"/>
  <c r="AV32" i="49"/>
  <c r="AU32" i="49"/>
  <c r="AT32" i="49"/>
  <c r="AS32" i="49"/>
  <c r="AR32" i="49"/>
  <c r="AQ32" i="49"/>
  <c r="AP32" i="49"/>
  <c r="AO32" i="49"/>
  <c r="AN32" i="49"/>
  <c r="AM32" i="49"/>
  <c r="AL32" i="49"/>
  <c r="AK32" i="49"/>
  <c r="AJ32" i="49"/>
  <c r="AI32" i="49"/>
  <c r="AH32" i="49"/>
  <c r="AE32" i="49"/>
  <c r="AD32" i="49"/>
  <c r="AC32" i="49"/>
  <c r="AB32" i="49"/>
  <c r="AA32" i="49"/>
  <c r="Z32" i="49"/>
  <c r="Y32" i="49"/>
  <c r="X32" i="49"/>
  <c r="W32" i="49"/>
  <c r="V32" i="49"/>
  <c r="U32" i="49"/>
  <c r="T32" i="49"/>
  <c r="R32" i="49"/>
  <c r="Q32" i="49"/>
  <c r="P32" i="49"/>
  <c r="O32" i="49"/>
  <c r="N32" i="49"/>
  <c r="M32" i="49"/>
  <c r="L32" i="49"/>
  <c r="K32" i="49"/>
  <c r="J32" i="49"/>
  <c r="I32" i="49"/>
  <c r="H32" i="49"/>
  <c r="G32" i="49"/>
  <c r="F32" i="49"/>
  <c r="E32" i="49"/>
  <c r="D32" i="49"/>
  <c r="C32" i="49"/>
  <c r="B32" i="49"/>
  <c r="AY31" i="49"/>
  <c r="S31" i="49"/>
  <c r="AY30" i="49"/>
  <c r="S30" i="49"/>
  <c r="AY29" i="49"/>
  <c r="S29" i="49"/>
  <c r="AY28" i="49"/>
  <c r="S28" i="49"/>
  <c r="AY27" i="49"/>
  <c r="S27" i="49"/>
  <c r="AY26" i="49"/>
  <c r="S26" i="49"/>
  <c r="AY25" i="49"/>
  <c r="S25" i="49"/>
  <c r="AY24" i="49"/>
  <c r="S24" i="49"/>
  <c r="AY23" i="49"/>
  <c r="S23" i="49"/>
  <c r="AY22" i="49"/>
  <c r="S22" i="49"/>
  <c r="AY21" i="49"/>
  <c r="S21" i="49"/>
  <c r="AY20" i="49"/>
  <c r="S20" i="49"/>
  <c r="AY19" i="49"/>
  <c r="S19" i="49"/>
  <c r="AY18" i="49"/>
  <c r="S18" i="49"/>
  <c r="AY17" i="49"/>
  <c r="S17" i="49"/>
  <c r="AY16" i="49"/>
  <c r="S16" i="49"/>
  <c r="AY15" i="49"/>
  <c r="S15" i="49"/>
  <c r="AY14" i="49"/>
  <c r="S14" i="49"/>
  <c r="AY13" i="49"/>
  <c r="S13" i="49"/>
  <c r="AY12" i="49"/>
  <c r="S12" i="49"/>
  <c r="S32" i="49" s="1"/>
  <c r="AY11" i="49"/>
  <c r="AY32" i="49" s="1"/>
  <c r="AL33" i="49" s="1"/>
  <c r="S11" i="49"/>
  <c r="AT57" i="36" l="1"/>
  <c r="AT56" i="36"/>
  <c r="AT55" i="36"/>
  <c r="AT58" i="36"/>
  <c r="L21" i="36" l="1"/>
  <c r="L20" i="36"/>
  <c r="L16" i="36"/>
  <c r="AC22" i="43"/>
  <c r="F3" i="20"/>
  <c r="J3" i="20"/>
  <c r="N3" i="20"/>
  <c r="F4" i="20"/>
  <c r="J4" i="20"/>
  <c r="N4" i="20"/>
  <c r="F5" i="20"/>
  <c r="J5" i="20"/>
  <c r="F6" i="20"/>
  <c r="J6" i="20"/>
  <c r="F7" i="20"/>
  <c r="J7" i="20"/>
  <c r="F8" i="20"/>
  <c r="AT13" i="36"/>
  <c r="AU13" i="36" s="1"/>
  <c r="AT14" i="36"/>
  <c r="AU14" i="36" s="1"/>
  <c r="AT15" i="36"/>
  <c r="AU15" i="36" s="1"/>
  <c r="AT16" i="36"/>
  <c r="AU16" i="36" s="1"/>
  <c r="AT17" i="36"/>
  <c r="AU17" i="36"/>
  <c r="AT18" i="36"/>
  <c r="AU18" i="36" s="1"/>
  <c r="AT19" i="36"/>
  <c r="AU19" i="36" s="1"/>
  <c r="AT20" i="36"/>
  <c r="AU20" i="36" s="1"/>
  <c r="AT21" i="36"/>
  <c r="AU21" i="36" s="1"/>
  <c r="AT22" i="36"/>
  <c r="AT23" i="36"/>
  <c r="AT24" i="36"/>
  <c r="AT25" i="36"/>
  <c r="AT26" i="36"/>
  <c r="AT27" i="36"/>
  <c r="AH28" i="36"/>
  <c r="AT28" i="36" s="1"/>
  <c r="AT29" i="36"/>
  <c r="AT30" i="36"/>
  <c r="AT31" i="36"/>
  <c r="AT32" i="36"/>
  <c r="AT33" i="36"/>
  <c r="AT34" i="36"/>
  <c r="AT35" i="36"/>
  <c r="AT36" i="36"/>
  <c r="AT37" i="36"/>
  <c r="AT38" i="36"/>
  <c r="AT39" i="36"/>
  <c r="AT40" i="36"/>
  <c r="AT41" i="36"/>
  <c r="AT42" i="36"/>
  <c r="AT43" i="36"/>
  <c r="AT44" i="36"/>
  <c r="AT45" i="36"/>
  <c r="AT46" i="36"/>
  <c r="AT47" i="36"/>
  <c r="AT48" i="36"/>
  <c r="AT49" i="36"/>
  <c r="AT50" i="36"/>
  <c r="AT51" i="36"/>
  <c r="AT52" i="36"/>
  <c r="AT53" i="36"/>
  <c r="AT54" i="36"/>
  <c r="AU55" i="36"/>
  <c r="AU56" i="36"/>
  <c r="AU57" i="36"/>
  <c r="AU58" i="36"/>
  <c r="AT59" i="36"/>
  <c r="AU59" i="36" s="1"/>
  <c r="AT60" i="36"/>
  <c r="AU60" i="36" s="1"/>
  <c r="O22" i="48"/>
  <c r="AC22" i="48"/>
  <c r="C23" i="48"/>
  <c r="O23" i="48" s="1"/>
  <c r="P23" i="48" s="1"/>
  <c r="AC23" i="48"/>
  <c r="AD23" i="48" s="1"/>
  <c r="O24" i="48"/>
  <c r="AC24" i="48"/>
  <c r="O25" i="48"/>
  <c r="P25" i="48" s="1"/>
  <c r="AC25" i="48"/>
  <c r="P30" i="48"/>
  <c r="P34" i="48"/>
  <c r="P35" i="48"/>
  <c r="P38" i="48"/>
  <c r="P39" i="48"/>
  <c r="P40" i="48"/>
  <c r="P41" i="48"/>
  <c r="P42" i="48"/>
  <c r="P43" i="48"/>
  <c r="C22" i="47"/>
  <c r="O22" i="47"/>
  <c r="AC22" i="47"/>
  <c r="C23" i="47"/>
  <c r="O23" i="47"/>
  <c r="AC23" i="47"/>
  <c r="O24" i="47"/>
  <c r="AC24" i="47"/>
  <c r="C25" i="47"/>
  <c r="O25" i="47"/>
  <c r="AC25" i="47"/>
  <c r="P30" i="47"/>
  <c r="P35" i="47"/>
  <c r="P38" i="47"/>
  <c r="P39" i="47"/>
  <c r="P40" i="47"/>
  <c r="P41" i="47"/>
  <c r="O22" i="46"/>
  <c r="AC22" i="46"/>
  <c r="C23" i="46"/>
  <c r="O23" i="46"/>
  <c r="P23" i="46" s="1"/>
  <c r="AC23" i="46"/>
  <c r="AD23" i="46" s="1"/>
  <c r="O24" i="46"/>
  <c r="AC24" i="46"/>
  <c r="O25" i="46"/>
  <c r="P25" i="46"/>
  <c r="AC25" i="46"/>
  <c r="P30" i="46"/>
  <c r="P38" i="46"/>
  <c r="P39" i="46"/>
  <c r="P40" i="46"/>
  <c r="P41" i="46"/>
  <c r="P42" i="46"/>
  <c r="P43" i="46"/>
  <c r="O22" i="45"/>
  <c r="AC22" i="45"/>
  <c r="C23" i="45"/>
  <c r="O23" i="45" s="1"/>
  <c r="P23" i="45" s="1"/>
  <c r="AC23" i="45"/>
  <c r="AD23" i="45" s="1"/>
  <c r="O24" i="45"/>
  <c r="AC24" i="45"/>
  <c r="O25" i="45"/>
  <c r="P25" i="45" s="1"/>
  <c r="AC25" i="45"/>
  <c r="P30" i="45"/>
  <c r="P35" i="45"/>
  <c r="P38" i="45"/>
  <c r="P39" i="45"/>
  <c r="P40" i="45"/>
  <c r="P41" i="45"/>
  <c r="P42" i="45"/>
  <c r="P43" i="45"/>
  <c r="P44" i="45"/>
  <c r="P45" i="45"/>
  <c r="O22" i="44"/>
  <c r="AC22" i="44"/>
  <c r="C23" i="44"/>
  <c r="O23" i="44" s="1"/>
  <c r="P23" i="44" s="1"/>
  <c r="AC23" i="44"/>
  <c r="AD23" i="44" s="1"/>
  <c r="O24" i="44"/>
  <c r="AC24" i="44"/>
  <c r="AD25" i="44" s="1"/>
  <c r="O25" i="44"/>
  <c r="P25" i="44" s="1"/>
  <c r="AC25" i="44"/>
  <c r="P30" i="44"/>
  <c r="P35" i="44"/>
  <c r="P38" i="44"/>
  <c r="P39" i="44"/>
  <c r="P40" i="44"/>
  <c r="P41" i="44"/>
  <c r="P42" i="44"/>
  <c r="P43" i="44"/>
  <c r="P44" i="44"/>
  <c r="P45" i="44"/>
  <c r="O22" i="43"/>
  <c r="C23" i="43"/>
  <c r="O23" i="43" s="1"/>
  <c r="AC23" i="43"/>
  <c r="AD23" i="43"/>
  <c r="O24" i="43"/>
  <c r="AC24" i="43"/>
  <c r="O25" i="43"/>
  <c r="AC25" i="43"/>
  <c r="P30" i="43"/>
  <c r="P34" i="43"/>
  <c r="P35" i="43"/>
  <c r="P38" i="43"/>
  <c r="P39" i="43"/>
  <c r="P40" i="43"/>
  <c r="P41" i="43"/>
  <c r="O22" i="42"/>
  <c r="AC22" i="42"/>
  <c r="C23" i="42"/>
  <c r="O23" i="42" s="1"/>
  <c r="P23" i="42" s="1"/>
  <c r="AC23" i="42"/>
  <c r="O24" i="42"/>
  <c r="AC24" i="42"/>
  <c r="O25" i="42"/>
  <c r="P25" i="42" s="1"/>
  <c r="AC25" i="42"/>
  <c r="P30" i="42"/>
  <c r="P35" i="42"/>
  <c r="P38" i="42"/>
  <c r="P39" i="42"/>
  <c r="P40" i="42"/>
  <c r="P41" i="42"/>
  <c r="O22" i="41"/>
  <c r="AC22" i="41"/>
  <c r="AG22" i="40" s="1"/>
  <c r="C23" i="41"/>
  <c r="O23" i="41" s="1"/>
  <c r="P23" i="41" s="1"/>
  <c r="AC23" i="41"/>
  <c r="AD23" i="41" s="1"/>
  <c r="O24" i="41"/>
  <c r="AF24" i="40"/>
  <c r="AC24" i="41"/>
  <c r="O25" i="41"/>
  <c r="AC25" i="41"/>
  <c r="P30" i="41"/>
  <c r="P34" i="41"/>
  <c r="P35" i="41"/>
  <c r="P38" i="41"/>
  <c r="P39" i="41"/>
  <c r="P24" i="1"/>
  <c r="P28" i="1"/>
  <c r="P29" i="1"/>
  <c r="P32" i="1"/>
  <c r="P33" i="1"/>
  <c r="P34" i="1"/>
  <c r="P35" i="1"/>
  <c r="P36" i="1"/>
  <c r="P37" i="1"/>
  <c r="P38" i="1"/>
  <c r="P39" i="1"/>
  <c r="O22" i="40"/>
  <c r="AF22" i="40" s="1"/>
  <c r="AC22" i="40"/>
  <c r="C23" i="40"/>
  <c r="O23" i="40"/>
  <c r="P23" i="40" s="1"/>
  <c r="AC23" i="40"/>
  <c r="O24" i="40"/>
  <c r="AC24" i="40"/>
  <c r="O25" i="40"/>
  <c r="AF25" i="40" s="1"/>
  <c r="AC25" i="40"/>
  <c r="P30" i="40"/>
  <c r="P34" i="40"/>
  <c r="P35" i="40"/>
  <c r="P38" i="40"/>
  <c r="P39" i="40"/>
  <c r="P40" i="40"/>
  <c r="P41" i="40"/>
  <c r="P42" i="40"/>
  <c r="P43" i="40"/>
  <c r="AD23" i="47"/>
  <c r="AD25" i="40"/>
  <c r="AD23" i="40"/>
  <c r="P25" i="41"/>
  <c r="AD25" i="48" l="1"/>
  <c r="AD25" i="47"/>
  <c r="AD25" i="46"/>
  <c r="AD25" i="45"/>
  <c r="AD25" i="43"/>
  <c r="AD23" i="42"/>
  <c r="AD25" i="42"/>
  <c r="AG24" i="40"/>
  <c r="AD25" i="41"/>
  <c r="AG25" i="40"/>
  <c r="P25" i="40"/>
  <c r="AG23" i="40"/>
  <c r="AF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<sst xmlns="http://schemas.openxmlformats.org/spreadsheetml/2006/main" count="2589" uniqueCount="760">
  <si>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</si>
  <si>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</si>
  <si>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</si>
  <si>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</si>
  <si>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</si>
  <si>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</si>
  <si>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</si>
  <si>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</si>
  <si>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MAY</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</si>
  <si>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</si>
  <si>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</si>
  <si>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</si>
  <si>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</si>
  <si>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</si>
  <si>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</si>
  <si>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</si>
  <si>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</si>
  <si>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</si>
  <si>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</si>
  <si>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</si>
  <si>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</si>
  <si>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</si>
  <si>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</si>
  <si>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</si>
  <si>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</si>
  <si>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</si>
  <si>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</si>
  <si>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</si>
  <si>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</si>
  <si>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</si>
  <si>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</si>
  <si>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</si>
  <si>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</si>
  <si>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</si>
  <si>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</si>
  <si>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</si>
  <si>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</si>
  <si>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</si>
  <si>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</si>
  <si>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</si>
  <si>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</si>
  <si>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</si>
  <si>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</si>
  <si>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</si>
  <si>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</si>
  <si>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</si>
  <si>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</si>
  <si>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</si>
  <si>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</si>
  <si>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</si>
  <si>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</si>
  <si>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</si>
  <si>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</si>
  <si>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</si>
  <si>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</si>
  <si>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</si>
  <si>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</si>
  <si>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</si>
  <si>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</si>
  <si>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</si>
  <si>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</si>
  <si>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</si>
  <si>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</si>
  <si>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contribuición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</si>
  <si>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</si>
  <si>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</si>
  <si>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</si>
  <si>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</si>
  <si>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</si>
  <si>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</si>
  <si>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</si>
  <si>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</si>
  <si>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</si>
  <si>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</si>
  <si>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</si>
  <si>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</si>
  <si>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</si>
  <si>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</si>
  <si>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</si>
  <si>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</si>
  <si>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</si>
  <si>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</si>
  <si>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</si>
  <si>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</si>
  <si>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tráves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</si>
  <si>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</si>
  <si>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</si>
  <si>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</si>
  <si>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</si>
  <si>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</si>
  <si>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</si>
  <si>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</si>
  <si>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</si>
  <si>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</si>
  <si>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</si>
  <si>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</si>
  <si>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</si>
  <si>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</si>
  <si>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</si>
  <si>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</si>
  <si>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</si>
  <si>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</si>
  <si>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</si>
  <si>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</si>
  <si>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</si>
  <si>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</si>
  <si>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</si>
  <si>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</si>
  <si>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</si>
  <si>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</si>
  <si>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</si>
  <si>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</si>
  <si>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</si>
  <si>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</si>
  <si>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</si>
  <si>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</si>
  <si>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</si>
  <si>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</si>
  <si>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</si>
  <si>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</si>
  <si>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</si>
  <si>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</si>
  <si>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</si>
  <si>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</si>
  <si>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</si>
  <si>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</si>
  <si>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</si>
  <si>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</si>
  <si>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
Adicionalmente, la atención a mujeres que llegaron a los servicios de salud -principalmente de urgencias- de las 4 IPS Priorizadas y de las 4 IPS que prestaron atención remota, buscando atención médica por hechos derivados de violencias en su contra, permitió facilitar su derecho al acceso de la administración de justicia, así como gestionar medidas que garantizaran su protección y la asistencia técnica legal brindada al personal de salud contribuyó en la cualificación de la atención brindada a las ciudadanas víctimas de VBG que acuden a los servicios de urgencias de las IPS Priorizadas.</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</si>
  <si>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</si>
  <si>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</si>
  <si>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</si>
  <si>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</si>
  <si>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</si>
  <si>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</si>
  <si>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</si>
  <si>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</si>
  <si>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</si>
  <si>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</si>
  <si>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</si>
  <si>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</si>
  <si>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</si>
  <si>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11.983 atenciones a mujeres víctimas de violencias, a través de las duplas de atención psicosocial</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</si>
  <si>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</si>
  <si>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</si>
  <si>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</si>
  <si>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</si>
  <si>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</si>
  <si>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</si>
  <si>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</si>
  <si>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</si>
  <si>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</si>
  <si>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</si>
  <si>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</si>
  <si>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</si>
  <si>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</si>
  <si>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</si>
  <si>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</si>
  <si>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</si>
  <si>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</si>
  <si>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</si>
  <si>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</si>
  <si>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</si>
  <si>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</si>
  <si>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</si>
  <si>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</si>
  <si>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</si>
  <si>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</si>
  <si>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</si>
  <si>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</si>
  <si>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</si>
  <si>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</si>
  <si>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</si>
  <si>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</si>
  <si>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</si>
  <si>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</si>
  <si>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</si>
  <si>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</si>
  <si>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</si>
  <si>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</si>
  <si>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</si>
  <si>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</si>
  <si>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</si>
  <si>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</si>
  <si>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</si>
  <si>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</si>
  <si>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</si>
  <si>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</si>
  <si>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</si>
  <si>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</si>
  <si>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</si>
  <si>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</si>
  <si>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</si>
  <si>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</si>
  <si>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</si>
  <si>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</si>
  <si>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</si>
  <si>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</si>
  <si>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</si>
  <si>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</si>
  <si>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</si>
  <si>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</si>
  <si>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</si>
  <si>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</si>
  <si>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</si>
  <si>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</si>
  <si>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</si>
  <si>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</si>
  <si>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</si>
  <si>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</si>
  <si>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</si>
  <si>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</si>
  <si>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</si>
  <si>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</si>
  <si>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</si>
  <si>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</si>
  <si>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</si>
  <si>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</si>
  <si>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</si>
  <si>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</si>
  <si>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</si>
  <si>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</si>
  <si>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</si>
  <si>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</si>
  <si>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</si>
  <si>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</si>
  <si>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</si>
  <si>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</si>
  <si>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</si>
  <si>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</si>
  <si>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</si>
  <si>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psico-juridicas efectivas</t>
  </si>
  <si>
    <t>Sumatoria del número total de orientaciones psico-juridicas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</si>
  <si>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</si>
  <si>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</si>
  <si>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</si>
  <si>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</si>
  <si>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</si>
  <si>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</si>
  <si>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</si>
  <si>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</si>
  <si>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</si>
  <si>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</si>
  <si>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</si>
  <si>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</si>
  <si>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</si>
  <si>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</si>
  <si>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</si>
  <si>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</si>
  <si>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</si>
  <si>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</si>
  <si>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</si>
  <si>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</si>
  <si>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</si>
  <si>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</si>
  <si>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</si>
  <si>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</si>
  <si>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</si>
  <si>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</si>
  <si>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</si>
  <si>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</si>
  <si>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</si>
  <si>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</si>
  <si>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</si>
  <si>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</si>
  <si>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</si>
  <si>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</si>
  <si>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</si>
  <si>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</si>
  <si>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</si>
  <si>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</si>
  <si>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</si>
  <si>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</si>
  <si>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</si>
  <si>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</si>
  <si>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</si>
  <si>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</si>
  <si>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</si>
  <si>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</si>
  <si>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</si>
  <si>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</si>
  <si>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</si>
  <si>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</si>
  <si>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</si>
  <si>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</si>
  <si>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</si>
  <si>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</si>
  <si>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</si>
  <si>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</si>
  <si>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</si>
  <si>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</si>
  <si>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</si>
  <si>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9. Realizar 11.983 atenciones a mujeres víctimas de violencias, a través de las duplas de atención psicosocial</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</si>
  <si>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</si>
  <si>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</si>
  <si>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</si>
  <si>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</si>
  <si>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</si>
  <si>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</si>
  <si>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</si>
  <si>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</si>
  <si>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</si>
  <si>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</si>
  <si>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</si>
  <si>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</si>
  <si>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</si>
  <si>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</si>
  <si>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</si>
  <si>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</si>
  <si>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</si>
  <si>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</si>
  <si>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</si>
  <si>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</si>
  <si>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</si>
  <si>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</si>
  <si>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</si>
  <si>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</si>
  <si>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</si>
  <si>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</si>
  <si>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</si>
  <si>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</si>
  <si>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</si>
  <si>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</si>
  <si>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</si>
  <si>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</si>
  <si>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</si>
  <si>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ELABORÓ</t>
  </si>
  <si>
    <t>Firma:</t>
  </si>
  <si>
    <t>APROBÓ (Según aplique Gerenta de proyecto, Lider técnica y responsable de proceso)</t>
  </si>
  <si>
    <t>REVISÓ OFICINA ASESORA DE PLANEACIÓN</t>
  </si>
  <si>
    <t xml:space="preserve">VoBo. </t>
  </si>
  <si>
    <t>Nombre: Alexandra Quintero Benavides</t>
  </si>
  <si>
    <t xml:space="preserve">Nombre: Lisa Cristina Gómez Camargo </t>
  </si>
  <si>
    <t>Nombre:</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</si>
  <si>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</si>
  <si>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</si>
  <si>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</si>
  <si>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</si>
  <si>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</si>
  <si>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</si>
  <si>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</si>
  <si>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</si>
  <si>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</si>
  <si>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</si>
  <si>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</si>
  <si>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</si>
  <si>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</si>
  <si>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</si>
  <si>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</si>
  <si>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</si>
  <si>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</si>
  <si>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</si>
  <si>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</si>
  <si>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</si>
  <si>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</si>
  <si>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</si>
  <si>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</si>
  <si>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</si>
  <si>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</si>
  <si>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</si>
  <si>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</si>
  <si>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</si>
  <si>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</si>
  <si>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</si>
  <si>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</si>
  <si>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</si>
  <si>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</si>
  <si>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</si>
  <si>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</si>
  <si>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</si>
  <si>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</si>
  <si>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</si>
  <si>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</si>
  <si>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</si>
  <si>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</si>
  <si>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</si>
  <si>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</si>
  <si>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</si>
  <si>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</si>
  <si>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</si>
  <si>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</si>
  <si>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</si>
  <si>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</si>
  <si>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</si>
  <si>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</si>
  <si>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</si>
  <si>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</si>
  <si>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</si>
  <si>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</si>
  <si>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</si>
  <si>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</si>
  <si>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</si>
  <si>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</si>
  <si>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</si>
  <si>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</si>
  <si>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</si>
  <si>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</si>
  <si>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</si>
  <si>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</si>
  <si>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</si>
  <si>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</si>
  <si>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</si>
  <si>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</si>
  <si>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</si>
  <si>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</si>
  <si>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</si>
  <si>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</si>
  <si>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</si>
  <si>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</si>
  <si>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</si>
  <si>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</si>
  <si>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</si>
  <si>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</si>
  <si>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</si>
  <si>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</si>
  <si>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</si>
  <si>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</si>
  <si>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</si>
  <si>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</si>
  <si>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</si>
  <si>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</si>
  <si>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</si>
  <si>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</si>
  <si>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</si>
  <si>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</si>
  <si>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</si>
  <si>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</si>
  <si>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</si>
  <si>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</si>
  <si>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</si>
  <si>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</si>
  <si>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</si>
  <si>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</si>
  <si>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</si>
  <si>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</si>
  <si>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</si>
  <si>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</si>
  <si>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</si>
  <si>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</si>
  <si>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</si>
  <si>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</si>
  <si>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</si>
  <si>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</si>
  <si>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</si>
  <si>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</si>
  <si>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</si>
  <si>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</si>
  <si>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</si>
  <si>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</si>
  <si>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</si>
  <si>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</si>
  <si>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</si>
  <si>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</si>
  <si>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</si>
  <si>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</si>
  <si>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</si>
  <si>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</si>
  <si>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</si>
  <si>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</si>
  <si>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</si>
  <si>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</si>
  <si>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</si>
  <si>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</si>
  <si>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</si>
  <si>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</si>
  <si>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</si>
  <si>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</si>
  <si>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</si>
  <si>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</si>
  <si>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</si>
  <si>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</si>
  <si>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</si>
  <si>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</si>
  <si>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</si>
  <si>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</si>
  <si>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</si>
  <si>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</si>
  <si>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</si>
  <si>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</si>
  <si>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</si>
  <si>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</si>
  <si>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</si>
  <si>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</si>
  <si>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</si>
  <si>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</si>
  <si>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</si>
  <si>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</si>
  <si>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</si>
  <si>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</si>
  <si>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</si>
  <si>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</si>
  <si>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</si>
  <si>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</si>
  <si>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</si>
  <si>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</si>
  <si>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</si>
  <si>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</si>
  <si>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</si>
  <si>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</si>
  <si>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</si>
  <si>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</si>
  <si>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</si>
  <si>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</si>
  <si>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</si>
  <si>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</si>
  <si>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</si>
  <si>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</si>
  <si>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</si>
  <si>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</si>
  <si>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</si>
  <si>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</si>
  <si>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</si>
  <si>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</si>
  <si>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</si>
  <si>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</si>
  <si>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</si>
  <si>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</si>
  <si>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</si>
  <si>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</si>
  <si>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</si>
  <si>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</si>
  <si>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</si>
  <si>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</si>
  <si>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</si>
  <si>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</si>
  <si>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</si>
  <si>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</si>
  <si>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</si>
  <si>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</si>
  <si>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</si>
  <si>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</si>
  <si>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</si>
  <si>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</si>
  <si>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</si>
  <si>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</si>
  <si>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</si>
  <si>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</si>
  <si>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</si>
  <si>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</si>
  <si>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</si>
  <si>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</si>
  <si>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</si>
  <si>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</si>
  <si>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</si>
  <si>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</si>
  <si>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</si>
  <si>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</si>
  <si>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</si>
  <si>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</si>
  <si>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</si>
  <si>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</si>
  <si>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</si>
  <si>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</si>
  <si>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</si>
  <si>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</si>
  <si>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</si>
  <si>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</si>
  <si>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</si>
  <si>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</si>
  <si>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</si>
  <si>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</si>
  <si>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</si>
  <si>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</si>
  <si>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</si>
  <si>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</si>
  <si>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</si>
  <si>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</si>
  <si>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</si>
  <si>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</si>
  <si>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</si>
  <si>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</si>
  <si>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</si>
  <si>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</si>
  <si>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</si>
  <si>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</si>
  <si>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</si>
  <si>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</si>
  <si>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</si>
  <si>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</si>
  <si>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</si>
  <si>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</si>
  <si>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</si>
  <si>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</si>
  <si>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</si>
  <si>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</si>
  <si>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</si>
  <si>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</si>
  <si>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</si>
  <si>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</si>
  <si>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</si>
  <si>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</si>
  <si>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</si>
  <si>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</si>
  <si>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</si>
  <si>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</si>
  <si>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</si>
  <si>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</si>
  <si>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</si>
  <si>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</si>
  <si>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</si>
  <si>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</si>
  <si>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</si>
  <si>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</si>
  <si>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</si>
  <si>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</si>
  <si>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</si>
  <si>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</si>
  <si>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</si>
  <si>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</si>
  <si>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</si>
  <si>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</si>
  <si>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</si>
  <si>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</si>
  <si>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Para el mes de junio, la efectividad de la Línea Púrpura Distrital fue de 93%, teniendo para el mes un total de 2.289 llamadas contestadas y llamadas que ingresan a buzón y un total de 2.450 llamadas efectivas (llamadas contestadas + llamadas abandonadas + llamadas que ingresan a buzón).</t>
  </si>
  <si>
    <t xml:space="preserve">Durante el mes de junio se realizaron 3.212 atenciones efectivas a través de la Línea Púrpura Distrital "Mujeres que Escuchan Mujeres", de las cuales 2.090  fueron primeras atenciones y 1.122 seguimientos telefónicos. </t>
  </si>
  <si>
    <t xml:space="preserve">Con corte al mes de junio se realizaron 17.889 atenciones efectivas a través de la Línea Púrpura Distrital "Mujeres que Escuchan Mujeres", de las cuales  12.178 fueron primeras atenciones y  5.711  seguimientos telefónicos. </t>
  </si>
  <si>
    <t xml:space="preserve">Durante el mes de junio se realizaron 1.871  intervenciones de las cuales  775  fueron orientaciones sobre la ruta de atención, 848 atenciones psicosociales y 248 orientaciones sociojuridicas a mujeres de acuerdo con las necesidades y demandas de las mujeres, así como los hechos victimizantes. </t>
  </si>
  <si>
    <t>Con corte al mes de junio se realizaron 9.724 intervenciones de las cuales 3.877 fueron orientaciones sobre la ruta de atención, 4.456 atenciones psicosociales y 1.391 orientaciones sociojuridicas a mujeres de acuerdo con las necesidades y demandas de las mujeres, así como los hechos victimizantes.</t>
  </si>
  <si>
    <t>Durante el mes de junio se realizaron un total de 871 seguimientos efectivos, de los cuales 839 son de Bogota y 32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</si>
  <si>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junio se realizaron un total de 4.504 seguimientos efectivos, de los cuales 4.329 son de Bogota y 175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</si>
  <si>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junio se realizaron un total de 659 seguimientos a mujeres desde la Línea Púrpura Distrital.</t>
  </si>
  <si>
    <t>Con corte al mes de junio se realizaron un total de 3.027 seguimientos a mujeres desde la Línea Púrpura Distrital.</t>
  </si>
  <si>
    <t>Logros:Durante el mes de junio se realizaron 1.871  intervenciones de las cuales  775  fueron orientaciones sobre la ruta de atención, 848 atenciones psicosociales y 248 orientaciones sociojuridicas a mujeres de acuerdo con las necesidades y demandas de las mujeres, así como los hechos victimizantes. 
Con corte al mes de junio se realizaron 9.724 intervenciones de las cuales 3.877 fueron orientaciones sobre la ruta de atención, 4.456 atenciones psicosociales y 1.391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</si>
  <si>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 xml:space="preserve">Con corte al mes de junio se realizaron un total de 5.673 seguimientos, de los cuales  4.504  fueronseguimientos efectivos ( 4.329 de Bogotá y 175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1.169 fueron seguimiento fallidos (Bogotá y alertantes) </t>
  </si>
  <si>
    <t xml:space="preserve">Durante el mes de  junio fueron contestados, analizados o gestionados 990 incidentes recepcionados por la AgenciaMuj de los códigos de tipificación priorizados. </t>
  </si>
  <si>
    <t>Durante el mes de junio de los  990  incidentes contestados, gestionados y analizados por la AgenciaMuj, 644 fueron direccionados a equipos de la Secretaría Distrital de la Mujer para atención post-evento (275 direccionados específicamente a la Línea Púrpura Distrital)  y en urgencia-emergencia a través de la móvil mujer, recurso de despacho de la AgenciaMuj.</t>
  </si>
  <si>
    <t>Logros: Durante el mes de junio se recepcionaron y gestionaron 175 incidentes con código de tipificación 204-Tentativa de Feminicidio priorizado para la atención en urgencia/emergencia a través de la móvil mujer bajo un esquema de duplas psico jurídicas. Frente a estos incidentes, se realizaron 93 orientaciones psico-jurídicas efectivas (incluye el estado "Derivado a otras estrategias") y 82 incidentes con intento fallido de contacto (por desplazamiento fallido, rechaza atención o contacto inicial fallido, contacto inicial fallido alertante). Adicionalmente, se retomó el balance de la móvil mujer en el espacio de reunión entre la AgenciaMuj y C4, se realizó seguimiento a acciones conjuntas para el aprovisionamiento del recurso de despacho en la plataforma PremierOne para el año 2023.
Durante los meses de enero a junio se recepcionaron y gestionaron 815 incidentes priorizados para la atención en urgencia/emergencia a través de la móvil mujer de la AgenciaMuj, se realizaron 520 orientaciones psico-jurídicas efectivas (incluye el estado Derivado a otras estrategias) y se gestionaros 295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</si>
  <si>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Con corte al mes de  junio se recepcionaron y gestionaron 815 incidentes con código de tipificación 204-Tentativa de Feminicidio priorizado para la atención en urgencia/emergencia a través de la móvil mujer de la AgenciaMuj bajo un esquema de duplas psico jurídicas.</t>
  </si>
  <si>
    <t>Durante el mes de junio se recepcionaron y gestionaron 175  incidentes con código de tipificación 204-Tentativa de Feminicidio priorizado para la atención en urgencia/emergencia a través de la móvil mujer de la AgenciaMuj bajo un esquema de duplas psico jurídicas.</t>
  </si>
  <si>
    <t>Durante el mes de junio se realizaron 93 orientaciones psico-jurídicas efectivas (incluye el estado Derivado a otras estrategias) por parte de la móvil mujer de la AgenciaMuj</t>
  </si>
  <si>
    <t>Con corte al mes de junio se realizaron 520 orientaciones psico-jurídicas efectivas (incluye el estado Derivado a otras estrategias) por parte de la móvil mujer de la AgenciaMuj</t>
  </si>
  <si>
    <t>Durante el mes de junio se gestionaros 82 incidentes como intento fallido de contacto (por desplazamiento fallido, rechaza atención o contacto inicial fallido, contacto inicial fallido alertante), en el marco de la atención de la móvil mujer de la AgenciaMuj</t>
  </si>
  <si>
    <t>Con corte al mes de junio se gestionaros 295 incidentes como intento fallido de contacto (por desplazamiento fallido, rechaza atención o contacto inicial fallido, contacto inicial fallido alertante), en el marco de la atención de la móvil mujer de la AgenciaMuj</t>
  </si>
  <si>
    <t>Durante el mes de junio, las Duplas de Atención Psicosocial realizaron un total de 416 atenciones, de las cuales 129 corresponden a primeras atenciones y 287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</si>
  <si>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junio las profesionales de las Duplas de Atención Psicosocial han realizado un total de 2.049 atenciones psicosociales,  de las cuales 501 corresponden a primeras atenciones y 1.548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</si>
  <si>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En el marco de la gestión para la atención, durante el mes de junio se registraron un total de 117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</si>
  <si>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r>
      <rPr>
        <sz val="11"/>
        <rFont val="Times New Roman"/>
        <family val="1"/>
      </rPr>
      <t xml:space="preserve">Logros: Durante el mes de junio las Duplas de Atención Psicosocial realizaron atención inicial a 129 casos nuevos; de estos, 107 casos corresponden a casos recibidos durante el mismo mes y 22 a casos pendientes por atención en meses anteriores.  Se dio tramite oportuno a las 161 remisiones del mes de junio, garantizando la gestión para la atención a las mujeres con las que se logró contacto efectivo y quienes expresaron interés y voluntad en inciar el proceso de acompañamiento. Se evidenció un aumento considerable en el número de solicitudes de atención para casos nuevos respecto a los meses anteriores del 2023, y en general, respecto a la operatividad del servicio en años anteriores; lo anterior se debe, posiblemente, a la ampliación de algunos servicios como la Estrategia de Hospitales y la solicitud de atención integral en casos remitidos por entidades del sector salud, Fiscalía y/o Comisarías de Familia.
Entre enero y junio las Duplas han recibido un total de 564 solicitudes de atención psicosocial. De esta cifra se ha logrado iniciar el proceso de orientación en 501 casos.
</t>
    </r>
    <r>
      <rPr>
        <sz val="11"/>
        <color rgb="FFFF0000"/>
        <rFont val="Times New Roman"/>
        <family val="1"/>
      </rPr>
      <t xml:space="preserve">
</t>
    </r>
    <r>
      <rPr>
        <sz val="11"/>
        <rFont val="Times New Roman"/>
        <family val="1"/>
      </rPr>
      <t>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r>
  </si>
  <si>
    <t>Logros: Durante el mes de juniose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y la Estrategia de prevención y atención para los delitos de ataque con agentes quimicos y trata de personas. Se destacó también, la articulación con la profesional encargada de la ruta de empleabilidad en la Dirección de Eliminación de Violencias contra las Mujeres y Acceso a la Justicia, lo anterior permite que las profesionales informen a las mujeres de ofertas laborales que pueden aportar a su independencia economica y la garantía de sus derechos.
Desde enero y hasta junio se ha fortalecido la articulación y trabajo conjunto entre las Duplas y los equipos de la Estrategia de Justicia de Género, SAAT, Casa Refugio y la Estrategia de prevención y atención para los delitos de ataque con agentes quimicos y trata de personas y el SOFIA distrital.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</si>
  <si>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Entre enero y junio se fortalecieron las capacidades de 3837  servidoras y servidores, con diferentes modalidades de vinculación, para el reconocimiento y garantía del derecho de las mujeres a una vida libre de violencias. De estas, 3562 servidoras y servidores fueron fortalecidos en sus capacidades a través de 156  jornadas y 275 a través del curso virtual "El derecho de las mujeres a una vida libre de violencias: Herramientas prácticas".</t>
  </si>
  <si>
    <t>En junio se participó en díez  (10) espacios de articulación: (1) Articulación ruta de empleabilidad - Coordinación Trabajadoras Sociales Casas de Igualdad de Oportunidades para las Mujeres. (2) Articulación Plan de Acciones Afirmativas y Ruta de Empleabilidad - Casas Refugio. (3) Articulación Plan de Acciones Afirmativas y Ruta de Empleabilidad - Sistema Articulado de Alertas Tempranas (SAAT). (4) Reunión de articulación con la Secretaría de Seguridad, Convivencia y Justicia para la implementación del Protocolo de Prevención, Atención y Sanción a las Violencias en el Espacio y el Transporte Público (PPASETP). (5) Reunión  Articulación Plan de Acciones Afirmativas y Ruta de Empleabilidad - Equipo Duplas de Atención. (6) 3a Mesa técnica de Prevención de trata de personas. (7)  Articulación Plan de Acciones Afirmativas - Aulas Refugio (8) Segunda Mesa técnica de Asistencia y protección, en el marco del Comité Distrital de Lucha contra la Trata de Personas de Bogotá. (9) Segunda Mesa Técnica de Investigación y Judicialización, donde se abordaron casos con procesos activos en Fiscalía por trata de personas. (10) Quinta Mesa ESCNNA. Se abordó operatividad de Escuela de Formación y seguimiento al plan de acción de la Mesa</t>
  </si>
  <si>
    <t xml:space="preserve">Durante enero - junio, se participó en treinta y ocho (38) espacios de articulación y coordinación de acciones estratégicas para la prevención, atención y sanción de las violencias contra las mujeres en el Distrito Capital. </t>
  </si>
  <si>
    <t xml:space="preserve">En junio se realizaron  doce (12) acciones de divulgación descritas a continuación: 
1. Respuesta a caso de mujer a la que le dicen que no hay cupo para Casa Refugio 2. Empoderamiento de la Sirenita 3. Post de desaprender el machismo 4. ¿Eres o conoces alguna mujer víctima de violencias? 5. Actualización de Contenidos web 6. Cubrimiento Mesa Intersectorial para el procedimiento de arresto 7. Cubrimiento actividad de SOFIA Local Mártires 8. Difusión de video resignificación de espacios 9. Eje de violencias en el evento internacional Women Delivery. 10. Información Eje de violencias en el evento internacional Women Delivery. 11. Laboratorio supera la naturalización de las violencias 12. Cubrimiento panel para la transformación cultural y desnaturalización de las violencias. </t>
  </si>
  <si>
    <t>Durante enero - mayo, se desarrollaron setenta (70) acciones de divulgación  orientadas a la prevención de las violencias contra las mujeres, así como a la sensibilización de la sociedad en general para el reconocimiento del derecho de las mujeres a una vida libre de violencias.</t>
  </si>
  <si>
    <t>En junio se realizaron  ocho (8) asistencias técnicas para el desarrollo de acciones de fortalecimiento de los componentes del Sistema SOFIA: (1) Asistencia técnica a profesionales de la Subdirección para la Adultez para el fortalecimiento de capacidades institucionales en materia de definición y ruta de atención, frente al delito de trata de personas (2)  Asistencia Técnica a la Subgerencia de Atención al Usuario y Comunicaciones de la empresa Transmilenio S.A. (3) Asistencia técnica a profesionales de la Subdirección para la Juventud; para el fortalecimiento de capacidades institucionales en materia de definición y ruta de atención, frente al delito de trata de personas. (4) Mesa de trabajo Seguimiento al Plan de Acción - Secretaria Distrital de Desarrollo Económico N°1. (5) Mesa de trabajo Seguimiento al Plan de Acción - Secretaria Distrital de Educación. (6)  Mesa de trabajo Seguimiento al Plan de Acción - Secretaria de Desarrollo Económico N°2 (7) Mesa de trabajo Seguimiento al Plan de Acción - Secretaria Distrital de Hábitat. (8) Mesa de trabajo Seguimiento al Plan de Acción - Secretaria Distrital de Desarrollo Económico - Programa Empleo Incluyente </t>
  </si>
  <si>
    <t xml:space="preserve">
Durante los meses de enero y junio, se desarrollaron veinte (20) asistencias técnicas para el fortalecimiento del Sistema SOFIA </t>
  </si>
  <si>
    <t xml:space="preserve">Durante el mes de junio la estrategia Duplas Psico-Jurídicas de atención a mujeres víctimas en el espacio y el transporte público realizó un total de  (70) atenciones psico-jurídicas, de las cuales (31) fueron primeras atenciones y (39) seguimientos efectivos. Dichas atenciones incluyeron primeros acercamientos, orientaciones y seguimientos a los casos de mujeres que requirieron acompañamiento integral. </t>
  </si>
  <si>
    <t>Durante los meses de febrero y junio se realizaron quinientas trece (513) atenciones psico-jurídicas en dupla a mujeres víctimas de violencias en el espacio y el transporte público, de las cuales  (218) fueron primera atenciones y (295) seguimientos efectivos. Dichas atenciones incluyeron primeros acercamientos, orientaciones y seguimientos a los casos de mujeres que requirieron acompañamiento integral.</t>
  </si>
  <si>
    <t>En el marco de la gestión para la atención, durante el mes de mayo, se registraron un total de cinco (5)  seguimientos fallidos. Los cuales se deben a la imposibilidad de contacto con las ciudadanas, el incumplimiento de los acuerdos de corresponsabilidad, falta de voluntad para continuar con el acompañamiento y el registro de cierre de casos cuyo proceso se detuvo por la imposibilidad de contacto con las mujeres.</t>
  </si>
  <si>
    <t xml:space="preserve">En junio se realizó una (1) acción de acompañamiento técnico: (1) Asistencia Técnica a la Subgerencia de Atención al Usuario y Comunicaciones de la empresa Transmilenio S.A. </t>
  </si>
  <si>
    <t>Durante enero y junio, se desarrollaron siete (7) acciones de acompañamiento técnico para el impulso de acciones de prevención, atención y sanción de las violencias contra las mujeres en el espacio y el transporte público.</t>
  </si>
  <si>
    <t xml:space="preserve">En junio, para la implementación del protocolo de prevención, atención y seguimiento a casos de violencia en el transporte público, se realizaron las siguientes acciones:
- Se brindaron setenta (70) atenciones psico-jurídicas en dupla a mujeres víctimas de violencias en el espacio y el transporte público. Dichas atenciones incluyeron primeros acercamientos, orientaciones y seguimientos a los casos de mujeres que requirieron acompañamiento integral
- Se realizó una (1) acción de acompañamiento técnico: (1) Asistencia Técnica a la Subgerencia de Atención al Usuario y Comunicaciones de la empresa Transmilenio S.A. </t>
  </si>
  <si>
    <t>Entre febrero y junio, para la implementación del protocolo de prevención, atención y seguimiento a casos de violencia en el transporte público, se realizaron las siguientes acciones:
- Se brindaron quinientas trece (513) atenciones psico-jurídicas en dupla a mujeres víctimas de violencias en el espacio y el transporte público, de las cuales 218 fueron primeras atenciones y 295 seguimientos efectivos. Dichas atenciones incluyeron primeros acercamientos, orientaciones y seguimientos a los casos de mujeres que requirieron acompañamiento integral.
- Se realizaron 7 espacios de acompañamiento técnico para el impulso de acciones de prevención, atención y sanción de las violencias contra las mujeres en el espacio y el transporte público</t>
  </si>
  <si>
    <t>Logros: Durante el mes de junio la estrategia Duplas Psico-Jurídicas de atención a mujeres víctimas en el espacio y el transporte público realizó un total de  (70) atenciones psico-jurídicas, de las cuales (31) fueron primeras atenciones y (39)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jurídica y el acceso a la justicia. Durante el periodo reportado se destaca la gestión de las profesionales para adelantar denuncias de oficio en el marco del cumplimiento del deber de debida diligencia y la disminución de casos remitidos a esta estrategia. 
Las Duplas han realizado un total de (513) atenciones psico-jurídicas en dupla a mujeres víctimas de violencias en el espacio y el transporte público, desde febrero hasta el 30 de junio de 2023.
Retrasos: En el marco de la gestión para la atención durante el mes de mayo se registraron un total de  (5)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</si>
  <si>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En junio se realizó una (1) acción de acompañamiento técnico: (1) Asistencia Técnica a la Subgerencia de Atención al Usuario y Comunicaciones de la empresa Transmilenio S.A. 
Durante enero y junio, se desarrollaron siete (7)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transporte público
No se presentaron retrasos</t>
  </si>
  <si>
    <t>En junio para el fortalecimiento de los componentes del Sistema SOFIA, se desarrollaron las siguientes acciones: 
- El fortalecimiento de las capacidades de setecientos quince (715) servidoras y servidores sobre el derecho de las mujeres a una vida libre de violencias
- Participación en diez (10) espacios de articulación y coordinación de acciones estratégicas para la prevención, atención y sanción de las violencias contra las mujeres en el Distrito Capital.
- La implementación de doce (12) acciones de divulgación orientadas a la prevención de las violencias contra las mujeres, así como a la sensibilización de la sociedad en general para el reconocimiento del derecho de las mujeres a una vida libre de violencias.
- El desarrollo de ocho (8) asistencias técnicas para el desarrollo de acciones de fortalecimiento de los componentes del Sistema SOFIA</t>
  </si>
  <si>
    <t xml:space="preserve">Entre los meses de enero y junio para el fortalecimiento de los componentes del Sistema SOFIA, se desarrollaron las siguientes acciones: 
- El fortalecimiento de las capacidades de tres mil ochocientas treinta y siete (3837) servidoras y servidores sobre el derecho de las mujeres a una vida libre de violencias
- Participación en treinta y ocho (38) espacios de articulación y coordinación de acciones estratégicas para la prevención, atención y sanción de las violencias contra las mujeres en el Distrito Capital.
-  La implementación de setenta (70) acciones de divulgación orientadas a la prevención de las violencias contra las mujeres, así como a la sensibilización de la sociedad en general para el reconocimiento del derecho de las mujeres a una vida libre de violencias.
- El desarrollo de veinte (20) asistencias técnicas para el desarrollo de acciones de fortalecimiento de los componentes del Sistema SOFIA
</t>
  </si>
  <si>
    <t>Logros: En junio se fortalecieron las capacidades de 715 servidoras y servidores, con diferentes modalidades de vinculación, para el reconocimiento y garantía del derecho de las mujeres a una vida libre de violencias. Al respecto, se realizaron en primer lugar 33 jornadas, fortaleciendo las capacidades a 668 servidoras y servidores. Los contenidos abarcaron el derecho a una vida libre de violencias, la Ruta única de atención a mujeres víctimas de violencias y en riesgo de feminicidio, Presentación Estrategia en Hospitales, Modelo de Atención y Protocolo de ingreso, permanencia y Egreso de la Estrategia de Casas Refugio para mujeres. Las jornadas fueron lideradas por el equipo SOFIA Local y Distrital; se destaca la participación de las secretarías de Salud, Integración Social, Seguridad, Educación, Comisarias de Familia, así como Policía Metropolitana, Alcaldías Locales entre otras, tanto de orden nacional, distrital y local. En segundo lugar, a través del curso virtual "El derecho de las mujeres a una vida libre de violencias: Herramientas prácticas", se capacitaron 47 funcionarios(as) y 18 ciudadanas(os) a través de los 4 módulos y las 9 unidades temáticas.
Durante enero - junio se han fortalecido un total de 3837 servidoras(es), 3562 a través de 156 jornadas y 275 a través del curso virtual. Así mismo, el Curso de Escuela virtual para la prevención del acoso y la violencia sexual en el transporte y en el espacio público con enfoque de género y empresarial, tiene inscritas a 542 conductoras, conductores de servicio público de taxi en Bogotá de los cuales 157 ya finalizaron el curso.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</si>
  <si>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Logros: En junio se participó en díez (10) espacios de articulación: (1) Articulación ruta de empleabilidad - Coordinación Trabajadoras Sociales CIOM. (2) Articulación Plan de Acciones Afirmativas (PAA) y Ruta de Empleabilidad - Casas Refugio. (3) Articulación PAA y Ruta de Empleabilidad - Sistema Articulado de Alertas Tempranas (SAAT). (4) Reunión de articulación con la Secretaría de Seguridad, Convivencia y Justicia para la implementación del Protocolo de Prevención, Atención y Sanción a las Violencias en el Espacio y el Transporte Público. (5) Reunión  Articulación PAA y Ruta de Empleabilidad - Equipo Duplas de Atención. (6) 3a Mesa técnica de Prevención de trata de personas. (7)  Articulación PAA- Aulas Refugio (8) Segunda Mesa técnica de Asistencia y protección, en el marco del Comité Distrital de Lucha contra la Trata de Personas de Bogotá. (9) 2a Mesa Técnica de Investigación y Judicialización, donde se abordaron casos con procesos activos en Fiscalía por trata de personas. (10) Quinta Mesa ESCNNA. Se abordó operatividad de Escuela de Formación y seguimiento al plan de acción de la Mesa
Durante enero - junio, se participó en (38)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fortalecer la respuesta coordinada en la atención a mujeres víctimas de VBG; avanzar en el cumplimiento de las acciones estratégicas del plan de acción 2023 de la mesa de trabajo del sistema SOFIA; fortalecer la estrategia ruta de empleabilidad para mujeres víctimas-sobrevivientes de VBG, fundamental para la autonomía económica de las mujeres y el aumento de sus recursos para enfrentar el ciclo de violencias. 
No se presentaron retrasos</t>
  </si>
  <si>
    <t xml:space="preserve">Logros: En junio se realizaron 12 acciones de divulgación descritas a continuación: 
1. Respuesta a caso de mujer a la que le dicen que no hay cupo para Casa Refugio 2. Empoderamiento de la Sirenita 3. Post de desaprender el machismo 4. ¿Eres o conoces alguna mujer víctima de violencias? 5. Actualización de Contenidos web 6. Cubrimiento Mesa Intersectorial para el procedimiento de arresto 7. Cubrimiento actividad de SOFIA Local Mártires 8. Difusión de video resignificación de espacios 9. Eje de violencias en el evento internacional Women Delivery. 10. Información Eje de violencias en el evento internacional Women Delivery. 11. Laboratorio supera la naturalización de las violencias 12. Cubrimiento panel para la transformación cultural y desnaturalización de las violencias. 
Entre enero y junio, se desarrollaron 70 acciones de divulgación orientadas a la prevención de las violencias contra las mujeres, así como a la sensibilización de la sociedad en general para el reconocimiento del derecho de las mujeres a una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</si>
  <si>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Logros: En junio se realizaron  ocho (8) asistencias técnicas para el desarrollo de acciones de fortalecimiento de los componentes del Sistema SOFIA: (1) Asistencia técnica a profesionales de la Subdirección para la Adultez para el fortalecimiento de capacidades institucionales en materia de definición y ruta de atención, frente al delito de trata de personas (2)  Asistencia Técnica a la Subgerencia de Atención al Usuario y Comunicaciones de la empresa Transmilenio S.A. (3) Asistencia técnica a profesionales de la Subdirección para la Juventud; para el fortalecimiento de capacidades institucionales en materia de definición y ruta de atención, frente al delito de trata de personas. (4) Mesa de trabajo Seguimiento al Plan de Acción - Secretaria Distrital de Desarrollo Económico N°1. (5) Mesa de trabajo Seguimiento al Plan de Acción - Secretaria Distrital de Educación. (6)  Mesa de trabajo Seguimiento al Plan de Acción - Secretaria de Desarrollo Económico N°2 (7) Mesa de trabajo Seguimiento al Plan de Acción - Secretaria Distrital de Hábitat. (8) Mesa de trabajo Seguimiento al Plan de Acción - Secretaria Distrital de Desarrollo Económico - Programa Empleo Incluyente 
Durante los meses de enero y junio, se desarrollaron veinte (20)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</si>
  <si>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En junio no se realizó sesión directiva del Grupo de género y prevención del feminicidio del Consejo Distrital de Seguridad por retrasos en la convocatorioa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</si>
  <si>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Logros:
(i) La estrategia de prevención del riesgo de feminicidio (SAAT) recibió del Instituto Nacional de Medicina Legal y Ciencias Forenses 232 casos de mujeres valoradas en riesgo de muerte con datos de contacto correspondientes a los periodos de abril y mayo de 2023. 
(ii) La estrategia de prevención del riesgo de feminicidio (SAAT) asignó a los equipos sociojurídicos y psicosociales de la entidad 232 casos de mujeres con datos de contacto en riesgo de muerte para hacer seguimiento:
- CASA REFUGIO: 21
- EJG CIOM: 49
- EJG OTROS ESPACIOS (URI-CAPIV-CASAS DE JUSTICIA): 69
- ESTRATEGIA DE HOSPITALES: 6
- PSICOSOCIAL CIOM: 53
- SAAT: 34
(iii) Los equipos de atención sociojurídica y psicosocial de la entidad hicieron el seguimiento a 232 mujeres en riesgo de muerte correspondientes a los casos asignados en mayo y junio de 2023, y a 56 casos asignados en periodos anteriores: 
- CASA REFUGIO: 27
- EJG CIOM: 76
- EJG OTROS ESPACIOS (URI-CAPIV-CASAS DE JUSTICIA): 90
- ESTRATEGIA DE HOSPITALES: 4
- PSICOSOCIAL CIOM: 55
- SAAT: 36
(iv) La estrategia de prevención del riesgo de feminicidio (SAAT) hizo acompañamiento y seguimiento sociojurídico y psicosocial, a través de sus profesionales de atención a 37 mujeres en posible riesgo de feminicidio, según la remisión de los siguientes equipos de la entidad:
- Atención DEVAJ: 9
- Directiva de la entidad: 11
- Duplas de Atención Psicosocial: 3
- Estrategia de Hospitales: 3
- Estrategia Justicia de Género: 5
- Línea Púrpura Distrital: 1
- Psicosocial - CIOM: 1
- Psicosocial - Subsecretaría Fortalecimiento de Capacidades y Oportunidades: 3
- Otras entidades-Policía Metropolitana de Bogotá: 1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no se presentaron retrasos en el cumplimiento de la meta.
Alternativas: no aplica.</t>
  </si>
  <si>
    <t>Logros: en junio de 2023, se articularon 9 espacios de coordinación interinstitucional para la prevención del feminicidio en el marco de los Consejos Locales de Seguridad como se describe a continuación:
(i) En junio de 2023, se articularon 9 espacios de coordinación interinstitucional para la prevención del feminicidio en el marco de las mesas técnicas de seguimiento a mujeres en riesgo de feminicidio en el marco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40 casos de mujeres en riesgo de feminicidio y víctimas de violencias, en las localidades de: 
1. Usaquén
10. Engativá
12. Barrios Unidos
14. Los Mártires
16. Puente Aranda
19. Ciudad Bolívar
2. Chapinero
4. San Cristóbal
9. Fontibón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por retrasos en la convocatorioa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</si>
  <si>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En junio de 2023 se hizo seguimiento socio jurídico y psicosocial a 325 casos de mujeres en riesgo de feminicidio, según remisiones externas del Instituto Nacional de Medicina Legal y Ciencias Forenses, y remisiones internas de equipos de atención de la Secretaría Distrital de la Mujer.</t>
  </si>
  <si>
    <t xml:space="preserve">La estrategia de prevención del riesgo de feminicidio (Sistema Articulado de Alertas Tempranas-SAAT) entre enero y junio de 2023 hizo seguimiento socio jurídico y psicosocial a 1222 casos de mujeres en riesgo de feminicidio, según remisiones externas del Instituto Nacional de Medicina Legal y Ciencias Forenses, y remisiones internas de equipos de atención de la Secretaría Distrital de la Mujer. </t>
  </si>
  <si>
    <t>En este periodo no se presentaron retrasos para el cumplimiento de la meta.</t>
  </si>
  <si>
    <t>En junio de 2023, se articularon 9 espacios de coordinación interinstitucional a nivel local para la prevención del feminicidio en el marco de los Consejos Locales de Seguridad.</t>
  </si>
  <si>
    <t>Entre enero y junio de 2023, se articularon 56 espacios de coordinación interinstitucional para la prevención del feminicidio en el marco de los Consejos Distritales de Seguridad a nivel local y distrital.</t>
  </si>
  <si>
    <t>En este periodo no se realizó sesión directiva del Grupo de género y prevención del feminicidio del Consejo Distrital de Seguridad por retrasos en la convocatorioa a cargo de la Secretaría Distrital de Seguridad, Convivencia y Justicia, quien lleva la secretaría técnica del espacio.</t>
  </si>
  <si>
    <t xml:space="preserve">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 </t>
  </si>
  <si>
    <t>Durante el primer semestre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</si>
  <si>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semestre reportado no se presentaron retrasos en la asignación de los casos. </t>
  </si>
  <si>
    <t xml:space="preserve">Durante el primer semestre de 2023, el SAAT hizo seguimiento jurídico y psicosocial al 110 por ciento de los casos de mujeres valoradas en riesgo de feminicidio por el Instituto Nacional de Medicina Legal y Ciencias Forenses e identificadas por equipos internos de la Secretaría Distrital de la Mujer. </t>
  </si>
  <si>
    <t xml:space="preserve">En los meses de  marzo y mayo se presentaron casos de mujeres en riesgo de feminicidio sin reporte de seguimiento, debido a situaciones administrativas y técnicas internas relacionadas con el proceso de contratación de las profesionales, los ajustes de herramientas de reporte y tiempos de envío de la información, y de asignación de casos. </t>
  </si>
  <si>
    <t>Los retrasos de marzo y mayo se solucionaron en los meses de abril y junio; adicionalmente, durante el semestre, los equipos de atención de la entidad subsanaron los casos de mujeres valoradas en riesgo por el Instituto Nacional de Medicina Legal y Ciencias Forenses que estaban sin reporte de seguimiento de periodos anteriores (2022 y 2023).</t>
  </si>
  <si>
    <t>Para el périodo comprendido entre abril y junio se llevaron a cabo 27 jornadas de sensibilizaciones y capacitaciones al personal de salud, en las que se dieron herramientas para la adecuada atención de mujeres víctimas de violencias.</t>
  </si>
  <si>
    <t>A lo largo de la vigencia 2023, se han llevado a cabo 27 jornadas de sensibilizaciones y capacitaciones al personal de salud, en las que se dieron herramientas para la adecuada atención de mujeres víctimas de violencias.</t>
  </si>
  <si>
    <t>En junio en el marco de la estrategia de prevención del feminicidio (desde la Estrategia Intersectorial para la Prevención y Atención de Víctimas de Violencia de Género con Énfasis en Violencia Sexual y Feminicidio (Estrategia en hospitales)) se realizaron 1.797 atenciones, de las cuales 295 corresponden a asesorías, 189 a orientaciones y 1.313 a seguimientos de ciudadanas que ya habían sido atendidas con anterioridad por la Estrategia en Hospitales.</t>
  </si>
  <si>
    <t>Entre abril y mayo  en el marco de la estrategia de prevención del feminicidio (desde la Estrategia Intersectorial para la Prevención y Atención de Víctimas de Violencia de Género con Énfasis en Violencia Sexual y Feminicidio (Estrategia en hospitales)) se realizaron 3391 atenciones, de las cuales 653 corresponden a asesorías, 466 a orientaciones y 2272 a seguimientos de ciudadanas que ya habían sido atendidas con anterioridad por la Estrategia en Hospitales.</t>
  </si>
  <si>
    <t>En junio, en el marco de la estrategia de prevención del feminicidio (desde la Estrategia Intersectorial para la Prevención y Atención de Víctimas de Violencia de Género con Énfasis en Violencia Sexual y Feminicidio (Estrategia en hospitales)), se llevaron a cabo 16 jornadas de capacitaciones y sensibilizaciones en temas como: socialización de la Estrategia Intersectorial, tipos de violencias contra las mujeres y Ley 1257 de 2008. Igualmente, se llevó a cabo 1 sesión de trabajo con el sector salud, donde se presentaron el cierre de la vigencia 2022 y los avances de la vigencia 2023</t>
  </si>
  <si>
    <t>Entre abril y junio, en el marco de la estrategia de prevención del feminicidio (desde la Estrategia Intersectorial para la Prevención y Atención de Víctimas de Violencia de Género con Énfasis en Violencia Sexual y Feminicidio (Estrategia en hospitales)), se llevaron a cabo 27 jornadas de capacitaciones y sensibilizaciones en temas como: socialización de la Estrategia Intersectorial, tipos de violencias contra las mujeres y Ley 1257 de 2008. Igualmente, se llevó a cabo 3 sesiones de trabajo con el sector salud, donde se articuló la Estrategia Intersectorial para la Prevención y Atención de Víctimas de Violencia de Género con Énfasis en Violencia Sexual y Feminicidio - Estrategia en Hospitales, con los nuevos servicios que desde el sector salud se están prestando, y se presentaron el cierre de la vigencia 2022 y los avances de la vigencia 2023.</t>
  </si>
  <si>
    <t>Logros: En el marco de la estrategia de prevención del feminicidio (desde la Estrategia Intersectorial para la Prevención y Atención de Víctimas de Violencia de Género con Énfasis en Violencia Sexual y Feminicidio - Estrategia en Hospitales) en el mes de junio se habilitaron 6 IPS para la atención presencial  (USS Bosa, UMHES Meissen, UMHES Santa Clara, CES Suba - Simón Bolívar, UMHES La Víctoria y USS Kennedy) y 1 IPS  que contó con atención de manera remota ( UMHES Engativa Calle 80, ), a través de los cuales se realizaron 484 atenciones de las cuales 295 corresponden a asesorías y 189 a orientaciones.
Entre abril y junio,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2 IPS  que contó con atención de manera remota (USS Vista Hermosa y UMHES Engativa Calle 80), a través de los cuales se han realizado 1119 atenciones de las cuales 653 corresponden a asesorías y 466 a orientaciones.
Beneficios: Las mujeres que llegaron a los servicios de salud -principalmente de urgencias- de las 6 IPS Priorizadas hasta el momento (USS Bosa, UMHES Meissen, UMHES Santa Clara, CES Suba - Simón Bolívar, UMHES La Víctoria y USS Kennedy), y las mujeres que llegaron a IPS que aún no se encuentran priorizadas (USS Vista Hermosa, UMHES Engativa Calle 80)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</si>
  <si>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 xml:space="preserve">En junio en el marco de la estrategia de prevención del riesgo de feminicidio, el Sistema Articulado de Alertas Tempranas-SAAT hizo seguimiento socio jurídico y psicosocial a 325 casos de mujeres en riesgo de feminicidio, según remisiones externas del Instituto Nacional de Medicina Legal y Ciencias Forenses, y remisiones internas de equipos de atención de la Secretaría Distrital de la Mujer. Así mismo, se articularon 9 espacios de coordinación interinstitucional para la prevención del feminicidio en el marco de los Consejos Locales de Seguridad.
Desde la Estrategia Intersectorial para la Prevención y Atención de Víctimas de Violencia de Género con Énfasis en Violencia Sexual y Feminicidio -Estrategia en Hospitales en el mes de junio se habilitaron 6 IPS para la atención presencial  (USS Bosa, UMHES Meissen, UMHES Santa Clara, CES Suba - Simón Bolívar, UMHES La Víctoria y USS Kennedy ) y 1 IPS  que contó con atención de manera remota (UMHES Engativa Calle 80, ), a través de los cuales se realizaron 484 atenciones de las cuales 295 corresponden a asesorías y 189 a orientaciones. Así mismo, se adelantó una reunión con la Secretaría Distrital de Salud con el fin de  presentar el cierre de la vigencia 2022 y los avances de la vigencia 2023; y se llevaron a cabo 16  jornadas de capacitaciones y sensibilizaciones en temas como: socialización de la Estrategia Intersectorial, tipos de violencias contra las mujeres y Ley 1257 de 2008. </t>
  </si>
  <si>
    <t xml:space="preserve">En 2023 en el marco de la estrategia de prevención del riesgo de feminicidio, el Sistema Articulado de Alertas Tempranas-SAAT hizo seguimiento socio jurídico y psicosocial a 1222 casos de mujeres en riesgo de feminicidio, según remisiones externas del Instituto Nacional de Medicina Legal y Ciencias Forenses, y remisiones internas de equipos de atención de la Secretaría Distrital de la Mujer. 
Así mismo, se articularon 56 espacios de coordinación interinstitucional para la prevención del feminicidio en el marco de los Consejos Distritales y Locales de Seguridad.
Desde la Estrategia Intersectorial para la Prevención y Atención de Víctimas de Violencia de Género con Énfasis en Violencia Sexual y Feminicidio -Estrategia en Hospitales entre abril y mayo se han habilitado 6 IPS para la atención presencial  (USS Bosa, UMHES Meissen, UMHES Santa Clara, CES Suba - Simón Bolívar, UMHES La Víctoria y USS Kennedy) y 2 IPS que contó con atención de manera remota (USS Vista Hermosa y UMHES Engativa Calle 80), a través de los cuales se han realizado 1119 atenciones de las cuales 653 corresponden a asesorías y 466 a orientaciones. Así mismo, se han adelantado 3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27 jornadas de capacitaciones y sensibilizaciones en temas como: socialización de la Estrategia Intersectorial, tipos de violencias contra las mujeres y Ley 1257 de 2008. </t>
  </si>
  <si>
    <t>Con corte al mes de junio se dio cumplimiento a la operación de la Estrategia Casas Refugio a través del funcionamiento de 5 casas, 4 en la Modalidad de Atención Tradicional y 1 de la Modalidad Rural.</t>
  </si>
  <si>
    <t>En los meses de enero a junio se dio cumplimiento a la operación de la Estrategia Casas Refugio a través del funcionamiento de 6 casas, 4 en la Modalidad de Atención Tradicional, 1 de la Modalidad Intermedia y 1 de la Modalidad Rural. Las Casas Refugio de las Modalidades Intermedia, bajo el contrato No. 920 de 2022, y Rural, bajo contrato No. 934 de 2022, finalizaron su operación el 31 de mayo de 2023. La Casa Refugio de la Modalidad Rural inció nuevamente operación bajo contrato No. 961 de 2023 con Acta de inicio del 15 de junio de 2023.</t>
  </si>
  <si>
    <t>Las Casas Refugio de la Modalidad Intermedia, bajo el contrato No. 920 de 2022, y Rural, bajo contrato No. 934 de 2022, finalizaron su operación el 31 de mayo de 2023. Posteriormente, se inció nuevamente la operación de la Casa Refugio de la Modalidad de Atención Rural bajo contrato No. 961 de 2023 con Acta de inicio del 15 de junio de 2023.</t>
  </si>
  <si>
    <t>La oferta de acogida en la Estrategia Casas Refugio para la Modalidad Intermedia se solventó a través de la disponibilidad de cupos de las Casas Refugio de la Modalidad Tradicional y Rural.</t>
  </si>
  <si>
    <t xml:space="preserve">Durante el mes de junio ingresaron un total de 102 personas nuevas en las Casas Refugio, de las cuales 44 fueron mujeres adultas víctimas de violencia y 58 niños, niñas y adolescentes. </t>
  </si>
  <si>
    <t xml:space="preserve">En los meses de enero a junio ingresaron un total de 694 personas nuevas en las Casas Refugio, de las cuales 318 fueron mujeres adultas víctimas de violencia y 376 niños, niñas y adolescentes. </t>
  </si>
  <si>
    <t>Durante el mes de junio se llevaron a cabo 57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</si>
  <si>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junio se llevaron a cabo 343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</si>
  <si>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 xml:space="preserve">Durante el mes de junio se realizaron 51 reuniones de supervisión técnica en las 6 Casas Refugio que operaron durante el mes, de las cuales 12 se relacionaron con el área de primeros auxilios, 10 con jurídica, 5 con pedagogía, 6 con el área de nutrición, 5 con trabajo social, 6 con psicología y 7 actividades de revisión del proceso de atención que se brinda a las mujeres acogidas. </t>
  </si>
  <si>
    <t>En los meses de enero a junio se realizaron 247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</si>
  <si>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Durante el mes de junio se recibieron 50 solicitudes de cupo en el correo institucional de Casas Refugio, reportadas por los equipos de atención de la Secretaría Distrital de la Mujer y por las demás entidades que remiten mujeres victimas de violencia.</t>
  </si>
  <si>
    <t>En los meses de enero a junio se recibieron 377 solicitudes de cupo en el correo institucional de Casas Refugio, reportadas por los equipos de atención de la Secretaría Distrital de la Mujer y por las demás entidades que remiten mujeres victimas de violencia.</t>
  </si>
  <si>
    <t xml:space="preserve">Durante el mes de junio se aceptaron y se realizaron los trámites de ingreso para 41 solicitudes de cupo de mujeres víctimas de violencia que fueron recibidas en el correo institucional de Casas Refugio, al evidenciar que cumplían con los criterios de ingreso. </t>
  </si>
  <si>
    <t>En el mes de junio se acogieron un total de 88 personas nuevas en la Modalidad Tradicional de las Casas Refugio, de las cuales 38 fueron mujeres adultas víctimas de violencia y 50 niños, niñas y adolescentes.</t>
  </si>
  <si>
    <t>En los meses de enero a junio se acogieron un total de 449 personas nuevas en la Modalidad Tradicional de las Casas Refugio, de las cuales 195 fueron mujeres adultas víctimas de violencia y 254 niños, niñas y adolescentes.</t>
  </si>
  <si>
    <t>La Casa Refugio de la Modalidad Intermedia bajo el contrato No. 920 de 2022 finalizó su operación el 31 de mayo de 2023, por lo que en el mes de junio no se acogieron personas nuevas en esta Modalidad.</t>
  </si>
  <si>
    <t>En los meses de enero a junio se acogieron un total de 179 personas nuevas en la Modalidad Intermedia de las Casas Refugio, de las cuales 93 fueron mujeres adultas víctimas de violencia y 86 niños, niñas y adolescentes.</t>
  </si>
  <si>
    <t>La Casa Refugio de la Modalidad Intermedia, bajo el contrato No. 920 de 2022, finalizó su operación el 31 de mayo de 2023.</t>
  </si>
  <si>
    <t xml:space="preserve">En el mes de junio se acogieron un total de 14 personas nuevas en la Modalidad Rural de las Casas Refugio, de las cuales 6 fueron mujeres adultas víctimas de violencia y 8 niños, niñas y adolescentes. </t>
  </si>
  <si>
    <t xml:space="preserve">En los meses de enero a junio se acogieron un total de 66 personas nuevas en la Modalidad Rural de las Casas Refugio, de las cuales 30 fueron mujeres adultas víctimas de violencia y 36 niños, niñas y adolescentes. </t>
  </si>
  <si>
    <t>Durante el mes de junio ingresaron un total de 102 personas nuevas en las Casas Refugio, de las cuales 44 fueron mujeres adultas víctimas de violencia y 58 niños, niñas y adolescentes.</t>
  </si>
  <si>
    <t xml:space="preserve">En el segundo trimestre del año, abril a junio, se realizaron 7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</si>
  <si>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En el periodo de enero a junio se han realizado 14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</si>
  <si>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Durante el mes de junio se dio cumplimiento a la operación de la Estrategia Casa Refugio a través del funcionamiento de 5 casas, 4 en modalidad tradicional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</si>
  <si>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junio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</si>
  <si>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 xml:space="preserve">Durante el mes de junio se recibieron 50 solicitudes de cupo (mujeres víctimas de violencia y personas a cargo) en el correo institucional de Casas Refugio, de las cuales se aceptaron y se realizaron los trámites de ingreso para 41 solicitudes al evidenciar que cumplían con los criterios, 7 resultaron en desistimiento de cupo y 2 no cumplieron con los criterios para el ingreso a Casa Refugio. 
Las 41 solicitudes de cupo que cumplieron con los criterios de ingreso, conllevaron la acogida de 102 personas nuevas, entre las cuales se encontraban 44 mujeres adultas víctimas de violencia y 58 niños, niñas y adolescentes de sus grupos familiares. Durante el mes de junio estuvieron acogidas un total de 271 personas (mujeres víctimas de violencia y personas a cargo) en las Casas Refugio. </t>
  </si>
  <si>
    <t xml:space="preserve">Entre los meses de enero y junio se recibieron 377 solicitudes de cupo (mujeres víctimas de violencia y personas a cargo) en el correo institucional de Casas Refugio, de las cuales se aceptaron y se realizaron los trámites de ingreso para 313 solicitudes al evidenciar que cumplían con los criterios, 52 resultaron en desistimiento de cupo y 12 no cumplieron criterios para el ingreso a Casa Refugio.
Las 313 solicitudes de cupo que cumplieron con los criterios de ingreso, conllevaron la acogida de 694 personas nuevas, entre las cuales se encontraban 318 mujeres adultas víctimas de violencia y 376 niños, niñas y adolescentes de sus grupos familiares. </t>
  </si>
  <si>
    <t>Las Casas Refugio de la Modalidad Intermedia, bajo el contrato No. 920 de 2022, y Rural, bajo contrato No. 934 de 2022, finalizaron su operación el 31 de mayo de 2023. La Casa Refugio de la Modalidad de Atención Rural inció nuevamente operación bajo el contrato No. 961 de 2023 con Acta de inicio del 15 de junio de 2023. La oferta de acogida para la Modalidad Intermedia en la Estrategia Casas Refugio se solventó a través de la disponibilidad de cupos de las Casas Refugio de la Modalidad Tradicional y Rural.</t>
  </si>
  <si>
    <t>En el mes de junio se brindó acogida a 102 personas nuevas (mujeres víctimas de violencia y personas a cargo) que cumplieron los criterios de ingreso a las Casas Refugio, de las cuales 44 fueron mujeres adultas y adultas juniores, 3 adolescentes, 41 niñas y niños y 14 bebés. Bajo ese marco, en junio estuvieron acogidas un total de 271 personas en la Estrategia de Casas Refugio en sus tres Modalidades: Tradicional, Intermedia y Rural. 
En el periodo de enero a junio se brindó acogida a 694 personas nuevas (mujeres víctimas de violencia y personas a cargo) que cumplieron los criterios de ingreso a las Casas Refugio, de las cuales 318 son mujeres y mujeres adultas juniores, 25 adolescentes, 267 niñas y niños y 84 bebés . 
Beneficios: La acogida a mujeres víctimas de violencia y los miembros de sus sistemas familiares aportó a salvaguardar su vida e integridad personal y garantizó un proceso de atención integral que fomenta sus capacidades y oportunidades.
No se presentaron retrasos.</t>
  </si>
  <si>
    <t xml:space="preserve">Se dio tramite oportuno a las 161 remisiones del mes de junio, garantizando la atención a las mujeres con las que se logró contacto efectivo y quienes expresaron interés y voluntad en iniciar el proceso de acompañamiento. De esta forma, en el mes de mayo las Duplas de Atención Psicosocial realizaron atención inicial a 129 casos nuevos; de estos, 107 casos corresponden a casos recibidos durante el mismo mes y 22 a casos pendientes por atención en meses anteriores. 
</t>
  </si>
  <si>
    <t>Entre enero y junio las Duplas han recibido un total de 564 solicitudes de atención psicosocial. De esta cifra se ha logrado iniciar el proceso de orientación en 501 casos.</t>
  </si>
  <si>
    <t xml:space="preserve">Durante el mes de mayo a través de las Duplas de atención psicosocial, se atendieron 129 casos nuevos. </t>
  </si>
  <si>
    <t>Desde enero y hasta mayo las Duplas de Atención Psicosocial han realizado un total 501 de orientaciones y/o nuevas atenciones.</t>
  </si>
  <si>
    <t xml:space="preserve">Durante el mes de junio, las profesionales realizaron un total de 287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el registro de seguimientos incluye también, gestiones como la concertación de la sesión psicosocial.
</t>
  </si>
  <si>
    <t>Entre enero y junio las profesionales han realizado 1.548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</si>
  <si>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Debido al aumento de casos nuevos recibidos, la capacidad de respuesta del equipo ha disminuido. Es decir que se ha logrado dar respuesta a las atenciones en termino para los casos nuevos, pero la capacidad de las profesionales para hacer seguimiento a todos los casos ha disminuido. Es importante considerar que en lo corrido del 2023, junio ha sido el mes con mayor cantidad de casos nuevos recibidos. Se recibieron 38 casos más que el mes inmediatamente anterior.</t>
  </si>
  <si>
    <t>El equipo trabaja permanentemente en el fortalecimiento de los procesos psicosociales que permitan el adecuado cierre y la priorización de seguimientos para casos enlos que se identifique riesgo de feminicidio.</t>
  </si>
  <si>
    <t>En junio se realizaron 12  sesiones de los Consejos Locales de Seguridad para las Mujeres de Usaquén, Chapinero, San Cristóbal, Usme, Tunjuelito, Kennedy, Barrios Unidos, Los mártires, Puente Aranda, Rafael Uribe U., Ciudad Bolívar, y Sumapaz,</t>
  </si>
  <si>
    <t xml:space="preserve">Entre enero y junio se completó la primera ronda de sesiones de los  Consejos Locales de Seguridad para las Mujeres en las 20 localidades del Distrito Capital y en mayo y junio se dio inicio a la segunda ronda. </t>
  </si>
  <si>
    <t>En junio se realizaron 17 encuentros con las entidades locales para la concertación y definición de los compromisos y estrategias de prevención de violencias contra las mujeres de los Planes Locales de Seguridad para las Mujeres de Usaquén, Chapinero, Santa Fe, San Cristóbal, Usme, Tunjuelito, Bosa, Kennedy, Fontibón,  Suba, Barrios Unidos, Los Mártires, Antonio Nariño, Puente Aranda, La Candelaria, Ciudad Bolívar y Sumapaz.</t>
  </si>
  <si>
    <t>Entre enero y  junio se han realizado 88 mesas para la concertación y seguimiento de los Planes Locales de Seguridad para las Mujeres.</t>
  </si>
  <si>
    <t xml:space="preserve">En junio se avanzó en el desarrollo de 64 acciones de prevención de violencias contra las mujeres tanto en el espacio público como en el espacio privado y para la prevención del delito de feminicidio en las localidades. </t>
  </si>
  <si>
    <t xml:space="preserve">Entre enero y  junio se han realizado 273 acciones para la prevención de las violencias contra las mujeres tanto en el espacio público como en el espacio privado y para la prevención del delito de feminicidio en las localidades. </t>
  </si>
  <si>
    <t xml:space="preserve">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En estos se recogen las siguientes estrategias: 1. Identificación, georreferenciación y priorización de lugares de ocurrencia de hechos de violencia y percepciones de inseguridad para las mujeres, 2. Intervención y recuperación física y simbólicamente de lugares identificados como inseguros para las mujeres, 3. Diseño e implementación de estrategias que garanticen la sostenibilidad de los lugares inseguros para las mujeres recuperados, 4. Formación y cualificación en el derecho de las mujeres a una vida libre de violencias  con servidores/as con presencia en el territorio local, 5. Diseño e implementación de procesos que contribuyan a consolidación de redes comunitarias para la exigibilidad del derecho de las mujeres en su diversidad a una vida libre de violencias. 6. Desarrollo de actividades de conmemoración de fechas emblemáticas (25 de noviembre y 4 de diciembre.), y 7. Análisis y seguimiento del riesgo de feminicidio en el ámbito local, en el marco de la implementación del SAAT. Estas estrategias contempladas en las líneas de acción de los Planes Locales de Seguridad para las Mujeres son evaluadas con las entidades responsables en las instancias señaladas con base en las fortalezas, logros y retos que se presentan en su desarrollo. </t>
  </si>
  <si>
    <t>No se presentan retrasos</t>
  </si>
  <si>
    <t>N/A</t>
  </si>
  <si>
    <t>En junio se llevaron a cabo 18 espacios técnicos con las Alcaldías Locales donde se avanzó en el seguimiento de los temas estratégicos y compromisos de las segundas sesiones del año de los Consejos Locales de Seguridad para las Mujeres y  se realizó la retroalimentación de los Planes Locales de Seguridad para las Mujeres y su puesta en marcha. De esta manera, se realizaron 12  sesiones del Consejo en las localidades de: Usaquén, Chapinero, San Cristóbal, Usme, Tunjuelito, Kennedy, Barrios Unidos, Los mártires, Puente Aranda, Rafael Uribe U., Ciudad Bolívar, y Sumapaz, donde se posicionó la agenda concertada previamente relacionada con: i. Revisión de cifras de delitos de alto impacto contra las mujeres, ii. Acuerdos para la implementación y seguimiento al Plan de Seguridad para las Mujeres, iii. Seguimiento a acciones de prevención de violencias y riesgo de feminicidio en el marco de los proyectos de inversión local, iv. Análisis de riesgos, amenazas y hechos de violencias en contra de lideresas y defensoras de derechos humanos y v. Seguimiento a casos en riesgo de feminicidio. 
Así mismo, se realizaron 17 encuentros con las entidades locales para la retroalimentación de las estrategias de prevención de violencias contra las mujeres de los Planes Locales de Seguridad para las Mujeres, logrando su puesta en marcha y se realizaron  64 acciones de prevención de violencias contra las mujeres tanto en el espacio público como en el espacio privado, y para la prevención del delito de feminicidio en las localidades.</t>
  </si>
  <si>
    <t>Entre enero y junio se brindó acompañamiento técnico a las Alcaldías Locales a través de reuniones y mesas de trabajo a partir de las cuales se logró desarrollar las primeras sesiones del año de los Consejos Locales de Seguridad para las Mujeres del año, donde se adoptó la propuesta de agenda y temas estratégicos para la prevención de violencias contra las mujeres propuestos por la secretaría técnica a cargo de la SDMujer. Así mismo,  se avanzó en la realización de las segundas sesiones de los Consejos Locales de Seguridad para las Mujeres de Bosa, Usaquén, Chapinero, San Cristóbal, Usme, Tunjuelito, Kennedy, Barrios Unidos, Los mártires, Puente Aranda, Rafael Uribe U., Ciudad Bolívar, y Sumapaz, posicionando la línea técnica brindada por la Secretaría de la Mujer.
Así mismo, se realizaron 88 mesas para la concertación de los Planes Locales de Seguridad para las Mujeres dando como resultado su retroalimentación por parte de las entidades locales y las ciudadanas y su puesta en marcha. Y se desarrollaron 273 acciones para la prevención de las violencias contra las mujeres tanto en el espacio público como en el espacio privado, y para la prevención del delito de feminicidio en las localidades.</t>
  </si>
  <si>
    <t>Logros: En junio se realizaron 18 espacios técnicos con las Alcaldías Locales de: Usaquén, Chapinero, Santa Fe, Usme, Tunjuelito, Bosa, Kennedy, Fontibon, Engativá, Suba, Barrios Unidos,  Los Mártires, Antonio Nariño, Puente Aranda, La Candelaria, RUU, Ciudad Bolívar y Sumapaz,  donde se hizo seguimiento a los compromisos establecidos en las sesiones de los Consejos Locales de Seguridad para las Mujeres, y se discutieron los temas para las segundas sesiones del año los cuales se programaron para mayo, junio y julio con base en la agenda propuesta desde la SDMujer.
De enero a junio se realizaron mesas de trabajo y reuniones con las Alcaldías Locales donde se brindaron elementos técnicos, operativos y estratégicos para el funcionamiento de los Consejos Locales de Seguridad para las Mujer y la concertación y puesta en marcha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</si>
  <si>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junio se realizaron 17 encuentros con las entidades locales para la retroalimentación de los compromisos y estrategias de prevención de violencias contra las mujeres de los Planes Locales de Seguridad para las Mujeres de 
Usaquén, Chapinero, Santa Fe, San Cristóbal, Usme, Tunjuelito, Bosa, Kennedy, Fontibón,  Suba, Barrios Unidos, Los Mártires, Antonio Nariño, Puente Aranda, La Candelaria, Ciudad Bolívar y Sumapaz.
De enero a junio se realizaron 88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</si>
  <si>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junio se avanzó en el desarrollo de 64 acciones de prevención de violencias contra las mujeres tanto en el espacio público como en el espacio privado, y para la prevención del delito de feminicidio en las localidades. 
De enero a junio se realizaron 273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</si>
  <si>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Durante el mes de junio se adelantaron las siguientes acciones de prevención en el marco de la implementación del Sistema Sofia en las localidades: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Sensibilizaciones sobre el derecho a una vida libre de violencias en las Instituciones Educativas Distritales.
Jornadas territoriales de prevención de violencias en las UPZ priorizadas por delitos de alto impacto contra las mujeres y participación en jornadas Contigo en tu barrio.
Jornadas para la prevención de violencias contra las mujeres en el espacio y transporte público (Recorridos y sensibilización sectores de comercio, bici-rodadas, Festivales para la promoción de derechos, Jornadas en espacio público como: Campeonato relámpago, Jornada difusión prevención VBG en transporte público, acción de sensibilización contra el acoso callejero barrio San Benito).
Sensibilizaciones sobre el derecho de las mujeres a una vida libre de violencias con empleadas de empresa privada, mujeres que realizan ASP, mujeres rurales y campesinas, mujeres indígenas, madres usuarias de servicios de jardines infantiles, mujeres recicladoras, mujeres adultas mayores, mujeres del programa mueres que reverdecen y mujeres cuidadoras
Tendedero de las Violencias donde se hizo una reflexión sobre el derecho de las mujeres a una vida libre de violencias con grupo de mujeres intergeneracional 
Socialización del ruta y sensibilización de VBG en las Juntas de Acción Comunal</t>
  </si>
  <si>
    <t>Entre los meses de febrero y  junio, el equipo de Enlaces Sofía en el marco de la implementación del sistema Sofia en las localidades, adelantó las siguientes acciones en las que participaron 12756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Jornada territorial de prevención de violencias en las UPZ priorizadas.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público.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t>
  </si>
  <si>
    <t xml:space="preserve">En junio,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1 IPS  que contó con atención de manera remota (UMHES Engativa Calle 80, ), a través de los cuales se realizaron 484 atenciones de las cuales 295 corresponden a asesorías y 189 a orientaciones. </t>
  </si>
  <si>
    <t xml:space="preserve">Entre abril y junio,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2 IPS  que contó con atención de manera remota (USS Vista Hermosa y UMHES Engativa Calle 80), a través de las cuales se realizaron 1119 atenciones de las cuales 653 corresponden a asesorías y 466 a orientaciones. </t>
  </si>
  <si>
    <t>Durante el mes de junio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</si>
  <si>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Entre abril y  junio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</si>
  <si>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 xml:space="preserve">Durante los meses de enero y junio, se desarrollaron veinte (20) asistencias técnicas para el fortalecimiento del Sistema SOFIA </t>
  </si>
  <si>
    <t>Logros: Durante el mes de junio fueron contestados, analizados o gestionados 990 incidentes recepcionados por la AgenciaMuj de los códigos de tipificación priorizados. De estos, 346 incidentes fueron no procedentes y 644 fueron direccionados a equipos de la Secretaría de la Mujer para atención post-evento y en emergencia (275 direccionados específicamente a la Línea Púrpura Distrital). Se desarrollaron 5 espacios de construcción y articulación conjunta con el C4, en el cual se adelantó seguimiento al plan de trabajo, se realizaron reuniones de articulación para atención coordinada de los casos entre AgenciaMUJ - AgenciaMEBOG- AgenciaCRUE, se retomó cronograma propuesto para el inicio y aprovisionamiento de la heramienta VESTA para dar paso a la Tranferencia de Voz para AgenciaMuj en el año 2023. Adicionalmente, se enviaron vía correo electrónico alertas para promover y articular en la atención de diferentes incidentes y notificaciones de errores de asociación, clonación y registro en diferentes incidentes. Finalmente, se desarrolaron mesas de trabajo frente al establecimiento del código a priorizar para la transferencia de voz por parte de la AgenciaMUJ.
De los 5.634 incidentes contestados, gestionados y analizados entre los meses de enero a junio de acuerdo a sus características y criterios, 1.871 fueron no procedentes y 3.763 fueron direccionados a equipos de la Secretaría Distrital de la Mujer para atención post-evento y en urgencia-emergencia a través de la móvil mujer, recurso de despacho de la AgenciaMuj (2.156 direccionados específicamente a la Línea Púrpura Distrital). 
Beneficios: Se ha posibilitado dar una respuesta oportuna e integral bajo los principios de no revictimización, debida diligencia, oficiosidad, coordinación y acción sin daño.   
No se presentaron retrasos</t>
  </si>
  <si>
    <t>Con corte al mes de junio se alcanzó una efectividad acumulada de 92% en la atención de la Línea Púrpura Distrital, teniendo para el período un total de 14.158 llamadas contestadas y llamadas que ingresan a buzón y un total de 15.053 llamadas efectivas (llamadas contestadas + llamadas abandonadas + llamadas que ingresan a buzón).</t>
  </si>
  <si>
    <t xml:space="preserve">Con corte al mes de junio fueron contestados, analizados o gestionados 5.634  incidentes recepcionados por la AgenciaMuj de los códigos de tipificación priorizados. </t>
  </si>
  <si>
    <t xml:space="preserve">Con corte al mes de mayo de los 5.634 incidentes contestados, gestionados y analizados por la AgenciaMuj, 3.763 fueron direccionados a equipos de la Secretaría Distrital de la Mujer para atención post-evento (2.156 direccionados específicamente a la Línea Púrpura Distrital)  y en urgencia-emergencia a través de la móvil mujer, recurso de despacho de la AgenciaMuj. </t>
  </si>
  <si>
    <t>Durante el mes de junio se realizaron un total de 1.113 seguimientos,  de los cuales  871 fueron seguimientos efectivos, ( 839  de Bogotá y 32 alertantes), en casos de mujeres en posible riesgo de feminicidio, mujeres que solicitaron información sobre la Interrupción Voluntaria del Embarazo y casos de mujeres que se volvieron a comunicar manifestado interés en socializar avances y/o dificultades frente a sus procesos, y  mujeres que en su momento se registraron como anónimas porque no quisieron facilitar sus datos personales pero se encontraban viviendo situaciones de violencias y casos de mujeres que se volvieron a comunicar manifestando interés en socializar avances y/o dificultades frente a sus procesos.  Los restantes 242 fueron seguimientos fallidos (seguimientos en Bogotá y alertante)</t>
  </si>
  <si>
    <r>
      <rPr>
        <sz val="11"/>
        <rFont val="Times New Roman"/>
        <family val="1"/>
      </rPr>
      <t xml:space="preserve">Logros: Durante el mes de junio se realizaron un total de 1.113 seguimientos,  de los cuales  871 fueron seguimientos efectivos, ( 839  de Bogotá y 32 alertantes), en casos de mujeres en posible riesgo de feminicidio, mujeres que solicitaron información sobre la Interrupción Voluntaria del Embarazo y casos de mujeres que se volvieron a comunicar manifestado interés en socializar avances y/o dificultades frente a sus procesos, y  mujeres que en su momento se registraron como anónimas porque no quisieron facilitar sus datos personales pero se encontraban viviendo situaciones de violencias y casos de mujeres que se volvieron a comunicar manifestando interés en socializar avances y/o dificultades frente a sus procesos.  Los restantes 242 fueron seguimientos fallidos (seguimientos en Bogotá y alertante)
Con corte al mes de junio se realizaron un total de 5.673 seguimientos, de los cuales  4.504  fueron seguimientos efectivos ( 4.329 de Bogotá y 175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1.169 fueron seguimiento fallidos (Bogotá y alertantes) 
</t>
    </r>
    <r>
      <rPr>
        <sz val="11"/>
        <color theme="1"/>
        <rFont val="Times New Roman"/>
        <family val="1"/>
      </rPr>
      <t xml:space="preserve">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r>
  </si>
  <si>
    <t>En los meses de enero a junio se aceptaron y se realizaron los trámites de ingreso para 312 solicitudes de cupo de mujeres víctimas de violencia que fueron recibidas en el correo institucional de Casas Refugio, al evidenciar que cumplían con los criterios de ingreso.</t>
  </si>
  <si>
    <t>Logros: Durante el mes de junio se recibieron 50 solicitudes de cupo (mujeres víctimas de violencia y personas a cargo) en el correo institucional de Casas Refugio, de las cuales se aceptaron y se realizaron los trámites de ingreso para 41 solicitudes al evidenciar que cumplían con los criterios, 7 resultaron en desistimiento de cupo y 2 no cumplieron con los criterios para el ingreso a Casa Refugio.
En el periodo de enero a junio se recibieron 377 solicitudes de cupo (mujeres víctimas de violencia y personas a cargo) en el correo institucional de Casas Refugio, de las cuales se aceptaron y se realizaron los trámites de ingreso para 312 solicitudes al evidenciar que cumplían con los criterios,  a través de 6 Casas Refugio; 52 resultaron en desistimiento de cupo para el ingreso a Casa Refugio y 12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Retrasos: Las Casas Refugio de la Modalidad Intermedia, contrato No. 920 de 2022, y Rural, contrato No. 934 de 2022, finalizaron operación el 31 de mayo de 2023. La Casa Refugio de la Modalidad de Atención Rural inció nuevamente operación bajo el contrato No. 961 de 2023 con Acta de inicio del 15 de junio de 2023. La oferta de acogida para la Modalidad Intermedia en la Estrategia Casas Refugio se solventó a través de la disponibilidad de cupos de las Casas Refugio de la Modalidad Tradicional y Rural.</t>
  </si>
  <si>
    <t>En junio se fortalecieron las capacidades de 715 servidoras y servidores, con diferentes modalidades de vinculación, para el reconocimiento y garantía del derecho de las mujeres a una vida libre de violencias. De estas, 668 servidoras y servidores fueron fortalecidos en sus capacidades a través de 33 jornadas y 47 a través del curso virtual "El derecho de las mujeres a una vida libre de violencias: Herramientas prácticas".</t>
  </si>
  <si>
    <t>Logros: En el  mes de mayo se adelantó reunión con la Secretaría Distrital de Salud con el fin de presentar el cierre de la vigencia 2022 y los avances de la vigencia 2023. Así mismo, se llevaron a cabo 16  jornadas de capacitaciones y sensibilizaciones en temas como: socialización de la Estrategia Intersectorial, tipos de violencias contra las mujeres y Ley 1257 de 2008.
Entre abril y junio, en el marco de la estrategia de prevención del feminicidio (desde la Estrategia Intersectorial para la Prevención y Atención de Víctimas de Violencia de Género con Énfasis en Violencia Sexual y Feminicidio - Estrategia en Hospitales), se han adelantado 3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29 jornadas de capacitaciones y sensibilizaciones en temas como: socialización de la Estrategia Intersectorial, tipos de violencias contra las mujeres y Ley 1257 de 2008. 
Beneficios: La asistencia técnica legal brindada al personal de salud contribuyó en la cualificación de la atención brindada a las ciudadanas víctimas de VBG que acuden a los servicios de urgencias de las IPS Priorizadas. 
No se presentaron retrasos</t>
  </si>
  <si>
    <t>Con corte al mes de junio se realizaron 17.889 atenciones efectivas a través de la Línea Púrpura Distrital "Mujeres que Escuchan Mujeres", de las cuales  12.178 fueron primeras atenciones y  5.711  seguimientos telefónicos. 
De los 5.634 incidentes contestados, gestionados y analizados por la AgenciaMuj, 3.763 fueron direccionados a equipos de la Secretaría Distrital de la Mujer para atención post-evento (2.156 direccionados específicamente a la Línea Púrpura Distrital)  y en urgencia-emergencia a través de la móvil mujer, recurso de despacho de la AgenciaMuj. 
Con corte al mes de  junio se recepcionaron y gestionaron 815 incidentes con código de tipificación 204-Tentativa de Feminicidio priorizado para la atención en urgencia/emergencia a través de la móvil mujer de la AgenciaMuj bajo un esquema de duplas psico jurídicas.</t>
  </si>
  <si>
    <t>Durante el mes de junio se realizaron 3.212 atenciones efectivas a través de la Línea Púrpura Distrital "Mujeres que Escuchan Mujeres", de las cuales 2.090  fueron primeras atenciones y 1.122 seguimientos telefónicos. 
De los 990 incidentes contestados, gestionados y analizados por la AgenciaMuj en el mes de junio de acuerdo a sus características y criterios, 644 fueron direccionados a equipos de la Secretaría Distrital de la Mujer para atención post-evento (275 direccionados específicamente a la Línea Púrpura Distrital)  y en urgencia-emergencia a través de la móvil mujer, recurso de despacho de la Agencia MUJ .
Durante el mes de junio  se recepcionaron y gestionaron 175 incidentes con código de tipificación 204-Tentativa de Feminicidio priorizado para la atención en urgencia/emergencia a través de la móvil mujer de la AgenciaMuj bajo un esquema de duplas psico jurídicas. Asimismo se realizaron 93 orientaciones psico-jurídicas efectivas (incluye el estado Derivado a otras estrategias) y se gestionaron 82 incidentes como intento fallido de contacto (por desplazamiento fallido, rechaza atención o contacto inicial fallido, contacto inicial fallido alertante).</t>
  </si>
  <si>
    <t>Logros: Durante el mes de junio se llevaron a cabo 57 reuniones de apoyo a la supervisión administrativa, financiera y contable con los operadores de Casas Refugio que operaron durante el mes, sobre temas como: revisión de insumos, inventario y gastos; seguimiento y cierre de informes presentados; y verificación del cumplimiento de obligaciones contractuales, garantizando la prestación del servicio.
En el periodo de enero a junio se llevaron a cabo 343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</si>
  <si>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junio se realizaron 51 reuniones de supervisión técnica en las Casas Refugio que operaron durante el mes, de las cuales 12 se relacionaron con el área de primeros auxilios, 10 con jurídica, 5 con pedagogía, 6 con el área de nutrición, 5 con trabajo social y 6 con psicología; al igual que se desarrollaron 7 actividades para la revisión del proceso de atención que se brinda a las mujeres acogidas, garantizando una adecuada prestación del servicio.
En el periodo de enero a junio se desarrollaron 247 reuniones relacionadas con el componente técnico de las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</si>
  <si>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Logros: Durante el mes de junio, las profesionales realizaron un total de 287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el registro de seguimientos incluye también, gestiones como la concertación de la sesión psicosocial.
Entre enero y junio las profesionales han realizado 1.548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Debido al aumento de casos nuevos recibidos, la capacidad de seguimiento a todos los casos ha disminuido. Es importante considerar que en lo corrido del 2023, junio ha sido el mes con mayor cantidad de casos nuevos recibidos. Se recibieron 38 casos más que el mes inmediatamente anterior. Teniendo en cuenta lo anterior, se adelantará proceso de contratación para contar con una dupla adicional. 
Alternativas de solución: El equipo trabaja permanentemente en el fortalecimiento de los procesos psicosociales que permitan el adecuado cierre y la priorización de seguimientos para casos enlos que se identifique riesgo de feminicidio.</t>
  </si>
  <si>
    <t xml:space="preserve">En el marco de la gestión para la atención, durante el mes de junio se registraron un total de 117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Asimismo, se adelantará proceso de contratación para contar con una dupla adicional. </t>
  </si>
  <si>
    <t>Nombre: Diana Maldonado / Mónica Murillo</t>
  </si>
  <si>
    <t>Cargo: Contratistas Dirección de Eliminación de Violencias contra las Mujeres y Acceso a la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</si>
</sst>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002060"/>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34">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69" fontId="20"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cellStyleXfs>
  <cellXfs count="63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6" applyFont="1" applyFill="1" applyBorder="1" applyAlignment="1" applyProtection="1">
      <alignment horizontal="center" vertical="center" wrapText="1"/>
    </xf>
    <xf numFmtId="165"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8"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5" applyNumberFormat="1" applyFont="1" applyBorder="1" applyAlignment="1">
      <alignment vertical="center"/>
    </xf>
    <xf numFmtId="173" fontId="20" fillId="0" borderId="8" xfId="5" applyNumberFormat="1" applyFont="1" applyBorder="1" applyAlignment="1">
      <alignment vertical="center"/>
    </xf>
    <xf numFmtId="173" fontId="20" fillId="0" borderId="31" xfId="5" applyNumberFormat="1" applyFont="1" applyBorder="1" applyAlignment="1">
      <alignment vertical="center"/>
    </xf>
    <xf numFmtId="173" fontId="20" fillId="0" borderId="19" xfId="5" applyNumberFormat="1" applyFont="1" applyBorder="1" applyAlignment="1">
      <alignment vertical="center"/>
    </xf>
    <xf numFmtId="173" fontId="20" fillId="0" borderId="4" xfId="5" applyNumberFormat="1" applyFont="1" applyBorder="1" applyAlignment="1">
      <alignment vertical="center"/>
    </xf>
    <xf numFmtId="173" fontId="20" fillId="0" borderId="32" xfId="5" applyNumberFormat="1" applyFont="1" applyBorder="1" applyAlignment="1">
      <alignment vertical="center"/>
    </xf>
    <xf numFmtId="173"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7" applyNumberFormat="1" applyFont="1" applyBorder="1" applyAlignment="1">
      <alignment vertical="center"/>
    </xf>
    <xf numFmtId="178"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3" fontId="12" fillId="0" borderId="10" xfId="5" applyNumberFormat="1" applyFont="1" applyFill="1" applyBorder="1" applyAlignment="1" applyProtection="1">
      <alignment horizontal="center" vertical="center" wrapText="1"/>
    </xf>
    <xf numFmtId="174" fontId="12" fillId="0" borderId="4" xfId="29" applyNumberFormat="1" applyFont="1" applyFill="1" applyBorder="1" applyAlignment="1" applyProtection="1">
      <alignment horizontal="center" vertical="center" wrapText="1"/>
      <protection locked="0"/>
    </xf>
    <xf numFmtId="174" fontId="12" fillId="0" borderId="10" xfId="28" applyNumberFormat="1" applyFont="1" applyFill="1" applyBorder="1" applyAlignment="1" applyProtection="1">
      <alignment horizontal="center" vertical="center" wrapText="1"/>
    </xf>
    <xf numFmtId="174"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2" fontId="17" fillId="0" borderId="1" xfId="7" applyNumberFormat="1" applyFont="1" applyBorder="1" applyAlignment="1">
      <alignment vertical="center"/>
    </xf>
    <xf numFmtId="179"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4" fontId="11" fillId="9" borderId="1" xfId="28" applyNumberFormat="1" applyFont="1" applyFill="1" applyBorder="1" applyAlignment="1" applyProtection="1">
      <alignment horizontal="center" vertical="center" wrapText="1"/>
      <protection locked="0"/>
    </xf>
    <xf numFmtId="174" fontId="11" fillId="9" borderId="2" xfId="28" applyNumberFormat="1" applyFont="1" applyFill="1" applyBorder="1" applyAlignment="1" applyProtection="1">
      <alignment horizontal="center" vertical="center" wrapText="1"/>
      <protection locked="0"/>
    </xf>
    <xf numFmtId="174" fontId="11" fillId="9" borderId="19" xfId="28" applyNumberFormat="1" applyFont="1" applyFill="1" applyBorder="1" applyAlignment="1" applyProtection="1">
      <alignment horizontal="center" vertical="center" wrapText="1"/>
      <protection locked="0"/>
    </xf>
    <xf numFmtId="174"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vertical="center" wrapText="1"/>
    </xf>
    <xf numFmtId="174" fontId="12" fillId="0" borderId="2" xfId="22" applyNumberFormat="1" applyFont="1" applyBorder="1" applyAlignment="1">
      <alignment horizontal="center" vertical="center" wrapText="1"/>
    </xf>
    <xf numFmtId="174" fontId="12" fillId="0" borderId="21" xfId="22" applyNumberFormat="1" applyFont="1" applyBorder="1" applyAlignment="1">
      <alignment horizontal="center" vertical="center" wrapText="1"/>
    </xf>
    <xf numFmtId="174" fontId="11" fillId="9" borderId="19" xfId="30"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horizontal="center" vertical="center" wrapText="1"/>
    </xf>
    <xf numFmtId="173" fontId="12" fillId="9" borderId="19" xfId="5" applyNumberFormat="1" applyFont="1" applyFill="1" applyBorder="1" applyAlignment="1" applyProtection="1">
      <alignment horizontal="center" vertical="center" wrapText="1"/>
    </xf>
    <xf numFmtId="174" fontId="12" fillId="0" borderId="19" xfId="22" applyNumberFormat="1" applyFont="1" applyBorder="1" applyAlignment="1">
      <alignment horizontal="center" vertical="center" wrapText="1"/>
    </xf>
    <xf numFmtId="173"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3" fontId="20" fillId="0" borderId="8" xfId="5" applyNumberFormat="1" applyFont="1" applyFill="1" applyBorder="1" applyAlignment="1">
      <alignment vertical="center"/>
    </xf>
    <xf numFmtId="168"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3" fontId="20" fillId="0" borderId="4" xfId="5" applyNumberFormat="1" applyFont="1" applyFill="1" applyBorder="1" applyAlignment="1">
      <alignment vertical="center"/>
    </xf>
    <xf numFmtId="173" fontId="20" fillId="0" borderId="32" xfId="5" applyNumberFormat="1" applyFont="1" applyFill="1" applyBorder="1" applyAlignment="1">
      <alignment vertical="center"/>
    </xf>
    <xf numFmtId="173" fontId="20" fillId="0" borderId="1" xfId="5" applyNumberFormat="1" applyFont="1" applyFill="1" applyBorder="1" applyAlignment="1">
      <alignment vertical="center"/>
    </xf>
    <xf numFmtId="173" fontId="20" fillId="0" borderId="19" xfId="5" applyNumberFormat="1" applyFont="1" applyFill="1" applyBorder="1" applyAlignment="1">
      <alignment vertical="center"/>
    </xf>
    <xf numFmtId="173" fontId="20" fillId="0" borderId="31" xfId="5" applyNumberFormat="1" applyFont="1" applyFill="1" applyBorder="1" applyAlignment="1">
      <alignment vertical="center"/>
    </xf>
    <xf numFmtId="0" fontId="20" fillId="0" borderId="9" xfId="28" applyNumberFormat="1" applyFont="1" applyBorder="1" applyAlignment="1">
      <alignment vertical="center"/>
    </xf>
    <xf numFmtId="176" fontId="20" fillId="0" borderId="0" xfId="7" applyNumberFormat="1" applyFont="1" applyFill="1" applyBorder="1" applyAlignment="1">
      <alignment vertical="center"/>
    </xf>
    <xf numFmtId="0" fontId="17" fillId="0" borderId="1" xfId="0" applyFont="1" applyBorder="1" applyAlignment="1">
      <alignment horizontal="center" vertical="center" wrapText="1"/>
    </xf>
    <xf numFmtId="0" fontId="11" fillId="0" borderId="1" xfId="28" applyNumberFormat="1" applyFont="1" applyFill="1" applyBorder="1" applyAlignment="1">
      <alignment vertical="center" wrapText="1"/>
    </xf>
    <xf numFmtId="9" fontId="11" fillId="0" borderId="1" xfId="28" applyFont="1" applyBorder="1" applyAlignment="1">
      <alignment vertical="center" wrapText="1"/>
    </xf>
    <xf numFmtId="9" fontId="11" fillId="0" borderId="1" xfId="28" applyFont="1" applyFill="1" applyBorder="1" applyAlignment="1">
      <alignment vertical="center" wrapText="1"/>
    </xf>
    <xf numFmtId="9" fontId="11" fillId="0" borderId="1" xfId="28"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28" applyNumberFormat="1" applyFont="1" applyBorder="1" applyAlignment="1">
      <alignment vertical="center" wrapText="1"/>
    </xf>
    <xf numFmtId="9" fontId="32" fillId="0" borderId="1" xfId="28" applyFont="1" applyFill="1" applyBorder="1" applyAlignment="1">
      <alignment vertical="center" wrapText="1"/>
    </xf>
    <xf numFmtId="0" fontId="12" fillId="0" borderId="10" xfId="0" applyFont="1" applyBorder="1" applyAlignment="1">
      <alignment horizontal="center" vertical="center" wrapText="1"/>
    </xf>
    <xf numFmtId="0" fontId="41" fillId="0" borderId="1" xfId="0" applyFont="1" applyBorder="1" applyAlignment="1">
      <alignment vertical="center" wrapText="1"/>
    </xf>
    <xf numFmtId="179" fontId="32" fillId="0" borderId="0" xfId="0" applyNumberFormat="1" applyFont="1" applyAlignment="1">
      <alignment vertical="center"/>
    </xf>
    <xf numFmtId="6" fontId="32" fillId="0" borderId="0" xfId="0" applyNumberFormat="1" applyFont="1" applyAlignment="1">
      <alignment vertical="center"/>
    </xf>
    <xf numFmtId="176" fontId="21" fillId="0" borderId="0" xfId="7" applyNumberFormat="1" applyFont="1" applyFill="1" applyBorder="1" applyAlignment="1">
      <alignment vertical="center"/>
    </xf>
    <xf numFmtId="173" fontId="21" fillId="0" borderId="0" xfId="0" applyNumberFormat="1" applyFont="1" applyAlignment="1">
      <alignment vertical="center"/>
    </xf>
    <xf numFmtId="0" fontId="12" fillId="9" borderId="2" xfId="0" applyFont="1" applyFill="1" applyBorder="1" applyAlignment="1">
      <alignment horizontal="center" vertical="center" wrapText="1"/>
    </xf>
    <xf numFmtId="169" fontId="32" fillId="0" borderId="0" xfId="5" applyFont="1" applyAlignment="1">
      <alignment vertical="center"/>
    </xf>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3" fontId="12" fillId="0" borderId="50" xfId="5" applyNumberFormat="1" applyFont="1" applyFill="1" applyBorder="1" applyAlignment="1" applyProtection="1">
      <alignment horizontal="center" vertical="center" wrapText="1"/>
    </xf>
    <xf numFmtId="173"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9" fontId="32" fillId="0" borderId="36"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37" xfId="22" applyNumberFormat="1" applyFont="1" applyBorder="1" applyAlignment="1">
      <alignment horizontal="left" vertical="center" wrapText="1"/>
    </xf>
    <xf numFmtId="9" fontId="32" fillId="0" borderId="39" xfId="22" applyNumberFormat="1" applyFont="1" applyBorder="1" applyAlignment="1">
      <alignment horizontal="left" vertical="center" wrapText="1"/>
    </xf>
    <xf numFmtId="9" fontId="32" fillId="0" borderId="15" xfId="22" applyNumberFormat="1" applyFont="1" applyBorder="1" applyAlignment="1">
      <alignment horizontal="left" vertical="center" wrapText="1"/>
    </xf>
    <xf numFmtId="9" fontId="32" fillId="0" borderId="16" xfId="22" applyNumberFormat="1" applyFont="1" applyBorder="1" applyAlignment="1">
      <alignment horizontal="left" vertical="center" wrapText="1"/>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0" fontId="27" fillId="0" borderId="41" xfId="0" applyFont="1" applyBorder="1" applyAlignment="1">
      <alignment vertical="center" wrapText="1"/>
    </xf>
    <xf numFmtId="9" fontId="11" fillId="0" borderId="1" xfId="30" applyFont="1" applyFill="1" applyBorder="1" applyAlignment="1" applyProtection="1">
      <alignment horizontal="left" vertical="center" wrapText="1"/>
    </xf>
    <xf numFmtId="9" fontId="32"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25" borderId="2" xfId="0" applyFont="1" applyFill="1" applyBorder="1" applyAlignment="1">
      <alignment horizontal="left" vertical="center" wrapText="1"/>
    </xf>
    <xf numFmtId="0" fontId="11" fillId="25" borderId="43" xfId="0" applyFont="1" applyFill="1" applyBorder="1" applyAlignment="1">
      <alignment horizontal="left" vertical="center" wrapText="1"/>
    </xf>
    <xf numFmtId="0" fontId="11" fillId="25" borderId="26" xfId="0" applyFont="1" applyFill="1" applyBorder="1" applyAlignment="1">
      <alignment horizontal="left" vertical="center" wrapText="1"/>
    </xf>
    <xf numFmtId="9" fontId="33" fillId="0" borderId="36" xfId="22" applyNumberFormat="1" applyFont="1" applyBorder="1" applyAlignment="1">
      <alignment vertical="center" wrapText="1"/>
    </xf>
    <xf numFmtId="9" fontId="33" fillId="0" borderId="22" xfId="22" applyNumberFormat="1" applyFont="1" applyBorder="1" applyAlignment="1">
      <alignment vertical="center" wrapText="1"/>
    </xf>
    <xf numFmtId="9" fontId="33" fillId="0" borderId="37" xfId="22" applyNumberFormat="1" applyFont="1" applyBorder="1" applyAlignment="1">
      <alignment vertical="center" wrapText="1"/>
    </xf>
    <xf numFmtId="9" fontId="33" fillId="0" borderId="38"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1" xfId="0" applyFont="1" applyBorder="1" applyAlignment="1">
      <alignment horizontal="center" vertical="center"/>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7" fillId="0" borderId="0" xfId="0" applyFont="1" applyAlignment="1">
      <alignment vertical="center"/>
    </xf>
    <xf numFmtId="0" fontId="21" fillId="0" borderId="0" xfId="0" applyFont="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9" xr:uid="{00000000-0005-0000-0000-000008000000}"/>
    <cellStyle name="Encabezado 2" xfId="10" xr:uid="{00000000-0005-0000-0000-000009000000}"/>
    <cellStyle name="Énfasis6 2" xfId="11" xr:uid="{00000000-0005-0000-0000-00000A000000}"/>
    <cellStyle name="Fecha" xfId="12" xr:uid="{00000000-0005-0000-0000-00000B000000}"/>
    <cellStyle name="HeaderStyle" xfId="13" xr:uid="{00000000-0005-0000-0000-00000C000000}"/>
    <cellStyle name="Millares" xfId="5" builtinId="3"/>
    <cellStyle name="Millares [0]" xfId="6" builtinId="6"/>
    <cellStyle name="Millares [0] 2" xfId="14" xr:uid="{00000000-0005-0000-0000-00000D000000}"/>
    <cellStyle name="Millares 2" xfId="15" xr:uid="{00000000-0005-0000-0000-00000E000000}"/>
    <cellStyle name="Moneda" xfId="7" builtinId="4"/>
    <cellStyle name="Moneda [0]" xfId="8"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3"/>
  <sheetViews>
    <sheetView showGridLines="0" zoomScaleNormal="100" workbookViewId="0">
      <selection activeCell="AF22" sqref="AF22:AH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7" width="18.140625" style="50" customWidth="1"/>
    <col min="28" max="28" width="22.7109375" style="50" customWidth="1"/>
    <col min="29" max="29" width="19" style="50" customWidth="1"/>
    <col min="30" max="30" width="19.42578125" style="50" customWidth="1"/>
    <col min="31" max="31" width="14.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24</v>
      </c>
      <c r="D17" s="353"/>
      <c r="E17" s="353"/>
      <c r="F17" s="353"/>
      <c r="G17" s="353"/>
      <c r="H17" s="353"/>
      <c r="I17" s="353"/>
      <c r="J17" s="353"/>
      <c r="K17" s="353"/>
      <c r="L17" s="353"/>
      <c r="M17" s="353"/>
      <c r="N17" s="353"/>
      <c r="O17" s="353"/>
      <c r="P17" s="353"/>
      <c r="Q17" s="354"/>
      <c r="R17" s="301" t="s">
        <v>25</v>
      </c>
      <c r="S17" s="302"/>
      <c r="T17" s="302"/>
      <c r="U17" s="302"/>
      <c r="V17" s="303"/>
      <c r="W17" s="362">
        <v>28000</v>
      </c>
      <c r="X17" s="363"/>
      <c r="Y17" s="302" t="s">
        <v>26</v>
      </c>
      <c r="Z17" s="302"/>
      <c r="AA17" s="302"/>
      <c r="AB17" s="303"/>
      <c r="AC17" s="357">
        <v>0.1</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2830340561</v>
      </c>
      <c r="D22" s="178"/>
      <c r="E22" s="178"/>
      <c r="F22" s="178"/>
      <c r="G22" s="178"/>
      <c r="H22" s="178"/>
      <c r="I22" s="178"/>
      <c r="J22" s="178"/>
      <c r="K22" s="178"/>
      <c r="L22" s="178"/>
      <c r="M22" s="178"/>
      <c r="N22" s="178"/>
      <c r="O22" s="234">
        <f>SUM(C22:N22)</f>
        <v>2830340561</v>
      </c>
      <c r="P22" s="180"/>
      <c r="Q22" s="179"/>
      <c r="R22" s="178"/>
      <c r="S22" s="178"/>
      <c r="T22" s="178">
        <v>7060000000</v>
      </c>
      <c r="U22" s="178">
        <v>1566535781</v>
      </c>
      <c r="V22" s="178"/>
      <c r="W22" s="178"/>
      <c r="X22" s="178"/>
      <c r="Y22" s="178"/>
      <c r="Z22" s="178"/>
      <c r="AA22" s="178"/>
      <c r="AB22" s="178"/>
      <c r="AC22" s="234">
        <f>SUM(Q22:AB22)</f>
        <v>8626535781</v>
      </c>
      <c r="AD22" s="184"/>
      <c r="AE22" s="240"/>
      <c r="AF22" s="253">
        <f>+O22+'Meta 2 SEGUIMIENTO LPD'!O22+'Meta 3 OPERAR CR'!O22+'Meta 4 ATENCION CR'!O22+'Meta 5 FORTALECER SOFIA '!O22+'Meta 6 ESTRATEGIA PREVENCION'!O22+'Meta 7 CLS'!O22+'Meta 8 PROTOCOLO TP'!O22+'Meta 9 ATENCIONES DUPLAS'!O22</f>
        <v>5839231591.1445255</v>
      </c>
      <c r="AG22" s="254">
        <f>+AC22+'Meta 2 SEGUIMIENTO LPD'!AC22+'Meta 3 OPERAR CR'!AC22+'Meta 4 ATENCION CR'!AC22+'Meta 5 FORTALECER SOFIA '!AC22+'Meta 6 ESTRATEGIA PREVENCION'!AC22+'Meta 7 CLS'!AC22+'Meta 8 PROTOCOLO TP'!AC22+'Meta 9 ATENCIONES DUPLAS'!AC22</f>
        <v>30660658000.125</v>
      </c>
      <c r="AH22" s="636"/>
      <c r="AI22" s="635"/>
    </row>
    <row r="23" spans="1:41" ht="32.1" customHeight="1" x14ac:dyDescent="0.25">
      <c r="A23" s="261" t="s">
        <v>44</v>
      </c>
      <c r="B23" s="262"/>
      <c r="C23" s="175">
        <f>+C22</f>
        <v>2830340561</v>
      </c>
      <c r="D23" s="174">
        <v>0</v>
      </c>
      <c r="E23" s="174">
        <v>0</v>
      </c>
      <c r="F23" s="174">
        <v>0</v>
      </c>
      <c r="G23" s="174">
        <v>0</v>
      </c>
      <c r="H23" s="174">
        <v>0</v>
      </c>
      <c r="I23" s="174"/>
      <c r="J23" s="174"/>
      <c r="K23" s="174"/>
      <c r="L23" s="174"/>
      <c r="M23" s="174"/>
      <c r="N23" s="174"/>
      <c r="O23" s="236">
        <f>SUM(C23:N23)</f>
        <v>2830340561</v>
      </c>
      <c r="P23" s="182">
        <f>+O23/O22</f>
        <v>1</v>
      </c>
      <c r="Q23" s="175">
        <v>0</v>
      </c>
      <c r="R23" s="174">
        <v>0</v>
      </c>
      <c r="S23" s="174">
        <v>1566499115</v>
      </c>
      <c r="T23" s="174">
        <v>0</v>
      </c>
      <c r="U23" s="174">
        <v>7060036666</v>
      </c>
      <c r="V23" s="174"/>
      <c r="W23" s="174"/>
      <c r="X23" s="174"/>
      <c r="Y23" s="174"/>
      <c r="Z23" s="174"/>
      <c r="AA23" s="174"/>
      <c r="AB23" s="174"/>
      <c r="AC23" s="236">
        <f>SUM(Q23:AB23)</f>
        <v>8626535781</v>
      </c>
      <c r="AD23" s="182">
        <f>+AC23/AC22</f>
        <v>1</v>
      </c>
      <c r="AE23" s="240"/>
      <c r="AF23" s="253">
        <f>+O23+'Meta 2 SEGUIMIENTO LPD'!O23+'Meta 3 OPERAR CR'!O23+'Meta 4 ATENCION CR'!O23+'Meta 5 FORTALECER SOFIA '!O23+'Meta 6 ESTRATEGIA PREVENCION'!O23+'Meta 7 CLS'!O23+'Meta 8 PROTOCOLO TP'!O23+'Meta 9 ATENCIONES DUPLAS'!O23</f>
        <v>5839231591.1445255</v>
      </c>
      <c r="AG23" s="254">
        <f>+AC23+'Meta 2 SEGUIMIENTO LPD'!AC23+'Meta 3 OPERAR CR'!AC23+'Meta 4 ATENCION CR'!AC23+'Meta 5 FORTALECER SOFIA '!AC23+'Meta 6 ESTRATEGIA PREVENCION'!AC23+'Meta 7 CLS'!AC23+'Meta 8 PROTOCOLO TP'!AC23+'Meta 9 ATENCIONES DUPLAS'!AC23</f>
        <v>28513279182</v>
      </c>
      <c r="AH23" s="636"/>
      <c r="AI23" s="635"/>
    </row>
    <row r="24" spans="1:41" ht="32.1" customHeight="1" x14ac:dyDescent="0.25">
      <c r="A24" s="261" t="s">
        <v>45</v>
      </c>
      <c r="B24" s="262"/>
      <c r="C24" s="175"/>
      <c r="D24" s="174">
        <v>1380100934</v>
      </c>
      <c r="E24" s="174">
        <v>690050467</v>
      </c>
      <c r="F24" s="174">
        <v>754810980</v>
      </c>
      <c r="G24" s="174"/>
      <c r="H24" s="174"/>
      <c r="I24" s="174"/>
      <c r="J24" s="174"/>
      <c r="K24" s="174">
        <v>5378180</v>
      </c>
      <c r="L24" s="174"/>
      <c r="M24" s="174"/>
      <c r="N24" s="174"/>
      <c r="O24" s="236">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6">
        <f>SUM(Q24:AB24)</f>
        <v>8626535781</v>
      </c>
      <c r="AD24" s="182"/>
      <c r="AE24" s="240"/>
      <c r="AF24" s="253">
        <f>+O24+'Meta 2 SEGUIMIENTO LPD'!O24+'Meta 3 OPERAR CR'!O24+'Meta 4 ATENCION CR'!O24+'Meta 5 FORTALECER SOFIA '!O24+'Meta 6 ESTRATEGIA PREVENCION'!O24+'Meta 7 CLS'!O24+'Meta 8 PROTOCOLO TP'!O24+'Meta 9 ATENCIONES DUPLAS'!O24</f>
        <v>5839231591.1445255</v>
      </c>
      <c r="AG24" s="254">
        <f>+AC24+'Meta 2 SEGUIMIENTO LPD'!AC24+'Meta 3 OPERAR CR'!AC24+'Meta 4 ATENCION CR'!AC24+'Meta 5 FORTALECER SOFIA '!AC24+'Meta 6 ESTRATEGIA PREVENCION'!AC24+'Meta 7 CLS'!AC24+'Meta 8 PROTOCOLO TP'!AC24+'Meta 9 ATENCIONES DUPLAS'!AC24</f>
        <v>30660658000</v>
      </c>
      <c r="AH24" s="636"/>
      <c r="AI24" s="635"/>
    </row>
    <row r="25" spans="1:41" ht="32.1" customHeight="1" thickBot="1" x14ac:dyDescent="0.3">
      <c r="A25" s="294" t="s">
        <v>46</v>
      </c>
      <c r="B25" s="295"/>
      <c r="C25" s="176">
        <v>0</v>
      </c>
      <c r="D25" s="177">
        <v>0</v>
      </c>
      <c r="E25" s="237">
        <v>0</v>
      </c>
      <c r="F25" s="177">
        <v>0</v>
      </c>
      <c r="G25" s="177">
        <v>1380100934</v>
      </c>
      <c r="H25" s="177">
        <v>1379215276</v>
      </c>
      <c r="I25" s="177"/>
      <c r="J25" s="177"/>
      <c r="K25" s="177"/>
      <c r="L25" s="177"/>
      <c r="M25" s="177"/>
      <c r="N25" s="177"/>
      <c r="O25" s="237">
        <f>SUM(C25:N25)</f>
        <v>2759316210</v>
      </c>
      <c r="P25" s="181">
        <f>+O25/O24</f>
        <v>0.97490607597592216</v>
      </c>
      <c r="Q25" s="176">
        <v>0</v>
      </c>
      <c r="R25" s="177">
        <v>0</v>
      </c>
      <c r="S25" s="177">
        <v>0</v>
      </c>
      <c r="T25" s="177">
        <v>0</v>
      </c>
      <c r="U25" s="177">
        <v>0</v>
      </c>
      <c r="V25" s="177"/>
      <c r="W25" s="177"/>
      <c r="X25" s="177"/>
      <c r="Y25" s="177"/>
      <c r="Z25" s="177"/>
      <c r="AA25" s="177"/>
      <c r="AB25" s="177"/>
      <c r="AC25" s="237">
        <f>SUM(Q25:AB25)</f>
        <v>0</v>
      </c>
      <c r="AD25" s="183">
        <f>+AC25/AC24</f>
        <v>0</v>
      </c>
      <c r="AE25" s="240"/>
      <c r="AF25" s="253">
        <f>+O25+'Meta 2 SEGUIMIENTO LPD'!O25+'Meta 3 OPERAR CR'!O25+'Meta 4 ATENCION CR'!O25+'Meta 5 FORTALECER SOFIA '!O25+'Meta 6 ESTRATEGIA PREVENCION'!O25+'Meta 7 CLS'!O25+'Meta 8 PROTOCOLO TP'!O25+'Meta 9 ATENCIONES DUPLAS'!O25</f>
        <v>5768207240</v>
      </c>
      <c r="AG25" s="254">
        <f>+AC25+'Meta 2 SEGUIMIENTO LPD'!AC25+'Meta 3 OPERAR CR'!AC25+'Meta 4 ATENCION CR'!AC25+'Meta 5 FORTALECER SOFIA '!AC25+'Meta 6 ESTRATEGIA PREVENCION'!AC25+'Meta 7 CLS'!AC25+'Meta 8 PROTOCOLO TP'!AC25+'Meta 9 ATENCIONES DUPLAS'!AC25</f>
        <v>5329264274.333333</v>
      </c>
      <c r="AH25" s="636"/>
      <c r="AI25" s="635"/>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24</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322" t="s">
        <v>58</v>
      </c>
      <c r="V33" s="322"/>
      <c r="W33" s="322"/>
      <c r="X33" s="323"/>
      <c r="Y33" s="262" t="s">
        <v>59</v>
      </c>
      <c r="Z33" s="322"/>
      <c r="AA33" s="323"/>
      <c r="AB33" s="262" t="s">
        <v>60</v>
      </c>
      <c r="AC33" s="322"/>
      <c r="AD33" s="373"/>
      <c r="AG33" s="87"/>
      <c r="AH33" s="87"/>
      <c r="AI33" s="87"/>
      <c r="AJ33" s="87"/>
      <c r="AK33" s="87"/>
      <c r="AL33" s="87"/>
      <c r="AM33" s="87"/>
      <c r="AN33" s="87"/>
      <c r="AO33" s="87"/>
    </row>
    <row r="34" spans="1:41" ht="186" customHeight="1" x14ac:dyDescent="0.25">
      <c r="A34" s="374" t="s">
        <v>24</v>
      </c>
      <c r="B34" s="376">
        <v>0.1</v>
      </c>
      <c r="C34" s="90" t="s">
        <v>61</v>
      </c>
      <c r="D34" s="201">
        <v>2333</v>
      </c>
      <c r="E34" s="201">
        <v>2333</v>
      </c>
      <c r="F34" s="201">
        <v>2333</v>
      </c>
      <c r="G34" s="201">
        <v>2333</v>
      </c>
      <c r="H34" s="201">
        <v>2333</v>
      </c>
      <c r="I34" s="201">
        <v>2333</v>
      </c>
      <c r="J34" s="201">
        <v>2333</v>
      </c>
      <c r="K34" s="201">
        <v>2333</v>
      </c>
      <c r="L34" s="201">
        <v>2334</v>
      </c>
      <c r="M34" s="201">
        <v>2334</v>
      </c>
      <c r="N34" s="201">
        <v>2334</v>
      </c>
      <c r="O34" s="201">
        <v>2334</v>
      </c>
      <c r="P34" s="201">
        <f>SUM(D34:O34)</f>
        <v>28000</v>
      </c>
      <c r="Q34" s="378" t="s">
        <v>753</v>
      </c>
      <c r="R34" s="379"/>
      <c r="S34" s="379"/>
      <c r="T34" s="380"/>
      <c r="U34" s="378" t="s">
        <v>752</v>
      </c>
      <c r="V34" s="379"/>
      <c r="W34" s="379"/>
      <c r="X34" s="380"/>
      <c r="Y34" s="384" t="s">
        <v>62</v>
      </c>
      <c r="Z34" s="385"/>
      <c r="AA34" s="386"/>
      <c r="AB34" s="379" t="s">
        <v>63</v>
      </c>
      <c r="AC34" s="379"/>
      <c r="AD34" s="387"/>
      <c r="AG34" s="87"/>
      <c r="AH34" s="87"/>
      <c r="AI34" s="87"/>
      <c r="AJ34" s="87"/>
      <c r="AK34" s="87"/>
      <c r="AL34" s="87"/>
      <c r="AM34" s="87"/>
      <c r="AN34" s="87"/>
      <c r="AO34" s="87"/>
    </row>
    <row r="35" spans="1:41" ht="186" customHeight="1" thickBot="1" x14ac:dyDescent="0.3">
      <c r="A35" s="375"/>
      <c r="B35" s="377"/>
      <c r="C35" s="91" t="s">
        <v>64</v>
      </c>
      <c r="D35" s="217">
        <v>2598</v>
      </c>
      <c r="E35" s="217">
        <v>2901</v>
      </c>
      <c r="F35" s="217">
        <v>3087</v>
      </c>
      <c r="G35" s="217">
        <v>2780</v>
      </c>
      <c r="H35" s="217">
        <v>3311</v>
      </c>
      <c r="I35" s="217">
        <v>3212</v>
      </c>
      <c r="J35" s="217"/>
      <c r="K35" s="217"/>
      <c r="L35" s="217"/>
      <c r="M35" s="217"/>
      <c r="N35" s="217"/>
      <c r="O35" s="217"/>
      <c r="P35" s="223">
        <f>SUM(D35:O35)</f>
        <v>17889</v>
      </c>
      <c r="Q35" s="381"/>
      <c r="R35" s="382"/>
      <c r="S35" s="382"/>
      <c r="T35" s="383"/>
      <c r="U35" s="381"/>
      <c r="V35" s="382"/>
      <c r="W35" s="382"/>
      <c r="X35" s="383"/>
      <c r="Y35" s="381"/>
      <c r="Z35" s="382"/>
      <c r="AA35" s="383"/>
      <c r="AB35" s="382"/>
      <c r="AC35" s="382"/>
      <c r="AD35" s="388"/>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87" customHeight="1" x14ac:dyDescent="0.25">
      <c r="A38" s="401" t="s">
        <v>84</v>
      </c>
      <c r="B38" s="403">
        <v>0.03</v>
      </c>
      <c r="C38" s="90" t="s">
        <v>61</v>
      </c>
      <c r="D38" s="202">
        <v>8.3299999999999999E-2</v>
      </c>
      <c r="E38" s="202">
        <v>8.3299999999999999E-2</v>
      </c>
      <c r="F38" s="202">
        <v>8.3299999999999999E-2</v>
      </c>
      <c r="G38" s="202">
        <v>8.3299999999999999E-2</v>
      </c>
      <c r="H38" s="202">
        <v>8.3299999999999999E-2</v>
      </c>
      <c r="I38" s="202">
        <v>8.3299999999999999E-2</v>
      </c>
      <c r="J38" s="202">
        <v>8.3299999999999999E-2</v>
      </c>
      <c r="K38" s="202">
        <v>8.3299999999999999E-2</v>
      </c>
      <c r="L38" s="202">
        <v>8.3400000000000002E-2</v>
      </c>
      <c r="M38" s="202">
        <v>8.3400000000000002E-2</v>
      </c>
      <c r="N38" s="202">
        <v>8.3400000000000002E-2</v>
      </c>
      <c r="O38" s="202">
        <v>8.3400000000000002E-2</v>
      </c>
      <c r="P38" s="96">
        <f t="shared" ref="P38:P43" si="0">SUM(D38:O38)</f>
        <v>1</v>
      </c>
      <c r="Q38" s="395" t="s">
        <v>622</v>
      </c>
      <c r="R38" s="396"/>
      <c r="S38" s="396"/>
      <c r="T38" s="396"/>
      <c r="U38" s="396"/>
      <c r="V38" s="396"/>
      <c r="W38" s="396"/>
      <c r="X38" s="396"/>
      <c r="Y38" s="396"/>
      <c r="Z38" s="396"/>
      <c r="AA38" s="396"/>
      <c r="AB38" s="396"/>
      <c r="AC38" s="396"/>
      <c r="AD38" s="397"/>
      <c r="AE38" s="97"/>
      <c r="AG38" s="98"/>
      <c r="AH38" s="98"/>
      <c r="AI38" s="98"/>
      <c r="AJ38" s="98"/>
      <c r="AK38" s="98"/>
      <c r="AL38" s="98"/>
      <c r="AM38" s="98"/>
      <c r="AN38" s="98"/>
      <c r="AO38" s="98"/>
    </row>
    <row r="39" spans="1:41" ht="87" customHeight="1" x14ac:dyDescent="0.25">
      <c r="A39" s="402"/>
      <c r="B39" s="404"/>
      <c r="C39" s="99" t="s">
        <v>64</v>
      </c>
      <c r="D39" s="211">
        <v>8.3299999999999999E-2</v>
      </c>
      <c r="E39" s="211">
        <v>8.3299999999999999E-2</v>
      </c>
      <c r="F39" s="211">
        <v>8.3299999999999999E-2</v>
      </c>
      <c r="G39" s="211">
        <v>8.3299999999999999E-2</v>
      </c>
      <c r="H39" s="211">
        <v>8.3299999999999999E-2</v>
      </c>
      <c r="I39" s="211">
        <v>8.3000000000000004E-2</v>
      </c>
      <c r="J39" s="211"/>
      <c r="K39" s="211"/>
      <c r="L39" s="211"/>
      <c r="M39" s="211"/>
      <c r="N39" s="211"/>
      <c r="O39" s="211"/>
      <c r="P39" s="218">
        <f t="shared" si="0"/>
        <v>0.4995</v>
      </c>
      <c r="Q39" s="405"/>
      <c r="R39" s="406"/>
      <c r="S39" s="406"/>
      <c r="T39" s="406"/>
      <c r="U39" s="406"/>
      <c r="V39" s="406"/>
      <c r="W39" s="406"/>
      <c r="X39" s="406"/>
      <c r="Y39" s="406"/>
      <c r="Z39" s="406"/>
      <c r="AA39" s="406"/>
      <c r="AB39" s="406"/>
      <c r="AC39" s="406"/>
      <c r="AD39" s="407"/>
      <c r="AE39" s="97"/>
    </row>
    <row r="40" spans="1:41" ht="105.75" customHeight="1" x14ac:dyDescent="0.25">
      <c r="A40" s="391" t="s">
        <v>85</v>
      </c>
      <c r="B40" s="393">
        <v>0.04</v>
      </c>
      <c r="C40" s="102" t="s">
        <v>61</v>
      </c>
      <c r="D40" s="202">
        <v>8.3299999999999999E-2</v>
      </c>
      <c r="E40" s="202">
        <v>8.3299999999999999E-2</v>
      </c>
      <c r="F40" s="202">
        <v>8.3299999999999999E-2</v>
      </c>
      <c r="G40" s="202">
        <v>8.3299999999999999E-2</v>
      </c>
      <c r="H40" s="202">
        <v>8.3299999999999999E-2</v>
      </c>
      <c r="I40" s="202">
        <v>8.3299999999999999E-2</v>
      </c>
      <c r="J40" s="202">
        <v>8.3299999999999999E-2</v>
      </c>
      <c r="K40" s="202">
        <v>8.3299999999999999E-2</v>
      </c>
      <c r="L40" s="202">
        <v>8.3400000000000002E-2</v>
      </c>
      <c r="M40" s="202">
        <v>8.3400000000000002E-2</v>
      </c>
      <c r="N40" s="202">
        <v>8.3400000000000002E-2</v>
      </c>
      <c r="O40" s="202">
        <v>8.3400000000000002E-2</v>
      </c>
      <c r="P40" s="101">
        <f t="shared" si="0"/>
        <v>1</v>
      </c>
      <c r="Q40" s="395" t="s">
        <v>742</v>
      </c>
      <c r="R40" s="396"/>
      <c r="S40" s="396"/>
      <c r="T40" s="396"/>
      <c r="U40" s="396"/>
      <c r="V40" s="396"/>
      <c r="W40" s="396"/>
      <c r="X40" s="396"/>
      <c r="Y40" s="396"/>
      <c r="Z40" s="396"/>
      <c r="AA40" s="396"/>
      <c r="AB40" s="396"/>
      <c r="AC40" s="396"/>
      <c r="AD40" s="397"/>
      <c r="AE40" s="97"/>
    </row>
    <row r="41" spans="1:41" ht="105.75" customHeight="1" x14ac:dyDescent="0.25">
      <c r="A41" s="401"/>
      <c r="B41" s="404"/>
      <c r="C41" s="99" t="s">
        <v>64</v>
      </c>
      <c r="D41" s="211">
        <v>8.3299999999999999E-2</v>
      </c>
      <c r="E41" s="211">
        <v>8.3299999999999999E-2</v>
      </c>
      <c r="F41" s="211">
        <v>8.3299999999999999E-2</v>
      </c>
      <c r="G41" s="211">
        <v>8.3299999999999999E-2</v>
      </c>
      <c r="H41" s="211">
        <v>8.3299999999999999E-2</v>
      </c>
      <c r="I41" s="211">
        <v>8.3000000000000004E-2</v>
      </c>
      <c r="J41" s="211"/>
      <c r="K41" s="211"/>
      <c r="L41" s="212"/>
      <c r="M41" s="212"/>
      <c r="N41" s="212"/>
      <c r="O41" s="212"/>
      <c r="P41" s="218">
        <f t="shared" si="0"/>
        <v>0.4995</v>
      </c>
      <c r="Q41" s="405"/>
      <c r="R41" s="406"/>
      <c r="S41" s="406"/>
      <c r="T41" s="406"/>
      <c r="U41" s="406"/>
      <c r="V41" s="406"/>
      <c r="W41" s="406"/>
      <c r="X41" s="406"/>
      <c r="Y41" s="406"/>
      <c r="Z41" s="406"/>
      <c r="AA41" s="406"/>
      <c r="AB41" s="406"/>
      <c r="AC41" s="406"/>
      <c r="AD41" s="407"/>
      <c r="AE41" s="97"/>
    </row>
    <row r="42" spans="1:41" ht="93" customHeight="1" x14ac:dyDescent="0.25">
      <c r="A42" s="391" t="s">
        <v>86</v>
      </c>
      <c r="B42" s="393">
        <v>0.03</v>
      </c>
      <c r="C42" s="102" t="s">
        <v>61</v>
      </c>
      <c r="D42" s="204">
        <v>8.3299999999999999E-2</v>
      </c>
      <c r="E42" s="204">
        <v>8.3299999999999999E-2</v>
      </c>
      <c r="F42" s="204">
        <v>8.3299999999999999E-2</v>
      </c>
      <c r="G42" s="204">
        <v>8.3299999999999999E-2</v>
      </c>
      <c r="H42" s="204">
        <v>8.3299999999999999E-2</v>
      </c>
      <c r="I42" s="204">
        <v>8.3299999999999999E-2</v>
      </c>
      <c r="J42" s="204">
        <v>8.3299999999999999E-2</v>
      </c>
      <c r="K42" s="204">
        <v>8.3299999999999999E-2</v>
      </c>
      <c r="L42" s="204">
        <v>8.3400000000000002E-2</v>
      </c>
      <c r="M42" s="204">
        <v>8.3400000000000002E-2</v>
      </c>
      <c r="N42" s="204">
        <v>8.3400000000000002E-2</v>
      </c>
      <c r="O42" s="204">
        <v>8.3400000000000002E-2</v>
      </c>
      <c r="P42" s="210">
        <f t="shared" si="0"/>
        <v>1</v>
      </c>
      <c r="Q42" s="395" t="s">
        <v>626</v>
      </c>
      <c r="R42" s="396"/>
      <c r="S42" s="396"/>
      <c r="T42" s="396"/>
      <c r="U42" s="396"/>
      <c r="V42" s="396"/>
      <c r="W42" s="396"/>
      <c r="X42" s="396"/>
      <c r="Y42" s="396"/>
      <c r="Z42" s="396"/>
      <c r="AA42" s="396"/>
      <c r="AB42" s="396"/>
      <c r="AC42" s="396"/>
      <c r="AD42" s="397"/>
      <c r="AE42" s="97"/>
    </row>
    <row r="43" spans="1:41" ht="93" customHeight="1" thickBot="1" x14ac:dyDescent="0.3">
      <c r="A43" s="392"/>
      <c r="B43" s="394"/>
      <c r="C43" s="91" t="s">
        <v>64</v>
      </c>
      <c r="D43" s="213">
        <v>8.3299999999999999E-2</v>
      </c>
      <c r="E43" s="213">
        <v>8.3299999999999999E-2</v>
      </c>
      <c r="F43" s="213">
        <v>8.3299999999999999E-2</v>
      </c>
      <c r="G43" s="213">
        <v>8.3299999999999999E-2</v>
      </c>
      <c r="H43" s="213">
        <v>8.3299999999999999E-2</v>
      </c>
      <c r="I43" s="213">
        <v>8.3000000000000004E-2</v>
      </c>
      <c r="J43" s="213"/>
      <c r="K43" s="213"/>
      <c r="L43" s="214"/>
      <c r="M43" s="214"/>
      <c r="N43" s="214"/>
      <c r="O43" s="214"/>
      <c r="P43" s="224">
        <f t="shared" si="0"/>
        <v>0.4995</v>
      </c>
      <c r="Q43" s="398"/>
      <c r="R43" s="399"/>
      <c r="S43" s="399"/>
      <c r="T43" s="399"/>
      <c r="U43" s="399"/>
      <c r="V43" s="399"/>
      <c r="W43" s="399"/>
      <c r="X43" s="399"/>
      <c r="Y43" s="399"/>
      <c r="Z43" s="399"/>
      <c r="AA43" s="399"/>
      <c r="AB43" s="399"/>
      <c r="AC43" s="399"/>
      <c r="AD43" s="400"/>
      <c r="AE43" s="97"/>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U34 Y34 AB34 Q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topLeftCell="J36" zoomScale="60" zoomScaleNormal="6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142</v>
      </c>
      <c r="D17" s="353"/>
      <c r="E17" s="353"/>
      <c r="F17" s="353"/>
      <c r="G17" s="353"/>
      <c r="H17" s="353"/>
      <c r="I17" s="353"/>
      <c r="J17" s="353"/>
      <c r="K17" s="353"/>
      <c r="L17" s="353"/>
      <c r="M17" s="353"/>
      <c r="N17" s="353"/>
      <c r="O17" s="353"/>
      <c r="P17" s="353"/>
      <c r="Q17" s="354"/>
      <c r="R17" s="301" t="s">
        <v>25</v>
      </c>
      <c r="S17" s="302"/>
      <c r="T17" s="302"/>
      <c r="U17" s="302"/>
      <c r="V17" s="303"/>
      <c r="W17" s="362">
        <v>3126</v>
      </c>
      <c r="X17" s="363"/>
      <c r="Y17" s="302" t="s">
        <v>26</v>
      </c>
      <c r="Z17" s="302"/>
      <c r="AA17" s="302"/>
      <c r="AB17" s="303"/>
      <c r="AC17" s="357">
        <v>0.1</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12794768</v>
      </c>
      <c r="D22" s="178"/>
      <c r="E22" s="178"/>
      <c r="F22" s="236">
        <v>-2864500</v>
      </c>
      <c r="G22" s="178"/>
      <c r="H22" s="178"/>
      <c r="I22" s="178"/>
      <c r="J22" s="178"/>
      <c r="K22" s="178"/>
      <c r="L22" s="178"/>
      <c r="M22" s="178"/>
      <c r="N22" s="178"/>
      <c r="O22" s="178">
        <f>SUM(C22:N22)</f>
        <v>9930268</v>
      </c>
      <c r="P22" s="180"/>
      <c r="Q22" s="179">
        <v>78844000</v>
      </c>
      <c r="R22" s="178">
        <v>1008304000</v>
      </c>
      <c r="S22" s="178"/>
      <c r="T22" s="178"/>
      <c r="U22" s="178">
        <v>102667102</v>
      </c>
      <c r="V22" s="178"/>
      <c r="W22" s="178"/>
      <c r="X22" s="178"/>
      <c r="Y22" s="178"/>
      <c r="Z22" s="178"/>
      <c r="AA22" s="178"/>
      <c r="AB22" s="178"/>
      <c r="AC22" s="178">
        <f>SUM(Q22:AB22)</f>
        <v>1189815102</v>
      </c>
      <c r="AD22" s="184"/>
      <c r="AE22" s="3"/>
      <c r="AF22" s="3"/>
    </row>
    <row r="23" spans="1:41" ht="32.1" customHeight="1" x14ac:dyDescent="0.25">
      <c r="A23" s="261" t="s">
        <v>44</v>
      </c>
      <c r="B23" s="262"/>
      <c r="C23" s="175">
        <f>+C22</f>
        <v>12794768</v>
      </c>
      <c r="D23" s="174"/>
      <c r="E23" s="174"/>
      <c r="F23" s="236">
        <v>-2864500</v>
      </c>
      <c r="G23" s="174"/>
      <c r="H23" s="174"/>
      <c r="I23" s="174"/>
      <c r="J23" s="174"/>
      <c r="K23" s="174"/>
      <c r="L23" s="174"/>
      <c r="M23" s="174"/>
      <c r="N23" s="174"/>
      <c r="O23" s="174">
        <f>SUM(C23:N23)</f>
        <v>9930268</v>
      </c>
      <c r="P23" s="182">
        <f>+O23/O22</f>
        <v>1</v>
      </c>
      <c r="Q23" s="175">
        <v>456958000</v>
      </c>
      <c r="R23" s="174">
        <v>630190000</v>
      </c>
      <c r="S23" s="174">
        <v>-2056800</v>
      </c>
      <c r="T23" s="174">
        <v>-13749600</v>
      </c>
      <c r="U23" s="174">
        <v>0</v>
      </c>
      <c r="V23" s="174"/>
      <c r="W23" s="174"/>
      <c r="X23" s="174"/>
      <c r="Y23" s="174"/>
      <c r="Z23" s="174"/>
      <c r="AA23" s="174"/>
      <c r="AB23" s="174"/>
      <c r="AC23" s="174">
        <f>SUM(Q23:AB23)</f>
        <v>1071341600</v>
      </c>
      <c r="AD23" s="182">
        <f>+AC23/AC22</f>
        <v>0.90042696398721622</v>
      </c>
      <c r="AE23" s="3"/>
      <c r="AF23" s="3"/>
    </row>
    <row r="24" spans="1:41" ht="32.1" customHeight="1" x14ac:dyDescent="0.25">
      <c r="A24" s="261" t="s">
        <v>45</v>
      </c>
      <c r="B24" s="262"/>
      <c r="C24" s="175"/>
      <c r="D24" s="174">
        <v>9930268</v>
      </c>
      <c r="E24" s="174"/>
      <c r="F24" s="236">
        <v>-2864500</v>
      </c>
      <c r="G24" s="174"/>
      <c r="H24" s="174"/>
      <c r="I24" s="174"/>
      <c r="J24" s="174"/>
      <c r="K24" s="174">
        <v>2864500</v>
      </c>
      <c r="L24" s="174"/>
      <c r="M24" s="174"/>
      <c r="N24" s="174"/>
      <c r="O24" s="174">
        <f>SUM(C24:N24)</f>
        <v>9930268</v>
      </c>
      <c r="P24" s="180"/>
      <c r="Q24" s="175"/>
      <c r="R24" s="174">
        <v>3428000</v>
      </c>
      <c r="S24" s="174">
        <v>98520000</v>
      </c>
      <c r="T24" s="174">
        <v>98520000</v>
      </c>
      <c r="U24" s="174">
        <v>98520000</v>
      </c>
      <c r="V24" s="174">
        <v>111353388</v>
      </c>
      <c r="W24" s="174">
        <v>111353388</v>
      </c>
      <c r="X24" s="174">
        <v>111353388</v>
      </c>
      <c r="Y24" s="174">
        <v>111353388</v>
      </c>
      <c r="Z24" s="174">
        <v>111353388</v>
      </c>
      <c r="AA24" s="174">
        <v>111353388</v>
      </c>
      <c r="AB24" s="174">
        <v>222706774</v>
      </c>
      <c r="AC24" s="174">
        <f>SUM(Q24:AB24)</f>
        <v>1189815102</v>
      </c>
      <c r="AD24" s="182"/>
      <c r="AE24" s="3"/>
      <c r="AF24" s="3"/>
    </row>
    <row r="25" spans="1:41" ht="32.1" customHeight="1" thickBot="1" x14ac:dyDescent="0.3">
      <c r="A25" s="294" t="s">
        <v>46</v>
      </c>
      <c r="B25" s="295"/>
      <c r="C25" s="176">
        <v>9930268</v>
      </c>
      <c r="D25" s="177">
        <v>0</v>
      </c>
      <c r="E25" s="177"/>
      <c r="F25" s="177">
        <v>0</v>
      </c>
      <c r="G25" s="177"/>
      <c r="H25" s="177"/>
      <c r="I25" s="177"/>
      <c r="J25" s="177"/>
      <c r="K25" s="177"/>
      <c r="L25" s="177"/>
      <c r="M25" s="177"/>
      <c r="N25" s="177"/>
      <c r="O25" s="177">
        <f>SUM(C25:N25)</f>
        <v>9930268</v>
      </c>
      <c r="P25" s="181">
        <f>+O25/O24</f>
        <v>1</v>
      </c>
      <c r="Q25" s="176">
        <v>0</v>
      </c>
      <c r="R25" s="177">
        <v>4235702</v>
      </c>
      <c r="S25" s="177">
        <v>79041400</v>
      </c>
      <c r="T25" s="177">
        <v>103867067</v>
      </c>
      <c r="U25" s="177">
        <v>98520000</v>
      </c>
      <c r="V25" s="177">
        <v>98520000</v>
      </c>
      <c r="W25" s="177"/>
      <c r="X25" s="177"/>
      <c r="Y25" s="177"/>
      <c r="Z25" s="177"/>
      <c r="AA25" s="177"/>
      <c r="AB25" s="177"/>
      <c r="AC25" s="177">
        <f>SUM(Q25:AB25)</f>
        <v>384184169</v>
      </c>
      <c r="AD25" s="183">
        <f>+AC25/AC24</f>
        <v>0.32289400962738829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142</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170.25" customHeight="1" x14ac:dyDescent="0.25">
      <c r="A34" s="374" t="s">
        <v>142</v>
      </c>
      <c r="B34" s="376">
        <v>0.1</v>
      </c>
      <c r="C34" s="90" t="s">
        <v>61</v>
      </c>
      <c r="D34" s="89">
        <v>90</v>
      </c>
      <c r="E34" s="89">
        <v>276</v>
      </c>
      <c r="F34" s="89">
        <v>276</v>
      </c>
      <c r="G34" s="89">
        <v>276</v>
      </c>
      <c r="H34" s="89">
        <v>276</v>
      </c>
      <c r="I34" s="89">
        <v>276</v>
      </c>
      <c r="J34" s="89">
        <v>276</v>
      </c>
      <c r="K34" s="89">
        <v>276</v>
      </c>
      <c r="L34" s="89">
        <v>276</v>
      </c>
      <c r="M34" s="89">
        <v>276</v>
      </c>
      <c r="N34" s="89">
        <v>276</v>
      </c>
      <c r="O34" s="89">
        <v>276</v>
      </c>
      <c r="P34" s="201">
        <f>SUM(D34:O34)</f>
        <v>3126</v>
      </c>
      <c r="Q34" s="506" t="s">
        <v>633</v>
      </c>
      <c r="R34" s="507"/>
      <c r="S34" s="507"/>
      <c r="T34" s="508"/>
      <c r="U34" s="506" t="s">
        <v>634</v>
      </c>
      <c r="V34" s="507"/>
      <c r="W34" s="507"/>
      <c r="X34" s="508"/>
      <c r="Y34" s="506" t="s">
        <v>757</v>
      </c>
      <c r="Z34" s="507"/>
      <c r="AA34" s="508"/>
      <c r="AB34" s="500" t="s">
        <v>143</v>
      </c>
      <c r="AC34" s="501"/>
      <c r="AD34" s="509"/>
      <c r="AG34" s="87"/>
      <c r="AH34" s="87"/>
      <c r="AI34" s="87"/>
      <c r="AJ34" s="87"/>
      <c r="AK34" s="87"/>
      <c r="AL34" s="87"/>
      <c r="AM34" s="87"/>
      <c r="AN34" s="87"/>
      <c r="AO34" s="87"/>
    </row>
    <row r="35" spans="1:41" ht="170.25" customHeight="1" thickBot="1" x14ac:dyDescent="0.3">
      <c r="A35" s="375"/>
      <c r="B35" s="377"/>
      <c r="C35" s="91" t="s">
        <v>64</v>
      </c>
      <c r="D35" s="222">
        <v>26</v>
      </c>
      <c r="E35" s="222">
        <v>314</v>
      </c>
      <c r="F35" s="222">
        <v>401</v>
      </c>
      <c r="G35" s="222">
        <v>418</v>
      </c>
      <c r="H35" s="222">
        <v>474</v>
      </c>
      <c r="I35" s="222">
        <v>416</v>
      </c>
      <c r="J35" s="222"/>
      <c r="K35" s="222"/>
      <c r="L35" s="222"/>
      <c r="M35" s="222"/>
      <c r="N35" s="222"/>
      <c r="O35" s="222"/>
      <c r="P35" s="223">
        <f>SUM(D35:O35)</f>
        <v>2049</v>
      </c>
      <c r="Q35" s="503"/>
      <c r="R35" s="504"/>
      <c r="S35" s="504"/>
      <c r="T35" s="505"/>
      <c r="U35" s="503"/>
      <c r="V35" s="504"/>
      <c r="W35" s="504"/>
      <c r="X35" s="505"/>
      <c r="Y35" s="503"/>
      <c r="Z35" s="504"/>
      <c r="AA35" s="505"/>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91.5" customHeight="1" x14ac:dyDescent="0.25">
      <c r="A38" s="391" t="s">
        <v>144</v>
      </c>
      <c r="B38" s="403">
        <v>0.04</v>
      </c>
      <c r="C38" s="90" t="s">
        <v>61</v>
      </c>
      <c r="D38" s="202">
        <v>0</v>
      </c>
      <c r="E38" s="202">
        <v>9.0999999999999998E-2</v>
      </c>
      <c r="F38" s="202">
        <v>9.0999999999999998E-2</v>
      </c>
      <c r="G38" s="202">
        <v>9.0999999999999998E-2</v>
      </c>
      <c r="H38" s="202">
        <v>9.0999999999999998E-2</v>
      </c>
      <c r="I38" s="202">
        <v>9.0999999999999998E-2</v>
      </c>
      <c r="J38" s="202">
        <v>9.0999999999999998E-2</v>
      </c>
      <c r="K38" s="202">
        <v>9.0999999999999998E-2</v>
      </c>
      <c r="L38" s="202">
        <v>9.0999999999999998E-2</v>
      </c>
      <c r="M38" s="202">
        <v>9.0999999999999998E-2</v>
      </c>
      <c r="N38" s="202">
        <v>9.0999999999999998E-2</v>
      </c>
      <c r="O38" s="202">
        <v>0.09</v>
      </c>
      <c r="P38" s="96">
        <f t="shared" ref="P38:P43" si="0">SUM(D38:O38)</f>
        <v>0.99999999999999978</v>
      </c>
      <c r="Q38" s="542" t="s">
        <v>636</v>
      </c>
      <c r="R38" s="543"/>
      <c r="S38" s="543"/>
      <c r="T38" s="543"/>
      <c r="U38" s="543"/>
      <c r="V38" s="543"/>
      <c r="W38" s="543"/>
      <c r="X38" s="543"/>
      <c r="Y38" s="543"/>
      <c r="Z38" s="543"/>
      <c r="AA38" s="543"/>
      <c r="AB38" s="543"/>
      <c r="AC38" s="543"/>
      <c r="AD38" s="544"/>
      <c r="AE38" s="97"/>
      <c r="AG38" s="98"/>
      <c r="AH38" s="98"/>
      <c r="AI38" s="98"/>
      <c r="AJ38" s="98"/>
      <c r="AK38" s="98"/>
      <c r="AL38" s="98"/>
      <c r="AM38" s="98"/>
      <c r="AN38" s="98"/>
      <c r="AO38" s="98"/>
    </row>
    <row r="39" spans="1:41" ht="91.5" customHeight="1" x14ac:dyDescent="0.25">
      <c r="A39" s="401"/>
      <c r="B39" s="404"/>
      <c r="C39" s="99" t="s">
        <v>64</v>
      </c>
      <c r="D39" s="211">
        <v>0</v>
      </c>
      <c r="E39" s="211">
        <v>9.0999999999999998E-2</v>
      </c>
      <c r="F39" s="211">
        <v>9.0999999999999998E-2</v>
      </c>
      <c r="G39" s="211">
        <v>9.0999999999999998E-2</v>
      </c>
      <c r="H39" s="211">
        <v>9.0999999999999998E-2</v>
      </c>
      <c r="I39" s="211">
        <v>9.0999999999999998E-2</v>
      </c>
      <c r="J39" s="211"/>
      <c r="K39" s="211"/>
      <c r="L39" s="211"/>
      <c r="M39" s="211"/>
      <c r="N39" s="211"/>
      <c r="O39" s="211"/>
      <c r="P39" s="218">
        <f t="shared" si="0"/>
        <v>0.45499999999999996</v>
      </c>
      <c r="Q39" s="545"/>
      <c r="R39" s="546"/>
      <c r="S39" s="546"/>
      <c r="T39" s="546"/>
      <c r="U39" s="546"/>
      <c r="V39" s="546"/>
      <c r="W39" s="546"/>
      <c r="X39" s="546"/>
      <c r="Y39" s="546"/>
      <c r="Z39" s="546"/>
      <c r="AA39" s="546"/>
      <c r="AB39" s="546"/>
      <c r="AC39" s="546"/>
      <c r="AD39" s="547"/>
      <c r="AE39" s="97"/>
    </row>
    <row r="40" spans="1:41" ht="111" customHeight="1" x14ac:dyDescent="0.25">
      <c r="A40" s="391" t="s">
        <v>145</v>
      </c>
      <c r="B40" s="393">
        <v>0.03</v>
      </c>
      <c r="C40" s="102" t="s">
        <v>61</v>
      </c>
      <c r="D40" s="204">
        <v>0</v>
      </c>
      <c r="E40" s="204">
        <v>9.0999999999999998E-2</v>
      </c>
      <c r="F40" s="204">
        <v>9.0999999999999998E-2</v>
      </c>
      <c r="G40" s="204">
        <v>9.0999999999999998E-2</v>
      </c>
      <c r="H40" s="204">
        <v>9.0999999999999998E-2</v>
      </c>
      <c r="I40" s="204">
        <v>9.0999999999999998E-2</v>
      </c>
      <c r="J40" s="204">
        <v>9.0999999999999998E-2</v>
      </c>
      <c r="K40" s="204">
        <v>9.0999999999999998E-2</v>
      </c>
      <c r="L40" s="204">
        <v>9.0999999999999998E-2</v>
      </c>
      <c r="M40" s="204">
        <v>9.0999999999999998E-2</v>
      </c>
      <c r="N40" s="204">
        <v>9.0999999999999998E-2</v>
      </c>
      <c r="O40" s="204">
        <v>0.09</v>
      </c>
      <c r="P40" s="101">
        <f t="shared" si="0"/>
        <v>0.99999999999999978</v>
      </c>
      <c r="Q40" s="523" t="s">
        <v>756</v>
      </c>
      <c r="R40" s="524"/>
      <c r="S40" s="524"/>
      <c r="T40" s="524"/>
      <c r="U40" s="524"/>
      <c r="V40" s="524"/>
      <c r="W40" s="524"/>
      <c r="X40" s="524"/>
      <c r="Y40" s="524"/>
      <c r="Z40" s="524"/>
      <c r="AA40" s="524"/>
      <c r="AB40" s="524"/>
      <c r="AC40" s="524"/>
      <c r="AD40" s="525"/>
      <c r="AE40" s="97"/>
    </row>
    <row r="41" spans="1:41" ht="111" customHeight="1" x14ac:dyDescent="0.25">
      <c r="A41" s="401"/>
      <c r="B41" s="404"/>
      <c r="C41" s="99" t="s">
        <v>64</v>
      </c>
      <c r="D41" s="211">
        <v>0</v>
      </c>
      <c r="E41" s="211">
        <v>9.0999999999999998E-2</v>
      </c>
      <c r="F41" s="211">
        <v>9.0999999999999998E-2</v>
      </c>
      <c r="G41" s="211">
        <v>9.0999999999999998E-2</v>
      </c>
      <c r="H41" s="211">
        <v>9.0999999999999998E-2</v>
      </c>
      <c r="I41" s="211">
        <v>9.0999999999999998E-2</v>
      </c>
      <c r="J41" s="211"/>
      <c r="K41" s="211"/>
      <c r="L41" s="211"/>
      <c r="M41" s="211"/>
      <c r="N41" s="211"/>
      <c r="O41" s="211"/>
      <c r="P41" s="218">
        <f t="shared" si="0"/>
        <v>0.45499999999999996</v>
      </c>
      <c r="Q41" s="548"/>
      <c r="R41" s="549"/>
      <c r="S41" s="549"/>
      <c r="T41" s="549"/>
      <c r="U41" s="549"/>
      <c r="V41" s="549"/>
      <c r="W41" s="549"/>
      <c r="X41" s="549"/>
      <c r="Y41" s="549"/>
      <c r="Z41" s="549"/>
      <c r="AA41" s="549"/>
      <c r="AB41" s="549"/>
      <c r="AC41" s="549"/>
      <c r="AD41" s="550"/>
      <c r="AE41" s="97"/>
    </row>
    <row r="42" spans="1:41" ht="91.5" customHeight="1" x14ac:dyDescent="0.25">
      <c r="A42" s="391" t="s">
        <v>146</v>
      </c>
      <c r="B42" s="393">
        <v>0.03</v>
      </c>
      <c r="C42" s="102" t="s">
        <v>61</v>
      </c>
      <c r="D42" s="204">
        <v>0</v>
      </c>
      <c r="E42" s="204">
        <v>9.0999999999999998E-2</v>
      </c>
      <c r="F42" s="204">
        <v>9.0999999999999998E-2</v>
      </c>
      <c r="G42" s="204">
        <v>9.0999999999999998E-2</v>
      </c>
      <c r="H42" s="204">
        <v>9.0999999999999998E-2</v>
      </c>
      <c r="I42" s="204">
        <v>9.0999999999999998E-2</v>
      </c>
      <c r="J42" s="204">
        <v>9.0999999999999998E-2</v>
      </c>
      <c r="K42" s="204">
        <v>9.0999999999999998E-2</v>
      </c>
      <c r="L42" s="204">
        <v>9.0999999999999998E-2</v>
      </c>
      <c r="M42" s="204">
        <v>9.0999999999999998E-2</v>
      </c>
      <c r="N42" s="204">
        <v>9.0999999999999998E-2</v>
      </c>
      <c r="O42" s="204">
        <v>0.09</v>
      </c>
      <c r="P42" s="101">
        <f t="shared" si="0"/>
        <v>0.99999999999999978</v>
      </c>
      <c r="Q42" s="523" t="s">
        <v>637</v>
      </c>
      <c r="R42" s="524"/>
      <c r="S42" s="524"/>
      <c r="T42" s="524"/>
      <c r="U42" s="524"/>
      <c r="V42" s="524"/>
      <c r="W42" s="524"/>
      <c r="X42" s="524"/>
      <c r="Y42" s="524"/>
      <c r="Z42" s="524"/>
      <c r="AA42" s="524"/>
      <c r="AB42" s="524"/>
      <c r="AC42" s="524"/>
      <c r="AD42" s="525"/>
      <c r="AE42" s="97"/>
    </row>
    <row r="43" spans="1:41" ht="91.5" customHeight="1" thickBot="1" x14ac:dyDescent="0.3">
      <c r="A43" s="392"/>
      <c r="B43" s="394"/>
      <c r="C43" s="91" t="s">
        <v>64</v>
      </c>
      <c r="D43" s="213">
        <v>0</v>
      </c>
      <c r="E43" s="213">
        <v>9.0999999999999998E-2</v>
      </c>
      <c r="F43" s="213">
        <v>9.0999999999999998E-2</v>
      </c>
      <c r="G43" s="213">
        <v>9.0999999999999998E-2</v>
      </c>
      <c r="H43" s="213">
        <v>9.0999999999999998E-2</v>
      </c>
      <c r="I43" s="213">
        <v>9.0999999999999998E-2</v>
      </c>
      <c r="J43" s="213"/>
      <c r="K43" s="213"/>
      <c r="L43" s="213"/>
      <c r="M43" s="213"/>
      <c r="N43" s="213"/>
      <c r="O43" s="213"/>
      <c r="P43" s="219">
        <f t="shared" si="0"/>
        <v>0.45499999999999996</v>
      </c>
      <c r="Q43" s="526"/>
      <c r="R43" s="527"/>
      <c r="S43" s="527"/>
      <c r="T43" s="527"/>
      <c r="U43" s="527"/>
      <c r="V43" s="527"/>
      <c r="W43" s="527"/>
      <c r="X43" s="527"/>
      <c r="Y43" s="527"/>
      <c r="Z43" s="527"/>
      <c r="AA43" s="527"/>
      <c r="AB43" s="527"/>
      <c r="AC43" s="527"/>
      <c r="AD43" s="528"/>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AB34 Q38:AD43 Q34 U34 Y34"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Y63"/>
  <sheetViews>
    <sheetView tabSelected="1" zoomScale="46" zoomScaleNormal="46" workbookViewId="0">
      <selection activeCell="D6" sqref="D6:E8"/>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customWidth="1"/>
    <col min="7" max="7" width="20.5703125" style="108" customWidth="1"/>
    <col min="8" max="8" width="23.85546875" style="108" customWidth="1"/>
    <col min="9"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23" style="108" customWidth="1"/>
    <col min="22" max="23" width="5.85546875" style="108" customWidth="1"/>
    <col min="24" max="33" width="6.5703125" style="108" customWidth="1"/>
    <col min="34" max="38" width="5.85546875" style="108" customWidth="1"/>
    <col min="39" max="39" width="11.7109375" style="108" customWidth="1"/>
    <col min="40" max="45" width="5.85546875" style="108" customWidth="1"/>
    <col min="46" max="46" width="17.140625" style="121" customWidth="1"/>
    <col min="47" max="47" width="15.85546875" style="228" customWidth="1"/>
    <col min="48" max="48" width="63.85546875" style="108" customWidth="1"/>
    <col min="49" max="49" width="69.85546875" style="108" customWidth="1"/>
    <col min="50" max="51" width="46" style="108" customWidth="1"/>
    <col min="52" max="16384" width="10.85546875" style="108"/>
  </cols>
  <sheetData>
    <row r="1" spans="1:51" ht="15.95" customHeight="1" x14ac:dyDescent="0.25">
      <c r="A1" s="586" t="s">
        <v>0</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8"/>
      <c r="AX1" s="479" t="s">
        <v>1</v>
      </c>
      <c r="AY1" s="480"/>
    </row>
    <row r="2" spans="1:51" ht="15.95" customHeight="1" x14ac:dyDescent="0.25">
      <c r="A2" s="589" t="s">
        <v>2</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c r="AW2" s="591"/>
      <c r="AX2" s="596" t="s">
        <v>3</v>
      </c>
      <c r="AY2" s="597"/>
    </row>
    <row r="3" spans="1:51" ht="15" customHeight="1" x14ac:dyDescent="0.25">
      <c r="A3" s="592" t="s">
        <v>147</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4"/>
      <c r="AX3" s="596" t="s">
        <v>5</v>
      </c>
      <c r="AY3" s="597"/>
    </row>
    <row r="4" spans="1:51" ht="15.95" customHeight="1" x14ac:dyDescent="0.25">
      <c r="A4" s="586"/>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8"/>
      <c r="AX4" s="598" t="s">
        <v>148</v>
      </c>
      <c r="AY4" s="598"/>
    </row>
    <row r="5" spans="1:51" ht="15" customHeight="1" x14ac:dyDescent="0.25">
      <c r="A5" s="566" t="s">
        <v>149</v>
      </c>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8"/>
      <c r="AH5" s="554" t="s">
        <v>13</v>
      </c>
      <c r="AI5" s="555"/>
      <c r="AJ5" s="555"/>
      <c r="AK5" s="555"/>
      <c r="AL5" s="555"/>
      <c r="AM5" s="555"/>
      <c r="AN5" s="555"/>
      <c r="AO5" s="555"/>
      <c r="AP5" s="555"/>
      <c r="AQ5" s="555"/>
      <c r="AR5" s="555"/>
      <c r="AS5" s="555"/>
      <c r="AT5" s="555"/>
      <c r="AU5" s="556"/>
      <c r="AV5" s="551" t="s">
        <v>150</v>
      </c>
      <c r="AW5" s="551" t="s">
        <v>151</v>
      </c>
      <c r="AX5" s="551" t="s">
        <v>152</v>
      </c>
      <c r="AY5" s="551" t="s">
        <v>153</v>
      </c>
    </row>
    <row r="6" spans="1:51" ht="15" customHeight="1" x14ac:dyDescent="0.25">
      <c r="A6" s="569" t="s">
        <v>9</v>
      </c>
      <c r="B6" s="569"/>
      <c r="C6" s="569"/>
      <c r="D6" s="570">
        <v>45117</v>
      </c>
      <c r="E6" s="571"/>
      <c r="F6" s="554" t="s">
        <v>10</v>
      </c>
      <c r="G6" s="556"/>
      <c r="H6" s="572" t="s">
        <v>11</v>
      </c>
      <c r="I6" s="572"/>
      <c r="J6" s="116"/>
      <c r="K6" s="554"/>
      <c r="L6" s="555"/>
      <c r="M6" s="555"/>
      <c r="N6" s="555"/>
      <c r="O6" s="555"/>
      <c r="P6" s="555"/>
      <c r="Q6" s="555"/>
      <c r="R6" s="555"/>
      <c r="S6" s="555"/>
      <c r="T6" s="555"/>
      <c r="U6" s="555"/>
      <c r="V6" s="109"/>
      <c r="W6" s="109"/>
      <c r="X6" s="109"/>
      <c r="Y6" s="109"/>
      <c r="Z6" s="109"/>
      <c r="AA6" s="109"/>
      <c r="AB6" s="109"/>
      <c r="AC6" s="109"/>
      <c r="AD6" s="109"/>
      <c r="AE6" s="109"/>
      <c r="AF6" s="109"/>
      <c r="AG6" s="110"/>
      <c r="AH6" s="557"/>
      <c r="AI6" s="558"/>
      <c r="AJ6" s="558"/>
      <c r="AK6" s="558"/>
      <c r="AL6" s="558"/>
      <c r="AM6" s="558"/>
      <c r="AN6" s="558"/>
      <c r="AO6" s="558"/>
      <c r="AP6" s="558"/>
      <c r="AQ6" s="558"/>
      <c r="AR6" s="558"/>
      <c r="AS6" s="558"/>
      <c r="AT6" s="558"/>
      <c r="AU6" s="559"/>
      <c r="AV6" s="552"/>
      <c r="AW6" s="552"/>
      <c r="AX6" s="552"/>
      <c r="AY6" s="552"/>
    </row>
    <row r="7" spans="1:51" ht="15" customHeight="1" x14ac:dyDescent="0.25">
      <c r="A7" s="569"/>
      <c r="B7" s="569"/>
      <c r="C7" s="569"/>
      <c r="D7" s="571"/>
      <c r="E7" s="571"/>
      <c r="F7" s="557"/>
      <c r="G7" s="559"/>
      <c r="H7" s="572" t="s">
        <v>12</v>
      </c>
      <c r="I7" s="572"/>
      <c r="J7" s="116"/>
      <c r="K7" s="557"/>
      <c r="L7" s="558"/>
      <c r="M7" s="558"/>
      <c r="N7" s="558"/>
      <c r="O7" s="558"/>
      <c r="P7" s="558"/>
      <c r="Q7" s="558"/>
      <c r="R7" s="558"/>
      <c r="S7" s="558"/>
      <c r="T7" s="558"/>
      <c r="U7" s="558"/>
      <c r="V7" s="111"/>
      <c r="W7" s="111"/>
      <c r="X7" s="111"/>
      <c r="Y7" s="111"/>
      <c r="Z7" s="111"/>
      <c r="AA7" s="111"/>
      <c r="AB7" s="111"/>
      <c r="AC7" s="111"/>
      <c r="AD7" s="111"/>
      <c r="AE7" s="111"/>
      <c r="AF7" s="111"/>
      <c r="AG7" s="112"/>
      <c r="AH7" s="557"/>
      <c r="AI7" s="558"/>
      <c r="AJ7" s="558"/>
      <c r="AK7" s="558"/>
      <c r="AL7" s="558"/>
      <c r="AM7" s="558"/>
      <c r="AN7" s="558"/>
      <c r="AO7" s="558"/>
      <c r="AP7" s="558"/>
      <c r="AQ7" s="558"/>
      <c r="AR7" s="558"/>
      <c r="AS7" s="558"/>
      <c r="AT7" s="558"/>
      <c r="AU7" s="559"/>
      <c r="AV7" s="552"/>
      <c r="AW7" s="552"/>
      <c r="AX7" s="552"/>
      <c r="AY7" s="552"/>
    </row>
    <row r="8" spans="1:51" ht="15" customHeight="1" x14ac:dyDescent="0.25">
      <c r="A8" s="569"/>
      <c r="B8" s="569"/>
      <c r="C8" s="569"/>
      <c r="D8" s="571"/>
      <c r="E8" s="571"/>
      <c r="F8" s="560"/>
      <c r="G8" s="562"/>
      <c r="H8" s="572" t="s">
        <v>13</v>
      </c>
      <c r="I8" s="572"/>
      <c r="J8" s="116" t="s">
        <v>14</v>
      </c>
      <c r="K8" s="560"/>
      <c r="L8" s="561"/>
      <c r="M8" s="561"/>
      <c r="N8" s="561"/>
      <c r="O8" s="561"/>
      <c r="P8" s="561"/>
      <c r="Q8" s="561"/>
      <c r="R8" s="561"/>
      <c r="S8" s="561"/>
      <c r="T8" s="561"/>
      <c r="U8" s="561"/>
      <c r="V8" s="113"/>
      <c r="W8" s="113"/>
      <c r="X8" s="113"/>
      <c r="Y8" s="113"/>
      <c r="Z8" s="113"/>
      <c r="AA8" s="113"/>
      <c r="AB8" s="113"/>
      <c r="AC8" s="113"/>
      <c r="AD8" s="113"/>
      <c r="AE8" s="113"/>
      <c r="AF8" s="113"/>
      <c r="AG8" s="114"/>
      <c r="AH8" s="557"/>
      <c r="AI8" s="558"/>
      <c r="AJ8" s="558"/>
      <c r="AK8" s="558"/>
      <c r="AL8" s="558"/>
      <c r="AM8" s="558"/>
      <c r="AN8" s="558"/>
      <c r="AO8" s="558"/>
      <c r="AP8" s="558"/>
      <c r="AQ8" s="558"/>
      <c r="AR8" s="558"/>
      <c r="AS8" s="558"/>
      <c r="AT8" s="558"/>
      <c r="AU8" s="559"/>
      <c r="AV8" s="552"/>
      <c r="AW8" s="552"/>
      <c r="AX8" s="552"/>
      <c r="AY8" s="552"/>
    </row>
    <row r="9" spans="1:51" ht="15" customHeight="1" x14ac:dyDescent="0.25">
      <c r="A9" s="582" t="s">
        <v>154</v>
      </c>
      <c r="B9" s="583"/>
      <c r="C9" s="584"/>
      <c r="D9" s="578" t="s">
        <v>155</v>
      </c>
      <c r="E9" s="579"/>
      <c r="F9" s="579"/>
      <c r="G9" s="579"/>
      <c r="H9" s="579"/>
      <c r="I9" s="579"/>
      <c r="J9" s="579"/>
      <c r="K9" s="580"/>
      <c r="L9" s="580"/>
      <c r="M9" s="580"/>
      <c r="N9" s="580"/>
      <c r="O9" s="580"/>
      <c r="P9" s="580"/>
      <c r="Q9" s="580"/>
      <c r="R9" s="580"/>
      <c r="S9" s="580"/>
      <c r="T9" s="580"/>
      <c r="U9" s="580"/>
      <c r="V9" s="580"/>
      <c r="W9" s="580"/>
      <c r="X9" s="580"/>
      <c r="Y9" s="580"/>
      <c r="Z9" s="580"/>
      <c r="AA9" s="580"/>
      <c r="AB9" s="580"/>
      <c r="AC9" s="580"/>
      <c r="AD9" s="580"/>
      <c r="AE9" s="580"/>
      <c r="AF9" s="580"/>
      <c r="AG9" s="581"/>
      <c r="AH9" s="557"/>
      <c r="AI9" s="558"/>
      <c r="AJ9" s="558"/>
      <c r="AK9" s="558"/>
      <c r="AL9" s="558"/>
      <c r="AM9" s="558"/>
      <c r="AN9" s="558"/>
      <c r="AO9" s="558"/>
      <c r="AP9" s="558"/>
      <c r="AQ9" s="558"/>
      <c r="AR9" s="558"/>
      <c r="AS9" s="558"/>
      <c r="AT9" s="558"/>
      <c r="AU9" s="559"/>
      <c r="AV9" s="552"/>
      <c r="AW9" s="552"/>
      <c r="AX9" s="552"/>
      <c r="AY9" s="552"/>
    </row>
    <row r="10" spans="1:51" ht="15" customHeight="1" x14ac:dyDescent="0.25">
      <c r="A10" s="575" t="s">
        <v>156</v>
      </c>
      <c r="B10" s="576"/>
      <c r="C10" s="577"/>
      <c r="D10" s="585" t="s">
        <v>157</v>
      </c>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1"/>
      <c r="AH10" s="560"/>
      <c r="AI10" s="561"/>
      <c r="AJ10" s="561"/>
      <c r="AK10" s="561"/>
      <c r="AL10" s="561"/>
      <c r="AM10" s="561"/>
      <c r="AN10" s="561"/>
      <c r="AO10" s="561"/>
      <c r="AP10" s="561"/>
      <c r="AQ10" s="561"/>
      <c r="AR10" s="561"/>
      <c r="AS10" s="561"/>
      <c r="AT10" s="561"/>
      <c r="AU10" s="562"/>
      <c r="AV10" s="552"/>
      <c r="AW10" s="552"/>
      <c r="AX10" s="552"/>
      <c r="AY10" s="552"/>
    </row>
    <row r="11" spans="1:51" ht="39.950000000000003" customHeight="1" x14ac:dyDescent="0.25">
      <c r="A11" s="564" t="s">
        <v>158</v>
      </c>
      <c r="B11" s="574"/>
      <c r="C11" s="574"/>
      <c r="D11" s="574"/>
      <c r="E11" s="574"/>
      <c r="F11" s="565"/>
      <c r="G11" s="564" t="s">
        <v>159</v>
      </c>
      <c r="H11" s="565"/>
      <c r="I11" s="551" t="s">
        <v>160</v>
      </c>
      <c r="J11" s="551" t="s">
        <v>161</v>
      </c>
      <c r="K11" s="551" t="s">
        <v>162</v>
      </c>
      <c r="L11" s="551" t="s">
        <v>163</v>
      </c>
      <c r="M11" s="551" t="s">
        <v>164</v>
      </c>
      <c r="N11" s="551" t="s">
        <v>165</v>
      </c>
      <c r="O11" s="564" t="s">
        <v>166</v>
      </c>
      <c r="P11" s="574"/>
      <c r="Q11" s="574"/>
      <c r="R11" s="574"/>
      <c r="S11" s="565"/>
      <c r="T11" s="551" t="s">
        <v>167</v>
      </c>
      <c r="U11" s="551" t="s">
        <v>168</v>
      </c>
      <c r="V11" s="566" t="s">
        <v>169</v>
      </c>
      <c r="W11" s="567"/>
      <c r="X11" s="567"/>
      <c r="Y11" s="567"/>
      <c r="Z11" s="567"/>
      <c r="AA11" s="567"/>
      <c r="AB11" s="567"/>
      <c r="AC11" s="567"/>
      <c r="AD11" s="567"/>
      <c r="AE11" s="567"/>
      <c r="AF11" s="567"/>
      <c r="AG11" s="568"/>
      <c r="AH11" s="566" t="s">
        <v>170</v>
      </c>
      <c r="AI11" s="567"/>
      <c r="AJ11" s="567"/>
      <c r="AK11" s="567"/>
      <c r="AL11" s="567"/>
      <c r="AM11" s="567"/>
      <c r="AN11" s="567"/>
      <c r="AO11" s="567"/>
      <c r="AP11" s="567"/>
      <c r="AQ11" s="567"/>
      <c r="AR11" s="567"/>
      <c r="AS11" s="568"/>
      <c r="AT11" s="564" t="s">
        <v>41</v>
      </c>
      <c r="AU11" s="565"/>
      <c r="AV11" s="552"/>
      <c r="AW11" s="552"/>
      <c r="AX11" s="552"/>
      <c r="AY11" s="552"/>
    </row>
    <row r="12" spans="1:51" ht="28.5" x14ac:dyDescent="0.25">
      <c r="A12" s="115" t="s">
        <v>171</v>
      </c>
      <c r="B12" s="115" t="s">
        <v>172</v>
      </c>
      <c r="C12" s="115" t="s">
        <v>173</v>
      </c>
      <c r="D12" s="115" t="s">
        <v>174</v>
      </c>
      <c r="E12" s="115" t="s">
        <v>175</v>
      </c>
      <c r="F12" s="115" t="s">
        <v>176</v>
      </c>
      <c r="G12" s="115" t="s">
        <v>177</v>
      </c>
      <c r="H12" s="115" t="s">
        <v>178</v>
      </c>
      <c r="I12" s="553"/>
      <c r="J12" s="553"/>
      <c r="K12" s="553"/>
      <c r="L12" s="553"/>
      <c r="M12" s="553"/>
      <c r="N12" s="553"/>
      <c r="O12" s="115">
        <v>2020</v>
      </c>
      <c r="P12" s="115">
        <v>2021</v>
      </c>
      <c r="Q12" s="115">
        <v>2022</v>
      </c>
      <c r="R12" s="115">
        <v>2023</v>
      </c>
      <c r="S12" s="115">
        <v>2024</v>
      </c>
      <c r="T12" s="553"/>
      <c r="U12" s="553"/>
      <c r="V12" s="119" t="s">
        <v>30</v>
      </c>
      <c r="W12" s="119" t="s">
        <v>31</v>
      </c>
      <c r="X12" s="119" t="s">
        <v>32</v>
      </c>
      <c r="Y12" s="119" t="s">
        <v>33</v>
      </c>
      <c r="Z12" s="119" t="s">
        <v>8</v>
      </c>
      <c r="AA12" s="119" t="s">
        <v>34</v>
      </c>
      <c r="AB12" s="119" t="s">
        <v>35</v>
      </c>
      <c r="AC12" s="119" t="s">
        <v>36</v>
      </c>
      <c r="AD12" s="119" t="s">
        <v>37</v>
      </c>
      <c r="AE12" s="119" t="s">
        <v>38</v>
      </c>
      <c r="AF12" s="119" t="s">
        <v>39</v>
      </c>
      <c r="AG12" s="119" t="s">
        <v>40</v>
      </c>
      <c r="AH12" s="119" t="s">
        <v>30</v>
      </c>
      <c r="AI12" s="119" t="s">
        <v>31</v>
      </c>
      <c r="AJ12" s="119" t="s">
        <v>32</v>
      </c>
      <c r="AK12" s="119" t="s">
        <v>33</v>
      </c>
      <c r="AL12" s="119" t="s">
        <v>8</v>
      </c>
      <c r="AM12" s="249" t="s">
        <v>34</v>
      </c>
      <c r="AN12" s="249" t="s">
        <v>35</v>
      </c>
      <c r="AO12" s="119" t="s">
        <v>36</v>
      </c>
      <c r="AP12" s="119" t="s">
        <v>37</v>
      </c>
      <c r="AQ12" s="119" t="s">
        <v>38</v>
      </c>
      <c r="AR12" s="119" t="s">
        <v>39</v>
      </c>
      <c r="AS12" s="119" t="s">
        <v>40</v>
      </c>
      <c r="AT12" s="115" t="s">
        <v>179</v>
      </c>
      <c r="AU12" s="192" t="s">
        <v>180</v>
      </c>
      <c r="AV12" s="553"/>
      <c r="AW12" s="553"/>
      <c r="AX12" s="553"/>
      <c r="AY12" s="553"/>
    </row>
    <row r="13" spans="1:51" ht="120" x14ac:dyDescent="0.25">
      <c r="A13" s="117">
        <v>304</v>
      </c>
      <c r="B13" s="117"/>
      <c r="C13" s="117"/>
      <c r="D13" s="117"/>
      <c r="E13" s="117"/>
      <c r="F13" s="117"/>
      <c r="G13" s="117"/>
      <c r="H13" s="117"/>
      <c r="I13" s="137" t="s">
        <v>181</v>
      </c>
      <c r="J13" s="136" t="s">
        <v>182</v>
      </c>
      <c r="K13" s="136" t="s">
        <v>183</v>
      </c>
      <c r="L13" s="205">
        <v>0.8</v>
      </c>
      <c r="M13" s="136" t="s">
        <v>184</v>
      </c>
      <c r="N13" s="136" t="s">
        <v>185</v>
      </c>
      <c r="O13" s="205">
        <v>0.8</v>
      </c>
      <c r="P13" s="205">
        <v>0.8</v>
      </c>
      <c r="Q13" s="205">
        <v>0.8</v>
      </c>
      <c r="R13" s="205">
        <v>0.8</v>
      </c>
      <c r="S13" s="205">
        <v>0.8</v>
      </c>
      <c r="T13" s="231" t="s">
        <v>186</v>
      </c>
      <c r="U13" s="231" t="s">
        <v>187</v>
      </c>
      <c r="V13" s="205"/>
      <c r="W13" s="205"/>
      <c r="X13" s="205">
        <v>0.8</v>
      </c>
      <c r="Y13" s="205"/>
      <c r="Z13" s="205"/>
      <c r="AA13" s="205">
        <v>0.8</v>
      </c>
      <c r="AB13" s="205"/>
      <c r="AC13" s="205"/>
      <c r="AD13" s="205">
        <v>0.8</v>
      </c>
      <c r="AE13" s="205"/>
      <c r="AF13" s="205"/>
      <c r="AG13" s="205">
        <v>0.8</v>
      </c>
      <c r="AH13" s="232">
        <v>0.94</v>
      </c>
      <c r="AI13" s="232">
        <v>0.94</v>
      </c>
      <c r="AJ13" s="232">
        <v>0.95</v>
      </c>
      <c r="AK13" s="232">
        <v>0.95</v>
      </c>
      <c r="AL13" s="232">
        <v>0.94</v>
      </c>
      <c r="AM13" s="232">
        <v>0.93</v>
      </c>
      <c r="AN13" s="232"/>
      <c r="AO13" s="232"/>
      <c r="AP13" s="232"/>
      <c r="AQ13" s="232"/>
      <c r="AR13" s="232"/>
      <c r="AS13" s="232"/>
      <c r="AT13" s="226">
        <f>AVERAGE(AG13:AS13)</f>
        <v>0.92142857142857137</v>
      </c>
      <c r="AU13" s="232">
        <f t="shared" ref="AU13:AU21" si="0">+AT13/R13</f>
        <v>1.1517857142857142</v>
      </c>
      <c r="AV13" s="242" t="s">
        <v>613</v>
      </c>
      <c r="AW13" s="242" t="s">
        <v>743</v>
      </c>
      <c r="AX13" s="243" t="s">
        <v>62</v>
      </c>
      <c r="AY13" s="229" t="s">
        <v>188</v>
      </c>
    </row>
    <row r="14" spans="1:51" ht="138.94999999999999" customHeight="1" x14ac:dyDescent="0.25">
      <c r="A14" s="117">
        <v>305</v>
      </c>
      <c r="B14" s="117"/>
      <c r="C14" s="117"/>
      <c r="D14" s="117"/>
      <c r="E14" s="117"/>
      <c r="F14" s="117"/>
      <c r="G14" s="117"/>
      <c r="H14" s="117"/>
      <c r="I14" s="137" t="s">
        <v>189</v>
      </c>
      <c r="J14" s="136" t="s">
        <v>190</v>
      </c>
      <c r="K14" s="136" t="s">
        <v>191</v>
      </c>
      <c r="L14" s="117">
        <v>6</v>
      </c>
      <c r="M14" s="137" t="s">
        <v>192</v>
      </c>
      <c r="N14" s="136" t="s">
        <v>193</v>
      </c>
      <c r="O14" s="117">
        <v>5</v>
      </c>
      <c r="P14" s="117">
        <v>6</v>
      </c>
      <c r="Q14" s="117">
        <v>6</v>
      </c>
      <c r="R14" s="117">
        <v>6</v>
      </c>
      <c r="S14" s="117">
        <v>6</v>
      </c>
      <c r="T14" s="231" t="s">
        <v>186</v>
      </c>
      <c r="U14" s="117" t="s">
        <v>194</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c r="AO14" s="116"/>
      <c r="AP14" s="116"/>
      <c r="AQ14" s="116"/>
      <c r="AR14" s="116"/>
      <c r="AS14" s="116"/>
      <c r="AT14" s="116">
        <f>MIN(AH14:AS14)</f>
        <v>5</v>
      </c>
      <c r="AU14" s="232">
        <f t="shared" si="0"/>
        <v>0.83333333333333337</v>
      </c>
      <c r="AV14" s="244" t="s">
        <v>684</v>
      </c>
      <c r="AW14" s="244" t="s">
        <v>685</v>
      </c>
      <c r="AX14" s="244" t="s">
        <v>686</v>
      </c>
      <c r="AY14" s="229" t="s">
        <v>687</v>
      </c>
    </row>
    <row r="15" spans="1:51" ht="310.5" customHeight="1" x14ac:dyDescent="0.25">
      <c r="A15" s="117">
        <v>309</v>
      </c>
      <c r="B15" s="117"/>
      <c r="C15" s="117" t="s">
        <v>14</v>
      </c>
      <c r="D15" s="117"/>
      <c r="E15" s="117"/>
      <c r="F15" s="117"/>
      <c r="G15" s="117"/>
      <c r="H15" s="117"/>
      <c r="I15" s="137" t="s">
        <v>195</v>
      </c>
      <c r="J15" s="136" t="s">
        <v>196</v>
      </c>
      <c r="K15" s="136" t="s">
        <v>183</v>
      </c>
      <c r="L15" s="117">
        <v>5</v>
      </c>
      <c r="M15" s="137" t="s">
        <v>197</v>
      </c>
      <c r="N15" s="136" t="s">
        <v>198</v>
      </c>
      <c r="O15" s="117">
        <v>5</v>
      </c>
      <c r="P15" s="117">
        <v>5</v>
      </c>
      <c r="Q15" s="117">
        <v>5</v>
      </c>
      <c r="R15" s="117">
        <v>5</v>
      </c>
      <c r="S15" s="117">
        <v>5</v>
      </c>
      <c r="T15" s="231" t="s">
        <v>186</v>
      </c>
      <c r="U15" s="117" t="s">
        <v>199</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c r="AO15" s="116"/>
      <c r="AP15" s="116"/>
      <c r="AQ15" s="116"/>
      <c r="AR15" s="116"/>
      <c r="AS15" s="116"/>
      <c r="AT15" s="116">
        <f>MIN(AH15:AS15)</f>
        <v>5</v>
      </c>
      <c r="AU15" s="232">
        <f t="shared" si="0"/>
        <v>1</v>
      </c>
      <c r="AV15" s="244" t="s">
        <v>739</v>
      </c>
      <c r="AW15" s="244" t="s">
        <v>740</v>
      </c>
      <c r="AX15" s="244" t="s">
        <v>62</v>
      </c>
      <c r="AY15" s="229" t="s">
        <v>188</v>
      </c>
    </row>
    <row r="16" spans="1:51" ht="140.1" customHeight="1" x14ac:dyDescent="0.25">
      <c r="A16" s="117"/>
      <c r="B16" s="117"/>
      <c r="C16" s="117"/>
      <c r="D16" s="117">
        <v>36</v>
      </c>
      <c r="E16" s="117"/>
      <c r="F16" s="117"/>
      <c r="G16" s="117"/>
      <c r="H16" s="117"/>
      <c r="I16" s="137" t="s">
        <v>155</v>
      </c>
      <c r="J16" s="136" t="s">
        <v>200</v>
      </c>
      <c r="K16" s="136" t="s">
        <v>201</v>
      </c>
      <c r="L16" s="117">
        <f>+P16+Q16+R16+S16</f>
        <v>4000</v>
      </c>
      <c r="M16" s="137" t="s">
        <v>202</v>
      </c>
      <c r="N16" s="137" t="s">
        <v>203</v>
      </c>
      <c r="O16" s="117">
        <v>0</v>
      </c>
      <c r="P16" s="117">
        <v>700</v>
      </c>
      <c r="Q16" s="117">
        <v>700</v>
      </c>
      <c r="R16" s="117">
        <v>1300</v>
      </c>
      <c r="S16" s="117">
        <v>1300</v>
      </c>
      <c r="T16" s="117" t="s">
        <v>204</v>
      </c>
      <c r="U16" s="117" t="s">
        <v>205</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c r="AO16" s="116"/>
      <c r="AP16" s="116"/>
      <c r="AQ16" s="116"/>
      <c r="AR16" s="116"/>
      <c r="AS16" s="116"/>
      <c r="AT16" s="116">
        <f>SUM(AH16:AS16)</f>
        <v>694</v>
      </c>
      <c r="AU16" s="232">
        <f t="shared" si="0"/>
        <v>0.53384615384615386</v>
      </c>
      <c r="AV16" s="244" t="s">
        <v>688</v>
      </c>
      <c r="AW16" s="244" t="s">
        <v>689</v>
      </c>
      <c r="AX16" s="244" t="s">
        <v>62</v>
      </c>
      <c r="AY16" s="229" t="s">
        <v>188</v>
      </c>
    </row>
    <row r="17" spans="1:51" ht="232.5" customHeight="1" x14ac:dyDescent="0.25">
      <c r="A17" s="117"/>
      <c r="B17" s="117"/>
      <c r="C17" s="117"/>
      <c r="D17" s="117">
        <v>37</v>
      </c>
      <c r="E17" s="117"/>
      <c r="F17" s="117"/>
      <c r="G17" s="117"/>
      <c r="H17" s="117"/>
      <c r="I17" s="137" t="s">
        <v>155</v>
      </c>
      <c r="J17" s="136" t="s">
        <v>206</v>
      </c>
      <c r="K17" s="136" t="s">
        <v>201</v>
      </c>
      <c r="L17" s="117">
        <v>11983</v>
      </c>
      <c r="M17" s="137" t="s">
        <v>207</v>
      </c>
      <c r="N17" s="137" t="s">
        <v>208</v>
      </c>
      <c r="O17" s="117">
        <v>1042</v>
      </c>
      <c r="P17" s="117">
        <v>3126</v>
      </c>
      <c r="Q17" s="117">
        <v>3126</v>
      </c>
      <c r="R17" s="117">
        <v>3126</v>
      </c>
      <c r="S17" s="117">
        <v>1563</v>
      </c>
      <c r="T17" s="117" t="s">
        <v>204</v>
      </c>
      <c r="U17" s="117" t="s">
        <v>205</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c r="AO17" s="116"/>
      <c r="AP17" s="116"/>
      <c r="AQ17" s="116"/>
      <c r="AR17" s="116"/>
      <c r="AS17" s="116"/>
      <c r="AT17" s="116">
        <f t="shared" ref="AT17:AT54" si="1">SUM(AH17:AS17)</f>
        <v>2049</v>
      </c>
      <c r="AU17" s="232">
        <f t="shared" si="0"/>
        <v>0.65547024952015354</v>
      </c>
      <c r="AV17" s="244" t="s">
        <v>633</v>
      </c>
      <c r="AW17" s="244" t="s">
        <v>634</v>
      </c>
      <c r="AX17" s="244" t="s">
        <v>635</v>
      </c>
      <c r="AY17" s="229" t="s">
        <v>209</v>
      </c>
    </row>
    <row r="18" spans="1:51" ht="409.6" customHeight="1" x14ac:dyDescent="0.25">
      <c r="A18" s="117"/>
      <c r="B18" s="117"/>
      <c r="C18" s="117"/>
      <c r="D18" s="117">
        <v>18</v>
      </c>
      <c r="E18" s="117"/>
      <c r="F18" s="117"/>
      <c r="G18" s="117"/>
      <c r="H18" s="117"/>
      <c r="I18" s="137" t="s">
        <v>155</v>
      </c>
      <c r="J18" s="136" t="s">
        <v>210</v>
      </c>
      <c r="K18" s="136" t="s">
        <v>201</v>
      </c>
      <c r="L18" s="117">
        <v>91600</v>
      </c>
      <c r="M18" s="137" t="s">
        <v>211</v>
      </c>
      <c r="N18" s="137" t="s">
        <v>212</v>
      </c>
      <c r="O18" s="117">
        <v>6720</v>
      </c>
      <c r="P18" s="117">
        <v>13440</v>
      </c>
      <c r="Q18" s="117">
        <v>29000</v>
      </c>
      <c r="R18" s="117">
        <v>29000</v>
      </c>
      <c r="S18" s="117">
        <v>13440</v>
      </c>
      <c r="T18" s="117" t="s">
        <v>204</v>
      </c>
      <c r="U18" s="117" t="s">
        <v>213</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c r="AO18" s="116"/>
      <c r="AP18" s="116"/>
      <c r="AQ18" s="116"/>
      <c r="AR18" s="116"/>
      <c r="AS18" s="116"/>
      <c r="AT18" s="116">
        <f t="shared" si="1"/>
        <v>15902</v>
      </c>
      <c r="AU18" s="232">
        <f t="shared" si="0"/>
        <v>0.54834482758620695</v>
      </c>
      <c r="AV18" s="244" t="s">
        <v>735</v>
      </c>
      <c r="AW18" s="244" t="s">
        <v>736</v>
      </c>
      <c r="AX18" s="243" t="s">
        <v>62</v>
      </c>
      <c r="AY18" s="229" t="s">
        <v>188</v>
      </c>
    </row>
    <row r="19" spans="1:51" ht="116.45" customHeight="1" x14ac:dyDescent="0.25">
      <c r="A19" s="117"/>
      <c r="B19" s="117"/>
      <c r="C19" s="117"/>
      <c r="D19" s="117">
        <v>32</v>
      </c>
      <c r="E19" s="117"/>
      <c r="F19" s="117"/>
      <c r="G19" s="117"/>
      <c r="H19" s="117"/>
      <c r="I19" s="137" t="s">
        <v>155</v>
      </c>
      <c r="J19" s="136" t="s">
        <v>214</v>
      </c>
      <c r="K19" s="136" t="s">
        <v>201</v>
      </c>
      <c r="L19" s="117">
        <v>115103</v>
      </c>
      <c r="M19" s="137" t="s">
        <v>207</v>
      </c>
      <c r="N19" s="137" t="s">
        <v>215</v>
      </c>
      <c r="O19" s="117">
        <v>17103</v>
      </c>
      <c r="P19" s="117">
        <v>28000</v>
      </c>
      <c r="Q19" s="117">
        <v>28000</v>
      </c>
      <c r="R19" s="117">
        <v>28000</v>
      </c>
      <c r="S19" s="117">
        <v>14000</v>
      </c>
      <c r="T19" s="117" t="s">
        <v>204</v>
      </c>
      <c r="U19" s="117" t="s">
        <v>205</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c r="AO19" s="116"/>
      <c r="AP19" s="116"/>
      <c r="AQ19" s="116"/>
      <c r="AR19" s="116"/>
      <c r="AS19" s="116"/>
      <c r="AT19" s="116">
        <f t="shared" si="1"/>
        <v>17889</v>
      </c>
      <c r="AU19" s="232">
        <f t="shared" si="0"/>
        <v>0.63889285714285715</v>
      </c>
      <c r="AV19" s="244" t="s">
        <v>614</v>
      </c>
      <c r="AW19" s="244" t="s">
        <v>615</v>
      </c>
      <c r="AX19" s="243" t="s">
        <v>62</v>
      </c>
      <c r="AY19" s="229" t="s">
        <v>188</v>
      </c>
    </row>
    <row r="20" spans="1:51" ht="122.25" customHeight="1" x14ac:dyDescent="0.25">
      <c r="A20" s="117"/>
      <c r="B20" s="117"/>
      <c r="C20" s="117"/>
      <c r="D20" s="117">
        <v>47</v>
      </c>
      <c r="E20" s="117"/>
      <c r="F20" s="117"/>
      <c r="G20" s="117"/>
      <c r="H20" s="117"/>
      <c r="I20" s="137" t="s">
        <v>155</v>
      </c>
      <c r="J20" s="229" t="s">
        <v>216</v>
      </c>
      <c r="K20" s="136" t="s">
        <v>201</v>
      </c>
      <c r="L20" s="117">
        <f>+Q20+R20+S20</f>
        <v>5900</v>
      </c>
      <c r="M20" s="137" t="s">
        <v>211</v>
      </c>
      <c r="N20" s="137" t="s">
        <v>217</v>
      </c>
      <c r="O20" s="117" t="s">
        <v>218</v>
      </c>
      <c r="P20" s="117" t="s">
        <v>218</v>
      </c>
      <c r="Q20" s="117">
        <v>1700</v>
      </c>
      <c r="R20" s="117">
        <v>2100</v>
      </c>
      <c r="S20" s="117">
        <v>2100</v>
      </c>
      <c r="T20" s="117" t="s">
        <v>204</v>
      </c>
      <c r="U20" s="117" t="s">
        <v>219</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c r="AO20" s="116"/>
      <c r="AP20" s="116"/>
      <c r="AQ20" s="116"/>
      <c r="AR20" s="116"/>
      <c r="AS20" s="116"/>
      <c r="AT20" s="116">
        <f t="shared" si="1"/>
        <v>1222</v>
      </c>
      <c r="AU20" s="232">
        <f t="shared" si="0"/>
        <v>0.58190476190476192</v>
      </c>
      <c r="AV20" s="244" t="s">
        <v>663</v>
      </c>
      <c r="AW20" s="244" t="s">
        <v>664</v>
      </c>
      <c r="AX20" s="243" t="s">
        <v>665</v>
      </c>
      <c r="AY20" s="229" t="s">
        <v>188</v>
      </c>
    </row>
    <row r="21" spans="1:51" ht="148.5" customHeight="1" x14ac:dyDescent="0.25">
      <c r="A21" s="117"/>
      <c r="B21" s="117"/>
      <c r="C21" s="117"/>
      <c r="D21" s="117">
        <v>48</v>
      </c>
      <c r="E21" s="117"/>
      <c r="F21" s="117"/>
      <c r="G21" s="117"/>
      <c r="H21" s="117"/>
      <c r="I21" s="137" t="s">
        <v>155</v>
      </c>
      <c r="J21" s="229" t="s">
        <v>220</v>
      </c>
      <c r="K21" s="136" t="s">
        <v>201</v>
      </c>
      <c r="L21" s="117">
        <f>+Q21+R21+S21</f>
        <v>21600</v>
      </c>
      <c r="M21" s="137" t="s">
        <v>207</v>
      </c>
      <c r="N21" s="137" t="s">
        <v>221</v>
      </c>
      <c r="O21" s="117" t="s">
        <v>218</v>
      </c>
      <c r="P21" s="117" t="s">
        <v>218</v>
      </c>
      <c r="Q21" s="117">
        <v>7200</v>
      </c>
      <c r="R21" s="117">
        <v>6800</v>
      </c>
      <c r="S21" s="117">
        <v>7600</v>
      </c>
      <c r="T21" s="117" t="s">
        <v>204</v>
      </c>
      <c r="U21" s="117" t="s">
        <v>205</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c r="AO21" s="116"/>
      <c r="AP21" s="116"/>
      <c r="AQ21" s="116"/>
      <c r="AR21" s="116"/>
      <c r="AS21" s="116"/>
      <c r="AT21" s="116">
        <f t="shared" si="1"/>
        <v>1124</v>
      </c>
      <c r="AU21" s="232">
        <f t="shared" si="0"/>
        <v>0.16529411764705881</v>
      </c>
      <c r="AV21" s="244" t="s">
        <v>737</v>
      </c>
      <c r="AW21" s="244" t="s">
        <v>738</v>
      </c>
      <c r="AX21" s="243" t="s">
        <v>62</v>
      </c>
      <c r="AY21" s="229" t="s">
        <v>188</v>
      </c>
    </row>
    <row r="22" spans="1:51" ht="166.5" customHeight="1" x14ac:dyDescent="0.25">
      <c r="A22" s="116"/>
      <c r="B22" s="116"/>
      <c r="C22" s="116"/>
      <c r="D22" s="116"/>
      <c r="E22" s="116">
        <v>1</v>
      </c>
      <c r="F22" s="116"/>
      <c r="G22" s="116"/>
      <c r="H22" s="116"/>
      <c r="I22" s="137" t="s">
        <v>222</v>
      </c>
      <c r="J22" s="136" t="s">
        <v>223</v>
      </c>
      <c r="K22" s="136" t="s">
        <v>201</v>
      </c>
      <c r="L22" s="117" t="s">
        <v>218</v>
      </c>
      <c r="M22" s="137" t="s">
        <v>197</v>
      </c>
      <c r="N22" s="137" t="s">
        <v>224</v>
      </c>
      <c r="O22" s="117"/>
      <c r="P22" s="117"/>
      <c r="Q22" s="117"/>
      <c r="R22" s="117"/>
      <c r="S22" s="117"/>
      <c r="T22" s="117" t="s">
        <v>204</v>
      </c>
      <c r="U22" s="117" t="s">
        <v>205</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c r="AO22" s="116"/>
      <c r="AP22" s="116"/>
      <c r="AQ22" s="116"/>
      <c r="AR22" s="116"/>
      <c r="AS22" s="116"/>
      <c r="AT22" s="116">
        <f t="shared" si="1"/>
        <v>9724</v>
      </c>
      <c r="AU22" s="232"/>
      <c r="AV22" s="245" t="s">
        <v>616</v>
      </c>
      <c r="AW22" s="245" t="s">
        <v>617</v>
      </c>
      <c r="AX22" s="243" t="s">
        <v>62</v>
      </c>
      <c r="AY22" s="229" t="s">
        <v>188</v>
      </c>
    </row>
    <row r="23" spans="1:51" ht="73.5" customHeight="1" x14ac:dyDescent="0.25">
      <c r="A23" s="116"/>
      <c r="B23" s="116"/>
      <c r="C23" s="116"/>
      <c r="D23" s="116"/>
      <c r="E23" s="116">
        <v>2</v>
      </c>
      <c r="F23" s="116"/>
      <c r="G23" s="116"/>
      <c r="H23" s="116"/>
      <c r="I23" s="137" t="s">
        <v>222</v>
      </c>
      <c r="J23" s="136" t="s">
        <v>225</v>
      </c>
      <c r="K23" s="136" t="s">
        <v>201</v>
      </c>
      <c r="L23" s="117" t="s">
        <v>218</v>
      </c>
      <c r="M23" s="137" t="s">
        <v>197</v>
      </c>
      <c r="N23" s="137" t="s">
        <v>226</v>
      </c>
      <c r="O23" s="117"/>
      <c r="P23" s="117"/>
      <c r="Q23" s="117"/>
      <c r="R23" s="117"/>
      <c r="S23" s="117"/>
      <c r="T23" s="117" t="s">
        <v>204</v>
      </c>
      <c r="U23" s="117" t="s">
        <v>205</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c r="AO23" s="116"/>
      <c r="AP23" s="116"/>
      <c r="AQ23" s="116"/>
      <c r="AR23" s="116"/>
      <c r="AS23" s="116"/>
      <c r="AT23" s="116">
        <f t="shared" si="1"/>
        <v>5634</v>
      </c>
      <c r="AU23" s="232"/>
      <c r="AV23" s="245" t="s">
        <v>624</v>
      </c>
      <c r="AW23" s="245" t="s">
        <v>744</v>
      </c>
      <c r="AX23" s="244" t="s">
        <v>62</v>
      </c>
      <c r="AY23" s="229" t="s">
        <v>188</v>
      </c>
    </row>
    <row r="24" spans="1:51" ht="132" customHeight="1" x14ac:dyDescent="0.25">
      <c r="A24" s="116"/>
      <c r="B24" s="116"/>
      <c r="C24" s="116"/>
      <c r="D24" s="116"/>
      <c r="E24" s="116">
        <v>2</v>
      </c>
      <c r="F24" s="116"/>
      <c r="G24" s="116"/>
      <c r="H24" s="116"/>
      <c r="I24" s="137" t="s">
        <v>222</v>
      </c>
      <c r="J24" s="136" t="s">
        <v>227</v>
      </c>
      <c r="K24" s="136" t="s">
        <v>201</v>
      </c>
      <c r="L24" s="117" t="s">
        <v>218</v>
      </c>
      <c r="M24" s="137" t="s">
        <v>197</v>
      </c>
      <c r="N24" s="137" t="s">
        <v>228</v>
      </c>
      <c r="O24" s="117"/>
      <c r="P24" s="117"/>
      <c r="Q24" s="117"/>
      <c r="R24" s="117"/>
      <c r="S24" s="117"/>
      <c r="T24" s="117" t="s">
        <v>204</v>
      </c>
      <c r="U24" s="117" t="s">
        <v>205</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c r="AO24" s="116"/>
      <c r="AP24" s="116"/>
      <c r="AQ24" s="116"/>
      <c r="AR24" s="116"/>
      <c r="AS24" s="116"/>
      <c r="AT24" s="116">
        <f t="shared" si="1"/>
        <v>3763</v>
      </c>
      <c r="AU24" s="232"/>
      <c r="AV24" s="245" t="s">
        <v>625</v>
      </c>
      <c r="AW24" s="245" t="s">
        <v>745</v>
      </c>
      <c r="AX24" s="244" t="s">
        <v>62</v>
      </c>
      <c r="AY24" s="229" t="s">
        <v>188</v>
      </c>
    </row>
    <row r="25" spans="1:51" ht="106.5" customHeight="1" x14ac:dyDescent="0.25">
      <c r="A25" s="116"/>
      <c r="B25" s="116"/>
      <c r="C25" s="116"/>
      <c r="D25" s="116"/>
      <c r="E25" s="116">
        <v>3</v>
      </c>
      <c r="F25" s="116"/>
      <c r="G25" s="116"/>
      <c r="H25" s="116"/>
      <c r="I25" s="137" t="s">
        <v>222</v>
      </c>
      <c r="J25" s="136" t="s">
        <v>229</v>
      </c>
      <c r="K25" s="136" t="s">
        <v>201</v>
      </c>
      <c r="L25" s="117" t="s">
        <v>218</v>
      </c>
      <c r="M25" s="137" t="s">
        <v>197</v>
      </c>
      <c r="N25" s="137" t="s">
        <v>230</v>
      </c>
      <c r="O25" s="117"/>
      <c r="P25" s="117"/>
      <c r="Q25" s="117"/>
      <c r="R25" s="117"/>
      <c r="S25" s="117"/>
      <c r="T25" s="117" t="s">
        <v>204</v>
      </c>
      <c r="U25" s="117" t="s">
        <v>205</v>
      </c>
      <c r="V25" s="118"/>
      <c r="W25" s="118"/>
      <c r="X25" s="118"/>
      <c r="Y25" s="118"/>
      <c r="Z25" s="118"/>
      <c r="AA25" s="118"/>
      <c r="AB25" s="118"/>
      <c r="AC25" s="118"/>
      <c r="AD25" s="118"/>
      <c r="AE25" s="118"/>
      <c r="AF25" s="118"/>
      <c r="AG25" s="118"/>
      <c r="AH25" s="116">
        <v>74</v>
      </c>
      <c r="AI25" s="116">
        <v>135</v>
      </c>
      <c r="AJ25" s="246">
        <v>143</v>
      </c>
      <c r="AK25" s="116">
        <v>120</v>
      </c>
      <c r="AL25" s="116">
        <v>168</v>
      </c>
      <c r="AM25" s="116">
        <v>175</v>
      </c>
      <c r="AN25" s="116"/>
      <c r="AO25" s="116"/>
      <c r="AP25" s="116"/>
      <c r="AQ25" s="116"/>
      <c r="AR25" s="116"/>
      <c r="AS25" s="116"/>
      <c r="AT25" s="116">
        <f t="shared" si="1"/>
        <v>815</v>
      </c>
      <c r="AU25" s="232"/>
      <c r="AV25" s="245" t="s">
        <v>628</v>
      </c>
      <c r="AW25" s="245" t="s">
        <v>627</v>
      </c>
      <c r="AX25" s="244" t="s">
        <v>62</v>
      </c>
      <c r="AY25" s="229" t="s">
        <v>188</v>
      </c>
    </row>
    <row r="26" spans="1:51" ht="68.099999999999994" customHeight="1" x14ac:dyDescent="0.25">
      <c r="A26" s="116"/>
      <c r="B26" s="116"/>
      <c r="C26" s="116"/>
      <c r="D26" s="116"/>
      <c r="E26" s="116">
        <v>3</v>
      </c>
      <c r="F26" s="116"/>
      <c r="G26" s="116"/>
      <c r="H26" s="116"/>
      <c r="I26" s="137" t="s">
        <v>222</v>
      </c>
      <c r="J26" s="136" t="s">
        <v>231</v>
      </c>
      <c r="K26" s="136" t="s">
        <v>201</v>
      </c>
      <c r="L26" s="117" t="s">
        <v>218</v>
      </c>
      <c r="M26" s="137" t="s">
        <v>197</v>
      </c>
      <c r="N26" s="137" t="s">
        <v>232</v>
      </c>
      <c r="O26" s="117"/>
      <c r="P26" s="117"/>
      <c r="Q26" s="117"/>
      <c r="R26" s="117"/>
      <c r="S26" s="117"/>
      <c r="T26" s="117" t="s">
        <v>204</v>
      </c>
      <c r="U26" s="117" t="s">
        <v>205</v>
      </c>
      <c r="V26" s="118"/>
      <c r="W26" s="118"/>
      <c r="X26" s="118"/>
      <c r="Y26" s="118"/>
      <c r="Z26" s="118"/>
      <c r="AA26" s="118"/>
      <c r="AB26" s="118"/>
      <c r="AC26" s="118"/>
      <c r="AD26" s="118"/>
      <c r="AE26" s="118"/>
      <c r="AF26" s="118"/>
      <c r="AG26" s="118"/>
      <c r="AH26" s="116">
        <v>54</v>
      </c>
      <c r="AI26" s="116">
        <v>96</v>
      </c>
      <c r="AJ26" s="246">
        <v>96</v>
      </c>
      <c r="AK26" s="116">
        <v>73</v>
      </c>
      <c r="AL26" s="116">
        <v>108</v>
      </c>
      <c r="AM26" s="116">
        <v>93</v>
      </c>
      <c r="AN26" s="116"/>
      <c r="AO26" s="116"/>
      <c r="AP26" s="116"/>
      <c r="AQ26" s="116"/>
      <c r="AR26" s="116"/>
      <c r="AS26" s="116"/>
      <c r="AT26" s="116">
        <f t="shared" si="1"/>
        <v>520</v>
      </c>
      <c r="AU26" s="232"/>
      <c r="AV26" s="245" t="s">
        <v>629</v>
      </c>
      <c r="AW26" s="245" t="s">
        <v>630</v>
      </c>
      <c r="AX26" s="244" t="s">
        <v>62</v>
      </c>
      <c r="AY26" s="229" t="s">
        <v>188</v>
      </c>
    </row>
    <row r="27" spans="1:51" ht="95.1" customHeight="1" x14ac:dyDescent="0.25">
      <c r="A27" s="116"/>
      <c r="B27" s="116"/>
      <c r="C27" s="116"/>
      <c r="D27" s="116"/>
      <c r="E27" s="116">
        <v>3</v>
      </c>
      <c r="F27" s="116"/>
      <c r="G27" s="116"/>
      <c r="H27" s="116"/>
      <c r="I27" s="137" t="s">
        <v>222</v>
      </c>
      <c r="J27" s="136" t="s">
        <v>233</v>
      </c>
      <c r="K27" s="136" t="s">
        <v>201</v>
      </c>
      <c r="L27" s="117" t="s">
        <v>218</v>
      </c>
      <c r="M27" s="137" t="s">
        <v>197</v>
      </c>
      <c r="N27" s="137" t="s">
        <v>234</v>
      </c>
      <c r="O27" s="117"/>
      <c r="P27" s="117"/>
      <c r="Q27" s="117"/>
      <c r="R27" s="117"/>
      <c r="S27" s="117"/>
      <c r="T27" s="117" t="s">
        <v>204</v>
      </c>
      <c r="U27" s="117" t="s">
        <v>205</v>
      </c>
      <c r="V27" s="118"/>
      <c r="W27" s="118"/>
      <c r="X27" s="118"/>
      <c r="Y27" s="118"/>
      <c r="Z27" s="118"/>
      <c r="AA27" s="118"/>
      <c r="AB27" s="118"/>
      <c r="AC27" s="118"/>
      <c r="AD27" s="118"/>
      <c r="AE27" s="118"/>
      <c r="AF27" s="118"/>
      <c r="AG27" s="118"/>
      <c r="AH27" s="116">
        <v>20</v>
      </c>
      <c r="AI27" s="116">
        <v>39</v>
      </c>
      <c r="AJ27" s="246">
        <v>47</v>
      </c>
      <c r="AK27" s="116">
        <v>47</v>
      </c>
      <c r="AL27" s="116">
        <v>60</v>
      </c>
      <c r="AM27" s="116">
        <v>82</v>
      </c>
      <c r="AN27" s="116"/>
      <c r="AO27" s="116"/>
      <c r="AP27" s="116"/>
      <c r="AQ27" s="116"/>
      <c r="AR27" s="116"/>
      <c r="AS27" s="116"/>
      <c r="AT27" s="116">
        <f t="shared" si="1"/>
        <v>295</v>
      </c>
      <c r="AU27" s="232"/>
      <c r="AV27" s="245" t="s">
        <v>631</v>
      </c>
      <c r="AW27" s="245" t="s">
        <v>632</v>
      </c>
      <c r="AX27" s="244" t="s">
        <v>62</v>
      </c>
      <c r="AY27" s="229" t="s">
        <v>188</v>
      </c>
    </row>
    <row r="28" spans="1:51" ht="137.1" customHeight="1" x14ac:dyDescent="0.25">
      <c r="A28" s="116"/>
      <c r="B28" s="116"/>
      <c r="C28" s="116"/>
      <c r="D28" s="116"/>
      <c r="E28" s="116">
        <v>4</v>
      </c>
      <c r="F28" s="116"/>
      <c r="G28" s="116"/>
      <c r="H28" s="116"/>
      <c r="I28" s="137" t="s">
        <v>235</v>
      </c>
      <c r="J28" s="136" t="s">
        <v>236</v>
      </c>
      <c r="K28" s="136" t="s">
        <v>201</v>
      </c>
      <c r="L28" s="117" t="s">
        <v>218</v>
      </c>
      <c r="M28" s="137" t="s">
        <v>197</v>
      </c>
      <c r="N28" s="137" t="s">
        <v>237</v>
      </c>
      <c r="O28" s="117"/>
      <c r="P28" s="117"/>
      <c r="Q28" s="117"/>
      <c r="R28" s="117"/>
      <c r="S28" s="117"/>
      <c r="T28" s="117" t="s">
        <v>204</v>
      </c>
      <c r="U28" s="117" t="s">
        <v>205</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c r="AO28" s="116"/>
      <c r="AP28" s="116"/>
      <c r="AQ28" s="116"/>
      <c r="AR28" s="116"/>
      <c r="AS28" s="116"/>
      <c r="AT28" s="116">
        <f t="shared" si="1"/>
        <v>4504</v>
      </c>
      <c r="AU28" s="232"/>
      <c r="AV28" s="245" t="s">
        <v>618</v>
      </c>
      <c r="AW28" s="245" t="s">
        <v>619</v>
      </c>
      <c r="AX28" s="243" t="s">
        <v>62</v>
      </c>
      <c r="AY28" s="229" t="s">
        <v>188</v>
      </c>
    </row>
    <row r="29" spans="1:51" ht="57" customHeight="1" x14ac:dyDescent="0.25">
      <c r="A29" s="116"/>
      <c r="B29" s="116"/>
      <c r="C29" s="116"/>
      <c r="D29" s="116"/>
      <c r="E29" s="116">
        <v>4</v>
      </c>
      <c r="F29" s="116"/>
      <c r="G29" s="116"/>
      <c r="H29" s="116"/>
      <c r="I29" s="137" t="s">
        <v>235</v>
      </c>
      <c r="J29" s="136" t="s">
        <v>238</v>
      </c>
      <c r="K29" s="136" t="s">
        <v>201</v>
      </c>
      <c r="L29" s="117" t="s">
        <v>218</v>
      </c>
      <c r="M29" s="137" t="s">
        <v>197</v>
      </c>
      <c r="N29" s="137" t="s">
        <v>239</v>
      </c>
      <c r="O29" s="117"/>
      <c r="P29" s="117"/>
      <c r="Q29" s="117"/>
      <c r="R29" s="117"/>
      <c r="S29" s="117"/>
      <c r="T29" s="117" t="s">
        <v>204</v>
      </c>
      <c r="U29" s="117" t="s">
        <v>205</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c r="AO29" s="116"/>
      <c r="AP29" s="116"/>
      <c r="AQ29" s="116"/>
      <c r="AR29" s="116"/>
      <c r="AS29" s="116"/>
      <c r="AT29" s="116">
        <f t="shared" si="1"/>
        <v>3027</v>
      </c>
      <c r="AU29" s="232"/>
      <c r="AV29" s="245" t="s">
        <v>620</v>
      </c>
      <c r="AW29" s="245" t="s">
        <v>621</v>
      </c>
      <c r="AX29" s="243" t="s">
        <v>62</v>
      </c>
      <c r="AY29" s="229" t="s">
        <v>188</v>
      </c>
    </row>
    <row r="30" spans="1:51" ht="120.6" customHeight="1" x14ac:dyDescent="0.25">
      <c r="A30" s="116"/>
      <c r="B30" s="116"/>
      <c r="C30" s="116"/>
      <c r="D30" s="116"/>
      <c r="E30" s="116">
        <v>5</v>
      </c>
      <c r="F30" s="116"/>
      <c r="G30" s="116"/>
      <c r="H30" s="116"/>
      <c r="I30" s="137" t="s">
        <v>240</v>
      </c>
      <c r="J30" s="136" t="s">
        <v>241</v>
      </c>
      <c r="K30" s="136" t="s">
        <v>201</v>
      </c>
      <c r="L30" s="117" t="s">
        <v>218</v>
      </c>
      <c r="M30" s="137" t="s">
        <v>197</v>
      </c>
      <c r="N30" s="137" t="s">
        <v>242</v>
      </c>
      <c r="O30" s="117"/>
      <c r="P30" s="117"/>
      <c r="Q30" s="117"/>
      <c r="R30" s="117"/>
      <c r="S30" s="117"/>
      <c r="T30" s="117" t="s">
        <v>204</v>
      </c>
      <c r="U30" s="117" t="s">
        <v>243</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c r="AO30" s="116"/>
      <c r="AP30" s="116"/>
      <c r="AQ30" s="116"/>
      <c r="AR30" s="116"/>
      <c r="AS30" s="116"/>
      <c r="AT30" s="116">
        <f t="shared" si="1"/>
        <v>343</v>
      </c>
      <c r="AU30" s="232"/>
      <c r="AV30" s="244" t="s">
        <v>690</v>
      </c>
      <c r="AW30" s="244" t="s">
        <v>691</v>
      </c>
      <c r="AX30" s="244" t="s">
        <v>62</v>
      </c>
      <c r="AY30" s="229" t="s">
        <v>188</v>
      </c>
    </row>
    <row r="31" spans="1:51" ht="132.75" customHeight="1" x14ac:dyDescent="0.25">
      <c r="A31" s="116"/>
      <c r="B31" s="116"/>
      <c r="C31" s="116"/>
      <c r="D31" s="116"/>
      <c r="E31" s="116">
        <v>6</v>
      </c>
      <c r="F31" s="116"/>
      <c r="G31" s="116"/>
      <c r="H31" s="116"/>
      <c r="I31" s="137" t="s">
        <v>240</v>
      </c>
      <c r="J31" s="136" t="s">
        <v>244</v>
      </c>
      <c r="K31" s="136" t="s">
        <v>201</v>
      </c>
      <c r="L31" s="117" t="s">
        <v>218</v>
      </c>
      <c r="M31" s="137" t="s">
        <v>197</v>
      </c>
      <c r="N31" s="137" t="s">
        <v>245</v>
      </c>
      <c r="O31" s="117"/>
      <c r="P31" s="117"/>
      <c r="Q31" s="117"/>
      <c r="R31" s="117"/>
      <c r="S31" s="117"/>
      <c r="T31" s="117" t="s">
        <v>204</v>
      </c>
      <c r="U31" s="117" t="s">
        <v>243</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c r="AO31" s="116"/>
      <c r="AP31" s="116"/>
      <c r="AQ31" s="116"/>
      <c r="AR31" s="116"/>
      <c r="AS31" s="116"/>
      <c r="AT31" s="116">
        <f t="shared" si="1"/>
        <v>247</v>
      </c>
      <c r="AU31" s="232"/>
      <c r="AV31" s="244" t="s">
        <v>692</v>
      </c>
      <c r="AW31" s="244" t="s">
        <v>693</v>
      </c>
      <c r="AX31" s="244" t="s">
        <v>62</v>
      </c>
      <c r="AY31" s="229" t="s">
        <v>188</v>
      </c>
    </row>
    <row r="32" spans="1:51" ht="89.1" customHeight="1" x14ac:dyDescent="0.25">
      <c r="A32" s="116"/>
      <c r="B32" s="116"/>
      <c r="C32" s="116"/>
      <c r="D32" s="116"/>
      <c r="E32" s="116">
        <v>7</v>
      </c>
      <c r="F32" s="116"/>
      <c r="G32" s="116"/>
      <c r="H32" s="116"/>
      <c r="I32" s="137" t="s">
        <v>246</v>
      </c>
      <c r="J32" s="136" t="s">
        <v>247</v>
      </c>
      <c r="K32" s="136" t="s">
        <v>201</v>
      </c>
      <c r="L32" s="117" t="s">
        <v>218</v>
      </c>
      <c r="M32" s="137" t="s">
        <v>197</v>
      </c>
      <c r="N32" s="137" t="s">
        <v>248</v>
      </c>
      <c r="O32" s="117"/>
      <c r="P32" s="117"/>
      <c r="Q32" s="117"/>
      <c r="R32" s="117"/>
      <c r="S32" s="117"/>
      <c r="T32" s="117" t="s">
        <v>204</v>
      </c>
      <c r="U32" s="117" t="s">
        <v>205</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c r="AO32" s="116"/>
      <c r="AP32" s="116"/>
      <c r="AQ32" s="116"/>
      <c r="AR32" s="116"/>
      <c r="AS32" s="116"/>
      <c r="AT32" s="116">
        <f t="shared" si="1"/>
        <v>377</v>
      </c>
      <c r="AU32" s="232"/>
      <c r="AV32" s="244" t="s">
        <v>694</v>
      </c>
      <c r="AW32" s="244" t="s">
        <v>695</v>
      </c>
      <c r="AX32" s="244" t="s">
        <v>62</v>
      </c>
      <c r="AY32" s="229" t="s">
        <v>188</v>
      </c>
    </row>
    <row r="33" spans="1:51" ht="101.1" customHeight="1" x14ac:dyDescent="0.25">
      <c r="A33" s="116"/>
      <c r="B33" s="116"/>
      <c r="C33" s="116"/>
      <c r="D33" s="116"/>
      <c r="E33" s="116">
        <v>7</v>
      </c>
      <c r="F33" s="116"/>
      <c r="G33" s="116"/>
      <c r="H33" s="116"/>
      <c r="I33" s="137" t="s">
        <v>246</v>
      </c>
      <c r="J33" s="136" t="s">
        <v>249</v>
      </c>
      <c r="K33" s="136" t="s">
        <v>201</v>
      </c>
      <c r="L33" s="117" t="s">
        <v>218</v>
      </c>
      <c r="M33" s="137" t="s">
        <v>197</v>
      </c>
      <c r="N33" s="137" t="s">
        <v>250</v>
      </c>
      <c r="O33" s="117"/>
      <c r="P33" s="117"/>
      <c r="Q33" s="117"/>
      <c r="R33" s="117"/>
      <c r="S33" s="117"/>
      <c r="T33" s="117" t="s">
        <v>204</v>
      </c>
      <c r="U33" s="117" t="s">
        <v>205</v>
      </c>
      <c r="V33" s="118"/>
      <c r="W33" s="118"/>
      <c r="X33" s="118"/>
      <c r="Y33" s="118"/>
      <c r="Z33" s="118"/>
      <c r="AA33" s="118"/>
      <c r="AB33" s="118"/>
      <c r="AC33" s="118"/>
      <c r="AD33" s="118"/>
      <c r="AE33" s="118"/>
      <c r="AF33" s="118"/>
      <c r="AG33" s="118"/>
      <c r="AH33" s="116">
        <v>41</v>
      </c>
      <c r="AI33" s="116">
        <v>44</v>
      </c>
      <c r="AJ33" s="116">
        <v>61</v>
      </c>
      <c r="AK33" s="116">
        <v>55</v>
      </c>
      <c r="AL33" s="116">
        <v>70</v>
      </c>
      <c r="AM33" s="116">
        <v>41</v>
      </c>
      <c r="AN33" s="116"/>
      <c r="AO33" s="116"/>
      <c r="AP33" s="116"/>
      <c r="AQ33" s="116"/>
      <c r="AR33" s="116"/>
      <c r="AS33" s="116"/>
      <c r="AT33" s="116">
        <f t="shared" si="1"/>
        <v>312</v>
      </c>
      <c r="AU33" s="232"/>
      <c r="AV33" s="244" t="s">
        <v>696</v>
      </c>
      <c r="AW33" s="244" t="s">
        <v>748</v>
      </c>
      <c r="AX33" s="244" t="s">
        <v>62</v>
      </c>
      <c r="AY33" s="229" t="s">
        <v>188</v>
      </c>
    </row>
    <row r="34" spans="1:51" ht="96" customHeight="1" x14ac:dyDescent="0.25">
      <c r="A34" s="116"/>
      <c r="B34" s="116"/>
      <c r="C34" s="116"/>
      <c r="D34" s="116"/>
      <c r="E34" s="116">
        <v>8</v>
      </c>
      <c r="F34" s="116"/>
      <c r="G34" s="116"/>
      <c r="H34" s="116"/>
      <c r="I34" s="137" t="s">
        <v>246</v>
      </c>
      <c r="J34" s="136" t="s">
        <v>251</v>
      </c>
      <c r="K34" s="136" t="s">
        <v>201</v>
      </c>
      <c r="L34" s="117" t="s">
        <v>218</v>
      </c>
      <c r="M34" s="137" t="s">
        <v>197</v>
      </c>
      <c r="N34" s="137" t="s">
        <v>252</v>
      </c>
      <c r="O34" s="117"/>
      <c r="P34" s="117"/>
      <c r="Q34" s="117"/>
      <c r="R34" s="117"/>
      <c r="S34" s="117"/>
      <c r="T34" s="117" t="s">
        <v>204</v>
      </c>
      <c r="U34" s="117" t="s">
        <v>205</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c r="AO34" s="116"/>
      <c r="AP34" s="116"/>
      <c r="AQ34" s="116"/>
      <c r="AR34" s="116"/>
      <c r="AS34" s="116"/>
      <c r="AT34" s="116">
        <f t="shared" si="1"/>
        <v>449</v>
      </c>
      <c r="AU34" s="232"/>
      <c r="AV34" s="244" t="s">
        <v>697</v>
      </c>
      <c r="AW34" s="244" t="s">
        <v>698</v>
      </c>
      <c r="AX34" s="244" t="s">
        <v>62</v>
      </c>
      <c r="AY34" s="229" t="s">
        <v>188</v>
      </c>
    </row>
    <row r="35" spans="1:51" ht="101.45" customHeight="1" x14ac:dyDescent="0.25">
      <c r="A35" s="116"/>
      <c r="B35" s="116"/>
      <c r="C35" s="116"/>
      <c r="D35" s="116"/>
      <c r="E35" s="116">
        <v>8</v>
      </c>
      <c r="F35" s="116"/>
      <c r="G35" s="116"/>
      <c r="H35" s="116"/>
      <c r="I35" s="137" t="s">
        <v>246</v>
      </c>
      <c r="J35" s="136" t="s">
        <v>253</v>
      </c>
      <c r="K35" s="136" t="s">
        <v>201</v>
      </c>
      <c r="L35" s="117" t="s">
        <v>218</v>
      </c>
      <c r="M35" s="137" t="s">
        <v>197</v>
      </c>
      <c r="N35" s="137" t="s">
        <v>254</v>
      </c>
      <c r="O35" s="117"/>
      <c r="P35" s="117"/>
      <c r="Q35" s="117"/>
      <c r="R35" s="117"/>
      <c r="S35" s="117"/>
      <c r="T35" s="117" t="s">
        <v>204</v>
      </c>
      <c r="U35" s="117" t="s">
        <v>205</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c r="AO35" s="116"/>
      <c r="AP35" s="116"/>
      <c r="AQ35" s="116"/>
      <c r="AR35" s="116"/>
      <c r="AS35" s="116"/>
      <c r="AT35" s="116">
        <f t="shared" si="1"/>
        <v>179</v>
      </c>
      <c r="AU35" s="232"/>
      <c r="AV35" s="244" t="s">
        <v>699</v>
      </c>
      <c r="AW35" s="244" t="s">
        <v>700</v>
      </c>
      <c r="AX35" s="244" t="s">
        <v>701</v>
      </c>
      <c r="AY35" s="229" t="s">
        <v>687</v>
      </c>
    </row>
    <row r="36" spans="1:51" ht="90.6" customHeight="1" x14ac:dyDescent="0.25">
      <c r="A36" s="116"/>
      <c r="B36" s="116"/>
      <c r="C36" s="116"/>
      <c r="D36" s="116"/>
      <c r="E36" s="116">
        <v>8</v>
      </c>
      <c r="F36" s="116"/>
      <c r="G36" s="116"/>
      <c r="H36" s="116"/>
      <c r="I36" s="137" t="s">
        <v>246</v>
      </c>
      <c r="J36" s="136" t="s">
        <v>255</v>
      </c>
      <c r="K36" s="136" t="s">
        <v>201</v>
      </c>
      <c r="L36" s="117" t="s">
        <v>218</v>
      </c>
      <c r="M36" s="137" t="s">
        <v>197</v>
      </c>
      <c r="N36" s="137" t="s">
        <v>256</v>
      </c>
      <c r="O36" s="117"/>
      <c r="P36" s="117"/>
      <c r="Q36" s="117"/>
      <c r="R36" s="117"/>
      <c r="S36" s="117"/>
      <c r="T36" s="117" t="s">
        <v>204</v>
      </c>
      <c r="U36" s="117" t="s">
        <v>205</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c r="AO36" s="116"/>
      <c r="AP36" s="116"/>
      <c r="AQ36" s="116"/>
      <c r="AR36" s="116"/>
      <c r="AS36" s="116"/>
      <c r="AT36" s="116">
        <f t="shared" si="1"/>
        <v>66</v>
      </c>
      <c r="AU36" s="232"/>
      <c r="AV36" s="244" t="s">
        <v>702</v>
      </c>
      <c r="AW36" s="244" t="s">
        <v>703</v>
      </c>
      <c r="AX36" s="244" t="s">
        <v>62</v>
      </c>
      <c r="AY36" s="229" t="s">
        <v>188</v>
      </c>
    </row>
    <row r="37" spans="1:51" ht="95.45" customHeight="1" x14ac:dyDescent="0.25">
      <c r="A37" s="116"/>
      <c r="B37" s="116"/>
      <c r="C37" s="116"/>
      <c r="D37" s="116"/>
      <c r="E37" s="116">
        <v>8</v>
      </c>
      <c r="F37" s="116"/>
      <c r="G37" s="116"/>
      <c r="H37" s="116"/>
      <c r="I37" s="137" t="s">
        <v>246</v>
      </c>
      <c r="J37" s="136" t="s">
        <v>257</v>
      </c>
      <c r="K37" s="136" t="s">
        <v>201</v>
      </c>
      <c r="L37" s="117" t="s">
        <v>218</v>
      </c>
      <c r="M37" s="137" t="s">
        <v>197</v>
      </c>
      <c r="N37" s="137" t="s">
        <v>258</v>
      </c>
      <c r="O37" s="117"/>
      <c r="P37" s="117"/>
      <c r="Q37" s="117"/>
      <c r="R37" s="117"/>
      <c r="S37" s="117"/>
      <c r="T37" s="117" t="s">
        <v>204</v>
      </c>
      <c r="U37" s="117" t="s">
        <v>205</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c r="AO37" s="116"/>
      <c r="AP37" s="116"/>
      <c r="AQ37" s="116"/>
      <c r="AR37" s="116"/>
      <c r="AS37" s="116"/>
      <c r="AT37" s="116">
        <f t="shared" si="1"/>
        <v>694</v>
      </c>
      <c r="AU37" s="232"/>
      <c r="AV37" s="244" t="s">
        <v>704</v>
      </c>
      <c r="AW37" s="244" t="s">
        <v>689</v>
      </c>
      <c r="AX37" s="244" t="s">
        <v>62</v>
      </c>
      <c r="AY37" s="229" t="s">
        <v>188</v>
      </c>
    </row>
    <row r="38" spans="1:51" ht="147" customHeight="1" x14ac:dyDescent="0.25">
      <c r="A38" s="116"/>
      <c r="B38" s="116"/>
      <c r="C38" s="116"/>
      <c r="D38" s="116"/>
      <c r="E38" s="116">
        <v>9</v>
      </c>
      <c r="F38" s="116"/>
      <c r="G38" s="116"/>
      <c r="H38" s="116"/>
      <c r="I38" s="137" t="s">
        <v>259</v>
      </c>
      <c r="J38" s="136" t="s">
        <v>260</v>
      </c>
      <c r="K38" s="136" t="s">
        <v>201</v>
      </c>
      <c r="L38" s="117" t="s">
        <v>218</v>
      </c>
      <c r="M38" s="137" t="s">
        <v>197</v>
      </c>
      <c r="N38" s="137" t="s">
        <v>261</v>
      </c>
      <c r="O38" s="117"/>
      <c r="P38" s="117"/>
      <c r="Q38" s="117"/>
      <c r="R38" s="117"/>
      <c r="S38" s="117"/>
      <c r="T38" s="117" t="s">
        <v>204</v>
      </c>
      <c r="U38" s="117" t="s">
        <v>262</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c r="AO38" s="116"/>
      <c r="AP38" s="116"/>
      <c r="AQ38" s="116"/>
      <c r="AR38" s="116"/>
      <c r="AS38" s="116"/>
      <c r="AT38" s="116">
        <f t="shared" si="1"/>
        <v>3837</v>
      </c>
      <c r="AU38" s="232"/>
      <c r="AV38" s="244" t="s">
        <v>750</v>
      </c>
      <c r="AW38" s="244" t="s">
        <v>638</v>
      </c>
      <c r="AX38" s="243" t="s">
        <v>62</v>
      </c>
      <c r="AY38" s="229" t="s">
        <v>188</v>
      </c>
    </row>
    <row r="39" spans="1:51" ht="300.60000000000002" customHeight="1" x14ac:dyDescent="0.25">
      <c r="A39" s="116"/>
      <c r="B39" s="116"/>
      <c r="C39" s="116"/>
      <c r="D39" s="116"/>
      <c r="E39" s="116">
        <v>10</v>
      </c>
      <c r="F39" s="116"/>
      <c r="G39" s="116"/>
      <c r="H39" s="116"/>
      <c r="I39" s="137" t="s">
        <v>259</v>
      </c>
      <c r="J39" s="136" t="s">
        <v>263</v>
      </c>
      <c r="K39" s="136" t="s">
        <v>201</v>
      </c>
      <c r="L39" s="117" t="s">
        <v>218</v>
      </c>
      <c r="M39" s="137" t="s">
        <v>197</v>
      </c>
      <c r="N39" s="137" t="s">
        <v>264</v>
      </c>
      <c r="O39" s="117"/>
      <c r="P39" s="117"/>
      <c r="Q39" s="117"/>
      <c r="R39" s="117"/>
      <c r="S39" s="117"/>
      <c r="T39" s="117" t="s">
        <v>204</v>
      </c>
      <c r="U39" s="117" t="s">
        <v>262</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c r="AO39" s="116"/>
      <c r="AP39" s="116"/>
      <c r="AQ39" s="116"/>
      <c r="AR39" s="116"/>
      <c r="AS39" s="116"/>
      <c r="AT39" s="116">
        <f t="shared" si="1"/>
        <v>38</v>
      </c>
      <c r="AU39" s="232"/>
      <c r="AV39" s="244" t="s">
        <v>639</v>
      </c>
      <c r="AW39" s="244" t="s">
        <v>640</v>
      </c>
      <c r="AX39" s="243" t="s">
        <v>62</v>
      </c>
      <c r="AY39" s="229" t="s">
        <v>188</v>
      </c>
    </row>
    <row r="40" spans="1:51" ht="243" customHeight="1" x14ac:dyDescent="0.25">
      <c r="A40" s="116"/>
      <c r="B40" s="116"/>
      <c r="C40" s="116"/>
      <c r="D40" s="116"/>
      <c r="E40" s="116">
        <v>11</v>
      </c>
      <c r="F40" s="116"/>
      <c r="G40" s="116"/>
      <c r="H40" s="116"/>
      <c r="I40" s="137" t="s">
        <v>259</v>
      </c>
      <c r="J40" s="136" t="s">
        <v>265</v>
      </c>
      <c r="K40" s="136" t="s">
        <v>201</v>
      </c>
      <c r="L40" s="117" t="s">
        <v>218</v>
      </c>
      <c r="M40" s="137" t="s">
        <v>197</v>
      </c>
      <c r="N40" s="137" t="s">
        <v>266</v>
      </c>
      <c r="O40" s="117"/>
      <c r="P40" s="117"/>
      <c r="Q40" s="117"/>
      <c r="R40" s="117"/>
      <c r="S40" s="117"/>
      <c r="T40" s="117" t="s">
        <v>204</v>
      </c>
      <c r="U40" s="117" t="s">
        <v>262</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c r="AO40" s="116"/>
      <c r="AP40" s="116"/>
      <c r="AQ40" s="116"/>
      <c r="AR40" s="116"/>
      <c r="AS40" s="116"/>
      <c r="AT40" s="116">
        <f t="shared" si="1"/>
        <v>70</v>
      </c>
      <c r="AU40" s="232"/>
      <c r="AV40" s="244" t="s">
        <v>641</v>
      </c>
      <c r="AW40" s="244" t="s">
        <v>642</v>
      </c>
      <c r="AX40" s="243" t="s">
        <v>62</v>
      </c>
      <c r="AY40" s="229" t="s">
        <v>188</v>
      </c>
    </row>
    <row r="41" spans="1:51" ht="283.14999999999998" customHeight="1" x14ac:dyDescent="0.25">
      <c r="A41" s="116"/>
      <c r="B41" s="116"/>
      <c r="C41" s="116"/>
      <c r="D41" s="116"/>
      <c r="E41" s="116">
        <v>12</v>
      </c>
      <c r="F41" s="116"/>
      <c r="G41" s="116"/>
      <c r="H41" s="116"/>
      <c r="I41" s="137" t="s">
        <v>259</v>
      </c>
      <c r="J41" s="136" t="s">
        <v>267</v>
      </c>
      <c r="K41" s="136" t="s">
        <v>201</v>
      </c>
      <c r="L41" s="117" t="s">
        <v>218</v>
      </c>
      <c r="M41" s="137" t="s">
        <v>197</v>
      </c>
      <c r="N41" s="137" t="s">
        <v>268</v>
      </c>
      <c r="O41" s="117"/>
      <c r="P41" s="117"/>
      <c r="Q41" s="117"/>
      <c r="R41" s="117"/>
      <c r="S41" s="117"/>
      <c r="T41" s="117" t="s">
        <v>204</v>
      </c>
      <c r="U41" s="117" t="s">
        <v>262</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c r="AO41" s="116"/>
      <c r="AP41" s="116"/>
      <c r="AQ41" s="116"/>
      <c r="AR41" s="116"/>
      <c r="AS41" s="116"/>
      <c r="AT41" s="116">
        <f t="shared" si="1"/>
        <v>20</v>
      </c>
      <c r="AU41" s="232"/>
      <c r="AV41" s="244" t="s">
        <v>643</v>
      </c>
      <c r="AW41" s="244" t="s">
        <v>644</v>
      </c>
      <c r="AX41" s="243" t="s">
        <v>62</v>
      </c>
      <c r="AY41" s="229" t="s">
        <v>188</v>
      </c>
    </row>
    <row r="42" spans="1:51" ht="133.5" customHeight="1" x14ac:dyDescent="0.25">
      <c r="A42" s="116"/>
      <c r="B42" s="116"/>
      <c r="C42" s="116"/>
      <c r="D42" s="116"/>
      <c r="E42" s="116">
        <v>13</v>
      </c>
      <c r="F42" s="116"/>
      <c r="G42" s="116"/>
      <c r="H42" s="116"/>
      <c r="I42" s="137" t="s">
        <v>269</v>
      </c>
      <c r="J42" s="136" t="s">
        <v>270</v>
      </c>
      <c r="K42" s="136" t="s">
        <v>201</v>
      </c>
      <c r="L42" s="117" t="s">
        <v>218</v>
      </c>
      <c r="M42" s="137" t="s">
        <v>197</v>
      </c>
      <c r="N42" s="137" t="s">
        <v>271</v>
      </c>
      <c r="O42" s="117"/>
      <c r="P42" s="117"/>
      <c r="Q42" s="117"/>
      <c r="R42" s="117"/>
      <c r="S42" s="117"/>
      <c r="T42" s="117" t="s">
        <v>204</v>
      </c>
      <c r="U42" s="117" t="s">
        <v>219</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c r="AO42" s="116"/>
      <c r="AP42" s="116"/>
      <c r="AQ42" s="116"/>
      <c r="AR42" s="116"/>
      <c r="AS42" s="116"/>
      <c r="AT42" s="116">
        <f t="shared" si="1"/>
        <v>1222</v>
      </c>
      <c r="AU42" s="232"/>
      <c r="AV42" s="244" t="s">
        <v>663</v>
      </c>
      <c r="AW42" s="244" t="s">
        <v>664</v>
      </c>
      <c r="AX42" s="243" t="s">
        <v>665</v>
      </c>
      <c r="AY42" s="229" t="s">
        <v>188</v>
      </c>
    </row>
    <row r="43" spans="1:51" ht="113.25" customHeight="1" x14ac:dyDescent="0.25">
      <c r="A43" s="116"/>
      <c r="B43" s="116"/>
      <c r="C43" s="116"/>
      <c r="D43" s="116"/>
      <c r="E43" s="116">
        <v>14</v>
      </c>
      <c r="F43" s="116"/>
      <c r="G43" s="116"/>
      <c r="H43" s="116"/>
      <c r="I43" s="137" t="s">
        <v>269</v>
      </c>
      <c r="J43" s="136" t="s">
        <v>272</v>
      </c>
      <c r="K43" s="136" t="s">
        <v>201</v>
      </c>
      <c r="L43" s="117" t="s">
        <v>218</v>
      </c>
      <c r="M43" s="137" t="s">
        <v>197</v>
      </c>
      <c r="N43" s="137" t="s">
        <v>273</v>
      </c>
      <c r="O43" s="117"/>
      <c r="P43" s="117"/>
      <c r="Q43" s="117"/>
      <c r="R43" s="117"/>
      <c r="S43" s="117"/>
      <c r="T43" s="117" t="s">
        <v>204</v>
      </c>
      <c r="U43" s="117" t="s">
        <v>219</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c r="AO43" s="116"/>
      <c r="AP43" s="116"/>
      <c r="AQ43" s="116"/>
      <c r="AR43" s="116"/>
      <c r="AS43" s="116"/>
      <c r="AT43" s="116">
        <f t="shared" si="1"/>
        <v>56</v>
      </c>
      <c r="AU43" s="232"/>
      <c r="AV43" s="244" t="s">
        <v>666</v>
      </c>
      <c r="AW43" s="244" t="s">
        <v>667</v>
      </c>
      <c r="AX43" s="229" t="s">
        <v>668</v>
      </c>
      <c r="AY43" s="229" t="s">
        <v>669</v>
      </c>
    </row>
    <row r="44" spans="1:51" ht="141" customHeight="1" x14ac:dyDescent="0.25">
      <c r="A44" s="116"/>
      <c r="B44" s="116"/>
      <c r="C44" s="116"/>
      <c r="D44" s="116"/>
      <c r="E44" s="116">
        <v>15</v>
      </c>
      <c r="F44" s="116"/>
      <c r="G44" s="116"/>
      <c r="H44" s="116"/>
      <c r="I44" s="137" t="s">
        <v>269</v>
      </c>
      <c r="J44" s="136" t="s">
        <v>274</v>
      </c>
      <c r="K44" s="136" t="s">
        <v>201</v>
      </c>
      <c r="L44" s="117" t="s">
        <v>218</v>
      </c>
      <c r="M44" s="137" t="s">
        <v>197</v>
      </c>
      <c r="N44" s="137" t="s">
        <v>275</v>
      </c>
      <c r="O44" s="117"/>
      <c r="P44" s="117"/>
      <c r="Q44" s="117"/>
      <c r="R44" s="117"/>
      <c r="S44" s="117"/>
      <c r="T44" s="117" t="s">
        <v>204</v>
      </c>
      <c r="U44" s="117" t="s">
        <v>205</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c r="AO44" s="116"/>
      <c r="AP44" s="116"/>
      <c r="AQ44" s="116"/>
      <c r="AR44" s="116"/>
      <c r="AS44" s="116"/>
      <c r="AT44" s="116">
        <f t="shared" si="1"/>
        <v>3398</v>
      </c>
      <c r="AU44" s="232"/>
      <c r="AV44" s="248" t="s">
        <v>677</v>
      </c>
      <c r="AW44" s="248" t="s">
        <v>678</v>
      </c>
      <c r="AX44" s="248" t="s">
        <v>62</v>
      </c>
      <c r="AY44" s="137" t="s">
        <v>188</v>
      </c>
    </row>
    <row r="45" spans="1:51" ht="195.95" customHeight="1" x14ac:dyDescent="0.25">
      <c r="A45" s="116"/>
      <c r="B45" s="116"/>
      <c r="C45" s="116"/>
      <c r="D45" s="116"/>
      <c r="E45" s="116">
        <v>16</v>
      </c>
      <c r="F45" s="116"/>
      <c r="G45" s="116"/>
      <c r="H45" s="116"/>
      <c r="I45" s="137" t="s">
        <v>269</v>
      </c>
      <c r="J45" s="136" t="s">
        <v>276</v>
      </c>
      <c r="K45" s="136" t="s">
        <v>201</v>
      </c>
      <c r="L45" s="117" t="s">
        <v>218</v>
      </c>
      <c r="M45" s="137" t="s">
        <v>197</v>
      </c>
      <c r="N45" s="137" t="s">
        <v>277</v>
      </c>
      <c r="O45" s="117"/>
      <c r="P45" s="117"/>
      <c r="Q45" s="117"/>
      <c r="R45" s="117"/>
      <c r="S45" s="117"/>
      <c r="T45" s="117" t="s">
        <v>204</v>
      </c>
      <c r="U45" s="117" t="s">
        <v>278</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c r="AO45" s="116"/>
      <c r="AP45" s="116"/>
      <c r="AQ45" s="116"/>
      <c r="AR45" s="116"/>
      <c r="AS45" s="116"/>
      <c r="AT45" s="116">
        <f t="shared" si="1"/>
        <v>30</v>
      </c>
      <c r="AU45" s="232"/>
      <c r="AV45" s="248" t="s">
        <v>679</v>
      </c>
      <c r="AW45" s="248" t="s">
        <v>680</v>
      </c>
      <c r="AX45" s="248" t="s">
        <v>62</v>
      </c>
      <c r="AY45" s="137" t="s">
        <v>188</v>
      </c>
    </row>
    <row r="46" spans="1:51" ht="72" customHeight="1" x14ac:dyDescent="0.25">
      <c r="A46" s="116"/>
      <c r="B46" s="116"/>
      <c r="C46" s="116"/>
      <c r="D46" s="116"/>
      <c r="E46" s="116">
        <v>17</v>
      </c>
      <c r="F46" s="116"/>
      <c r="G46" s="116"/>
      <c r="H46" s="116"/>
      <c r="I46" s="137" t="s">
        <v>279</v>
      </c>
      <c r="J46" s="136" t="s">
        <v>280</v>
      </c>
      <c r="K46" s="136" t="s">
        <v>201</v>
      </c>
      <c r="L46" s="117" t="s">
        <v>218</v>
      </c>
      <c r="M46" s="137" t="s">
        <v>197</v>
      </c>
      <c r="N46" s="137" t="s">
        <v>281</v>
      </c>
      <c r="O46" s="117"/>
      <c r="P46" s="117"/>
      <c r="Q46" s="117"/>
      <c r="R46" s="117"/>
      <c r="S46" s="117"/>
      <c r="T46" s="117" t="s">
        <v>204</v>
      </c>
      <c r="U46" s="117" t="s">
        <v>213</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c r="AO46" s="116"/>
      <c r="AP46" s="116"/>
      <c r="AQ46" s="116"/>
      <c r="AR46" s="116"/>
      <c r="AS46" s="116"/>
      <c r="AT46" s="116">
        <f t="shared" si="1"/>
        <v>33</v>
      </c>
      <c r="AU46" s="232"/>
      <c r="AV46" s="244" t="s">
        <v>721</v>
      </c>
      <c r="AW46" s="244" t="s">
        <v>722</v>
      </c>
      <c r="AX46" s="244" t="s">
        <v>62</v>
      </c>
      <c r="AY46" s="250" t="s">
        <v>188</v>
      </c>
    </row>
    <row r="47" spans="1:51" ht="132.6" customHeight="1" x14ac:dyDescent="0.25">
      <c r="A47" s="116"/>
      <c r="B47" s="116"/>
      <c r="C47" s="116"/>
      <c r="D47" s="116"/>
      <c r="E47" s="116">
        <v>18</v>
      </c>
      <c r="F47" s="116"/>
      <c r="G47" s="116"/>
      <c r="H47" s="116"/>
      <c r="I47" s="137" t="s">
        <v>279</v>
      </c>
      <c r="J47" s="136" t="s">
        <v>282</v>
      </c>
      <c r="K47" s="136" t="s">
        <v>201</v>
      </c>
      <c r="L47" s="117" t="s">
        <v>218</v>
      </c>
      <c r="M47" s="137" t="s">
        <v>197</v>
      </c>
      <c r="N47" s="137" t="s">
        <v>283</v>
      </c>
      <c r="O47" s="117"/>
      <c r="P47" s="117"/>
      <c r="Q47" s="117"/>
      <c r="R47" s="117"/>
      <c r="S47" s="117"/>
      <c r="T47" s="117" t="s">
        <v>204</v>
      </c>
      <c r="U47" s="117" t="s">
        <v>213</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c r="AO47" s="116"/>
      <c r="AP47" s="116"/>
      <c r="AQ47" s="116"/>
      <c r="AR47" s="116"/>
      <c r="AS47" s="116"/>
      <c r="AT47" s="116">
        <f t="shared" si="1"/>
        <v>88</v>
      </c>
      <c r="AU47" s="232"/>
      <c r="AV47" s="244" t="s">
        <v>723</v>
      </c>
      <c r="AW47" s="244" t="s">
        <v>724</v>
      </c>
      <c r="AX47" s="244" t="s">
        <v>62</v>
      </c>
      <c r="AY47" s="250" t="s">
        <v>188</v>
      </c>
    </row>
    <row r="48" spans="1:51" ht="82.5" customHeight="1" x14ac:dyDescent="0.25">
      <c r="A48" s="116"/>
      <c r="B48" s="116"/>
      <c r="C48" s="116"/>
      <c r="D48" s="116"/>
      <c r="E48" s="116">
        <v>19</v>
      </c>
      <c r="F48" s="116"/>
      <c r="G48" s="116"/>
      <c r="H48" s="116"/>
      <c r="I48" s="137" t="s">
        <v>279</v>
      </c>
      <c r="J48" s="136" t="s">
        <v>284</v>
      </c>
      <c r="K48" s="136" t="s">
        <v>201</v>
      </c>
      <c r="L48" s="117" t="s">
        <v>218</v>
      </c>
      <c r="M48" s="137" t="s">
        <v>197</v>
      </c>
      <c r="N48" s="137" t="s">
        <v>285</v>
      </c>
      <c r="O48" s="117"/>
      <c r="P48" s="117"/>
      <c r="Q48" s="117"/>
      <c r="R48" s="117"/>
      <c r="S48" s="117"/>
      <c r="T48" s="117" t="s">
        <v>204</v>
      </c>
      <c r="U48" s="117" t="s">
        <v>213</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c r="AO48" s="116"/>
      <c r="AP48" s="116"/>
      <c r="AQ48" s="116"/>
      <c r="AR48" s="116"/>
      <c r="AS48" s="116"/>
      <c r="AT48" s="116">
        <f t="shared" si="1"/>
        <v>273</v>
      </c>
      <c r="AU48" s="232"/>
      <c r="AV48" s="244" t="s">
        <v>725</v>
      </c>
      <c r="AW48" s="244" t="s">
        <v>726</v>
      </c>
      <c r="AX48" s="244" t="s">
        <v>62</v>
      </c>
      <c r="AY48" s="250" t="s">
        <v>188</v>
      </c>
    </row>
    <row r="49" spans="1:51" ht="169.5" customHeight="1" x14ac:dyDescent="0.25">
      <c r="A49" s="116"/>
      <c r="B49" s="116"/>
      <c r="C49" s="116"/>
      <c r="D49" s="116"/>
      <c r="E49" s="116">
        <v>20</v>
      </c>
      <c r="F49" s="116"/>
      <c r="G49" s="116"/>
      <c r="H49" s="116"/>
      <c r="I49" s="137" t="s">
        <v>286</v>
      </c>
      <c r="J49" s="136" t="s">
        <v>287</v>
      </c>
      <c r="K49" s="136" t="s">
        <v>201</v>
      </c>
      <c r="L49" s="117" t="s">
        <v>218</v>
      </c>
      <c r="M49" s="137" t="s">
        <v>197</v>
      </c>
      <c r="N49" s="137" t="s">
        <v>288</v>
      </c>
      <c r="O49" s="117"/>
      <c r="P49" s="117"/>
      <c r="Q49" s="117"/>
      <c r="R49" s="117"/>
      <c r="S49" s="117"/>
      <c r="T49" s="117" t="s">
        <v>204</v>
      </c>
      <c r="U49" s="117" t="s">
        <v>205</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c r="AO49" s="116"/>
      <c r="AP49" s="116"/>
      <c r="AQ49" s="116"/>
      <c r="AR49" s="116"/>
      <c r="AS49" s="116"/>
      <c r="AT49" s="116">
        <f t="shared" si="1"/>
        <v>513</v>
      </c>
      <c r="AU49" s="232"/>
      <c r="AV49" s="244" t="s">
        <v>645</v>
      </c>
      <c r="AW49" s="244" t="s">
        <v>646</v>
      </c>
      <c r="AX49" s="243" t="s">
        <v>647</v>
      </c>
      <c r="AY49" s="229" t="s">
        <v>289</v>
      </c>
    </row>
    <row r="50" spans="1:51" ht="159" customHeight="1" x14ac:dyDescent="0.25">
      <c r="A50" s="116"/>
      <c r="B50" s="116"/>
      <c r="C50" s="116"/>
      <c r="D50" s="116"/>
      <c r="E50" s="116">
        <v>21</v>
      </c>
      <c r="F50" s="116"/>
      <c r="G50" s="116"/>
      <c r="H50" s="116"/>
      <c r="I50" s="137" t="s">
        <v>286</v>
      </c>
      <c r="J50" s="136" t="s">
        <v>290</v>
      </c>
      <c r="K50" s="136" t="s">
        <v>201</v>
      </c>
      <c r="L50" s="117" t="s">
        <v>218</v>
      </c>
      <c r="M50" s="137" t="s">
        <v>197</v>
      </c>
      <c r="N50" s="137" t="s">
        <v>291</v>
      </c>
      <c r="O50" s="117"/>
      <c r="P50" s="117"/>
      <c r="Q50" s="117"/>
      <c r="R50" s="117"/>
      <c r="S50" s="117"/>
      <c r="T50" s="117" t="s">
        <v>204</v>
      </c>
      <c r="U50" s="117" t="s">
        <v>262</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c r="AO50" s="116"/>
      <c r="AP50" s="116"/>
      <c r="AQ50" s="116"/>
      <c r="AR50" s="116"/>
      <c r="AS50" s="116"/>
      <c r="AT50" s="116">
        <f t="shared" si="1"/>
        <v>7</v>
      </c>
      <c r="AU50" s="232"/>
      <c r="AV50" s="244" t="s">
        <v>648</v>
      </c>
      <c r="AW50" s="244" t="s">
        <v>649</v>
      </c>
      <c r="AX50" s="244" t="s">
        <v>62</v>
      </c>
      <c r="AY50" s="229" t="s">
        <v>188</v>
      </c>
    </row>
    <row r="51" spans="1:51" ht="158.1" customHeight="1" x14ac:dyDescent="0.25">
      <c r="A51" s="116"/>
      <c r="B51" s="116"/>
      <c r="C51" s="116"/>
      <c r="D51" s="116"/>
      <c r="E51" s="116">
        <v>22</v>
      </c>
      <c r="F51" s="116"/>
      <c r="G51" s="116"/>
      <c r="H51" s="116"/>
      <c r="I51" s="137" t="s">
        <v>292</v>
      </c>
      <c r="J51" s="136" t="s">
        <v>293</v>
      </c>
      <c r="K51" s="136" t="s">
        <v>201</v>
      </c>
      <c r="L51" s="117" t="s">
        <v>218</v>
      </c>
      <c r="M51" s="137" t="s">
        <v>197</v>
      </c>
      <c r="N51" s="137" t="s">
        <v>294</v>
      </c>
      <c r="O51" s="117"/>
      <c r="P51" s="117"/>
      <c r="Q51" s="117"/>
      <c r="R51" s="117"/>
      <c r="S51" s="117"/>
      <c r="T51" s="117" t="s">
        <v>204</v>
      </c>
      <c r="U51" s="117" t="s">
        <v>295</v>
      </c>
      <c r="V51" s="118"/>
      <c r="W51" s="118"/>
      <c r="X51" s="118"/>
      <c r="Y51" s="118"/>
      <c r="Z51" s="118"/>
      <c r="AA51" s="118"/>
      <c r="AB51" s="118"/>
      <c r="AC51" s="118"/>
      <c r="AD51" s="118"/>
      <c r="AE51" s="118"/>
      <c r="AF51" s="118"/>
      <c r="AG51" s="118"/>
      <c r="AH51" s="116">
        <v>8</v>
      </c>
      <c r="AI51" s="116">
        <v>68</v>
      </c>
      <c r="AJ51" s="116">
        <v>107</v>
      </c>
      <c r="AK51" s="116">
        <v>97</v>
      </c>
      <c r="AL51" s="116">
        <v>123</v>
      </c>
      <c r="AM51" s="116">
        <v>161</v>
      </c>
      <c r="AN51" s="116"/>
      <c r="AO51" s="116"/>
      <c r="AP51" s="116"/>
      <c r="AQ51" s="116"/>
      <c r="AR51" s="116"/>
      <c r="AS51" s="116"/>
      <c r="AT51" s="116">
        <f t="shared" si="1"/>
        <v>564</v>
      </c>
      <c r="AU51" s="232"/>
      <c r="AV51" s="244" t="s">
        <v>713</v>
      </c>
      <c r="AW51" s="244" t="s">
        <v>714</v>
      </c>
      <c r="AX51" s="244" t="s">
        <v>62</v>
      </c>
      <c r="AY51" s="229" t="s">
        <v>188</v>
      </c>
    </row>
    <row r="52" spans="1:51" ht="93.6" customHeight="1" x14ac:dyDescent="0.25">
      <c r="A52" s="116"/>
      <c r="B52" s="116"/>
      <c r="C52" s="116"/>
      <c r="D52" s="116"/>
      <c r="E52" s="116">
        <v>22</v>
      </c>
      <c r="F52" s="116"/>
      <c r="G52" s="116"/>
      <c r="H52" s="116"/>
      <c r="I52" s="137" t="s">
        <v>292</v>
      </c>
      <c r="J52" s="136" t="s">
        <v>296</v>
      </c>
      <c r="K52" s="136" t="s">
        <v>201</v>
      </c>
      <c r="L52" s="117" t="s">
        <v>218</v>
      </c>
      <c r="M52" s="137" t="s">
        <v>197</v>
      </c>
      <c r="N52" s="137" t="s">
        <v>297</v>
      </c>
      <c r="O52" s="117"/>
      <c r="P52" s="117"/>
      <c r="Q52" s="117"/>
      <c r="R52" s="117"/>
      <c r="S52" s="117"/>
      <c r="T52" s="117" t="s">
        <v>204</v>
      </c>
      <c r="U52" s="117" t="s">
        <v>205</v>
      </c>
      <c r="V52" s="118"/>
      <c r="W52" s="118"/>
      <c r="X52" s="118"/>
      <c r="Y52" s="118"/>
      <c r="Z52" s="118"/>
      <c r="AA52" s="118"/>
      <c r="AB52" s="118"/>
      <c r="AC52" s="118"/>
      <c r="AD52" s="118"/>
      <c r="AE52" s="118"/>
      <c r="AF52" s="118"/>
      <c r="AG52" s="118"/>
      <c r="AH52" s="116">
        <v>10</v>
      </c>
      <c r="AI52" s="116">
        <v>62</v>
      </c>
      <c r="AJ52" s="116">
        <v>99</v>
      </c>
      <c r="AK52" s="116">
        <v>87</v>
      </c>
      <c r="AL52" s="116">
        <v>114</v>
      </c>
      <c r="AM52" s="116">
        <v>129</v>
      </c>
      <c r="AN52" s="116"/>
      <c r="AO52" s="116"/>
      <c r="AP52" s="116"/>
      <c r="AQ52" s="116"/>
      <c r="AR52" s="116"/>
      <c r="AS52" s="116"/>
      <c r="AT52" s="116">
        <f t="shared" si="1"/>
        <v>501</v>
      </c>
      <c r="AU52" s="232"/>
      <c r="AV52" s="244" t="s">
        <v>715</v>
      </c>
      <c r="AW52" s="244" t="s">
        <v>716</v>
      </c>
      <c r="AX52" s="244" t="s">
        <v>62</v>
      </c>
      <c r="AY52" s="229" t="s">
        <v>188</v>
      </c>
    </row>
    <row r="53" spans="1:51" ht="245.25" customHeight="1" x14ac:dyDescent="0.25">
      <c r="A53" s="116"/>
      <c r="B53" s="116"/>
      <c r="C53" s="116"/>
      <c r="D53" s="116"/>
      <c r="E53" s="116">
        <v>23</v>
      </c>
      <c r="F53" s="116"/>
      <c r="G53" s="116"/>
      <c r="H53" s="116"/>
      <c r="I53" s="137" t="s">
        <v>292</v>
      </c>
      <c r="J53" s="136" t="s">
        <v>298</v>
      </c>
      <c r="K53" s="136" t="s">
        <v>201</v>
      </c>
      <c r="L53" s="117" t="s">
        <v>218</v>
      </c>
      <c r="M53" s="137" t="s">
        <v>197</v>
      </c>
      <c r="N53" s="137" t="s">
        <v>299</v>
      </c>
      <c r="O53" s="117"/>
      <c r="P53" s="117"/>
      <c r="Q53" s="117"/>
      <c r="R53" s="117"/>
      <c r="S53" s="117"/>
      <c r="T53" s="117" t="s">
        <v>204</v>
      </c>
      <c r="U53" s="117" t="s">
        <v>205</v>
      </c>
      <c r="V53" s="118"/>
      <c r="W53" s="118"/>
      <c r="X53" s="118"/>
      <c r="Y53" s="118"/>
      <c r="Z53" s="118"/>
      <c r="AA53" s="118"/>
      <c r="AB53" s="118"/>
      <c r="AC53" s="118"/>
      <c r="AD53" s="118"/>
      <c r="AE53" s="118"/>
      <c r="AF53" s="118"/>
      <c r="AG53" s="118"/>
      <c r="AH53" s="116">
        <v>16</v>
      </c>
      <c r="AI53" s="116">
        <v>252</v>
      </c>
      <c r="AJ53" s="116">
        <v>302</v>
      </c>
      <c r="AK53" s="116">
        <v>331</v>
      </c>
      <c r="AL53" s="116">
        <v>360</v>
      </c>
      <c r="AM53" s="116">
        <v>287</v>
      </c>
      <c r="AN53" s="116"/>
      <c r="AO53" s="116"/>
      <c r="AP53" s="116"/>
      <c r="AQ53" s="116"/>
      <c r="AR53" s="116"/>
      <c r="AS53" s="116"/>
      <c r="AT53" s="116">
        <f t="shared" si="1"/>
        <v>1548</v>
      </c>
      <c r="AU53" s="232"/>
      <c r="AV53" s="244" t="s">
        <v>717</v>
      </c>
      <c r="AW53" s="244" t="s">
        <v>718</v>
      </c>
      <c r="AX53" s="244" t="s">
        <v>719</v>
      </c>
      <c r="AY53" s="229" t="s">
        <v>720</v>
      </c>
    </row>
    <row r="54" spans="1:51" ht="249" customHeight="1" x14ac:dyDescent="0.25">
      <c r="A54" s="116"/>
      <c r="B54" s="116"/>
      <c r="C54" s="116"/>
      <c r="D54" s="116"/>
      <c r="E54" s="116">
        <v>24</v>
      </c>
      <c r="F54" s="116"/>
      <c r="G54" s="116"/>
      <c r="H54" s="116"/>
      <c r="I54" s="137" t="s">
        <v>292</v>
      </c>
      <c r="J54" s="136" t="s">
        <v>300</v>
      </c>
      <c r="K54" s="136" t="s">
        <v>201</v>
      </c>
      <c r="L54" s="117" t="s">
        <v>218</v>
      </c>
      <c r="M54" s="137" t="s">
        <v>197</v>
      </c>
      <c r="N54" s="137" t="s">
        <v>301</v>
      </c>
      <c r="O54" s="117"/>
      <c r="P54" s="117"/>
      <c r="Q54" s="117"/>
      <c r="R54" s="117"/>
      <c r="S54" s="117"/>
      <c r="T54" s="117" t="s">
        <v>204</v>
      </c>
      <c r="U54" s="117" t="s">
        <v>205</v>
      </c>
      <c r="V54" s="118"/>
      <c r="W54" s="118"/>
      <c r="X54" s="118"/>
      <c r="Y54" s="118"/>
      <c r="Z54" s="118"/>
      <c r="AA54" s="118"/>
      <c r="AB54" s="118"/>
      <c r="AC54" s="118"/>
      <c r="AD54" s="118"/>
      <c r="AE54" s="118"/>
      <c r="AF54" s="118"/>
      <c r="AG54" s="118"/>
      <c r="AH54" s="116">
        <v>26</v>
      </c>
      <c r="AI54" s="116">
        <v>314</v>
      </c>
      <c r="AJ54" s="116">
        <v>401</v>
      </c>
      <c r="AK54" s="116">
        <v>418</v>
      </c>
      <c r="AL54" s="116">
        <v>474</v>
      </c>
      <c r="AM54" s="116">
        <v>416</v>
      </c>
      <c r="AN54" s="116"/>
      <c r="AO54" s="116"/>
      <c r="AP54" s="116"/>
      <c r="AQ54" s="116"/>
      <c r="AR54" s="116"/>
      <c r="AS54" s="116"/>
      <c r="AT54" s="116">
        <f t="shared" si="1"/>
        <v>2049</v>
      </c>
      <c r="AU54" s="232"/>
      <c r="AV54" s="244" t="s">
        <v>633</v>
      </c>
      <c r="AW54" s="244" t="s">
        <v>634</v>
      </c>
      <c r="AX54" s="243" t="s">
        <v>635</v>
      </c>
      <c r="AY54" s="243" t="s">
        <v>209</v>
      </c>
    </row>
    <row r="55" spans="1:51" ht="274.89999999999998" customHeight="1" x14ac:dyDescent="0.25">
      <c r="A55" s="116"/>
      <c r="B55" s="116"/>
      <c r="C55" s="116"/>
      <c r="D55" s="116"/>
      <c r="E55" s="116"/>
      <c r="F55" s="116"/>
      <c r="G55" s="117" t="s">
        <v>302</v>
      </c>
      <c r="H55" s="117"/>
      <c r="I55" s="137" t="s">
        <v>303</v>
      </c>
      <c r="J55" s="136" t="s">
        <v>304</v>
      </c>
      <c r="K55" s="136" t="s">
        <v>183</v>
      </c>
      <c r="L55" s="117" t="s">
        <v>218</v>
      </c>
      <c r="M55" s="137" t="s">
        <v>184</v>
      </c>
      <c r="N55" s="137" t="s">
        <v>305</v>
      </c>
      <c r="O55" s="117"/>
      <c r="P55" s="117"/>
      <c r="Q55" s="205"/>
      <c r="R55" s="205">
        <v>1</v>
      </c>
      <c r="S55" s="117"/>
      <c r="T55" s="117" t="s">
        <v>186</v>
      </c>
      <c r="U55" s="117" t="s">
        <v>306</v>
      </c>
      <c r="V55" s="137"/>
      <c r="W55" s="137"/>
      <c r="X55" s="206">
        <v>1</v>
      </c>
      <c r="Y55" s="137"/>
      <c r="Z55" s="137"/>
      <c r="AA55" s="206">
        <v>1</v>
      </c>
      <c r="AB55" s="137"/>
      <c r="AC55" s="137"/>
      <c r="AD55" s="206">
        <v>1</v>
      </c>
      <c r="AE55" s="137"/>
      <c r="AF55" s="137"/>
      <c r="AG55" s="206">
        <v>1</v>
      </c>
      <c r="AH55" s="116"/>
      <c r="AI55" s="116"/>
      <c r="AJ55" s="226">
        <v>0</v>
      </c>
      <c r="AK55" s="116"/>
      <c r="AL55" s="116"/>
      <c r="AM55" s="226">
        <v>1</v>
      </c>
      <c r="AN55" s="116"/>
      <c r="AO55" s="116"/>
      <c r="AP55" s="116"/>
      <c r="AQ55" s="116"/>
      <c r="AR55" s="116"/>
      <c r="AS55" s="116"/>
      <c r="AT55" s="116">
        <f>MIN(AG55:AS55)</f>
        <v>0</v>
      </c>
      <c r="AU55" s="227">
        <f t="shared" ref="AU55:AU60" si="2">+AT55/R55</f>
        <v>0</v>
      </c>
      <c r="AV55" s="244" t="s">
        <v>643</v>
      </c>
      <c r="AW55" s="244" t="s">
        <v>741</v>
      </c>
      <c r="AX55" s="243" t="s">
        <v>62</v>
      </c>
      <c r="AY55" s="229" t="s">
        <v>188</v>
      </c>
    </row>
    <row r="56" spans="1:51" ht="143.1" customHeight="1" x14ac:dyDescent="0.25">
      <c r="A56" s="116"/>
      <c r="B56" s="116"/>
      <c r="C56" s="116"/>
      <c r="D56" s="116"/>
      <c r="E56" s="116"/>
      <c r="F56" s="116"/>
      <c r="G56" s="117" t="s">
        <v>302</v>
      </c>
      <c r="H56" s="117"/>
      <c r="I56" s="137" t="s">
        <v>307</v>
      </c>
      <c r="J56" s="136" t="s">
        <v>308</v>
      </c>
      <c r="K56" s="136" t="s">
        <v>183</v>
      </c>
      <c r="L56" s="117" t="s">
        <v>218</v>
      </c>
      <c r="M56" s="137" t="s">
        <v>184</v>
      </c>
      <c r="N56" s="137" t="s">
        <v>309</v>
      </c>
      <c r="O56" s="117"/>
      <c r="P56" s="117"/>
      <c r="Q56" s="205"/>
      <c r="R56" s="205">
        <v>1</v>
      </c>
      <c r="S56" s="117"/>
      <c r="T56" s="117" t="s">
        <v>186</v>
      </c>
      <c r="U56" s="117" t="s">
        <v>306</v>
      </c>
      <c r="V56" s="137"/>
      <c r="W56" s="137"/>
      <c r="X56" s="206">
        <v>1</v>
      </c>
      <c r="Y56" s="137"/>
      <c r="Z56" s="137"/>
      <c r="AA56" s="206">
        <v>1</v>
      </c>
      <c r="AB56" s="137"/>
      <c r="AC56" s="137"/>
      <c r="AD56" s="206">
        <v>1</v>
      </c>
      <c r="AE56" s="137"/>
      <c r="AF56" s="137"/>
      <c r="AG56" s="206">
        <v>1</v>
      </c>
      <c r="AH56" s="116"/>
      <c r="AI56" s="116"/>
      <c r="AJ56" s="226">
        <v>0</v>
      </c>
      <c r="AK56" s="116"/>
      <c r="AL56" s="116"/>
      <c r="AM56" s="226">
        <v>1</v>
      </c>
      <c r="AN56" s="116"/>
      <c r="AO56" s="116"/>
      <c r="AP56" s="116"/>
      <c r="AQ56" s="116"/>
      <c r="AR56" s="116"/>
      <c r="AS56" s="116"/>
      <c r="AT56" s="116">
        <f>MIN(AG56:AS56)</f>
        <v>0</v>
      </c>
      <c r="AU56" s="227">
        <f t="shared" si="2"/>
        <v>0</v>
      </c>
      <c r="AV56" s="248" t="s">
        <v>675</v>
      </c>
      <c r="AW56" s="248" t="s">
        <v>676</v>
      </c>
      <c r="AX56" s="229" t="s">
        <v>188</v>
      </c>
      <c r="AY56" s="229" t="s">
        <v>188</v>
      </c>
    </row>
    <row r="57" spans="1:51" ht="250.9" customHeight="1" x14ac:dyDescent="0.25">
      <c r="A57" s="116"/>
      <c r="B57" s="116"/>
      <c r="C57" s="116"/>
      <c r="D57" s="116"/>
      <c r="E57" s="116"/>
      <c r="F57" s="116"/>
      <c r="G57" s="117" t="s">
        <v>302</v>
      </c>
      <c r="H57" s="117"/>
      <c r="I57" s="137" t="s">
        <v>310</v>
      </c>
      <c r="J57" s="136" t="s">
        <v>311</v>
      </c>
      <c r="K57" s="136" t="s">
        <v>201</v>
      </c>
      <c r="L57" s="117" t="s">
        <v>218</v>
      </c>
      <c r="M57" s="137" t="s">
        <v>312</v>
      </c>
      <c r="N57" s="137" t="s">
        <v>313</v>
      </c>
      <c r="O57" s="117"/>
      <c r="P57" s="117"/>
      <c r="Q57" s="117"/>
      <c r="R57" s="117">
        <v>28</v>
      </c>
      <c r="S57" s="117"/>
      <c r="T57" s="117" t="s">
        <v>186</v>
      </c>
      <c r="U57" s="117" t="s">
        <v>314</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c r="AQ57" s="116"/>
      <c r="AR57" s="116"/>
      <c r="AS57" s="116"/>
      <c r="AT57" s="116">
        <f>SUM(AG57:AS57)</f>
        <v>21</v>
      </c>
      <c r="AU57" s="227">
        <f t="shared" si="2"/>
        <v>0.75</v>
      </c>
      <c r="AV57" s="244" t="s">
        <v>705</v>
      </c>
      <c r="AW57" s="244" t="s">
        <v>706</v>
      </c>
      <c r="AX57" s="243" t="s">
        <v>62</v>
      </c>
      <c r="AY57" s="229" t="s">
        <v>188</v>
      </c>
    </row>
    <row r="58" spans="1:51" ht="366.6" customHeight="1" x14ac:dyDescent="0.25">
      <c r="A58" s="116"/>
      <c r="B58" s="116"/>
      <c r="C58" s="116"/>
      <c r="D58" s="116"/>
      <c r="E58" s="116"/>
      <c r="F58" s="116"/>
      <c r="G58" s="117" t="s">
        <v>302</v>
      </c>
      <c r="H58" s="117"/>
      <c r="I58" s="137" t="s">
        <v>315</v>
      </c>
      <c r="J58" s="136" t="s">
        <v>316</v>
      </c>
      <c r="K58" s="136" t="s">
        <v>201</v>
      </c>
      <c r="L58" s="117" t="s">
        <v>218</v>
      </c>
      <c r="M58" s="137" t="s">
        <v>317</v>
      </c>
      <c r="N58" s="137" t="s">
        <v>318</v>
      </c>
      <c r="O58" s="117"/>
      <c r="P58" s="117"/>
      <c r="Q58" s="117"/>
      <c r="R58" s="117">
        <v>80</v>
      </c>
      <c r="S58" s="117"/>
      <c r="T58" s="117" t="s">
        <v>186</v>
      </c>
      <c r="U58" s="117" t="s">
        <v>319</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c r="AQ58" s="116"/>
      <c r="AR58" s="116"/>
      <c r="AS58" s="116"/>
      <c r="AT58" s="116">
        <f>SUM(AG58:AS58)</f>
        <v>60</v>
      </c>
      <c r="AU58" s="227">
        <f t="shared" si="2"/>
        <v>0.75</v>
      </c>
      <c r="AV58" s="248" t="s">
        <v>727</v>
      </c>
      <c r="AW58" s="248" t="s">
        <v>727</v>
      </c>
      <c r="AX58" s="243" t="s">
        <v>728</v>
      </c>
      <c r="AY58" s="229" t="s">
        <v>729</v>
      </c>
    </row>
    <row r="59" spans="1:51" ht="103.5" customHeight="1" x14ac:dyDescent="0.25">
      <c r="A59" s="116"/>
      <c r="B59" s="116"/>
      <c r="C59" s="116"/>
      <c r="D59" s="116"/>
      <c r="E59" s="116"/>
      <c r="F59" s="116"/>
      <c r="G59" s="117" t="s">
        <v>302</v>
      </c>
      <c r="H59" s="117"/>
      <c r="I59" s="137" t="s">
        <v>320</v>
      </c>
      <c r="J59" s="136" t="s">
        <v>321</v>
      </c>
      <c r="K59" s="136" t="s">
        <v>183</v>
      </c>
      <c r="L59" s="117" t="s">
        <v>218</v>
      </c>
      <c r="M59" s="137" t="s">
        <v>184</v>
      </c>
      <c r="N59" s="137" t="s">
        <v>322</v>
      </c>
      <c r="O59" s="117"/>
      <c r="P59" s="117"/>
      <c r="Q59" s="205"/>
      <c r="R59" s="205">
        <v>1</v>
      </c>
      <c r="S59" s="117"/>
      <c r="T59" s="117" t="s">
        <v>186</v>
      </c>
      <c r="U59" s="117" t="s">
        <v>219</v>
      </c>
      <c r="V59" s="137"/>
      <c r="W59" s="137"/>
      <c r="X59" s="206">
        <v>1</v>
      </c>
      <c r="Y59" s="137"/>
      <c r="Z59" s="137"/>
      <c r="AA59" s="206">
        <v>1</v>
      </c>
      <c r="AB59" s="137"/>
      <c r="AC59" s="137"/>
      <c r="AD59" s="206">
        <v>1</v>
      </c>
      <c r="AE59" s="137"/>
      <c r="AF59" s="137"/>
      <c r="AG59" s="206">
        <v>1</v>
      </c>
      <c r="AH59" s="116"/>
      <c r="AI59" s="116"/>
      <c r="AJ59" s="226">
        <v>1</v>
      </c>
      <c r="AK59" s="116"/>
      <c r="AL59" s="116"/>
      <c r="AM59" s="226">
        <v>1</v>
      </c>
      <c r="AN59" s="116"/>
      <c r="AO59" s="116"/>
      <c r="AP59" s="116"/>
      <c r="AQ59" s="116"/>
      <c r="AR59" s="116"/>
      <c r="AS59" s="116"/>
      <c r="AT59" s="233">
        <f>AVERAGE(AH59:AS59)</f>
        <v>1</v>
      </c>
      <c r="AU59" s="233">
        <f t="shared" si="2"/>
        <v>1</v>
      </c>
      <c r="AV59" s="244" t="s">
        <v>670</v>
      </c>
      <c r="AW59" s="244" t="s">
        <v>670</v>
      </c>
      <c r="AX59" s="244" t="s">
        <v>671</v>
      </c>
      <c r="AY59" s="247" t="s">
        <v>188</v>
      </c>
    </row>
    <row r="60" spans="1:51" ht="113.45" customHeight="1" x14ac:dyDescent="0.25">
      <c r="A60" s="116"/>
      <c r="B60" s="116"/>
      <c r="C60" s="116"/>
      <c r="D60" s="116"/>
      <c r="E60" s="116"/>
      <c r="F60" s="116"/>
      <c r="G60" s="117" t="s">
        <v>302</v>
      </c>
      <c r="H60" s="117"/>
      <c r="I60" s="137" t="s">
        <v>323</v>
      </c>
      <c r="J60" s="136" t="s">
        <v>324</v>
      </c>
      <c r="K60" s="136" t="s">
        <v>183</v>
      </c>
      <c r="L60" s="117" t="s">
        <v>218</v>
      </c>
      <c r="M60" s="137" t="s">
        <v>184</v>
      </c>
      <c r="N60" s="137" t="s">
        <v>325</v>
      </c>
      <c r="O60" s="117"/>
      <c r="P60" s="117"/>
      <c r="Q60" s="205"/>
      <c r="R60" s="205">
        <v>1</v>
      </c>
      <c r="S60" s="117"/>
      <c r="T60" s="117" t="s">
        <v>186</v>
      </c>
      <c r="U60" s="117" t="s">
        <v>219</v>
      </c>
      <c r="V60" s="137"/>
      <c r="W60" s="137"/>
      <c r="X60" s="206">
        <v>1</v>
      </c>
      <c r="Y60" s="137"/>
      <c r="Z60" s="137"/>
      <c r="AA60" s="206">
        <v>1</v>
      </c>
      <c r="AB60" s="137"/>
      <c r="AC60" s="137"/>
      <c r="AD60" s="206">
        <v>1</v>
      </c>
      <c r="AE60" s="137"/>
      <c r="AF60" s="137"/>
      <c r="AG60" s="206">
        <v>1</v>
      </c>
      <c r="AH60" s="116"/>
      <c r="AI60" s="116"/>
      <c r="AJ60" s="226">
        <v>0.78</v>
      </c>
      <c r="AK60" s="116"/>
      <c r="AL60" s="116"/>
      <c r="AM60" s="226">
        <v>1</v>
      </c>
      <c r="AN60" s="116"/>
      <c r="AO60" s="116"/>
      <c r="AP60" s="116"/>
      <c r="AQ60" s="116"/>
      <c r="AR60" s="116"/>
      <c r="AS60" s="116"/>
      <c r="AT60" s="233">
        <f>AVERAGE(AH60:AS60)</f>
        <v>0.89</v>
      </c>
      <c r="AU60" s="233">
        <f t="shared" si="2"/>
        <v>0.89</v>
      </c>
      <c r="AV60" s="244" t="s">
        <v>672</v>
      </c>
      <c r="AW60" s="244" t="s">
        <v>672</v>
      </c>
      <c r="AX60" s="244" t="s">
        <v>673</v>
      </c>
      <c r="AY60" s="247" t="s">
        <v>674</v>
      </c>
    </row>
    <row r="61" spans="1:51" ht="45" customHeight="1" x14ac:dyDescent="0.25">
      <c r="A61" s="573" t="s">
        <v>326</v>
      </c>
      <c r="B61" s="573"/>
      <c r="C61" s="573"/>
      <c r="D61" s="563" t="s">
        <v>327</v>
      </c>
      <c r="E61" s="563"/>
      <c r="F61" s="563"/>
      <c r="G61" s="563"/>
      <c r="H61" s="563"/>
      <c r="I61" s="563"/>
      <c r="J61" s="595" t="s">
        <v>328</v>
      </c>
      <c r="K61" s="595"/>
      <c r="L61" s="595"/>
      <c r="M61" s="595"/>
      <c r="N61" s="595"/>
      <c r="O61" s="595"/>
      <c r="P61" s="563" t="s">
        <v>327</v>
      </c>
      <c r="Q61" s="563"/>
      <c r="R61" s="563"/>
      <c r="S61" s="563"/>
      <c r="T61" s="563"/>
      <c r="U61" s="563"/>
      <c r="V61" s="563" t="s">
        <v>327</v>
      </c>
      <c r="W61" s="563"/>
      <c r="X61" s="563"/>
      <c r="Y61" s="563"/>
      <c r="Z61" s="563"/>
      <c r="AA61" s="563"/>
      <c r="AB61" s="563"/>
      <c r="AC61" s="563"/>
      <c r="AD61" s="563" t="s">
        <v>327</v>
      </c>
      <c r="AE61" s="563"/>
      <c r="AF61" s="563"/>
      <c r="AG61" s="563"/>
      <c r="AH61" s="563"/>
      <c r="AI61" s="563"/>
      <c r="AJ61" s="563"/>
      <c r="AK61" s="563"/>
      <c r="AL61" s="563"/>
      <c r="AM61" s="563"/>
      <c r="AN61" s="563"/>
      <c r="AO61" s="563"/>
      <c r="AP61" s="595" t="s">
        <v>329</v>
      </c>
      <c r="AQ61" s="595"/>
      <c r="AR61" s="595"/>
      <c r="AS61" s="595"/>
      <c r="AT61" s="563" t="s">
        <v>330</v>
      </c>
      <c r="AU61" s="563"/>
      <c r="AV61" s="563"/>
      <c r="AW61" s="563"/>
      <c r="AX61" s="563"/>
      <c r="AY61" s="563"/>
    </row>
    <row r="62" spans="1:51" ht="21.95" customHeight="1" x14ac:dyDescent="0.25">
      <c r="A62" s="573"/>
      <c r="B62" s="573"/>
      <c r="C62" s="573"/>
      <c r="D62" s="563" t="s">
        <v>758</v>
      </c>
      <c r="E62" s="563"/>
      <c r="F62" s="563"/>
      <c r="G62" s="563"/>
      <c r="H62" s="563"/>
      <c r="I62" s="563"/>
      <c r="J62" s="595"/>
      <c r="K62" s="595"/>
      <c r="L62" s="595"/>
      <c r="M62" s="595"/>
      <c r="N62" s="595"/>
      <c r="O62" s="595"/>
      <c r="P62" s="563" t="s">
        <v>331</v>
      </c>
      <c r="Q62" s="563"/>
      <c r="R62" s="563"/>
      <c r="S62" s="563"/>
      <c r="T62" s="563"/>
      <c r="U62" s="563"/>
      <c r="V62" s="563" t="s">
        <v>332</v>
      </c>
      <c r="W62" s="563"/>
      <c r="X62" s="563"/>
      <c r="Y62" s="563"/>
      <c r="Z62" s="563"/>
      <c r="AA62" s="563"/>
      <c r="AB62" s="563"/>
      <c r="AC62" s="563"/>
      <c r="AD62" s="563" t="s">
        <v>333</v>
      </c>
      <c r="AE62" s="563"/>
      <c r="AF62" s="563"/>
      <c r="AG62" s="563"/>
      <c r="AH62" s="563"/>
      <c r="AI62" s="563"/>
      <c r="AJ62" s="563"/>
      <c r="AK62" s="563"/>
      <c r="AL62" s="563"/>
      <c r="AM62" s="563"/>
      <c r="AN62" s="563"/>
      <c r="AO62" s="563"/>
      <c r="AP62" s="595"/>
      <c r="AQ62" s="595"/>
      <c r="AR62" s="595"/>
      <c r="AS62" s="595"/>
      <c r="AT62" s="563" t="s">
        <v>333</v>
      </c>
      <c r="AU62" s="563"/>
      <c r="AV62" s="563"/>
      <c r="AW62" s="563"/>
      <c r="AX62" s="563"/>
      <c r="AY62" s="563"/>
    </row>
    <row r="63" spans="1:51" ht="33.75" customHeight="1" x14ac:dyDescent="0.25">
      <c r="A63" s="573"/>
      <c r="B63" s="573"/>
      <c r="C63" s="573"/>
      <c r="D63" s="563" t="s">
        <v>759</v>
      </c>
      <c r="E63" s="563"/>
      <c r="F63" s="563"/>
      <c r="G63" s="563"/>
      <c r="H63" s="563"/>
      <c r="I63" s="563"/>
      <c r="J63" s="595"/>
      <c r="K63" s="595"/>
      <c r="L63" s="595"/>
      <c r="M63" s="595"/>
      <c r="N63" s="595"/>
      <c r="O63" s="595"/>
      <c r="P63" s="563" t="s">
        <v>334</v>
      </c>
      <c r="Q63" s="563"/>
      <c r="R63" s="563"/>
      <c r="S63" s="563"/>
      <c r="T63" s="563"/>
      <c r="U63" s="563"/>
      <c r="V63" s="563" t="s">
        <v>335</v>
      </c>
      <c r="W63" s="563"/>
      <c r="X63" s="563"/>
      <c r="Y63" s="563"/>
      <c r="Z63" s="563"/>
      <c r="AA63" s="563"/>
      <c r="AB63" s="563"/>
      <c r="AC63" s="563"/>
      <c r="AD63" s="563" t="s">
        <v>336</v>
      </c>
      <c r="AE63" s="563"/>
      <c r="AF63" s="563"/>
      <c r="AG63" s="563"/>
      <c r="AH63" s="563"/>
      <c r="AI63" s="563"/>
      <c r="AJ63" s="563"/>
      <c r="AK63" s="563"/>
      <c r="AL63" s="563"/>
      <c r="AM63" s="563"/>
      <c r="AN63" s="563"/>
      <c r="AO63" s="563"/>
      <c r="AP63" s="595"/>
      <c r="AQ63" s="595"/>
      <c r="AR63" s="595"/>
      <c r="AS63" s="595"/>
      <c r="AT63" s="563" t="s">
        <v>337</v>
      </c>
      <c r="AU63" s="563"/>
      <c r="AV63" s="563"/>
      <c r="AW63" s="563"/>
      <c r="AX63" s="563"/>
      <c r="AY63" s="563"/>
    </row>
  </sheetData>
  <autoFilter ref="A12:AY63" xr:uid="{00000000-0009-0000-0000-00000A000000}"/>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5"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B5907-5166-49B9-A567-DCC3CE45CC8F}">
  <sheetPr>
    <tabColor theme="7" tint="0.39997558519241921"/>
    <pageSetUpPr fitToPage="1"/>
  </sheetPr>
  <dimension ref="A1:BK58"/>
  <sheetViews>
    <sheetView topLeftCell="AL9" zoomScaleNormal="100" workbookViewId="0">
      <selection activeCell="AL9" sqref="AL9"/>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1.5703125" style="108" bestFit="1"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04" t="s">
        <v>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14" t="s">
        <v>87</v>
      </c>
      <c r="BJ1" s="614"/>
      <c r="BK1" s="614"/>
    </row>
    <row r="2" spans="1:63" ht="15.95" customHeight="1" x14ac:dyDescent="0.25">
      <c r="A2" s="604" t="s">
        <v>2</v>
      </c>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c r="BD2" s="604"/>
      <c r="BE2" s="604"/>
      <c r="BF2" s="604"/>
      <c r="BG2" s="604"/>
      <c r="BH2" s="604"/>
      <c r="BI2" s="614" t="s">
        <v>3</v>
      </c>
      <c r="BJ2" s="614"/>
      <c r="BK2" s="614"/>
    </row>
    <row r="3" spans="1:63" ht="26.1" customHeight="1" x14ac:dyDescent="0.25">
      <c r="A3" s="604" t="s">
        <v>338</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4"/>
      <c r="AR3" s="604"/>
      <c r="AS3" s="604"/>
      <c r="AT3" s="604"/>
      <c r="AU3" s="604"/>
      <c r="AV3" s="604"/>
      <c r="AW3" s="604"/>
      <c r="AX3" s="604"/>
      <c r="AY3" s="604"/>
      <c r="AZ3" s="604"/>
      <c r="BA3" s="604"/>
      <c r="BB3" s="604"/>
      <c r="BC3" s="604"/>
      <c r="BD3" s="604"/>
      <c r="BE3" s="604"/>
      <c r="BF3" s="604"/>
      <c r="BG3" s="604"/>
      <c r="BH3" s="604"/>
      <c r="BI3" s="614" t="s">
        <v>5</v>
      </c>
      <c r="BJ3" s="614"/>
      <c r="BK3" s="614"/>
    </row>
    <row r="4" spans="1:63" ht="15.95" customHeight="1" x14ac:dyDescent="0.25">
      <c r="A4" s="604" t="s">
        <v>339</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5" t="s">
        <v>340</v>
      </c>
      <c r="BJ4" s="606"/>
      <c r="BK4" s="607"/>
    </row>
    <row r="5" spans="1:63" ht="26.1" customHeight="1" x14ac:dyDescent="0.25">
      <c r="A5" s="608" t="s">
        <v>341</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G5" s="608" t="s">
        <v>342</v>
      </c>
      <c r="AH5" s="608"/>
      <c r="AI5" s="608"/>
      <c r="AJ5" s="608"/>
      <c r="AK5" s="608"/>
      <c r="AL5" s="608"/>
      <c r="AM5" s="608"/>
      <c r="AN5" s="608"/>
      <c r="AO5" s="608"/>
      <c r="AP5" s="608"/>
      <c r="AQ5" s="608"/>
      <c r="AR5" s="608"/>
      <c r="AS5" s="608"/>
      <c r="AT5" s="608"/>
      <c r="AU5" s="608"/>
      <c r="AV5" s="608"/>
      <c r="AW5" s="608"/>
      <c r="AX5" s="608"/>
      <c r="AY5" s="608"/>
      <c r="AZ5" s="608"/>
      <c r="BA5" s="608"/>
      <c r="BB5" s="608"/>
      <c r="BC5" s="608"/>
      <c r="BD5" s="608"/>
      <c r="BE5" s="608"/>
      <c r="BF5" s="608"/>
      <c r="BG5" s="608"/>
      <c r="BH5" s="608"/>
      <c r="BI5" s="609"/>
      <c r="BJ5" s="609"/>
      <c r="BK5" s="609"/>
    </row>
    <row r="6" spans="1:63" ht="31.5" customHeight="1" x14ac:dyDescent="0.25">
      <c r="A6" s="154" t="s">
        <v>343</v>
      </c>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0"/>
      <c r="AX6" s="610"/>
      <c r="AY6" s="610"/>
      <c r="AZ6" s="610"/>
      <c r="BA6" s="610"/>
      <c r="BB6" s="610"/>
      <c r="BC6" s="610"/>
      <c r="BD6" s="610"/>
      <c r="BE6" s="610"/>
      <c r="BF6" s="610"/>
      <c r="BG6" s="610"/>
      <c r="BH6" s="610"/>
      <c r="BI6" s="610"/>
      <c r="BJ6" s="610"/>
      <c r="BK6" s="610"/>
    </row>
    <row r="7" spans="1:63" ht="31.5" customHeight="1" x14ac:dyDescent="0.25">
      <c r="A7" s="155" t="s">
        <v>344</v>
      </c>
      <c r="B7" s="611" t="s">
        <v>279</v>
      </c>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2"/>
      <c r="AR7" s="612"/>
      <c r="AS7" s="612"/>
      <c r="AT7" s="612"/>
      <c r="AU7" s="612"/>
      <c r="AV7" s="612"/>
      <c r="AW7" s="612"/>
      <c r="AX7" s="612"/>
      <c r="AY7" s="612"/>
      <c r="AZ7" s="612"/>
      <c r="BA7" s="612"/>
      <c r="BB7" s="612"/>
      <c r="BC7" s="612"/>
      <c r="BD7" s="612"/>
      <c r="BE7" s="612"/>
      <c r="BF7" s="612"/>
      <c r="BG7" s="612"/>
      <c r="BH7" s="612"/>
      <c r="BI7" s="612"/>
      <c r="BJ7" s="612"/>
      <c r="BK7" s="613"/>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02" t="s">
        <v>345</v>
      </c>
      <c r="B9" s="255" t="s">
        <v>30</v>
      </c>
      <c r="C9" s="255" t="s">
        <v>31</v>
      </c>
      <c r="D9" s="599" t="s">
        <v>32</v>
      </c>
      <c r="E9" s="600"/>
      <c r="F9" s="255" t="s">
        <v>33</v>
      </c>
      <c r="G9" s="255" t="s">
        <v>8</v>
      </c>
      <c r="H9" s="599" t="s">
        <v>34</v>
      </c>
      <c r="I9" s="600"/>
      <c r="J9" s="255" t="s">
        <v>35</v>
      </c>
      <c r="K9" s="255" t="s">
        <v>36</v>
      </c>
      <c r="L9" s="599" t="s">
        <v>37</v>
      </c>
      <c r="M9" s="600"/>
      <c r="N9" s="255" t="s">
        <v>38</v>
      </c>
      <c r="O9" s="255" t="s">
        <v>39</v>
      </c>
      <c r="P9" s="599" t="s">
        <v>40</v>
      </c>
      <c r="Q9" s="600"/>
      <c r="R9" s="599" t="s">
        <v>346</v>
      </c>
      <c r="S9" s="600"/>
      <c r="T9" s="599" t="s">
        <v>347</v>
      </c>
      <c r="U9" s="601"/>
      <c r="V9" s="601"/>
      <c r="W9" s="601"/>
      <c r="X9" s="601"/>
      <c r="Y9" s="600"/>
      <c r="Z9" s="599" t="s">
        <v>348</v>
      </c>
      <c r="AA9" s="601"/>
      <c r="AB9" s="601"/>
      <c r="AC9" s="601"/>
      <c r="AD9" s="601"/>
      <c r="AE9" s="600"/>
      <c r="AG9" s="602" t="s">
        <v>345</v>
      </c>
      <c r="AH9" s="255" t="s">
        <v>30</v>
      </c>
      <c r="AI9" s="255" t="s">
        <v>31</v>
      </c>
      <c r="AJ9" s="599" t="s">
        <v>32</v>
      </c>
      <c r="AK9" s="600"/>
      <c r="AL9" s="255" t="s">
        <v>33</v>
      </c>
      <c r="AM9" s="255" t="s">
        <v>8</v>
      </c>
      <c r="AN9" s="599" t="s">
        <v>34</v>
      </c>
      <c r="AO9" s="600"/>
      <c r="AP9" s="255" t="s">
        <v>35</v>
      </c>
      <c r="AQ9" s="255" t="s">
        <v>36</v>
      </c>
      <c r="AR9" s="599" t="s">
        <v>37</v>
      </c>
      <c r="AS9" s="600"/>
      <c r="AT9" s="255" t="s">
        <v>38</v>
      </c>
      <c r="AU9" s="255" t="s">
        <v>39</v>
      </c>
      <c r="AV9" s="599" t="s">
        <v>40</v>
      </c>
      <c r="AW9" s="600"/>
      <c r="AX9" s="599" t="s">
        <v>346</v>
      </c>
      <c r="AY9" s="600"/>
      <c r="AZ9" s="599" t="s">
        <v>347</v>
      </c>
      <c r="BA9" s="601"/>
      <c r="BB9" s="601"/>
      <c r="BC9" s="601"/>
      <c r="BD9" s="601"/>
      <c r="BE9" s="600"/>
      <c r="BF9" s="599" t="s">
        <v>348</v>
      </c>
      <c r="BG9" s="601"/>
      <c r="BH9" s="601"/>
      <c r="BI9" s="601"/>
      <c r="BJ9" s="601"/>
      <c r="BK9" s="600"/>
    </row>
    <row r="10" spans="1:63" ht="36" customHeight="1" x14ac:dyDescent="0.25">
      <c r="A10" s="603"/>
      <c r="B10" s="119" t="s">
        <v>349</v>
      </c>
      <c r="C10" s="119" t="s">
        <v>349</v>
      </c>
      <c r="D10" s="119" t="s">
        <v>349</v>
      </c>
      <c r="E10" s="119" t="s">
        <v>350</v>
      </c>
      <c r="F10" s="119" t="s">
        <v>349</v>
      </c>
      <c r="G10" s="119" t="s">
        <v>349</v>
      </c>
      <c r="H10" s="119" t="s">
        <v>349</v>
      </c>
      <c r="I10" s="119" t="s">
        <v>350</v>
      </c>
      <c r="J10" s="119" t="s">
        <v>349</v>
      </c>
      <c r="K10" s="119" t="s">
        <v>349</v>
      </c>
      <c r="L10" s="119" t="s">
        <v>349</v>
      </c>
      <c r="M10" s="119" t="s">
        <v>350</v>
      </c>
      <c r="N10" s="119" t="s">
        <v>349</v>
      </c>
      <c r="O10" s="119" t="s">
        <v>349</v>
      </c>
      <c r="P10" s="119" t="s">
        <v>349</v>
      </c>
      <c r="Q10" s="119" t="s">
        <v>350</v>
      </c>
      <c r="R10" s="119" t="s">
        <v>349</v>
      </c>
      <c r="S10" s="119" t="s">
        <v>350</v>
      </c>
      <c r="T10" s="187" t="s">
        <v>351</v>
      </c>
      <c r="U10" s="187" t="s">
        <v>352</v>
      </c>
      <c r="V10" s="187" t="s">
        <v>353</v>
      </c>
      <c r="W10" s="187" t="s">
        <v>354</v>
      </c>
      <c r="X10" s="188" t="s">
        <v>355</v>
      </c>
      <c r="Y10" s="187" t="s">
        <v>356</v>
      </c>
      <c r="Z10" s="119" t="s">
        <v>357</v>
      </c>
      <c r="AA10" s="148" t="s">
        <v>358</v>
      </c>
      <c r="AB10" s="119" t="s">
        <v>359</v>
      </c>
      <c r="AC10" s="119" t="s">
        <v>360</v>
      </c>
      <c r="AD10" s="119" t="s">
        <v>361</v>
      </c>
      <c r="AE10" s="119" t="s">
        <v>362</v>
      </c>
      <c r="AG10" s="603"/>
      <c r="AH10" s="119" t="s">
        <v>349</v>
      </c>
      <c r="AI10" s="119" t="s">
        <v>349</v>
      </c>
      <c r="AJ10" s="119" t="s">
        <v>349</v>
      </c>
      <c r="AK10" s="119" t="s">
        <v>350</v>
      </c>
      <c r="AL10" s="119" t="s">
        <v>349</v>
      </c>
      <c r="AM10" s="119" t="s">
        <v>349</v>
      </c>
      <c r="AN10" s="119" t="s">
        <v>349</v>
      </c>
      <c r="AO10" s="119" t="s">
        <v>350</v>
      </c>
      <c r="AP10" s="119" t="s">
        <v>349</v>
      </c>
      <c r="AQ10" s="119" t="s">
        <v>349</v>
      </c>
      <c r="AR10" s="119" t="s">
        <v>349</v>
      </c>
      <c r="AS10" s="119" t="s">
        <v>350</v>
      </c>
      <c r="AT10" s="119" t="s">
        <v>349</v>
      </c>
      <c r="AU10" s="119" t="s">
        <v>349</v>
      </c>
      <c r="AV10" s="119" t="s">
        <v>349</v>
      </c>
      <c r="AW10" s="119" t="s">
        <v>350</v>
      </c>
      <c r="AX10" s="119" t="s">
        <v>349</v>
      </c>
      <c r="AY10" s="119" t="s">
        <v>350</v>
      </c>
      <c r="AZ10" s="187" t="s">
        <v>351</v>
      </c>
      <c r="BA10" s="187" t="s">
        <v>352</v>
      </c>
      <c r="BB10" s="187" t="s">
        <v>353</v>
      </c>
      <c r="BC10" s="187" t="s">
        <v>354</v>
      </c>
      <c r="BD10" s="188" t="s">
        <v>355</v>
      </c>
      <c r="BE10" s="187" t="s">
        <v>356</v>
      </c>
      <c r="BF10" s="185" t="s">
        <v>357</v>
      </c>
      <c r="BG10" s="186" t="s">
        <v>358</v>
      </c>
      <c r="BH10" s="185" t="s">
        <v>359</v>
      </c>
      <c r="BI10" s="185" t="s">
        <v>360</v>
      </c>
      <c r="BJ10" s="185" t="s">
        <v>361</v>
      </c>
      <c r="BK10" s="185" t="s">
        <v>362</v>
      </c>
    </row>
    <row r="11" spans="1:63" x14ac:dyDescent="0.25">
      <c r="A11" s="149" t="s">
        <v>363</v>
      </c>
      <c r="B11" s="149">
        <v>0</v>
      </c>
      <c r="C11" s="149">
        <v>0</v>
      </c>
      <c r="D11" s="149">
        <v>0</v>
      </c>
      <c r="E11" s="196"/>
      <c r="F11" s="149">
        <v>0</v>
      </c>
      <c r="G11" s="149">
        <v>0</v>
      </c>
      <c r="H11" s="149">
        <v>0</v>
      </c>
      <c r="I11" s="196"/>
      <c r="J11" s="149">
        <v>0</v>
      </c>
      <c r="K11" s="149">
        <v>0</v>
      </c>
      <c r="L11" s="149">
        <v>0</v>
      </c>
      <c r="M11" s="196"/>
      <c r="N11" s="149">
        <v>0</v>
      </c>
      <c r="O11" s="149">
        <v>0</v>
      </c>
      <c r="P11" s="149">
        <v>0</v>
      </c>
      <c r="Q11" s="196"/>
      <c r="R11" s="190">
        <v>0</v>
      </c>
      <c r="S11" s="209">
        <f>+E11+I11+M11+Q11</f>
        <v>0</v>
      </c>
      <c r="T11" s="189"/>
      <c r="U11" s="189"/>
      <c r="V11" s="189"/>
      <c r="W11" s="189"/>
      <c r="X11" s="189"/>
      <c r="Y11" s="151"/>
      <c r="Z11" s="151"/>
      <c r="AA11" s="151"/>
      <c r="AB11" s="151"/>
      <c r="AC11" s="151"/>
      <c r="AD11" s="151"/>
      <c r="AE11" s="152"/>
      <c r="AG11" s="149" t="s">
        <v>363</v>
      </c>
      <c r="AH11" s="149">
        <v>0</v>
      </c>
      <c r="AI11" s="149">
        <v>0</v>
      </c>
      <c r="AJ11" s="149">
        <v>0</v>
      </c>
      <c r="AK11" s="208">
        <v>0</v>
      </c>
      <c r="AL11" s="149">
        <v>0</v>
      </c>
      <c r="AM11" s="149">
        <v>0</v>
      </c>
      <c r="AN11" s="149"/>
      <c r="AO11" s="196"/>
      <c r="AP11" s="149"/>
      <c r="AQ11" s="149"/>
      <c r="AR11" s="149"/>
      <c r="AS11" s="196"/>
      <c r="AT11" s="149"/>
      <c r="AU11" s="149"/>
      <c r="AV11" s="149"/>
      <c r="AW11" s="196"/>
      <c r="AX11" s="190">
        <v>0</v>
      </c>
      <c r="AY11" s="209">
        <f>+AK11+AO11+AS11+AW11</f>
        <v>0</v>
      </c>
      <c r="AZ11" s="151"/>
      <c r="BA11" s="151"/>
      <c r="BB11" s="151"/>
      <c r="BC11" s="151"/>
      <c r="BD11" s="151"/>
      <c r="BE11" s="151"/>
      <c r="BF11" s="151"/>
      <c r="BG11" s="151"/>
      <c r="BH11" s="151"/>
      <c r="BI11" s="151"/>
      <c r="BJ11" s="151"/>
      <c r="BK11" s="152"/>
    </row>
    <row r="12" spans="1:63" x14ac:dyDescent="0.25">
      <c r="A12" s="149" t="s">
        <v>364</v>
      </c>
      <c r="B12" s="149">
        <v>0</v>
      </c>
      <c r="C12" s="207">
        <v>1</v>
      </c>
      <c r="D12" s="207">
        <v>1</v>
      </c>
      <c r="E12" s="208">
        <v>66432150</v>
      </c>
      <c r="F12" s="207">
        <v>1</v>
      </c>
      <c r="G12" s="207">
        <v>1</v>
      </c>
      <c r="H12" s="207">
        <v>1</v>
      </c>
      <c r="I12" s="196"/>
      <c r="J12" s="207">
        <v>1</v>
      </c>
      <c r="K12" s="207">
        <v>1</v>
      </c>
      <c r="L12" s="207">
        <v>1</v>
      </c>
      <c r="M12" s="196"/>
      <c r="N12" s="207">
        <v>1</v>
      </c>
      <c r="O12" s="207">
        <v>1</v>
      </c>
      <c r="P12" s="207">
        <v>1</v>
      </c>
      <c r="Q12" s="196"/>
      <c r="R12" s="190">
        <v>1</v>
      </c>
      <c r="S12" s="209">
        <f t="shared" ref="S12:S31" si="0">+E12+I12+M12+Q12</f>
        <v>66432150</v>
      </c>
      <c r="T12" s="189"/>
      <c r="U12" s="189"/>
      <c r="V12" s="189"/>
      <c r="W12" s="189"/>
      <c r="X12" s="189"/>
      <c r="Y12" s="151"/>
      <c r="Z12" s="151"/>
      <c r="AA12" s="151"/>
      <c r="AB12" s="151"/>
      <c r="AC12" s="151"/>
      <c r="AD12" s="151"/>
      <c r="AE12" s="151"/>
      <c r="AG12" s="149" t="s">
        <v>364</v>
      </c>
      <c r="AH12" s="149">
        <v>0</v>
      </c>
      <c r="AI12" s="149">
        <v>1</v>
      </c>
      <c r="AJ12" s="149">
        <v>1</v>
      </c>
      <c r="AK12" s="208">
        <v>67650360</v>
      </c>
      <c r="AL12" s="149">
        <v>1</v>
      </c>
      <c r="AM12" s="149">
        <v>1</v>
      </c>
      <c r="AN12" s="149"/>
      <c r="AO12" s="208">
        <v>-1421245</v>
      </c>
      <c r="AP12" s="149"/>
      <c r="AQ12" s="149"/>
      <c r="AR12" s="149"/>
      <c r="AS12" s="196"/>
      <c r="AT12" s="149"/>
      <c r="AU12" s="149"/>
      <c r="AV12" s="149"/>
      <c r="AW12" s="196"/>
      <c r="AX12" s="190">
        <v>1</v>
      </c>
      <c r="AY12" s="209">
        <f t="shared" ref="AY12:AY31" si="1">+AK12+AO12+AS12+AW12</f>
        <v>66229115</v>
      </c>
      <c r="AZ12" s="151"/>
      <c r="BA12" s="151"/>
      <c r="BB12" s="151"/>
      <c r="BC12" s="151"/>
      <c r="BD12" s="151"/>
      <c r="BE12" s="151"/>
      <c r="BF12" s="151"/>
      <c r="BG12" s="151"/>
      <c r="BH12" s="151"/>
      <c r="BI12" s="151"/>
      <c r="BJ12" s="151"/>
      <c r="BK12" s="151"/>
    </row>
    <row r="13" spans="1:63" x14ac:dyDescent="0.25">
      <c r="A13" s="149" t="s">
        <v>365</v>
      </c>
      <c r="B13" s="149">
        <v>0</v>
      </c>
      <c r="C13" s="207">
        <v>1</v>
      </c>
      <c r="D13" s="207">
        <v>1</v>
      </c>
      <c r="E13" s="208">
        <v>66432150</v>
      </c>
      <c r="F13" s="207">
        <v>1</v>
      </c>
      <c r="G13" s="207">
        <v>1</v>
      </c>
      <c r="H13" s="207">
        <v>1</v>
      </c>
      <c r="I13" s="196"/>
      <c r="J13" s="207">
        <v>1</v>
      </c>
      <c r="K13" s="207">
        <v>1</v>
      </c>
      <c r="L13" s="207">
        <v>1</v>
      </c>
      <c r="M13" s="196"/>
      <c r="N13" s="207">
        <v>1</v>
      </c>
      <c r="O13" s="207">
        <v>1</v>
      </c>
      <c r="P13" s="207">
        <v>1</v>
      </c>
      <c r="Q13" s="196"/>
      <c r="R13" s="190">
        <v>1</v>
      </c>
      <c r="S13" s="209">
        <f t="shared" si="0"/>
        <v>66432150</v>
      </c>
      <c r="T13" s="189"/>
      <c r="U13" s="189"/>
      <c r="V13" s="189"/>
      <c r="W13" s="189"/>
      <c r="X13" s="189"/>
      <c r="Y13" s="151"/>
      <c r="Z13" s="151"/>
      <c r="AA13" s="151"/>
      <c r="AB13" s="151"/>
      <c r="AC13" s="151"/>
      <c r="AD13" s="151"/>
      <c r="AE13" s="151"/>
      <c r="AG13" s="149" t="s">
        <v>365</v>
      </c>
      <c r="AH13" s="149">
        <v>0</v>
      </c>
      <c r="AI13" s="149">
        <v>1</v>
      </c>
      <c r="AJ13" s="149">
        <v>1</v>
      </c>
      <c r="AK13" s="208">
        <v>67650360</v>
      </c>
      <c r="AL13" s="149">
        <v>1</v>
      </c>
      <c r="AM13" s="149">
        <v>1</v>
      </c>
      <c r="AN13" s="149"/>
      <c r="AO13" s="208">
        <v>-1421245</v>
      </c>
      <c r="AP13" s="149"/>
      <c r="AQ13" s="149"/>
      <c r="AR13" s="149"/>
      <c r="AS13" s="196"/>
      <c r="AT13" s="149"/>
      <c r="AU13" s="149"/>
      <c r="AV13" s="149"/>
      <c r="AW13" s="196"/>
      <c r="AX13" s="190">
        <v>1</v>
      </c>
      <c r="AY13" s="209">
        <f t="shared" si="1"/>
        <v>66229115</v>
      </c>
      <c r="AZ13" s="151"/>
      <c r="BA13" s="151"/>
      <c r="BB13" s="151"/>
      <c r="BC13" s="151"/>
      <c r="BD13" s="151"/>
      <c r="BE13" s="151"/>
      <c r="BF13" s="151"/>
      <c r="BG13" s="151"/>
      <c r="BH13" s="151"/>
      <c r="BI13" s="151"/>
      <c r="BJ13" s="151"/>
      <c r="BK13" s="151"/>
    </row>
    <row r="14" spans="1:63" x14ac:dyDescent="0.25">
      <c r="A14" s="149" t="s">
        <v>366</v>
      </c>
      <c r="B14" s="149">
        <v>0</v>
      </c>
      <c r="C14" s="207">
        <v>1</v>
      </c>
      <c r="D14" s="207">
        <v>1</v>
      </c>
      <c r="E14" s="208">
        <v>66432150</v>
      </c>
      <c r="F14" s="207">
        <v>1</v>
      </c>
      <c r="G14" s="207">
        <v>1</v>
      </c>
      <c r="H14" s="207">
        <v>1</v>
      </c>
      <c r="I14" s="196"/>
      <c r="J14" s="207">
        <v>1</v>
      </c>
      <c r="K14" s="207">
        <v>1</v>
      </c>
      <c r="L14" s="207">
        <v>1</v>
      </c>
      <c r="M14" s="196"/>
      <c r="N14" s="207">
        <v>1</v>
      </c>
      <c r="O14" s="207">
        <v>1</v>
      </c>
      <c r="P14" s="207">
        <v>1</v>
      </c>
      <c r="Q14" s="196"/>
      <c r="R14" s="190">
        <v>1</v>
      </c>
      <c r="S14" s="209">
        <f t="shared" si="0"/>
        <v>66432150</v>
      </c>
      <c r="T14" s="189"/>
      <c r="U14" s="189"/>
      <c r="V14" s="189"/>
      <c r="W14" s="189"/>
      <c r="X14" s="189"/>
      <c r="Y14" s="151"/>
      <c r="Z14" s="151"/>
      <c r="AA14" s="151"/>
      <c r="AB14" s="151"/>
      <c r="AC14" s="151"/>
      <c r="AD14" s="151"/>
      <c r="AE14" s="151"/>
      <c r="AG14" s="149" t="s">
        <v>366</v>
      </c>
      <c r="AH14" s="149">
        <v>0</v>
      </c>
      <c r="AI14" s="149">
        <v>1</v>
      </c>
      <c r="AJ14" s="149">
        <v>1</v>
      </c>
      <c r="AK14" s="208">
        <v>67650360</v>
      </c>
      <c r="AL14" s="149">
        <v>1</v>
      </c>
      <c r="AM14" s="149">
        <v>1</v>
      </c>
      <c r="AN14" s="149"/>
      <c r="AO14" s="208">
        <v>-1421245</v>
      </c>
      <c r="AP14" s="149"/>
      <c r="AQ14" s="149"/>
      <c r="AR14" s="149"/>
      <c r="AS14" s="196"/>
      <c r="AT14" s="149"/>
      <c r="AU14" s="149"/>
      <c r="AV14" s="149"/>
      <c r="AW14" s="196"/>
      <c r="AX14" s="190">
        <v>1</v>
      </c>
      <c r="AY14" s="209">
        <f t="shared" si="1"/>
        <v>66229115</v>
      </c>
      <c r="AZ14" s="151"/>
      <c r="BA14" s="151"/>
      <c r="BB14" s="151"/>
      <c r="BC14" s="151"/>
      <c r="BD14" s="151"/>
      <c r="BE14" s="151"/>
      <c r="BF14" s="151"/>
      <c r="BG14" s="151"/>
      <c r="BH14" s="151"/>
      <c r="BI14" s="151"/>
      <c r="BJ14" s="151"/>
      <c r="BK14" s="151"/>
    </row>
    <row r="15" spans="1:63" x14ac:dyDescent="0.25">
      <c r="A15" s="149" t="s">
        <v>367</v>
      </c>
      <c r="B15" s="149">
        <v>0</v>
      </c>
      <c r="C15" s="207">
        <v>1</v>
      </c>
      <c r="D15" s="207">
        <v>1</v>
      </c>
      <c r="E15" s="208">
        <v>66432150</v>
      </c>
      <c r="F15" s="207">
        <v>1</v>
      </c>
      <c r="G15" s="207">
        <v>1</v>
      </c>
      <c r="H15" s="207">
        <v>1</v>
      </c>
      <c r="I15" s="196"/>
      <c r="J15" s="207">
        <v>1</v>
      </c>
      <c r="K15" s="207">
        <v>1</v>
      </c>
      <c r="L15" s="207">
        <v>1</v>
      </c>
      <c r="M15" s="196"/>
      <c r="N15" s="207">
        <v>1</v>
      </c>
      <c r="O15" s="207">
        <v>1</v>
      </c>
      <c r="P15" s="207">
        <v>1</v>
      </c>
      <c r="Q15" s="196"/>
      <c r="R15" s="190">
        <v>1</v>
      </c>
      <c r="S15" s="209">
        <f t="shared" si="0"/>
        <v>66432150</v>
      </c>
      <c r="T15" s="189"/>
      <c r="U15" s="189"/>
      <c r="V15" s="189"/>
      <c r="W15" s="189"/>
      <c r="X15" s="189"/>
      <c r="Y15" s="151"/>
      <c r="Z15" s="151"/>
      <c r="AA15" s="151"/>
      <c r="AB15" s="151"/>
      <c r="AC15" s="151"/>
      <c r="AD15" s="151"/>
      <c r="AE15" s="151"/>
      <c r="AG15" s="149" t="s">
        <v>367</v>
      </c>
      <c r="AH15" s="149">
        <v>0</v>
      </c>
      <c r="AI15" s="149">
        <v>1</v>
      </c>
      <c r="AJ15" s="149">
        <v>1</v>
      </c>
      <c r="AK15" s="208">
        <v>67650360</v>
      </c>
      <c r="AL15" s="149">
        <v>1</v>
      </c>
      <c r="AM15" s="149">
        <v>1</v>
      </c>
      <c r="AN15" s="149"/>
      <c r="AO15" s="208">
        <v>-1421245</v>
      </c>
      <c r="AP15" s="149"/>
      <c r="AQ15" s="149"/>
      <c r="AR15" s="149"/>
      <c r="AS15" s="196"/>
      <c r="AT15" s="149"/>
      <c r="AU15" s="149"/>
      <c r="AV15" s="149"/>
      <c r="AW15" s="196"/>
      <c r="AX15" s="190">
        <v>1</v>
      </c>
      <c r="AY15" s="209">
        <f t="shared" si="1"/>
        <v>66229115</v>
      </c>
      <c r="AZ15" s="151"/>
      <c r="BA15" s="151"/>
      <c r="BB15" s="151"/>
      <c r="BC15" s="151"/>
      <c r="BD15" s="151"/>
      <c r="BE15" s="151"/>
      <c r="BF15" s="151"/>
      <c r="BG15" s="151"/>
      <c r="BH15" s="151"/>
      <c r="BI15" s="151"/>
      <c r="BJ15" s="151"/>
      <c r="BK15" s="151"/>
    </row>
    <row r="16" spans="1:63" x14ac:dyDescent="0.25">
      <c r="A16" s="149" t="s">
        <v>368</v>
      </c>
      <c r="B16" s="149">
        <v>0</v>
      </c>
      <c r="C16" s="207">
        <v>1</v>
      </c>
      <c r="D16" s="207">
        <v>1</v>
      </c>
      <c r="E16" s="208">
        <v>66432150</v>
      </c>
      <c r="F16" s="207">
        <v>1</v>
      </c>
      <c r="G16" s="207">
        <v>1</v>
      </c>
      <c r="H16" s="207">
        <v>1</v>
      </c>
      <c r="I16" s="196"/>
      <c r="J16" s="207">
        <v>1</v>
      </c>
      <c r="K16" s="207">
        <v>1</v>
      </c>
      <c r="L16" s="207">
        <v>1</v>
      </c>
      <c r="M16" s="196"/>
      <c r="N16" s="207">
        <v>1</v>
      </c>
      <c r="O16" s="207">
        <v>1</v>
      </c>
      <c r="P16" s="207">
        <v>1</v>
      </c>
      <c r="Q16" s="196"/>
      <c r="R16" s="190">
        <v>1</v>
      </c>
      <c r="S16" s="209">
        <f t="shared" si="0"/>
        <v>66432150</v>
      </c>
      <c r="T16" s="189"/>
      <c r="U16" s="189"/>
      <c r="V16" s="189"/>
      <c r="W16" s="189"/>
      <c r="X16" s="189"/>
      <c r="Y16" s="151"/>
      <c r="Z16" s="151"/>
      <c r="AA16" s="151"/>
      <c r="AB16" s="151"/>
      <c r="AC16" s="151"/>
      <c r="AD16" s="151"/>
      <c r="AE16" s="151"/>
      <c r="AG16" s="149" t="s">
        <v>368</v>
      </c>
      <c r="AH16" s="149">
        <v>0</v>
      </c>
      <c r="AI16" s="149">
        <v>1</v>
      </c>
      <c r="AJ16" s="149">
        <v>1</v>
      </c>
      <c r="AK16" s="208">
        <v>67650360</v>
      </c>
      <c r="AL16" s="149">
        <v>1</v>
      </c>
      <c r="AM16" s="149">
        <v>1</v>
      </c>
      <c r="AN16" s="149"/>
      <c r="AO16" s="208">
        <v>-1421245</v>
      </c>
      <c r="AP16" s="149"/>
      <c r="AQ16" s="149"/>
      <c r="AR16" s="149"/>
      <c r="AS16" s="196"/>
      <c r="AT16" s="149"/>
      <c r="AU16" s="149"/>
      <c r="AV16" s="149"/>
      <c r="AW16" s="196"/>
      <c r="AX16" s="190">
        <v>1</v>
      </c>
      <c r="AY16" s="209">
        <f t="shared" si="1"/>
        <v>66229115</v>
      </c>
      <c r="AZ16" s="151"/>
      <c r="BA16" s="151"/>
      <c r="BB16" s="151"/>
      <c r="BC16" s="151"/>
      <c r="BD16" s="151"/>
      <c r="BE16" s="151"/>
      <c r="BF16" s="151"/>
      <c r="BG16" s="151"/>
      <c r="BH16" s="151"/>
      <c r="BI16" s="151"/>
      <c r="BJ16" s="151"/>
      <c r="BK16" s="151"/>
    </row>
    <row r="17" spans="1:63" x14ac:dyDescent="0.25">
      <c r="A17" s="149" t="s">
        <v>369</v>
      </c>
      <c r="B17" s="149">
        <v>0</v>
      </c>
      <c r="C17" s="207">
        <v>1</v>
      </c>
      <c r="D17" s="207">
        <v>1</v>
      </c>
      <c r="E17" s="208">
        <v>66432150</v>
      </c>
      <c r="F17" s="207">
        <v>1</v>
      </c>
      <c r="G17" s="207">
        <v>1</v>
      </c>
      <c r="H17" s="207">
        <v>1</v>
      </c>
      <c r="I17" s="196"/>
      <c r="J17" s="207">
        <v>1</v>
      </c>
      <c r="K17" s="207">
        <v>1</v>
      </c>
      <c r="L17" s="207">
        <v>1</v>
      </c>
      <c r="M17" s="196"/>
      <c r="N17" s="207">
        <v>1</v>
      </c>
      <c r="O17" s="207">
        <v>1</v>
      </c>
      <c r="P17" s="207">
        <v>1</v>
      </c>
      <c r="Q17" s="196"/>
      <c r="R17" s="190">
        <v>1</v>
      </c>
      <c r="S17" s="209">
        <f t="shared" si="0"/>
        <v>66432150</v>
      </c>
      <c r="T17" s="189"/>
      <c r="U17" s="189"/>
      <c r="V17" s="189"/>
      <c r="W17" s="189"/>
      <c r="X17" s="189"/>
      <c r="Y17" s="151"/>
      <c r="Z17" s="151"/>
      <c r="AA17" s="151"/>
      <c r="AB17" s="151"/>
      <c r="AC17" s="151"/>
      <c r="AD17" s="151"/>
      <c r="AE17" s="151"/>
      <c r="AG17" s="149" t="s">
        <v>369</v>
      </c>
      <c r="AH17" s="149">
        <v>0</v>
      </c>
      <c r="AI17" s="149">
        <v>1</v>
      </c>
      <c r="AJ17" s="149">
        <v>1</v>
      </c>
      <c r="AK17" s="208">
        <v>67650360</v>
      </c>
      <c r="AL17" s="149">
        <v>1</v>
      </c>
      <c r="AM17" s="149">
        <v>1</v>
      </c>
      <c r="AN17" s="149"/>
      <c r="AO17" s="208">
        <v>-1421245</v>
      </c>
      <c r="AP17" s="149"/>
      <c r="AQ17" s="149"/>
      <c r="AR17" s="149"/>
      <c r="AS17" s="196"/>
      <c r="AT17" s="149"/>
      <c r="AU17" s="149"/>
      <c r="AV17" s="149"/>
      <c r="AW17" s="196"/>
      <c r="AX17" s="190">
        <v>1</v>
      </c>
      <c r="AY17" s="209">
        <f t="shared" si="1"/>
        <v>66229115</v>
      </c>
      <c r="AZ17" s="151"/>
      <c r="BA17" s="151"/>
      <c r="BB17" s="151"/>
      <c r="BC17" s="151"/>
      <c r="BD17" s="151"/>
      <c r="BE17" s="151"/>
      <c r="BF17" s="151"/>
      <c r="BG17" s="151"/>
      <c r="BH17" s="151"/>
      <c r="BI17" s="151"/>
      <c r="BJ17" s="151"/>
      <c r="BK17" s="151"/>
    </row>
    <row r="18" spans="1:63" x14ac:dyDescent="0.25">
      <c r="A18" s="149" t="s">
        <v>370</v>
      </c>
      <c r="B18" s="149">
        <v>0</v>
      </c>
      <c r="C18" s="207">
        <v>1</v>
      </c>
      <c r="D18" s="207">
        <v>1</v>
      </c>
      <c r="E18" s="208">
        <v>66432150</v>
      </c>
      <c r="F18" s="207">
        <v>1</v>
      </c>
      <c r="G18" s="207">
        <v>1</v>
      </c>
      <c r="H18" s="207">
        <v>1</v>
      </c>
      <c r="I18" s="196"/>
      <c r="J18" s="207">
        <v>1</v>
      </c>
      <c r="K18" s="207">
        <v>1</v>
      </c>
      <c r="L18" s="207">
        <v>1</v>
      </c>
      <c r="M18" s="196"/>
      <c r="N18" s="207">
        <v>1</v>
      </c>
      <c r="O18" s="207">
        <v>1</v>
      </c>
      <c r="P18" s="207">
        <v>1</v>
      </c>
      <c r="Q18" s="196"/>
      <c r="R18" s="190">
        <v>1</v>
      </c>
      <c r="S18" s="209">
        <f t="shared" si="0"/>
        <v>66432150</v>
      </c>
      <c r="T18" s="189"/>
      <c r="U18" s="189"/>
      <c r="V18" s="189"/>
      <c r="W18" s="189"/>
      <c r="X18" s="189"/>
      <c r="Y18" s="151"/>
      <c r="Z18" s="151"/>
      <c r="AA18" s="151"/>
      <c r="AB18" s="151"/>
      <c r="AC18" s="151"/>
      <c r="AD18" s="151"/>
      <c r="AE18" s="151"/>
      <c r="AG18" s="149" t="s">
        <v>370</v>
      </c>
      <c r="AH18" s="149">
        <v>0</v>
      </c>
      <c r="AI18" s="149">
        <v>1</v>
      </c>
      <c r="AJ18" s="149">
        <v>1</v>
      </c>
      <c r="AK18" s="208">
        <v>67650360</v>
      </c>
      <c r="AL18" s="149">
        <v>1</v>
      </c>
      <c r="AM18" s="149">
        <v>1</v>
      </c>
      <c r="AN18" s="149"/>
      <c r="AO18" s="208">
        <v>-1421245</v>
      </c>
      <c r="AP18" s="149"/>
      <c r="AQ18" s="149"/>
      <c r="AR18" s="149"/>
      <c r="AS18" s="196"/>
      <c r="AT18" s="149"/>
      <c r="AU18" s="149"/>
      <c r="AV18" s="149"/>
      <c r="AW18" s="196"/>
      <c r="AX18" s="190">
        <v>1</v>
      </c>
      <c r="AY18" s="209">
        <f t="shared" si="1"/>
        <v>66229115</v>
      </c>
      <c r="AZ18" s="151"/>
      <c r="BA18" s="151"/>
      <c r="BB18" s="151"/>
      <c r="BC18" s="151"/>
      <c r="BD18" s="151"/>
      <c r="BE18" s="151"/>
      <c r="BF18" s="151"/>
      <c r="BG18" s="151"/>
      <c r="BH18" s="151"/>
      <c r="BI18" s="151"/>
      <c r="BJ18" s="151"/>
      <c r="BK18" s="151"/>
    </row>
    <row r="19" spans="1:63" x14ac:dyDescent="0.25">
      <c r="A19" s="149" t="s">
        <v>371</v>
      </c>
      <c r="B19" s="149">
        <v>0</v>
      </c>
      <c r="C19" s="207">
        <v>1</v>
      </c>
      <c r="D19" s="207">
        <v>1</v>
      </c>
      <c r="E19" s="208">
        <v>66432150</v>
      </c>
      <c r="F19" s="207">
        <v>1</v>
      </c>
      <c r="G19" s="207">
        <v>1</v>
      </c>
      <c r="H19" s="207">
        <v>1</v>
      </c>
      <c r="I19" s="196"/>
      <c r="J19" s="207">
        <v>1</v>
      </c>
      <c r="K19" s="207">
        <v>1</v>
      </c>
      <c r="L19" s="207">
        <v>1</v>
      </c>
      <c r="M19" s="196"/>
      <c r="N19" s="207">
        <v>1</v>
      </c>
      <c r="O19" s="207">
        <v>1</v>
      </c>
      <c r="P19" s="207">
        <v>1</v>
      </c>
      <c r="Q19" s="196"/>
      <c r="R19" s="190">
        <v>1</v>
      </c>
      <c r="S19" s="209">
        <f t="shared" si="0"/>
        <v>66432150</v>
      </c>
      <c r="T19" s="189"/>
      <c r="U19" s="189"/>
      <c r="V19" s="189"/>
      <c r="W19" s="189"/>
      <c r="X19" s="189"/>
      <c r="Y19" s="151"/>
      <c r="Z19" s="151"/>
      <c r="AA19" s="151"/>
      <c r="AB19" s="151"/>
      <c r="AC19" s="151"/>
      <c r="AD19" s="151"/>
      <c r="AE19" s="151"/>
      <c r="AG19" s="149" t="s">
        <v>371</v>
      </c>
      <c r="AH19" s="149">
        <v>0</v>
      </c>
      <c r="AI19" s="149">
        <v>1</v>
      </c>
      <c r="AJ19" s="149">
        <v>1</v>
      </c>
      <c r="AK19" s="208">
        <v>67650360</v>
      </c>
      <c r="AL19" s="149">
        <v>1</v>
      </c>
      <c r="AM19" s="149">
        <v>1</v>
      </c>
      <c r="AN19" s="149"/>
      <c r="AO19" s="208">
        <v>-1421245</v>
      </c>
      <c r="AP19" s="149"/>
      <c r="AQ19" s="149"/>
      <c r="AR19" s="149"/>
      <c r="AS19" s="196"/>
      <c r="AT19" s="149"/>
      <c r="AU19" s="149"/>
      <c r="AV19" s="149"/>
      <c r="AW19" s="196"/>
      <c r="AX19" s="190">
        <v>1</v>
      </c>
      <c r="AY19" s="209">
        <f t="shared" si="1"/>
        <v>66229115</v>
      </c>
      <c r="AZ19" s="151"/>
      <c r="BA19" s="151"/>
      <c r="BB19" s="151"/>
      <c r="BC19" s="151"/>
      <c r="BD19" s="151"/>
      <c r="BE19" s="151"/>
      <c r="BF19" s="151"/>
      <c r="BG19" s="151"/>
      <c r="BH19" s="151"/>
      <c r="BI19" s="149"/>
      <c r="BJ19" s="149"/>
      <c r="BK19" s="149"/>
    </row>
    <row r="20" spans="1:63" x14ac:dyDescent="0.25">
      <c r="A20" s="149" t="s">
        <v>372</v>
      </c>
      <c r="B20" s="149">
        <v>0</v>
      </c>
      <c r="C20" s="207">
        <v>1</v>
      </c>
      <c r="D20" s="207">
        <v>1</v>
      </c>
      <c r="E20" s="208">
        <v>66432150</v>
      </c>
      <c r="F20" s="207">
        <v>1</v>
      </c>
      <c r="G20" s="207">
        <v>1</v>
      </c>
      <c r="H20" s="207">
        <v>1</v>
      </c>
      <c r="I20" s="196"/>
      <c r="J20" s="207">
        <v>1</v>
      </c>
      <c r="K20" s="207">
        <v>1</v>
      </c>
      <c r="L20" s="207">
        <v>1</v>
      </c>
      <c r="M20" s="196"/>
      <c r="N20" s="207">
        <v>1</v>
      </c>
      <c r="O20" s="207">
        <v>1</v>
      </c>
      <c r="P20" s="207">
        <v>1</v>
      </c>
      <c r="Q20" s="196"/>
      <c r="R20" s="190">
        <v>1</v>
      </c>
      <c r="S20" s="209">
        <f t="shared" si="0"/>
        <v>66432150</v>
      </c>
      <c r="T20" s="189"/>
      <c r="U20" s="189"/>
      <c r="V20" s="189"/>
      <c r="W20" s="189"/>
      <c r="X20" s="189"/>
      <c r="Y20" s="151"/>
      <c r="Z20" s="151"/>
      <c r="AA20" s="151"/>
      <c r="AB20" s="151"/>
      <c r="AC20" s="151"/>
      <c r="AD20" s="151"/>
      <c r="AE20" s="151"/>
      <c r="AG20" s="149" t="s">
        <v>372</v>
      </c>
      <c r="AH20" s="149">
        <v>0</v>
      </c>
      <c r="AI20" s="149">
        <v>1</v>
      </c>
      <c r="AJ20" s="149">
        <v>1</v>
      </c>
      <c r="AK20" s="208">
        <v>67650360</v>
      </c>
      <c r="AL20" s="149">
        <v>1</v>
      </c>
      <c r="AM20" s="149">
        <v>1</v>
      </c>
      <c r="AN20" s="149"/>
      <c r="AO20" s="208">
        <v>-1421245</v>
      </c>
      <c r="AP20" s="149"/>
      <c r="AQ20" s="149"/>
      <c r="AR20" s="149"/>
      <c r="AS20" s="196"/>
      <c r="AT20" s="149"/>
      <c r="AU20" s="149"/>
      <c r="AV20" s="149"/>
      <c r="AW20" s="196"/>
      <c r="AX20" s="190">
        <v>1</v>
      </c>
      <c r="AY20" s="209">
        <f t="shared" si="1"/>
        <v>66229115</v>
      </c>
      <c r="AZ20" s="151"/>
      <c r="BA20" s="151"/>
      <c r="BB20" s="151"/>
      <c r="BC20" s="151"/>
      <c r="BD20" s="151"/>
      <c r="BE20" s="151"/>
      <c r="BF20" s="151"/>
      <c r="BG20" s="151"/>
      <c r="BH20" s="151"/>
      <c r="BI20" s="149"/>
      <c r="BJ20" s="149"/>
      <c r="BK20" s="149"/>
    </row>
    <row r="21" spans="1:63" x14ac:dyDescent="0.25">
      <c r="A21" s="149" t="s">
        <v>373</v>
      </c>
      <c r="B21" s="149">
        <v>0</v>
      </c>
      <c r="C21" s="207">
        <v>1</v>
      </c>
      <c r="D21" s="207">
        <v>1</v>
      </c>
      <c r="E21" s="208">
        <v>66432150</v>
      </c>
      <c r="F21" s="207">
        <v>1</v>
      </c>
      <c r="G21" s="207">
        <v>1</v>
      </c>
      <c r="H21" s="207">
        <v>1</v>
      </c>
      <c r="I21" s="196"/>
      <c r="J21" s="207">
        <v>1</v>
      </c>
      <c r="K21" s="207">
        <v>1</v>
      </c>
      <c r="L21" s="207">
        <v>1</v>
      </c>
      <c r="M21" s="196"/>
      <c r="N21" s="207">
        <v>1</v>
      </c>
      <c r="O21" s="207">
        <v>1</v>
      </c>
      <c r="P21" s="207">
        <v>1</v>
      </c>
      <c r="Q21" s="196"/>
      <c r="R21" s="190">
        <v>1</v>
      </c>
      <c r="S21" s="209">
        <f t="shared" si="0"/>
        <v>66432150</v>
      </c>
      <c r="T21" s="189"/>
      <c r="U21" s="189"/>
      <c r="V21" s="189"/>
      <c r="W21" s="189"/>
      <c r="X21" s="189"/>
      <c r="Y21" s="151"/>
      <c r="Z21" s="151"/>
      <c r="AA21" s="151"/>
      <c r="AB21" s="151"/>
      <c r="AC21" s="151"/>
      <c r="AD21" s="151"/>
      <c r="AE21" s="151"/>
      <c r="AG21" s="149" t="s">
        <v>373</v>
      </c>
      <c r="AH21" s="149">
        <v>0</v>
      </c>
      <c r="AI21" s="149">
        <v>1</v>
      </c>
      <c r="AJ21" s="149">
        <v>1</v>
      </c>
      <c r="AK21" s="208">
        <v>67650360</v>
      </c>
      <c r="AL21" s="149">
        <v>1</v>
      </c>
      <c r="AM21" s="149">
        <v>1</v>
      </c>
      <c r="AN21" s="149"/>
      <c r="AO21" s="208">
        <v>-1421245</v>
      </c>
      <c r="AP21" s="149"/>
      <c r="AQ21" s="149"/>
      <c r="AR21" s="149"/>
      <c r="AS21" s="196"/>
      <c r="AT21" s="149"/>
      <c r="AU21" s="149"/>
      <c r="AV21" s="149"/>
      <c r="AW21" s="196"/>
      <c r="AX21" s="190">
        <v>1</v>
      </c>
      <c r="AY21" s="209">
        <f t="shared" si="1"/>
        <v>66229115</v>
      </c>
      <c r="AZ21" s="151"/>
      <c r="BA21" s="151"/>
      <c r="BB21" s="151"/>
      <c r="BC21" s="151"/>
      <c r="BD21" s="151"/>
      <c r="BE21" s="151"/>
      <c r="BF21" s="151"/>
      <c r="BG21" s="151"/>
      <c r="BH21" s="151"/>
      <c r="BI21" s="149"/>
      <c r="BJ21" s="149"/>
      <c r="BK21" s="149"/>
    </row>
    <row r="22" spans="1:63" x14ac:dyDescent="0.25">
      <c r="A22" s="149" t="s">
        <v>374</v>
      </c>
      <c r="B22" s="149">
        <v>0</v>
      </c>
      <c r="C22" s="207">
        <v>1</v>
      </c>
      <c r="D22" s="207">
        <v>1</v>
      </c>
      <c r="E22" s="208">
        <v>66432150</v>
      </c>
      <c r="F22" s="207">
        <v>1</v>
      </c>
      <c r="G22" s="207">
        <v>1</v>
      </c>
      <c r="H22" s="207">
        <v>1</v>
      </c>
      <c r="I22" s="196"/>
      <c r="J22" s="207">
        <v>1</v>
      </c>
      <c r="K22" s="207">
        <v>1</v>
      </c>
      <c r="L22" s="207">
        <v>1</v>
      </c>
      <c r="M22" s="196"/>
      <c r="N22" s="207">
        <v>1</v>
      </c>
      <c r="O22" s="207">
        <v>1</v>
      </c>
      <c r="P22" s="207">
        <v>1</v>
      </c>
      <c r="Q22" s="196"/>
      <c r="R22" s="190">
        <v>1</v>
      </c>
      <c r="S22" s="209">
        <f t="shared" si="0"/>
        <v>66432150</v>
      </c>
      <c r="T22" s="189"/>
      <c r="U22" s="189"/>
      <c r="V22" s="189"/>
      <c r="W22" s="189"/>
      <c r="X22" s="189"/>
      <c r="Y22" s="151"/>
      <c r="Z22" s="151"/>
      <c r="AA22" s="151"/>
      <c r="AB22" s="151"/>
      <c r="AC22" s="151"/>
      <c r="AD22" s="151"/>
      <c r="AE22" s="151"/>
      <c r="AG22" s="149" t="s">
        <v>374</v>
      </c>
      <c r="AH22" s="149">
        <v>0</v>
      </c>
      <c r="AI22" s="149">
        <v>1</v>
      </c>
      <c r="AJ22" s="149">
        <v>1</v>
      </c>
      <c r="AK22" s="208">
        <v>67650360</v>
      </c>
      <c r="AL22" s="149">
        <v>1</v>
      </c>
      <c r="AM22" s="149">
        <v>1</v>
      </c>
      <c r="AN22" s="149"/>
      <c r="AO22" s="208">
        <v>-1421245</v>
      </c>
      <c r="AP22" s="149"/>
      <c r="AQ22" s="149"/>
      <c r="AR22" s="149"/>
      <c r="AS22" s="196"/>
      <c r="AT22" s="149"/>
      <c r="AU22" s="149"/>
      <c r="AV22" s="149"/>
      <c r="AW22" s="196"/>
      <c r="AX22" s="190">
        <v>1</v>
      </c>
      <c r="AY22" s="209">
        <f t="shared" si="1"/>
        <v>66229115</v>
      </c>
      <c r="AZ22" s="151"/>
      <c r="BA22" s="151"/>
      <c r="BB22" s="151"/>
      <c r="BC22" s="151"/>
      <c r="BD22" s="151"/>
      <c r="BE22" s="151"/>
      <c r="BF22" s="151"/>
      <c r="BG22" s="151"/>
      <c r="BH22" s="151"/>
      <c r="BI22" s="151"/>
      <c r="BJ22" s="151"/>
      <c r="BK22" s="151"/>
    </row>
    <row r="23" spans="1:63" x14ac:dyDescent="0.25">
      <c r="A23" s="149" t="s">
        <v>375</v>
      </c>
      <c r="B23" s="149">
        <v>0</v>
      </c>
      <c r="C23" s="207">
        <v>1</v>
      </c>
      <c r="D23" s="207">
        <v>1</v>
      </c>
      <c r="E23" s="208">
        <v>66432150</v>
      </c>
      <c r="F23" s="207">
        <v>1</v>
      </c>
      <c r="G23" s="207">
        <v>1</v>
      </c>
      <c r="H23" s="207">
        <v>1</v>
      </c>
      <c r="I23" s="196"/>
      <c r="J23" s="207">
        <v>1</v>
      </c>
      <c r="K23" s="207">
        <v>1</v>
      </c>
      <c r="L23" s="207">
        <v>1</v>
      </c>
      <c r="M23" s="196"/>
      <c r="N23" s="207">
        <v>1</v>
      </c>
      <c r="O23" s="207">
        <v>1</v>
      </c>
      <c r="P23" s="207">
        <v>1</v>
      </c>
      <c r="Q23" s="196"/>
      <c r="R23" s="190">
        <v>1</v>
      </c>
      <c r="S23" s="209">
        <f t="shared" si="0"/>
        <v>66432150</v>
      </c>
      <c r="T23" s="189"/>
      <c r="U23" s="189"/>
      <c r="V23" s="189"/>
      <c r="W23" s="189"/>
      <c r="X23" s="189"/>
      <c r="Y23" s="151"/>
      <c r="Z23" s="151"/>
      <c r="AA23" s="151"/>
      <c r="AB23" s="151"/>
      <c r="AC23" s="151"/>
      <c r="AD23" s="151"/>
      <c r="AE23" s="151"/>
      <c r="AG23" s="149" t="s">
        <v>375</v>
      </c>
      <c r="AH23" s="149">
        <v>0</v>
      </c>
      <c r="AI23" s="149">
        <v>1</v>
      </c>
      <c r="AJ23" s="149">
        <v>1</v>
      </c>
      <c r="AK23" s="208">
        <v>67650360</v>
      </c>
      <c r="AL23" s="149">
        <v>1</v>
      </c>
      <c r="AM23" s="149">
        <v>1</v>
      </c>
      <c r="AN23" s="149"/>
      <c r="AO23" s="208">
        <v>-1421245</v>
      </c>
      <c r="AP23" s="149"/>
      <c r="AQ23" s="149"/>
      <c r="AR23" s="149"/>
      <c r="AS23" s="196"/>
      <c r="AT23" s="149"/>
      <c r="AU23" s="149"/>
      <c r="AV23" s="149"/>
      <c r="AW23" s="196"/>
      <c r="AX23" s="190">
        <v>1</v>
      </c>
      <c r="AY23" s="209">
        <f t="shared" si="1"/>
        <v>66229115</v>
      </c>
      <c r="AZ23" s="151"/>
      <c r="BA23" s="151"/>
      <c r="BB23" s="151"/>
      <c r="BC23" s="151"/>
      <c r="BD23" s="151"/>
      <c r="BE23" s="151"/>
      <c r="BF23" s="151"/>
      <c r="BG23" s="151"/>
      <c r="BH23" s="151"/>
      <c r="BI23" s="151"/>
      <c r="BJ23" s="151"/>
      <c r="BK23" s="151"/>
    </row>
    <row r="24" spans="1:63" x14ac:dyDescent="0.25">
      <c r="A24" s="149" t="s">
        <v>376</v>
      </c>
      <c r="B24" s="149">
        <v>0</v>
      </c>
      <c r="C24" s="207">
        <v>1</v>
      </c>
      <c r="D24" s="207">
        <v>1</v>
      </c>
      <c r="E24" s="208">
        <v>66432150</v>
      </c>
      <c r="F24" s="207">
        <v>1</v>
      </c>
      <c r="G24" s="207">
        <v>1</v>
      </c>
      <c r="H24" s="207">
        <v>1</v>
      </c>
      <c r="I24" s="196"/>
      <c r="J24" s="207">
        <v>1</v>
      </c>
      <c r="K24" s="207">
        <v>1</v>
      </c>
      <c r="L24" s="207">
        <v>1</v>
      </c>
      <c r="M24" s="196"/>
      <c r="N24" s="207">
        <v>1</v>
      </c>
      <c r="O24" s="207">
        <v>1</v>
      </c>
      <c r="P24" s="207">
        <v>1</v>
      </c>
      <c r="Q24" s="196"/>
      <c r="R24" s="190">
        <v>1</v>
      </c>
      <c r="S24" s="209">
        <f t="shared" si="0"/>
        <v>66432150</v>
      </c>
      <c r="T24" s="189"/>
      <c r="U24" s="189"/>
      <c r="V24" s="189"/>
      <c r="W24" s="189"/>
      <c r="X24" s="189"/>
      <c r="Y24" s="151"/>
      <c r="Z24" s="151"/>
      <c r="AA24" s="151"/>
      <c r="AB24" s="151"/>
      <c r="AC24" s="151"/>
      <c r="AD24" s="151"/>
      <c r="AE24" s="151"/>
      <c r="AG24" s="149" t="s">
        <v>376</v>
      </c>
      <c r="AH24" s="149">
        <v>0</v>
      </c>
      <c r="AI24" s="149">
        <v>1</v>
      </c>
      <c r="AJ24" s="149">
        <v>1</v>
      </c>
      <c r="AK24" s="208">
        <v>67650360</v>
      </c>
      <c r="AL24" s="149">
        <v>1</v>
      </c>
      <c r="AM24" s="149">
        <v>1</v>
      </c>
      <c r="AN24" s="149"/>
      <c r="AO24" s="208">
        <v>-1421245</v>
      </c>
      <c r="AP24" s="149"/>
      <c r="AQ24" s="149"/>
      <c r="AR24" s="149"/>
      <c r="AS24" s="196"/>
      <c r="AT24" s="149"/>
      <c r="AU24" s="149"/>
      <c r="AV24" s="149"/>
      <c r="AW24" s="196"/>
      <c r="AX24" s="190">
        <v>1</v>
      </c>
      <c r="AY24" s="209">
        <f t="shared" si="1"/>
        <v>66229115</v>
      </c>
      <c r="AZ24" s="151"/>
      <c r="BA24" s="151"/>
      <c r="BB24" s="151"/>
      <c r="BC24" s="151"/>
      <c r="BD24" s="151"/>
      <c r="BE24" s="151"/>
      <c r="BF24" s="151"/>
      <c r="BG24" s="151"/>
      <c r="BH24" s="151"/>
      <c r="BI24" s="151"/>
      <c r="BJ24" s="151"/>
      <c r="BK24" s="151"/>
    </row>
    <row r="25" spans="1:63" x14ac:dyDescent="0.25">
      <c r="A25" s="149" t="s">
        <v>377</v>
      </c>
      <c r="B25" s="149">
        <v>0</v>
      </c>
      <c r="C25" s="207">
        <v>1</v>
      </c>
      <c r="D25" s="207">
        <v>1</v>
      </c>
      <c r="E25" s="208">
        <v>66432150</v>
      </c>
      <c r="F25" s="207">
        <v>1</v>
      </c>
      <c r="G25" s="207">
        <v>1</v>
      </c>
      <c r="H25" s="207">
        <v>1</v>
      </c>
      <c r="I25" s="196"/>
      <c r="J25" s="207">
        <v>1</v>
      </c>
      <c r="K25" s="207">
        <v>1</v>
      </c>
      <c r="L25" s="207">
        <v>1</v>
      </c>
      <c r="M25" s="196"/>
      <c r="N25" s="207">
        <v>1</v>
      </c>
      <c r="O25" s="207">
        <v>1</v>
      </c>
      <c r="P25" s="207">
        <v>1</v>
      </c>
      <c r="Q25" s="196"/>
      <c r="R25" s="190">
        <v>1</v>
      </c>
      <c r="S25" s="209">
        <f t="shared" si="0"/>
        <v>66432150</v>
      </c>
      <c r="T25" s="189"/>
      <c r="U25" s="189"/>
      <c r="V25" s="189"/>
      <c r="W25" s="189"/>
      <c r="X25" s="189"/>
      <c r="Y25" s="151"/>
      <c r="Z25" s="151"/>
      <c r="AA25" s="151"/>
      <c r="AB25" s="151"/>
      <c r="AC25" s="151"/>
      <c r="AD25" s="151"/>
      <c r="AE25" s="151"/>
      <c r="AG25" s="149" t="s">
        <v>377</v>
      </c>
      <c r="AH25" s="149">
        <v>0</v>
      </c>
      <c r="AI25" s="149">
        <v>1</v>
      </c>
      <c r="AJ25" s="149">
        <v>1</v>
      </c>
      <c r="AK25" s="208">
        <v>67650360</v>
      </c>
      <c r="AL25" s="149">
        <v>1</v>
      </c>
      <c r="AM25" s="149">
        <v>1</v>
      </c>
      <c r="AN25" s="149"/>
      <c r="AO25" s="208">
        <v>-1421245</v>
      </c>
      <c r="AP25" s="149"/>
      <c r="AQ25" s="149"/>
      <c r="AR25" s="149"/>
      <c r="AS25" s="196"/>
      <c r="AT25" s="149"/>
      <c r="AU25" s="149"/>
      <c r="AV25" s="149"/>
      <c r="AW25" s="196"/>
      <c r="AX25" s="190">
        <v>1</v>
      </c>
      <c r="AY25" s="209">
        <f t="shared" si="1"/>
        <v>66229115</v>
      </c>
      <c r="AZ25" s="151"/>
      <c r="BA25" s="151"/>
      <c r="BB25" s="151"/>
      <c r="BC25" s="151"/>
      <c r="BD25" s="151"/>
      <c r="BE25" s="151"/>
      <c r="BF25" s="151"/>
      <c r="BG25" s="151"/>
      <c r="BH25" s="151"/>
      <c r="BI25" s="151"/>
      <c r="BJ25" s="151"/>
      <c r="BK25" s="151"/>
    </row>
    <row r="26" spans="1:63" x14ac:dyDescent="0.25">
      <c r="A26" s="149" t="s">
        <v>378</v>
      </c>
      <c r="B26" s="149">
        <v>0</v>
      </c>
      <c r="C26" s="207">
        <v>1</v>
      </c>
      <c r="D26" s="207">
        <v>1</v>
      </c>
      <c r="E26" s="208">
        <v>66432150</v>
      </c>
      <c r="F26" s="207">
        <v>1</v>
      </c>
      <c r="G26" s="207">
        <v>1</v>
      </c>
      <c r="H26" s="207">
        <v>1</v>
      </c>
      <c r="I26" s="196"/>
      <c r="J26" s="207">
        <v>1</v>
      </c>
      <c r="K26" s="207">
        <v>1</v>
      </c>
      <c r="L26" s="207">
        <v>1</v>
      </c>
      <c r="M26" s="196"/>
      <c r="N26" s="207">
        <v>1</v>
      </c>
      <c r="O26" s="207">
        <v>1</v>
      </c>
      <c r="P26" s="207">
        <v>1</v>
      </c>
      <c r="Q26" s="196"/>
      <c r="R26" s="190">
        <v>1</v>
      </c>
      <c r="S26" s="209">
        <f t="shared" si="0"/>
        <v>66432150</v>
      </c>
      <c r="T26" s="189"/>
      <c r="U26" s="189"/>
      <c r="V26" s="189"/>
      <c r="W26" s="189"/>
      <c r="X26" s="189"/>
      <c r="Y26" s="151"/>
      <c r="Z26" s="151"/>
      <c r="AA26" s="151"/>
      <c r="AB26" s="151"/>
      <c r="AC26" s="151"/>
      <c r="AD26" s="151"/>
      <c r="AE26" s="151"/>
      <c r="AG26" s="149" t="s">
        <v>378</v>
      </c>
      <c r="AH26" s="149">
        <v>0</v>
      </c>
      <c r="AI26" s="149">
        <v>1</v>
      </c>
      <c r="AJ26" s="149">
        <v>1</v>
      </c>
      <c r="AK26" s="208">
        <v>67650360</v>
      </c>
      <c r="AL26" s="149">
        <v>1</v>
      </c>
      <c r="AM26" s="149">
        <v>1</v>
      </c>
      <c r="AN26" s="149"/>
      <c r="AO26" s="208">
        <v>-1421245</v>
      </c>
      <c r="AP26" s="149"/>
      <c r="AQ26" s="149"/>
      <c r="AR26" s="149"/>
      <c r="AS26" s="196"/>
      <c r="AT26" s="149"/>
      <c r="AU26" s="149"/>
      <c r="AV26" s="149"/>
      <c r="AW26" s="196"/>
      <c r="AX26" s="190">
        <v>1</v>
      </c>
      <c r="AY26" s="209">
        <f t="shared" si="1"/>
        <v>66229115</v>
      </c>
      <c r="AZ26" s="151"/>
      <c r="BA26" s="151"/>
      <c r="BB26" s="151"/>
      <c r="BC26" s="151"/>
      <c r="BD26" s="151"/>
      <c r="BE26" s="151"/>
      <c r="BF26" s="151"/>
      <c r="BG26" s="151"/>
      <c r="BH26" s="151"/>
      <c r="BI26" s="151"/>
      <c r="BJ26" s="151"/>
      <c r="BK26" s="151"/>
    </row>
    <row r="27" spans="1:63" x14ac:dyDescent="0.25">
      <c r="A27" s="149" t="s">
        <v>379</v>
      </c>
      <c r="B27" s="149">
        <v>0</v>
      </c>
      <c r="C27" s="207">
        <v>1</v>
      </c>
      <c r="D27" s="207">
        <v>1</v>
      </c>
      <c r="E27" s="208">
        <v>66432150</v>
      </c>
      <c r="F27" s="207">
        <v>1</v>
      </c>
      <c r="G27" s="207">
        <v>1</v>
      </c>
      <c r="H27" s="207">
        <v>1</v>
      </c>
      <c r="I27" s="196"/>
      <c r="J27" s="207">
        <v>1</v>
      </c>
      <c r="K27" s="207">
        <v>1</v>
      </c>
      <c r="L27" s="207">
        <v>1</v>
      </c>
      <c r="M27" s="196"/>
      <c r="N27" s="207">
        <v>1</v>
      </c>
      <c r="O27" s="207">
        <v>1</v>
      </c>
      <c r="P27" s="207">
        <v>1</v>
      </c>
      <c r="Q27" s="196"/>
      <c r="R27" s="190">
        <v>1</v>
      </c>
      <c r="S27" s="209">
        <f t="shared" si="0"/>
        <v>66432150</v>
      </c>
      <c r="T27" s="189"/>
      <c r="U27" s="189"/>
      <c r="V27" s="189"/>
      <c r="W27" s="189"/>
      <c r="X27" s="189"/>
      <c r="Y27" s="151"/>
      <c r="Z27" s="151"/>
      <c r="AA27" s="151"/>
      <c r="AB27" s="151"/>
      <c r="AC27" s="151"/>
      <c r="AD27" s="151"/>
      <c r="AE27" s="151"/>
      <c r="AG27" s="149" t="s">
        <v>379</v>
      </c>
      <c r="AH27" s="149">
        <v>0</v>
      </c>
      <c r="AI27" s="149">
        <v>1</v>
      </c>
      <c r="AJ27" s="149">
        <v>1</v>
      </c>
      <c r="AK27" s="208">
        <v>67650360</v>
      </c>
      <c r="AL27" s="149">
        <v>1</v>
      </c>
      <c r="AM27" s="149">
        <v>1</v>
      </c>
      <c r="AN27" s="149"/>
      <c r="AO27" s="208">
        <v>-1421245</v>
      </c>
      <c r="AP27" s="149"/>
      <c r="AQ27" s="149"/>
      <c r="AR27" s="149"/>
      <c r="AS27" s="196"/>
      <c r="AT27" s="149"/>
      <c r="AU27" s="149"/>
      <c r="AV27" s="149"/>
      <c r="AW27" s="196"/>
      <c r="AX27" s="190">
        <v>1</v>
      </c>
      <c r="AY27" s="209">
        <f t="shared" si="1"/>
        <v>66229115</v>
      </c>
      <c r="AZ27" s="151"/>
      <c r="BA27" s="151"/>
      <c r="BB27" s="151"/>
      <c r="BC27" s="151"/>
      <c r="BD27" s="151"/>
      <c r="BE27" s="151"/>
      <c r="BF27" s="151"/>
      <c r="BG27" s="151"/>
      <c r="BH27" s="151"/>
      <c r="BI27" s="151"/>
      <c r="BJ27" s="151"/>
      <c r="BK27" s="151"/>
    </row>
    <row r="28" spans="1:63" x14ac:dyDescent="0.25">
      <c r="A28" s="149" t="s">
        <v>380</v>
      </c>
      <c r="B28" s="149">
        <v>0</v>
      </c>
      <c r="C28" s="207">
        <v>1</v>
      </c>
      <c r="D28" s="207">
        <v>1</v>
      </c>
      <c r="E28" s="208">
        <v>66432150</v>
      </c>
      <c r="F28" s="207">
        <v>1</v>
      </c>
      <c r="G28" s="207">
        <v>1</v>
      </c>
      <c r="H28" s="207">
        <v>1</v>
      </c>
      <c r="I28" s="196"/>
      <c r="J28" s="207">
        <v>1</v>
      </c>
      <c r="K28" s="207">
        <v>1</v>
      </c>
      <c r="L28" s="207">
        <v>1</v>
      </c>
      <c r="M28" s="196"/>
      <c r="N28" s="207">
        <v>1</v>
      </c>
      <c r="O28" s="207">
        <v>1</v>
      </c>
      <c r="P28" s="207">
        <v>1</v>
      </c>
      <c r="Q28" s="196"/>
      <c r="R28" s="190">
        <v>1</v>
      </c>
      <c r="S28" s="209">
        <f t="shared" si="0"/>
        <v>66432150</v>
      </c>
      <c r="T28" s="189"/>
      <c r="U28" s="189"/>
      <c r="V28" s="189"/>
      <c r="W28" s="189"/>
      <c r="X28" s="189"/>
      <c r="Y28" s="151"/>
      <c r="Z28" s="151"/>
      <c r="AA28" s="151"/>
      <c r="AB28" s="151"/>
      <c r="AC28" s="151"/>
      <c r="AD28" s="151"/>
      <c r="AE28" s="151"/>
      <c r="AG28" s="149" t="s">
        <v>380</v>
      </c>
      <c r="AH28" s="149">
        <v>0</v>
      </c>
      <c r="AI28" s="149">
        <v>1</v>
      </c>
      <c r="AJ28" s="149">
        <v>1</v>
      </c>
      <c r="AK28" s="208">
        <v>67650360</v>
      </c>
      <c r="AL28" s="149">
        <v>1</v>
      </c>
      <c r="AM28" s="149">
        <v>1</v>
      </c>
      <c r="AN28" s="149"/>
      <c r="AO28" s="208">
        <v>-1421245</v>
      </c>
      <c r="AP28" s="149"/>
      <c r="AQ28" s="149"/>
      <c r="AR28" s="149"/>
      <c r="AS28" s="196"/>
      <c r="AT28" s="149"/>
      <c r="AU28" s="149"/>
      <c r="AV28" s="149"/>
      <c r="AW28" s="196"/>
      <c r="AX28" s="190">
        <v>1</v>
      </c>
      <c r="AY28" s="209">
        <f t="shared" si="1"/>
        <v>66229115</v>
      </c>
      <c r="AZ28" s="151"/>
      <c r="BA28" s="151"/>
      <c r="BB28" s="151"/>
      <c r="BC28" s="151"/>
      <c r="BD28" s="151"/>
      <c r="BE28" s="151"/>
      <c r="BF28" s="151"/>
      <c r="BG28" s="151"/>
      <c r="BH28" s="151"/>
      <c r="BI28" s="151"/>
      <c r="BJ28" s="151"/>
      <c r="BK28" s="151"/>
    </row>
    <row r="29" spans="1:63" x14ac:dyDescent="0.25">
      <c r="A29" s="149" t="s">
        <v>381</v>
      </c>
      <c r="B29" s="149">
        <v>0</v>
      </c>
      <c r="C29" s="207">
        <v>1</v>
      </c>
      <c r="D29" s="207">
        <v>1</v>
      </c>
      <c r="E29" s="208">
        <v>66432150</v>
      </c>
      <c r="F29" s="207">
        <v>1</v>
      </c>
      <c r="G29" s="207">
        <v>1</v>
      </c>
      <c r="H29" s="207">
        <v>1</v>
      </c>
      <c r="I29" s="196"/>
      <c r="J29" s="207">
        <v>1</v>
      </c>
      <c r="K29" s="207">
        <v>1</v>
      </c>
      <c r="L29" s="207">
        <v>1</v>
      </c>
      <c r="M29" s="196"/>
      <c r="N29" s="207">
        <v>1</v>
      </c>
      <c r="O29" s="207">
        <v>1</v>
      </c>
      <c r="P29" s="207">
        <v>1</v>
      </c>
      <c r="Q29" s="196"/>
      <c r="R29" s="190">
        <v>1</v>
      </c>
      <c r="S29" s="209">
        <f t="shared" si="0"/>
        <v>66432150</v>
      </c>
      <c r="T29" s="189"/>
      <c r="U29" s="189"/>
      <c r="V29" s="189"/>
      <c r="W29" s="189"/>
      <c r="X29" s="189"/>
      <c r="Y29" s="151"/>
      <c r="Z29" s="151"/>
      <c r="AA29" s="151"/>
      <c r="AB29" s="151"/>
      <c r="AC29" s="151"/>
      <c r="AD29" s="151"/>
      <c r="AE29" s="151"/>
      <c r="AG29" s="149" t="s">
        <v>381</v>
      </c>
      <c r="AH29" s="149">
        <v>0</v>
      </c>
      <c r="AI29" s="149">
        <v>1</v>
      </c>
      <c r="AJ29" s="149">
        <v>1</v>
      </c>
      <c r="AK29" s="208">
        <v>3839360</v>
      </c>
      <c r="AL29" s="149">
        <v>1</v>
      </c>
      <c r="AM29" s="149">
        <v>1</v>
      </c>
      <c r="AN29" s="149"/>
      <c r="AO29" s="208">
        <v>62389755</v>
      </c>
      <c r="AP29" s="149"/>
      <c r="AQ29" s="149"/>
      <c r="AR29" s="149"/>
      <c r="AS29" s="196"/>
      <c r="AT29" s="149"/>
      <c r="AU29" s="149"/>
      <c r="AV29" s="149"/>
      <c r="AW29" s="196"/>
      <c r="AX29" s="190">
        <v>1</v>
      </c>
      <c r="AY29" s="209">
        <f t="shared" si="1"/>
        <v>66229115</v>
      </c>
      <c r="AZ29" s="151"/>
      <c r="BA29" s="151"/>
      <c r="BB29" s="151"/>
      <c r="BC29" s="151"/>
      <c r="BD29" s="151"/>
      <c r="BE29" s="151"/>
      <c r="BF29" s="151"/>
      <c r="BG29" s="151"/>
      <c r="BH29" s="151"/>
      <c r="BI29" s="151"/>
      <c r="BJ29" s="151"/>
      <c r="BK29" s="151"/>
    </row>
    <row r="30" spans="1:63" x14ac:dyDescent="0.25">
      <c r="A30" s="149" t="s">
        <v>382</v>
      </c>
      <c r="B30" s="149">
        <v>0</v>
      </c>
      <c r="C30" s="207">
        <v>1</v>
      </c>
      <c r="D30" s="207">
        <v>1</v>
      </c>
      <c r="E30" s="208">
        <v>66432150</v>
      </c>
      <c r="F30" s="207">
        <v>1</v>
      </c>
      <c r="G30" s="207">
        <v>1</v>
      </c>
      <c r="H30" s="207">
        <v>1</v>
      </c>
      <c r="I30" s="196"/>
      <c r="J30" s="207">
        <v>1</v>
      </c>
      <c r="K30" s="207">
        <v>1</v>
      </c>
      <c r="L30" s="207">
        <v>1</v>
      </c>
      <c r="M30" s="196"/>
      <c r="N30" s="207">
        <v>1</v>
      </c>
      <c r="O30" s="207">
        <v>1</v>
      </c>
      <c r="P30" s="207">
        <v>1</v>
      </c>
      <c r="Q30" s="196"/>
      <c r="R30" s="190">
        <v>1</v>
      </c>
      <c r="S30" s="209">
        <f t="shared" si="0"/>
        <v>66432150</v>
      </c>
      <c r="T30" s="189"/>
      <c r="U30" s="189"/>
      <c r="V30" s="189"/>
      <c r="W30" s="189"/>
      <c r="X30" s="189"/>
      <c r="Y30" s="151"/>
      <c r="Z30" s="151"/>
      <c r="AA30" s="151"/>
      <c r="AB30" s="151"/>
      <c r="AC30" s="151"/>
      <c r="AD30" s="151"/>
      <c r="AE30" s="151"/>
      <c r="AG30" s="149" t="s">
        <v>382</v>
      </c>
      <c r="AH30" s="149">
        <v>0</v>
      </c>
      <c r="AI30" s="149">
        <v>1</v>
      </c>
      <c r="AJ30" s="149">
        <v>1</v>
      </c>
      <c r="AK30" s="208">
        <v>67650360</v>
      </c>
      <c r="AL30" s="149">
        <v>1</v>
      </c>
      <c r="AM30" s="149">
        <v>1</v>
      </c>
      <c r="AN30" s="149"/>
      <c r="AO30" s="208">
        <v>-1421245</v>
      </c>
      <c r="AP30" s="149"/>
      <c r="AQ30" s="149"/>
      <c r="AR30" s="149"/>
      <c r="AS30" s="196"/>
      <c r="AT30" s="149"/>
      <c r="AU30" s="149"/>
      <c r="AV30" s="149"/>
      <c r="AW30" s="196"/>
      <c r="AX30" s="190">
        <v>1</v>
      </c>
      <c r="AY30" s="209">
        <f t="shared" si="1"/>
        <v>66229115</v>
      </c>
      <c r="AZ30" s="151"/>
      <c r="BA30" s="151"/>
      <c r="BB30" s="151"/>
      <c r="BC30" s="151"/>
      <c r="BD30" s="151"/>
      <c r="BE30" s="151"/>
      <c r="BF30" s="151"/>
      <c r="BG30" s="151"/>
      <c r="BH30" s="151"/>
      <c r="BI30" s="151"/>
      <c r="BJ30" s="151"/>
      <c r="BK30" s="151"/>
    </row>
    <row r="31" spans="1:63" x14ac:dyDescent="0.25">
      <c r="A31" s="149" t="s">
        <v>383</v>
      </c>
      <c r="B31" s="149">
        <v>0</v>
      </c>
      <c r="C31" s="207">
        <v>1</v>
      </c>
      <c r="D31" s="207">
        <v>1</v>
      </c>
      <c r="E31" s="208">
        <v>66432150</v>
      </c>
      <c r="F31" s="207">
        <v>1</v>
      </c>
      <c r="G31" s="207">
        <v>1</v>
      </c>
      <c r="H31" s="207">
        <v>1</v>
      </c>
      <c r="I31" s="196"/>
      <c r="J31" s="207">
        <v>1</v>
      </c>
      <c r="K31" s="207">
        <v>1</v>
      </c>
      <c r="L31" s="207">
        <v>1</v>
      </c>
      <c r="M31" s="196"/>
      <c r="N31" s="207">
        <v>1</v>
      </c>
      <c r="O31" s="207">
        <v>1</v>
      </c>
      <c r="P31" s="207">
        <v>1</v>
      </c>
      <c r="Q31" s="196"/>
      <c r="R31" s="190">
        <v>1</v>
      </c>
      <c r="S31" s="209">
        <f t="shared" si="0"/>
        <v>66432150</v>
      </c>
      <c r="T31" s="189"/>
      <c r="U31" s="189"/>
      <c r="V31" s="189"/>
      <c r="W31" s="189"/>
      <c r="X31" s="189"/>
      <c r="Y31" s="151"/>
      <c r="Z31" s="151"/>
      <c r="AA31" s="151"/>
      <c r="AB31" s="151"/>
      <c r="AC31" s="151"/>
      <c r="AD31" s="151"/>
      <c r="AE31" s="151"/>
      <c r="AG31" s="149" t="s">
        <v>383</v>
      </c>
      <c r="AH31" s="149">
        <v>0</v>
      </c>
      <c r="AI31" s="149">
        <v>1</v>
      </c>
      <c r="AJ31" s="149">
        <v>1</v>
      </c>
      <c r="AK31" s="208">
        <v>67650360</v>
      </c>
      <c r="AL31" s="149">
        <v>1</v>
      </c>
      <c r="AM31" s="149">
        <v>1</v>
      </c>
      <c r="AN31" s="149"/>
      <c r="AO31" s="208">
        <v>-1421245</v>
      </c>
      <c r="AP31" s="149"/>
      <c r="AQ31" s="149"/>
      <c r="AR31" s="149"/>
      <c r="AS31" s="196"/>
      <c r="AT31" s="149"/>
      <c r="AU31" s="149"/>
      <c r="AV31" s="149"/>
      <c r="AW31" s="196"/>
      <c r="AX31" s="190">
        <v>1</v>
      </c>
      <c r="AY31" s="209">
        <f t="shared" si="1"/>
        <v>66229115</v>
      </c>
      <c r="AZ31" s="151"/>
      <c r="BA31" s="151"/>
      <c r="BB31" s="151"/>
      <c r="BC31" s="151"/>
      <c r="BD31" s="151"/>
      <c r="BE31" s="151"/>
      <c r="BF31" s="151"/>
      <c r="BG31" s="151"/>
      <c r="BH31" s="151"/>
      <c r="BI31" s="151"/>
      <c r="BJ31" s="151"/>
      <c r="BK31" s="151"/>
    </row>
    <row r="32" spans="1:63" x14ac:dyDescent="0.25">
      <c r="A32" s="153" t="s">
        <v>384</v>
      </c>
      <c r="B32" s="150">
        <f>SUM(B11:B31)</f>
        <v>0</v>
      </c>
      <c r="C32" s="150">
        <f t="shared" ref="C32:AE32" si="2">SUM(C11:C31)</f>
        <v>20</v>
      </c>
      <c r="D32" s="150">
        <f t="shared" si="2"/>
        <v>20</v>
      </c>
      <c r="E32" s="209">
        <f>SUM(E11:E31)</f>
        <v>1328643000</v>
      </c>
      <c r="F32" s="150">
        <f t="shared" si="2"/>
        <v>20</v>
      </c>
      <c r="G32" s="150">
        <f t="shared" si="2"/>
        <v>20</v>
      </c>
      <c r="H32" s="150">
        <f t="shared" si="2"/>
        <v>20</v>
      </c>
      <c r="I32" s="197">
        <f>SUM(I11:I31)</f>
        <v>0</v>
      </c>
      <c r="J32" s="150">
        <f t="shared" si="2"/>
        <v>20</v>
      </c>
      <c r="K32" s="150">
        <f t="shared" si="2"/>
        <v>20</v>
      </c>
      <c r="L32" s="150">
        <f t="shared" si="2"/>
        <v>20</v>
      </c>
      <c r="M32" s="197">
        <f>SUM(M11:M31)</f>
        <v>0</v>
      </c>
      <c r="N32" s="150">
        <f t="shared" si="2"/>
        <v>20</v>
      </c>
      <c r="O32" s="150">
        <f t="shared" si="2"/>
        <v>20</v>
      </c>
      <c r="P32" s="150">
        <f t="shared" si="2"/>
        <v>20</v>
      </c>
      <c r="Q32" s="197">
        <f>SUM(Q11:Q31)</f>
        <v>0</v>
      </c>
      <c r="R32" s="150">
        <f t="shared" si="2"/>
        <v>20</v>
      </c>
      <c r="S32" s="209">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384</v>
      </c>
      <c r="AH32" s="150">
        <f t="shared" ref="AH32:BK32" si="3">SUM(AH11:AH31)</f>
        <v>0</v>
      </c>
      <c r="AI32" s="150">
        <f t="shared" si="3"/>
        <v>20</v>
      </c>
      <c r="AJ32" s="150">
        <f t="shared" si="3"/>
        <v>20</v>
      </c>
      <c r="AK32" s="209">
        <f>SUM(AK11:AK31)</f>
        <v>1289196200</v>
      </c>
      <c r="AL32" s="150">
        <f t="shared" si="3"/>
        <v>20</v>
      </c>
      <c r="AM32" s="150">
        <f t="shared" si="3"/>
        <v>20</v>
      </c>
      <c r="AN32" s="150">
        <f t="shared" si="3"/>
        <v>0</v>
      </c>
      <c r="AO32" s="197">
        <f t="shared" si="3"/>
        <v>35386100</v>
      </c>
      <c r="AP32" s="150">
        <f t="shared" si="3"/>
        <v>0</v>
      </c>
      <c r="AQ32" s="150">
        <f t="shared" si="3"/>
        <v>0</v>
      </c>
      <c r="AR32" s="150">
        <f t="shared" si="3"/>
        <v>0</v>
      </c>
      <c r="AS32" s="197">
        <f t="shared" si="3"/>
        <v>0</v>
      </c>
      <c r="AT32" s="150">
        <f t="shared" si="3"/>
        <v>0</v>
      </c>
      <c r="AU32" s="150">
        <f t="shared" si="3"/>
        <v>0</v>
      </c>
      <c r="AV32" s="150">
        <f t="shared" si="3"/>
        <v>0</v>
      </c>
      <c r="AW32" s="197">
        <f t="shared" si="3"/>
        <v>0</v>
      </c>
      <c r="AX32" s="191">
        <f t="shared" si="3"/>
        <v>20</v>
      </c>
      <c r="AY32" s="209">
        <f t="shared" si="3"/>
        <v>1324582300</v>
      </c>
      <c r="AZ32" s="150">
        <f t="shared" si="3"/>
        <v>0</v>
      </c>
      <c r="BA32" s="150">
        <f t="shared" si="3"/>
        <v>0</v>
      </c>
      <c r="BB32" s="150">
        <f t="shared" si="3"/>
        <v>0</v>
      </c>
      <c r="BC32" s="150">
        <f t="shared" si="3"/>
        <v>0</v>
      </c>
      <c r="BD32" s="150">
        <f t="shared" si="3"/>
        <v>0</v>
      </c>
      <c r="BE32" s="150">
        <f t="shared" si="3"/>
        <v>0</v>
      </c>
      <c r="BF32" s="150">
        <f t="shared" si="3"/>
        <v>0</v>
      </c>
      <c r="BG32" s="150">
        <f t="shared" si="3"/>
        <v>0</v>
      </c>
      <c r="BH32" s="150">
        <f t="shared" si="3"/>
        <v>0</v>
      </c>
      <c r="BI32" s="150">
        <f t="shared" si="3"/>
        <v>0</v>
      </c>
      <c r="BJ32" s="150">
        <f t="shared" si="3"/>
        <v>0</v>
      </c>
      <c r="BK32" s="150">
        <f t="shared" si="3"/>
        <v>0</v>
      </c>
    </row>
    <row r="33" spans="1:63" x14ac:dyDescent="0.25">
      <c r="AK33" s="256"/>
      <c r="AL33" s="251">
        <f>+AY32-AK33</f>
        <v>1324582300</v>
      </c>
    </row>
    <row r="34" spans="1:63" x14ac:dyDescent="0.25">
      <c r="AO34" s="252"/>
      <c r="AP34" s="252"/>
    </row>
    <row r="35" spans="1:63" ht="30" customHeight="1" x14ac:dyDescent="0.25">
      <c r="A35" s="602" t="s">
        <v>345</v>
      </c>
      <c r="B35" s="255" t="s">
        <v>30</v>
      </c>
      <c r="C35" s="255" t="s">
        <v>31</v>
      </c>
      <c r="D35" s="599" t="s">
        <v>32</v>
      </c>
      <c r="E35" s="600"/>
      <c r="F35" s="255" t="s">
        <v>33</v>
      </c>
      <c r="G35" s="255" t="s">
        <v>8</v>
      </c>
      <c r="H35" s="599" t="s">
        <v>34</v>
      </c>
      <c r="I35" s="600"/>
      <c r="J35" s="255" t="s">
        <v>35</v>
      </c>
      <c r="K35" s="255" t="s">
        <v>36</v>
      </c>
      <c r="L35" s="599" t="s">
        <v>37</v>
      </c>
      <c r="M35" s="600"/>
      <c r="N35" s="255" t="s">
        <v>38</v>
      </c>
      <c r="O35" s="255" t="s">
        <v>39</v>
      </c>
      <c r="P35" s="599" t="s">
        <v>40</v>
      </c>
      <c r="Q35" s="600"/>
      <c r="R35" s="599" t="s">
        <v>346</v>
      </c>
      <c r="S35" s="600"/>
      <c r="T35" s="599" t="s">
        <v>347</v>
      </c>
      <c r="U35" s="601"/>
      <c r="V35" s="601"/>
      <c r="W35" s="601"/>
      <c r="X35" s="601"/>
      <c r="Y35" s="600"/>
      <c r="Z35" s="599" t="s">
        <v>348</v>
      </c>
      <c r="AA35" s="601"/>
      <c r="AB35" s="601"/>
      <c r="AC35" s="601"/>
      <c r="AD35" s="601"/>
      <c r="AE35" s="600"/>
      <c r="AG35" s="602" t="s">
        <v>345</v>
      </c>
      <c r="AH35" s="255" t="s">
        <v>30</v>
      </c>
      <c r="AI35" s="255" t="s">
        <v>31</v>
      </c>
      <c r="AJ35" s="599" t="s">
        <v>32</v>
      </c>
      <c r="AK35" s="600"/>
      <c r="AL35" s="255" t="s">
        <v>33</v>
      </c>
      <c r="AM35" s="255" t="s">
        <v>8</v>
      </c>
      <c r="AN35" s="599" t="s">
        <v>34</v>
      </c>
      <c r="AO35" s="600"/>
      <c r="AP35" s="255" t="s">
        <v>35</v>
      </c>
      <c r="AQ35" s="255" t="s">
        <v>36</v>
      </c>
      <c r="AR35" s="599" t="s">
        <v>37</v>
      </c>
      <c r="AS35" s="600"/>
      <c r="AT35" s="255" t="s">
        <v>38</v>
      </c>
      <c r="AU35" s="255" t="s">
        <v>39</v>
      </c>
      <c r="AV35" s="599" t="s">
        <v>40</v>
      </c>
      <c r="AW35" s="600"/>
      <c r="AX35" s="599" t="s">
        <v>346</v>
      </c>
      <c r="AY35" s="600"/>
      <c r="AZ35" s="599" t="s">
        <v>347</v>
      </c>
      <c r="BA35" s="601"/>
      <c r="BB35" s="601"/>
      <c r="BC35" s="601"/>
      <c r="BD35" s="601"/>
      <c r="BE35" s="600"/>
      <c r="BF35" s="599" t="s">
        <v>348</v>
      </c>
      <c r="BG35" s="601"/>
      <c r="BH35" s="601"/>
      <c r="BI35" s="601"/>
      <c r="BJ35" s="601"/>
      <c r="BK35" s="600"/>
    </row>
    <row r="36" spans="1:63" ht="36" customHeight="1" x14ac:dyDescent="0.25">
      <c r="A36" s="603"/>
      <c r="B36" s="119" t="s">
        <v>349</v>
      </c>
      <c r="C36" s="119" t="s">
        <v>349</v>
      </c>
      <c r="D36" s="119" t="s">
        <v>349</v>
      </c>
      <c r="E36" s="119" t="s">
        <v>350</v>
      </c>
      <c r="F36" s="119" t="s">
        <v>349</v>
      </c>
      <c r="G36" s="119" t="s">
        <v>349</v>
      </c>
      <c r="H36" s="119" t="s">
        <v>349</v>
      </c>
      <c r="I36" s="119" t="s">
        <v>350</v>
      </c>
      <c r="J36" s="119" t="s">
        <v>349</v>
      </c>
      <c r="K36" s="119" t="s">
        <v>349</v>
      </c>
      <c r="L36" s="119" t="s">
        <v>349</v>
      </c>
      <c r="M36" s="119" t="s">
        <v>350</v>
      </c>
      <c r="N36" s="119" t="s">
        <v>349</v>
      </c>
      <c r="O36" s="119" t="s">
        <v>349</v>
      </c>
      <c r="P36" s="119" t="s">
        <v>349</v>
      </c>
      <c r="Q36" s="119" t="s">
        <v>350</v>
      </c>
      <c r="R36" s="119" t="s">
        <v>349</v>
      </c>
      <c r="S36" s="119" t="s">
        <v>350</v>
      </c>
      <c r="T36" s="187" t="s">
        <v>351</v>
      </c>
      <c r="U36" s="187" t="s">
        <v>352</v>
      </c>
      <c r="V36" s="187" t="s">
        <v>353</v>
      </c>
      <c r="W36" s="187" t="s">
        <v>354</v>
      </c>
      <c r="X36" s="188" t="s">
        <v>355</v>
      </c>
      <c r="Y36" s="187" t="s">
        <v>356</v>
      </c>
      <c r="Z36" s="119" t="s">
        <v>357</v>
      </c>
      <c r="AA36" s="148" t="s">
        <v>358</v>
      </c>
      <c r="AB36" s="119" t="s">
        <v>359</v>
      </c>
      <c r="AC36" s="119" t="s">
        <v>360</v>
      </c>
      <c r="AD36" s="119" t="s">
        <v>361</v>
      </c>
      <c r="AE36" s="119" t="s">
        <v>362</v>
      </c>
      <c r="AG36" s="603"/>
      <c r="AH36" s="119" t="s">
        <v>349</v>
      </c>
      <c r="AI36" s="119" t="s">
        <v>349</v>
      </c>
      <c r="AJ36" s="119" t="s">
        <v>349</v>
      </c>
      <c r="AK36" s="119" t="s">
        <v>350</v>
      </c>
      <c r="AL36" s="119" t="s">
        <v>349</v>
      </c>
      <c r="AM36" s="119" t="s">
        <v>349</v>
      </c>
      <c r="AN36" s="119" t="s">
        <v>349</v>
      </c>
      <c r="AO36" s="119" t="s">
        <v>350</v>
      </c>
      <c r="AP36" s="119" t="s">
        <v>349</v>
      </c>
      <c r="AQ36" s="119" t="s">
        <v>349</v>
      </c>
      <c r="AR36" s="119" t="s">
        <v>349</v>
      </c>
      <c r="AS36" s="119" t="s">
        <v>350</v>
      </c>
      <c r="AT36" s="119" t="s">
        <v>349</v>
      </c>
      <c r="AU36" s="119" t="s">
        <v>349</v>
      </c>
      <c r="AV36" s="119" t="s">
        <v>349</v>
      </c>
      <c r="AW36" s="119" t="s">
        <v>350</v>
      </c>
      <c r="AX36" s="119" t="s">
        <v>349</v>
      </c>
      <c r="AY36" s="119" t="s">
        <v>350</v>
      </c>
      <c r="AZ36" s="187" t="s">
        <v>351</v>
      </c>
      <c r="BA36" s="187" t="s">
        <v>352</v>
      </c>
      <c r="BB36" s="187" t="s">
        <v>353</v>
      </c>
      <c r="BC36" s="187" t="s">
        <v>354</v>
      </c>
      <c r="BD36" s="188" t="s">
        <v>355</v>
      </c>
      <c r="BE36" s="187" t="s">
        <v>356</v>
      </c>
      <c r="BF36" s="185" t="s">
        <v>357</v>
      </c>
      <c r="BG36" s="186" t="s">
        <v>358</v>
      </c>
      <c r="BH36" s="185" t="s">
        <v>359</v>
      </c>
      <c r="BI36" s="185" t="s">
        <v>360</v>
      </c>
      <c r="BJ36" s="185" t="s">
        <v>361</v>
      </c>
      <c r="BK36" s="185" t="s">
        <v>362</v>
      </c>
    </row>
    <row r="37" spans="1:63" x14ac:dyDescent="0.25">
      <c r="A37" s="149" t="s">
        <v>363</v>
      </c>
      <c r="B37" s="149"/>
      <c r="C37" s="149"/>
      <c r="D37" s="149"/>
      <c r="E37" s="196"/>
      <c r="F37" s="149"/>
      <c r="G37" s="149"/>
      <c r="H37" s="149"/>
      <c r="I37" s="196"/>
      <c r="J37" s="149"/>
      <c r="K37" s="149"/>
      <c r="L37" s="149"/>
      <c r="M37" s="196"/>
      <c r="N37" s="149"/>
      <c r="O37" s="149"/>
      <c r="P37" s="149"/>
      <c r="Q37" s="196"/>
      <c r="R37" s="190">
        <f t="shared" ref="R37:R57" si="4">B37+C37+D37+F37+G37+H37+J37+K37+L37+N37+O37+P37</f>
        <v>0</v>
      </c>
      <c r="S37" s="156">
        <f>+E37+I37+M37+Q37</f>
        <v>0</v>
      </c>
      <c r="T37" s="189"/>
      <c r="U37" s="189"/>
      <c r="V37" s="189"/>
      <c r="W37" s="189"/>
      <c r="X37" s="189"/>
      <c r="Y37" s="151"/>
      <c r="Z37" s="151"/>
      <c r="AA37" s="151"/>
      <c r="AB37" s="151"/>
      <c r="AC37" s="151"/>
      <c r="AD37" s="151"/>
      <c r="AE37" s="152"/>
      <c r="AG37" s="149" t="s">
        <v>363</v>
      </c>
      <c r="AH37" s="149"/>
      <c r="AI37" s="149"/>
      <c r="AJ37" s="149"/>
      <c r="AK37" s="196"/>
      <c r="AL37" s="149"/>
      <c r="AM37" s="149"/>
      <c r="AN37" s="149"/>
      <c r="AO37" s="196"/>
      <c r="AP37" s="149"/>
      <c r="AQ37" s="149"/>
      <c r="AR37" s="149"/>
      <c r="AS37" s="196"/>
      <c r="AT37" s="149"/>
      <c r="AU37" s="149"/>
      <c r="AV37" s="149"/>
      <c r="AW37" s="196"/>
      <c r="AX37" s="190">
        <f t="shared" ref="AX37:AX57" si="5">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364</v>
      </c>
      <c r="B38" s="149"/>
      <c r="C38" s="149"/>
      <c r="D38" s="149"/>
      <c r="E38" s="196"/>
      <c r="F38" s="149"/>
      <c r="G38" s="149"/>
      <c r="H38" s="149"/>
      <c r="I38" s="196"/>
      <c r="J38" s="149"/>
      <c r="K38" s="149"/>
      <c r="L38" s="149"/>
      <c r="M38" s="196"/>
      <c r="N38" s="149"/>
      <c r="O38" s="149"/>
      <c r="P38" s="149"/>
      <c r="Q38" s="196"/>
      <c r="R38" s="190">
        <f t="shared" si="4"/>
        <v>0</v>
      </c>
      <c r="S38" s="156">
        <f t="shared" ref="S38:S57" si="6">+E38+I38+M38+Q38</f>
        <v>0</v>
      </c>
      <c r="T38" s="189"/>
      <c r="U38" s="189"/>
      <c r="V38" s="189"/>
      <c r="W38" s="189"/>
      <c r="X38" s="189"/>
      <c r="Y38" s="151"/>
      <c r="Z38" s="151"/>
      <c r="AA38" s="151"/>
      <c r="AB38" s="151"/>
      <c r="AC38" s="151"/>
      <c r="AD38" s="151"/>
      <c r="AE38" s="151"/>
      <c r="AG38" s="149" t="s">
        <v>364</v>
      </c>
      <c r="AH38" s="149"/>
      <c r="AI38" s="149"/>
      <c r="AJ38" s="149"/>
      <c r="AK38" s="196"/>
      <c r="AL38" s="149"/>
      <c r="AM38" s="149"/>
      <c r="AN38" s="149"/>
      <c r="AO38" s="196"/>
      <c r="AP38" s="149"/>
      <c r="AQ38" s="149"/>
      <c r="AR38" s="149"/>
      <c r="AS38" s="196"/>
      <c r="AT38" s="149"/>
      <c r="AU38" s="149"/>
      <c r="AV38" s="149"/>
      <c r="AW38" s="196"/>
      <c r="AX38" s="190">
        <f t="shared" si="5"/>
        <v>0</v>
      </c>
      <c r="AY38" s="156">
        <f t="shared" ref="AY38:AY57" si="7">+AK38+AO38+AS38+AW38</f>
        <v>0</v>
      </c>
      <c r="AZ38" s="151"/>
      <c r="BA38" s="151"/>
      <c r="BB38" s="151"/>
      <c r="BC38" s="151"/>
      <c r="BD38" s="151"/>
      <c r="BE38" s="151"/>
      <c r="BF38" s="151"/>
      <c r="BG38" s="151"/>
      <c r="BH38" s="151"/>
      <c r="BI38" s="151"/>
      <c r="BJ38" s="151"/>
      <c r="BK38" s="151"/>
    </row>
    <row r="39" spans="1:63" x14ac:dyDescent="0.25">
      <c r="A39" s="149" t="s">
        <v>365</v>
      </c>
      <c r="B39" s="149"/>
      <c r="C39" s="149"/>
      <c r="D39" s="149"/>
      <c r="E39" s="196"/>
      <c r="F39" s="149"/>
      <c r="G39" s="149"/>
      <c r="H39" s="149"/>
      <c r="I39" s="196"/>
      <c r="J39" s="149"/>
      <c r="K39" s="149"/>
      <c r="L39" s="149"/>
      <c r="M39" s="196"/>
      <c r="N39" s="149"/>
      <c r="O39" s="149"/>
      <c r="P39" s="149"/>
      <c r="Q39" s="196"/>
      <c r="R39" s="190">
        <f t="shared" si="4"/>
        <v>0</v>
      </c>
      <c r="S39" s="156">
        <f t="shared" si="6"/>
        <v>0</v>
      </c>
      <c r="T39" s="189"/>
      <c r="U39" s="189"/>
      <c r="V39" s="189"/>
      <c r="W39" s="189"/>
      <c r="X39" s="189"/>
      <c r="Y39" s="151"/>
      <c r="Z39" s="151"/>
      <c r="AA39" s="151"/>
      <c r="AB39" s="151"/>
      <c r="AC39" s="151"/>
      <c r="AD39" s="151"/>
      <c r="AE39" s="151"/>
      <c r="AG39" s="149" t="s">
        <v>365</v>
      </c>
      <c r="AH39" s="149"/>
      <c r="AI39" s="149"/>
      <c r="AJ39" s="149"/>
      <c r="AK39" s="196"/>
      <c r="AL39" s="149"/>
      <c r="AM39" s="149"/>
      <c r="AN39" s="149"/>
      <c r="AO39" s="196"/>
      <c r="AP39" s="149"/>
      <c r="AQ39" s="149"/>
      <c r="AR39" s="149"/>
      <c r="AS39" s="196"/>
      <c r="AT39" s="149"/>
      <c r="AU39" s="149"/>
      <c r="AV39" s="149"/>
      <c r="AW39" s="196"/>
      <c r="AX39" s="190">
        <f t="shared" si="5"/>
        <v>0</v>
      </c>
      <c r="AY39" s="156">
        <f t="shared" si="7"/>
        <v>0</v>
      </c>
      <c r="AZ39" s="151"/>
      <c r="BA39" s="151"/>
      <c r="BB39" s="151"/>
      <c r="BC39" s="151"/>
      <c r="BD39" s="151"/>
      <c r="BE39" s="151"/>
      <c r="BF39" s="151"/>
      <c r="BG39" s="151"/>
      <c r="BH39" s="151"/>
      <c r="BI39" s="151"/>
      <c r="BJ39" s="151"/>
      <c r="BK39" s="151"/>
    </row>
    <row r="40" spans="1:63" x14ac:dyDescent="0.25">
      <c r="A40" s="149" t="s">
        <v>366</v>
      </c>
      <c r="B40" s="149"/>
      <c r="C40" s="149"/>
      <c r="D40" s="149"/>
      <c r="E40" s="196"/>
      <c r="F40" s="149"/>
      <c r="G40" s="149"/>
      <c r="H40" s="149"/>
      <c r="I40" s="196"/>
      <c r="J40" s="149"/>
      <c r="K40" s="149"/>
      <c r="L40" s="149"/>
      <c r="M40" s="196"/>
      <c r="N40" s="149"/>
      <c r="O40" s="149"/>
      <c r="P40" s="149"/>
      <c r="Q40" s="196"/>
      <c r="R40" s="190">
        <f t="shared" si="4"/>
        <v>0</v>
      </c>
      <c r="S40" s="156">
        <f t="shared" si="6"/>
        <v>0</v>
      </c>
      <c r="T40" s="189"/>
      <c r="U40" s="189"/>
      <c r="V40" s="189"/>
      <c r="W40" s="189"/>
      <c r="X40" s="189"/>
      <c r="Y40" s="151"/>
      <c r="Z40" s="151"/>
      <c r="AA40" s="151"/>
      <c r="AB40" s="151"/>
      <c r="AC40" s="151"/>
      <c r="AD40" s="151"/>
      <c r="AE40" s="151"/>
      <c r="AG40" s="149" t="s">
        <v>366</v>
      </c>
      <c r="AH40" s="149"/>
      <c r="AI40" s="149"/>
      <c r="AJ40" s="149"/>
      <c r="AK40" s="196"/>
      <c r="AL40" s="149"/>
      <c r="AM40" s="149"/>
      <c r="AN40" s="149"/>
      <c r="AO40" s="196"/>
      <c r="AP40" s="149"/>
      <c r="AQ40" s="149"/>
      <c r="AR40" s="149"/>
      <c r="AS40" s="196"/>
      <c r="AT40" s="149"/>
      <c r="AU40" s="149"/>
      <c r="AV40" s="149"/>
      <c r="AW40" s="196"/>
      <c r="AX40" s="190">
        <f t="shared" si="5"/>
        <v>0</v>
      </c>
      <c r="AY40" s="156">
        <f t="shared" si="7"/>
        <v>0</v>
      </c>
      <c r="AZ40" s="151"/>
      <c r="BA40" s="151"/>
      <c r="BB40" s="151"/>
      <c r="BC40" s="151"/>
      <c r="BD40" s="151"/>
      <c r="BE40" s="151"/>
      <c r="BF40" s="151"/>
      <c r="BG40" s="151"/>
      <c r="BH40" s="151"/>
      <c r="BI40" s="151"/>
      <c r="BJ40" s="151"/>
      <c r="BK40" s="151"/>
    </row>
    <row r="41" spans="1:63" x14ac:dyDescent="0.25">
      <c r="A41" s="149" t="s">
        <v>367</v>
      </c>
      <c r="B41" s="149"/>
      <c r="C41" s="149"/>
      <c r="D41" s="149"/>
      <c r="E41" s="196"/>
      <c r="F41" s="149"/>
      <c r="G41" s="149"/>
      <c r="H41" s="149"/>
      <c r="I41" s="196"/>
      <c r="J41" s="149"/>
      <c r="K41" s="149"/>
      <c r="L41" s="149"/>
      <c r="M41" s="196"/>
      <c r="N41" s="149"/>
      <c r="O41" s="149"/>
      <c r="P41" s="149"/>
      <c r="Q41" s="196"/>
      <c r="R41" s="190">
        <f t="shared" si="4"/>
        <v>0</v>
      </c>
      <c r="S41" s="156">
        <f t="shared" si="6"/>
        <v>0</v>
      </c>
      <c r="T41" s="189"/>
      <c r="U41" s="189"/>
      <c r="V41" s="189"/>
      <c r="W41" s="189"/>
      <c r="X41" s="189"/>
      <c r="Y41" s="151"/>
      <c r="Z41" s="151"/>
      <c r="AA41" s="151"/>
      <c r="AB41" s="151"/>
      <c r="AC41" s="151"/>
      <c r="AD41" s="151"/>
      <c r="AE41" s="151"/>
      <c r="AG41" s="149" t="s">
        <v>367</v>
      </c>
      <c r="AH41" s="149"/>
      <c r="AI41" s="149"/>
      <c r="AJ41" s="149"/>
      <c r="AK41" s="196"/>
      <c r="AL41" s="149"/>
      <c r="AM41" s="149"/>
      <c r="AN41" s="149"/>
      <c r="AO41" s="196"/>
      <c r="AP41" s="149"/>
      <c r="AQ41" s="149"/>
      <c r="AR41" s="149"/>
      <c r="AS41" s="196"/>
      <c r="AT41" s="149"/>
      <c r="AU41" s="149"/>
      <c r="AV41" s="149"/>
      <c r="AW41" s="196"/>
      <c r="AX41" s="190">
        <f t="shared" si="5"/>
        <v>0</v>
      </c>
      <c r="AY41" s="156">
        <f t="shared" si="7"/>
        <v>0</v>
      </c>
      <c r="AZ41" s="151"/>
      <c r="BA41" s="151"/>
      <c r="BB41" s="151"/>
      <c r="BC41" s="151"/>
      <c r="BD41" s="151"/>
      <c r="BE41" s="151"/>
      <c r="BF41" s="151"/>
      <c r="BG41" s="151"/>
      <c r="BH41" s="151"/>
      <c r="BI41" s="151"/>
      <c r="BJ41" s="151"/>
      <c r="BK41" s="151"/>
    </row>
    <row r="42" spans="1:63" x14ac:dyDescent="0.25">
      <c r="A42" s="149" t="s">
        <v>368</v>
      </c>
      <c r="B42" s="149"/>
      <c r="C42" s="149"/>
      <c r="D42" s="149"/>
      <c r="E42" s="196"/>
      <c r="F42" s="149"/>
      <c r="G42" s="149"/>
      <c r="H42" s="149"/>
      <c r="I42" s="196"/>
      <c r="J42" s="149"/>
      <c r="K42" s="149"/>
      <c r="L42" s="149"/>
      <c r="M42" s="196"/>
      <c r="N42" s="149"/>
      <c r="O42" s="149"/>
      <c r="P42" s="149"/>
      <c r="Q42" s="196"/>
      <c r="R42" s="190">
        <f t="shared" si="4"/>
        <v>0</v>
      </c>
      <c r="S42" s="156">
        <f t="shared" si="6"/>
        <v>0</v>
      </c>
      <c r="T42" s="189"/>
      <c r="U42" s="189"/>
      <c r="V42" s="189"/>
      <c r="W42" s="189"/>
      <c r="X42" s="189"/>
      <c r="Y42" s="151"/>
      <c r="Z42" s="151"/>
      <c r="AA42" s="151"/>
      <c r="AB42" s="151"/>
      <c r="AC42" s="151"/>
      <c r="AD42" s="151"/>
      <c r="AE42" s="151"/>
      <c r="AG42" s="149" t="s">
        <v>368</v>
      </c>
      <c r="AH42" s="149"/>
      <c r="AI42" s="149"/>
      <c r="AJ42" s="149"/>
      <c r="AK42" s="196"/>
      <c r="AL42" s="149"/>
      <c r="AM42" s="149"/>
      <c r="AN42" s="149"/>
      <c r="AO42" s="196"/>
      <c r="AP42" s="149"/>
      <c r="AQ42" s="149"/>
      <c r="AR42" s="149"/>
      <c r="AS42" s="196"/>
      <c r="AT42" s="149"/>
      <c r="AU42" s="149"/>
      <c r="AV42" s="149"/>
      <c r="AW42" s="196"/>
      <c r="AX42" s="190">
        <f t="shared" si="5"/>
        <v>0</v>
      </c>
      <c r="AY42" s="156">
        <f t="shared" si="7"/>
        <v>0</v>
      </c>
      <c r="AZ42" s="151"/>
      <c r="BA42" s="151"/>
      <c r="BB42" s="151"/>
      <c r="BC42" s="151"/>
      <c r="BD42" s="151"/>
      <c r="BE42" s="151"/>
      <c r="BF42" s="151"/>
      <c r="BG42" s="151"/>
      <c r="BH42" s="151"/>
      <c r="BI42" s="151"/>
      <c r="BJ42" s="151"/>
      <c r="BK42" s="151"/>
    </row>
    <row r="43" spans="1:63" x14ac:dyDescent="0.25">
      <c r="A43" s="149" t="s">
        <v>369</v>
      </c>
      <c r="B43" s="149"/>
      <c r="C43" s="149"/>
      <c r="D43" s="149"/>
      <c r="E43" s="196"/>
      <c r="F43" s="149"/>
      <c r="G43" s="149"/>
      <c r="H43" s="149"/>
      <c r="I43" s="196"/>
      <c r="J43" s="149"/>
      <c r="K43" s="149"/>
      <c r="L43" s="149"/>
      <c r="M43" s="196"/>
      <c r="N43" s="149"/>
      <c r="O43" s="149"/>
      <c r="P43" s="149"/>
      <c r="Q43" s="196"/>
      <c r="R43" s="190">
        <f t="shared" si="4"/>
        <v>0</v>
      </c>
      <c r="S43" s="156">
        <f t="shared" si="6"/>
        <v>0</v>
      </c>
      <c r="T43" s="189"/>
      <c r="U43" s="189"/>
      <c r="V43" s="189"/>
      <c r="W43" s="189"/>
      <c r="X43" s="189"/>
      <c r="Y43" s="151"/>
      <c r="Z43" s="151"/>
      <c r="AA43" s="151"/>
      <c r="AB43" s="151"/>
      <c r="AC43" s="151"/>
      <c r="AD43" s="151"/>
      <c r="AE43" s="151"/>
      <c r="AG43" s="149" t="s">
        <v>369</v>
      </c>
      <c r="AH43" s="149"/>
      <c r="AI43" s="149"/>
      <c r="AJ43" s="149"/>
      <c r="AK43" s="196"/>
      <c r="AL43" s="149"/>
      <c r="AM43" s="149"/>
      <c r="AN43" s="149"/>
      <c r="AO43" s="196"/>
      <c r="AP43" s="149"/>
      <c r="AQ43" s="149"/>
      <c r="AR43" s="149"/>
      <c r="AS43" s="196"/>
      <c r="AT43" s="149"/>
      <c r="AU43" s="149"/>
      <c r="AV43" s="149"/>
      <c r="AW43" s="196"/>
      <c r="AX43" s="190">
        <f t="shared" si="5"/>
        <v>0</v>
      </c>
      <c r="AY43" s="156">
        <f t="shared" si="7"/>
        <v>0</v>
      </c>
      <c r="AZ43" s="151"/>
      <c r="BA43" s="151"/>
      <c r="BB43" s="151"/>
      <c r="BC43" s="151"/>
      <c r="BD43" s="151"/>
      <c r="BE43" s="151"/>
      <c r="BF43" s="151"/>
      <c r="BG43" s="151"/>
      <c r="BH43" s="151"/>
      <c r="BI43" s="151"/>
      <c r="BJ43" s="151"/>
      <c r="BK43" s="151"/>
    </row>
    <row r="44" spans="1:63" x14ac:dyDescent="0.25">
      <c r="A44" s="149" t="s">
        <v>370</v>
      </c>
      <c r="B44" s="149"/>
      <c r="C44" s="149"/>
      <c r="D44" s="149"/>
      <c r="E44" s="196"/>
      <c r="F44" s="149"/>
      <c r="G44" s="149"/>
      <c r="H44" s="149"/>
      <c r="I44" s="196"/>
      <c r="J44" s="149"/>
      <c r="K44" s="149"/>
      <c r="L44" s="149"/>
      <c r="M44" s="196"/>
      <c r="N44" s="149"/>
      <c r="O44" s="149"/>
      <c r="P44" s="149"/>
      <c r="Q44" s="196"/>
      <c r="R44" s="190">
        <f t="shared" si="4"/>
        <v>0</v>
      </c>
      <c r="S44" s="156">
        <f t="shared" si="6"/>
        <v>0</v>
      </c>
      <c r="T44" s="189"/>
      <c r="U44" s="189"/>
      <c r="V44" s="189"/>
      <c r="W44" s="189"/>
      <c r="X44" s="189"/>
      <c r="Y44" s="151"/>
      <c r="Z44" s="151"/>
      <c r="AA44" s="151"/>
      <c r="AB44" s="151"/>
      <c r="AC44" s="151"/>
      <c r="AD44" s="151"/>
      <c r="AE44" s="151"/>
      <c r="AG44" s="149" t="s">
        <v>370</v>
      </c>
      <c r="AH44" s="149"/>
      <c r="AI44" s="149"/>
      <c r="AJ44" s="149"/>
      <c r="AK44" s="196"/>
      <c r="AL44" s="149"/>
      <c r="AM44" s="149"/>
      <c r="AN44" s="149"/>
      <c r="AO44" s="196"/>
      <c r="AP44" s="149"/>
      <c r="AQ44" s="149"/>
      <c r="AR44" s="149"/>
      <c r="AS44" s="196"/>
      <c r="AT44" s="149"/>
      <c r="AU44" s="149"/>
      <c r="AV44" s="149"/>
      <c r="AW44" s="196"/>
      <c r="AX44" s="190">
        <f t="shared" si="5"/>
        <v>0</v>
      </c>
      <c r="AY44" s="156">
        <f t="shared" si="7"/>
        <v>0</v>
      </c>
      <c r="AZ44" s="151"/>
      <c r="BA44" s="151"/>
      <c r="BB44" s="151"/>
      <c r="BC44" s="151"/>
      <c r="BD44" s="151"/>
      <c r="BE44" s="151"/>
      <c r="BF44" s="151"/>
      <c r="BG44" s="151"/>
      <c r="BH44" s="151"/>
      <c r="BI44" s="151"/>
      <c r="BJ44" s="151"/>
      <c r="BK44" s="151"/>
    </row>
    <row r="45" spans="1:63" x14ac:dyDescent="0.25">
      <c r="A45" s="149" t="s">
        <v>371</v>
      </c>
      <c r="B45" s="149"/>
      <c r="C45" s="149"/>
      <c r="D45" s="149"/>
      <c r="E45" s="196"/>
      <c r="F45" s="149"/>
      <c r="G45" s="149"/>
      <c r="H45" s="149"/>
      <c r="I45" s="196"/>
      <c r="J45" s="149"/>
      <c r="K45" s="149"/>
      <c r="L45" s="149"/>
      <c r="M45" s="196"/>
      <c r="N45" s="149"/>
      <c r="O45" s="149"/>
      <c r="P45" s="149"/>
      <c r="Q45" s="196"/>
      <c r="R45" s="190">
        <f t="shared" si="4"/>
        <v>0</v>
      </c>
      <c r="S45" s="156">
        <f t="shared" si="6"/>
        <v>0</v>
      </c>
      <c r="T45" s="189"/>
      <c r="U45" s="189"/>
      <c r="V45" s="189"/>
      <c r="W45" s="189"/>
      <c r="X45" s="189"/>
      <c r="Y45" s="151"/>
      <c r="Z45" s="151"/>
      <c r="AA45" s="151"/>
      <c r="AB45" s="151"/>
      <c r="AC45" s="151"/>
      <c r="AD45" s="151"/>
      <c r="AE45" s="151"/>
      <c r="AG45" s="149" t="s">
        <v>371</v>
      </c>
      <c r="AH45" s="149"/>
      <c r="AI45" s="149"/>
      <c r="AJ45" s="149"/>
      <c r="AK45" s="196"/>
      <c r="AL45" s="149"/>
      <c r="AM45" s="149"/>
      <c r="AN45" s="149"/>
      <c r="AO45" s="196"/>
      <c r="AP45" s="149"/>
      <c r="AQ45" s="149"/>
      <c r="AR45" s="149"/>
      <c r="AS45" s="196"/>
      <c r="AT45" s="149"/>
      <c r="AU45" s="149"/>
      <c r="AV45" s="149"/>
      <c r="AW45" s="196"/>
      <c r="AX45" s="190">
        <f t="shared" si="5"/>
        <v>0</v>
      </c>
      <c r="AY45" s="156">
        <f t="shared" si="7"/>
        <v>0</v>
      </c>
      <c r="AZ45" s="151"/>
      <c r="BA45" s="151"/>
      <c r="BB45" s="151"/>
      <c r="BC45" s="151"/>
      <c r="BD45" s="151"/>
      <c r="BE45" s="151"/>
      <c r="BF45" s="151"/>
      <c r="BG45" s="151"/>
      <c r="BH45" s="151"/>
      <c r="BI45" s="149"/>
      <c r="BJ45" s="149"/>
      <c r="BK45" s="149"/>
    </row>
    <row r="46" spans="1:63" x14ac:dyDescent="0.25">
      <c r="A46" s="149" t="s">
        <v>372</v>
      </c>
      <c r="B46" s="149"/>
      <c r="C46" s="149"/>
      <c r="D46" s="149"/>
      <c r="E46" s="196"/>
      <c r="F46" s="149"/>
      <c r="G46" s="149"/>
      <c r="H46" s="149"/>
      <c r="I46" s="196"/>
      <c r="J46" s="149"/>
      <c r="K46" s="149"/>
      <c r="L46" s="149"/>
      <c r="M46" s="196"/>
      <c r="N46" s="149"/>
      <c r="O46" s="149"/>
      <c r="P46" s="149"/>
      <c r="Q46" s="196"/>
      <c r="R46" s="190">
        <f t="shared" si="4"/>
        <v>0</v>
      </c>
      <c r="S46" s="156">
        <f t="shared" si="6"/>
        <v>0</v>
      </c>
      <c r="T46" s="189"/>
      <c r="U46" s="189"/>
      <c r="V46" s="189"/>
      <c r="W46" s="189"/>
      <c r="X46" s="189"/>
      <c r="Y46" s="151"/>
      <c r="Z46" s="151"/>
      <c r="AA46" s="151"/>
      <c r="AB46" s="151"/>
      <c r="AC46" s="151"/>
      <c r="AD46" s="151"/>
      <c r="AE46" s="151"/>
      <c r="AG46" s="149" t="s">
        <v>372</v>
      </c>
      <c r="AH46" s="149"/>
      <c r="AI46" s="149"/>
      <c r="AJ46" s="149"/>
      <c r="AK46" s="196"/>
      <c r="AL46" s="149"/>
      <c r="AM46" s="149"/>
      <c r="AN46" s="149"/>
      <c r="AO46" s="196"/>
      <c r="AP46" s="149"/>
      <c r="AQ46" s="149"/>
      <c r="AR46" s="149"/>
      <c r="AS46" s="196"/>
      <c r="AT46" s="149"/>
      <c r="AU46" s="149"/>
      <c r="AV46" s="149"/>
      <c r="AW46" s="196"/>
      <c r="AX46" s="190">
        <f t="shared" si="5"/>
        <v>0</v>
      </c>
      <c r="AY46" s="156">
        <f t="shared" si="7"/>
        <v>0</v>
      </c>
      <c r="AZ46" s="151"/>
      <c r="BA46" s="151"/>
      <c r="BB46" s="151"/>
      <c r="BC46" s="151"/>
      <c r="BD46" s="151"/>
      <c r="BE46" s="151"/>
      <c r="BF46" s="151"/>
      <c r="BG46" s="151"/>
      <c r="BH46" s="151"/>
      <c r="BI46" s="149"/>
      <c r="BJ46" s="149"/>
      <c r="BK46" s="149"/>
    </row>
    <row r="47" spans="1:63" x14ac:dyDescent="0.25">
      <c r="A47" s="149" t="s">
        <v>373</v>
      </c>
      <c r="B47" s="149"/>
      <c r="C47" s="149"/>
      <c r="D47" s="149"/>
      <c r="E47" s="196"/>
      <c r="F47" s="149"/>
      <c r="G47" s="149"/>
      <c r="H47" s="149"/>
      <c r="I47" s="196"/>
      <c r="J47" s="149"/>
      <c r="K47" s="149"/>
      <c r="L47" s="149"/>
      <c r="M47" s="196"/>
      <c r="N47" s="149"/>
      <c r="O47" s="149"/>
      <c r="P47" s="149"/>
      <c r="Q47" s="196"/>
      <c r="R47" s="190">
        <f t="shared" si="4"/>
        <v>0</v>
      </c>
      <c r="S47" s="156">
        <f t="shared" si="6"/>
        <v>0</v>
      </c>
      <c r="T47" s="189"/>
      <c r="U47" s="189"/>
      <c r="V47" s="189"/>
      <c r="W47" s="189"/>
      <c r="X47" s="189"/>
      <c r="Y47" s="151"/>
      <c r="Z47" s="151"/>
      <c r="AA47" s="151"/>
      <c r="AB47" s="151"/>
      <c r="AC47" s="151"/>
      <c r="AD47" s="151"/>
      <c r="AE47" s="151"/>
      <c r="AG47" s="149" t="s">
        <v>373</v>
      </c>
      <c r="AH47" s="149"/>
      <c r="AI47" s="149"/>
      <c r="AJ47" s="149"/>
      <c r="AK47" s="196"/>
      <c r="AL47" s="149"/>
      <c r="AM47" s="149"/>
      <c r="AN47" s="149"/>
      <c r="AO47" s="196"/>
      <c r="AP47" s="149"/>
      <c r="AQ47" s="149"/>
      <c r="AR47" s="149"/>
      <c r="AS47" s="196"/>
      <c r="AT47" s="149"/>
      <c r="AU47" s="149"/>
      <c r="AV47" s="149"/>
      <c r="AW47" s="196"/>
      <c r="AX47" s="190">
        <f t="shared" si="5"/>
        <v>0</v>
      </c>
      <c r="AY47" s="156">
        <f t="shared" si="7"/>
        <v>0</v>
      </c>
      <c r="AZ47" s="151"/>
      <c r="BA47" s="151"/>
      <c r="BB47" s="151"/>
      <c r="BC47" s="151"/>
      <c r="BD47" s="151"/>
      <c r="BE47" s="151"/>
      <c r="BF47" s="151"/>
      <c r="BG47" s="151"/>
      <c r="BH47" s="151"/>
      <c r="BI47" s="149"/>
      <c r="BJ47" s="149"/>
      <c r="BK47" s="149"/>
    </row>
    <row r="48" spans="1:63" x14ac:dyDescent="0.25">
      <c r="A48" s="149" t="s">
        <v>374</v>
      </c>
      <c r="B48" s="149"/>
      <c r="C48" s="149"/>
      <c r="D48" s="149"/>
      <c r="E48" s="196"/>
      <c r="F48" s="149"/>
      <c r="G48" s="149"/>
      <c r="H48" s="149"/>
      <c r="I48" s="196"/>
      <c r="J48" s="149"/>
      <c r="K48" s="149"/>
      <c r="L48" s="149"/>
      <c r="M48" s="196"/>
      <c r="N48" s="149"/>
      <c r="O48" s="149"/>
      <c r="P48" s="149"/>
      <c r="Q48" s="196"/>
      <c r="R48" s="190">
        <f t="shared" si="4"/>
        <v>0</v>
      </c>
      <c r="S48" s="156">
        <f t="shared" si="6"/>
        <v>0</v>
      </c>
      <c r="T48" s="189"/>
      <c r="U48" s="189"/>
      <c r="V48" s="189"/>
      <c r="W48" s="189"/>
      <c r="X48" s="189"/>
      <c r="Y48" s="151"/>
      <c r="Z48" s="151"/>
      <c r="AA48" s="151"/>
      <c r="AB48" s="151"/>
      <c r="AC48" s="151"/>
      <c r="AD48" s="151"/>
      <c r="AE48" s="151"/>
      <c r="AG48" s="149" t="s">
        <v>374</v>
      </c>
      <c r="AH48" s="149"/>
      <c r="AI48" s="149"/>
      <c r="AJ48" s="149"/>
      <c r="AK48" s="196"/>
      <c r="AL48" s="149"/>
      <c r="AM48" s="149"/>
      <c r="AN48" s="149"/>
      <c r="AO48" s="196"/>
      <c r="AP48" s="149"/>
      <c r="AQ48" s="149"/>
      <c r="AR48" s="149"/>
      <c r="AS48" s="196"/>
      <c r="AT48" s="149"/>
      <c r="AU48" s="149"/>
      <c r="AV48" s="149"/>
      <c r="AW48" s="196"/>
      <c r="AX48" s="190">
        <f t="shared" si="5"/>
        <v>0</v>
      </c>
      <c r="AY48" s="156">
        <f t="shared" si="7"/>
        <v>0</v>
      </c>
      <c r="AZ48" s="151"/>
      <c r="BA48" s="151"/>
      <c r="BB48" s="151"/>
      <c r="BC48" s="151"/>
      <c r="BD48" s="151"/>
      <c r="BE48" s="151"/>
      <c r="BF48" s="151"/>
      <c r="BG48" s="151"/>
      <c r="BH48" s="151"/>
      <c r="BI48" s="151"/>
      <c r="BJ48" s="151"/>
      <c r="BK48" s="151"/>
    </row>
    <row r="49" spans="1:63" x14ac:dyDescent="0.25">
      <c r="A49" s="149" t="s">
        <v>375</v>
      </c>
      <c r="B49" s="149"/>
      <c r="C49" s="149"/>
      <c r="D49" s="149"/>
      <c r="E49" s="196"/>
      <c r="F49" s="149"/>
      <c r="G49" s="149"/>
      <c r="H49" s="149"/>
      <c r="I49" s="196"/>
      <c r="J49" s="149"/>
      <c r="K49" s="149"/>
      <c r="L49" s="149"/>
      <c r="M49" s="196"/>
      <c r="N49" s="149"/>
      <c r="O49" s="149"/>
      <c r="P49" s="149"/>
      <c r="Q49" s="196"/>
      <c r="R49" s="190">
        <f t="shared" si="4"/>
        <v>0</v>
      </c>
      <c r="S49" s="156">
        <f t="shared" si="6"/>
        <v>0</v>
      </c>
      <c r="T49" s="189"/>
      <c r="U49" s="189"/>
      <c r="V49" s="189"/>
      <c r="W49" s="189"/>
      <c r="X49" s="189"/>
      <c r="Y49" s="151"/>
      <c r="Z49" s="151"/>
      <c r="AA49" s="151"/>
      <c r="AB49" s="151"/>
      <c r="AC49" s="151"/>
      <c r="AD49" s="151"/>
      <c r="AE49" s="151"/>
      <c r="AG49" s="149" t="s">
        <v>375</v>
      </c>
      <c r="AH49" s="149"/>
      <c r="AI49" s="149"/>
      <c r="AJ49" s="149"/>
      <c r="AK49" s="196"/>
      <c r="AL49" s="149"/>
      <c r="AM49" s="149"/>
      <c r="AN49" s="149"/>
      <c r="AO49" s="196"/>
      <c r="AP49" s="149"/>
      <c r="AQ49" s="149"/>
      <c r="AR49" s="149"/>
      <c r="AS49" s="196"/>
      <c r="AT49" s="149"/>
      <c r="AU49" s="149"/>
      <c r="AV49" s="149"/>
      <c r="AW49" s="196"/>
      <c r="AX49" s="190">
        <f t="shared" si="5"/>
        <v>0</v>
      </c>
      <c r="AY49" s="156">
        <f t="shared" si="7"/>
        <v>0</v>
      </c>
      <c r="AZ49" s="151"/>
      <c r="BA49" s="151"/>
      <c r="BB49" s="151"/>
      <c r="BC49" s="151"/>
      <c r="BD49" s="151"/>
      <c r="BE49" s="151"/>
      <c r="BF49" s="151"/>
      <c r="BG49" s="151"/>
      <c r="BH49" s="151"/>
      <c r="BI49" s="151"/>
      <c r="BJ49" s="151"/>
      <c r="BK49" s="151"/>
    </row>
    <row r="50" spans="1:63" x14ac:dyDescent="0.25">
      <c r="A50" s="149" t="s">
        <v>376</v>
      </c>
      <c r="B50" s="149"/>
      <c r="C50" s="149"/>
      <c r="D50" s="149"/>
      <c r="E50" s="196"/>
      <c r="F50" s="149"/>
      <c r="G50" s="149"/>
      <c r="H50" s="149"/>
      <c r="I50" s="196"/>
      <c r="J50" s="149"/>
      <c r="K50" s="149"/>
      <c r="L50" s="149"/>
      <c r="M50" s="196"/>
      <c r="N50" s="149"/>
      <c r="O50" s="149"/>
      <c r="P50" s="149"/>
      <c r="Q50" s="196"/>
      <c r="R50" s="190">
        <f t="shared" si="4"/>
        <v>0</v>
      </c>
      <c r="S50" s="156">
        <f t="shared" si="6"/>
        <v>0</v>
      </c>
      <c r="T50" s="189"/>
      <c r="U50" s="189"/>
      <c r="V50" s="189"/>
      <c r="W50" s="189"/>
      <c r="X50" s="189"/>
      <c r="Y50" s="151"/>
      <c r="Z50" s="151"/>
      <c r="AA50" s="151"/>
      <c r="AB50" s="151"/>
      <c r="AC50" s="151"/>
      <c r="AD50" s="151"/>
      <c r="AE50" s="151"/>
      <c r="AG50" s="149" t="s">
        <v>376</v>
      </c>
      <c r="AH50" s="149"/>
      <c r="AI50" s="149"/>
      <c r="AJ50" s="149"/>
      <c r="AK50" s="196"/>
      <c r="AL50" s="149"/>
      <c r="AM50" s="149"/>
      <c r="AN50" s="149"/>
      <c r="AO50" s="196"/>
      <c r="AP50" s="149"/>
      <c r="AQ50" s="149"/>
      <c r="AR50" s="149"/>
      <c r="AS50" s="196"/>
      <c r="AT50" s="149"/>
      <c r="AU50" s="149"/>
      <c r="AV50" s="149"/>
      <c r="AW50" s="196"/>
      <c r="AX50" s="190">
        <f t="shared" si="5"/>
        <v>0</v>
      </c>
      <c r="AY50" s="156">
        <f t="shared" si="7"/>
        <v>0</v>
      </c>
      <c r="AZ50" s="151"/>
      <c r="BA50" s="151"/>
      <c r="BB50" s="151"/>
      <c r="BC50" s="151"/>
      <c r="BD50" s="151"/>
      <c r="BE50" s="151"/>
      <c r="BF50" s="151"/>
      <c r="BG50" s="151"/>
      <c r="BH50" s="151"/>
      <c r="BI50" s="151"/>
      <c r="BJ50" s="151"/>
      <c r="BK50" s="151"/>
    </row>
    <row r="51" spans="1:63" x14ac:dyDescent="0.25">
      <c r="A51" s="149" t="s">
        <v>377</v>
      </c>
      <c r="B51" s="149"/>
      <c r="C51" s="149"/>
      <c r="D51" s="149"/>
      <c r="E51" s="196"/>
      <c r="F51" s="149"/>
      <c r="G51" s="149"/>
      <c r="H51" s="149"/>
      <c r="I51" s="196"/>
      <c r="J51" s="149"/>
      <c r="K51" s="149"/>
      <c r="L51" s="149"/>
      <c r="M51" s="196"/>
      <c r="N51" s="149"/>
      <c r="O51" s="149"/>
      <c r="P51" s="149"/>
      <c r="Q51" s="196"/>
      <c r="R51" s="190">
        <f t="shared" si="4"/>
        <v>0</v>
      </c>
      <c r="S51" s="156">
        <f t="shared" si="6"/>
        <v>0</v>
      </c>
      <c r="T51" s="189"/>
      <c r="U51" s="189"/>
      <c r="V51" s="189"/>
      <c r="W51" s="189"/>
      <c r="X51" s="189"/>
      <c r="Y51" s="151"/>
      <c r="Z51" s="151"/>
      <c r="AA51" s="151"/>
      <c r="AB51" s="151"/>
      <c r="AC51" s="151"/>
      <c r="AD51" s="151"/>
      <c r="AE51" s="151"/>
      <c r="AG51" s="149" t="s">
        <v>377</v>
      </c>
      <c r="AH51" s="149"/>
      <c r="AI51" s="149"/>
      <c r="AJ51" s="149"/>
      <c r="AK51" s="196"/>
      <c r="AL51" s="149"/>
      <c r="AM51" s="149"/>
      <c r="AN51" s="149"/>
      <c r="AO51" s="196"/>
      <c r="AP51" s="149"/>
      <c r="AQ51" s="149"/>
      <c r="AR51" s="149"/>
      <c r="AS51" s="196"/>
      <c r="AT51" s="149"/>
      <c r="AU51" s="149"/>
      <c r="AV51" s="149"/>
      <c r="AW51" s="196"/>
      <c r="AX51" s="190">
        <f t="shared" si="5"/>
        <v>0</v>
      </c>
      <c r="AY51" s="156">
        <f t="shared" si="7"/>
        <v>0</v>
      </c>
      <c r="AZ51" s="151"/>
      <c r="BA51" s="151"/>
      <c r="BB51" s="151"/>
      <c r="BC51" s="151"/>
      <c r="BD51" s="151"/>
      <c r="BE51" s="151"/>
      <c r="BF51" s="151"/>
      <c r="BG51" s="151"/>
      <c r="BH51" s="151"/>
      <c r="BI51" s="151"/>
      <c r="BJ51" s="151"/>
      <c r="BK51" s="151"/>
    </row>
    <row r="52" spans="1:63" x14ac:dyDescent="0.25">
      <c r="A52" s="149" t="s">
        <v>378</v>
      </c>
      <c r="B52" s="149"/>
      <c r="C52" s="149"/>
      <c r="D52" s="149"/>
      <c r="E52" s="196"/>
      <c r="F52" s="149"/>
      <c r="G52" s="149"/>
      <c r="H52" s="149"/>
      <c r="I52" s="196"/>
      <c r="J52" s="149"/>
      <c r="K52" s="149"/>
      <c r="L52" s="149"/>
      <c r="M52" s="196"/>
      <c r="N52" s="149"/>
      <c r="O52" s="149"/>
      <c r="P52" s="149"/>
      <c r="Q52" s="196"/>
      <c r="R52" s="190">
        <f t="shared" si="4"/>
        <v>0</v>
      </c>
      <c r="S52" s="156">
        <f t="shared" si="6"/>
        <v>0</v>
      </c>
      <c r="T52" s="189"/>
      <c r="U52" s="189"/>
      <c r="V52" s="189"/>
      <c r="W52" s="189"/>
      <c r="X52" s="189"/>
      <c r="Y52" s="151"/>
      <c r="Z52" s="151"/>
      <c r="AA52" s="151"/>
      <c r="AB52" s="151"/>
      <c r="AC52" s="151"/>
      <c r="AD52" s="151"/>
      <c r="AE52" s="151"/>
      <c r="AG52" s="149" t="s">
        <v>378</v>
      </c>
      <c r="AH52" s="149"/>
      <c r="AI52" s="149"/>
      <c r="AJ52" s="149"/>
      <c r="AK52" s="196"/>
      <c r="AL52" s="149"/>
      <c r="AM52" s="149"/>
      <c r="AN52" s="149"/>
      <c r="AO52" s="196"/>
      <c r="AP52" s="149"/>
      <c r="AQ52" s="149"/>
      <c r="AR52" s="149"/>
      <c r="AS52" s="196"/>
      <c r="AT52" s="149"/>
      <c r="AU52" s="149"/>
      <c r="AV52" s="149"/>
      <c r="AW52" s="196"/>
      <c r="AX52" s="190">
        <f t="shared" si="5"/>
        <v>0</v>
      </c>
      <c r="AY52" s="156">
        <f t="shared" si="7"/>
        <v>0</v>
      </c>
      <c r="AZ52" s="151"/>
      <c r="BA52" s="151"/>
      <c r="BB52" s="151"/>
      <c r="BC52" s="151"/>
      <c r="BD52" s="151"/>
      <c r="BE52" s="151"/>
      <c r="BF52" s="151"/>
      <c r="BG52" s="151"/>
      <c r="BH52" s="151"/>
      <c r="BI52" s="151"/>
      <c r="BJ52" s="151"/>
      <c r="BK52" s="151"/>
    </row>
    <row r="53" spans="1:63" x14ac:dyDescent="0.25">
      <c r="A53" s="149" t="s">
        <v>379</v>
      </c>
      <c r="B53" s="149"/>
      <c r="C53" s="149"/>
      <c r="D53" s="149"/>
      <c r="E53" s="196"/>
      <c r="F53" s="149"/>
      <c r="G53" s="149"/>
      <c r="H53" s="149"/>
      <c r="I53" s="196"/>
      <c r="J53" s="149"/>
      <c r="K53" s="149"/>
      <c r="L53" s="149"/>
      <c r="M53" s="196"/>
      <c r="N53" s="149"/>
      <c r="O53" s="149"/>
      <c r="P53" s="149"/>
      <c r="Q53" s="196"/>
      <c r="R53" s="190">
        <f t="shared" si="4"/>
        <v>0</v>
      </c>
      <c r="S53" s="156">
        <f t="shared" si="6"/>
        <v>0</v>
      </c>
      <c r="T53" s="189"/>
      <c r="U53" s="189"/>
      <c r="V53" s="189"/>
      <c r="W53" s="189"/>
      <c r="X53" s="189"/>
      <c r="Y53" s="151"/>
      <c r="Z53" s="151"/>
      <c r="AA53" s="151"/>
      <c r="AB53" s="151"/>
      <c r="AC53" s="151"/>
      <c r="AD53" s="151"/>
      <c r="AE53" s="151"/>
      <c r="AG53" s="149" t="s">
        <v>379</v>
      </c>
      <c r="AH53" s="149"/>
      <c r="AI53" s="149"/>
      <c r="AJ53" s="149"/>
      <c r="AK53" s="196"/>
      <c r="AL53" s="149"/>
      <c r="AM53" s="149"/>
      <c r="AN53" s="149"/>
      <c r="AO53" s="196"/>
      <c r="AP53" s="149"/>
      <c r="AQ53" s="149"/>
      <c r="AR53" s="149"/>
      <c r="AS53" s="196"/>
      <c r="AT53" s="149"/>
      <c r="AU53" s="149"/>
      <c r="AV53" s="149"/>
      <c r="AW53" s="196"/>
      <c r="AX53" s="190">
        <f t="shared" si="5"/>
        <v>0</v>
      </c>
      <c r="AY53" s="156">
        <f t="shared" si="7"/>
        <v>0</v>
      </c>
      <c r="AZ53" s="151"/>
      <c r="BA53" s="151"/>
      <c r="BB53" s="151"/>
      <c r="BC53" s="151"/>
      <c r="BD53" s="151"/>
      <c r="BE53" s="151"/>
      <c r="BF53" s="151"/>
      <c r="BG53" s="151"/>
      <c r="BH53" s="151"/>
      <c r="BI53" s="151"/>
      <c r="BJ53" s="151"/>
      <c r="BK53" s="151"/>
    </row>
    <row r="54" spans="1:63" x14ac:dyDescent="0.25">
      <c r="A54" s="149" t="s">
        <v>380</v>
      </c>
      <c r="B54" s="149"/>
      <c r="C54" s="149"/>
      <c r="D54" s="149"/>
      <c r="E54" s="196"/>
      <c r="F54" s="149"/>
      <c r="G54" s="149"/>
      <c r="H54" s="149"/>
      <c r="I54" s="196"/>
      <c r="J54" s="149"/>
      <c r="K54" s="149"/>
      <c r="L54" s="149"/>
      <c r="M54" s="196"/>
      <c r="N54" s="149"/>
      <c r="O54" s="149"/>
      <c r="P54" s="149"/>
      <c r="Q54" s="196"/>
      <c r="R54" s="190">
        <f t="shared" si="4"/>
        <v>0</v>
      </c>
      <c r="S54" s="156">
        <f t="shared" si="6"/>
        <v>0</v>
      </c>
      <c r="T54" s="189"/>
      <c r="U54" s="189"/>
      <c r="V54" s="189"/>
      <c r="W54" s="189"/>
      <c r="X54" s="189"/>
      <c r="Y54" s="151"/>
      <c r="Z54" s="151"/>
      <c r="AA54" s="151"/>
      <c r="AB54" s="151"/>
      <c r="AC54" s="151"/>
      <c r="AD54" s="151"/>
      <c r="AE54" s="151"/>
      <c r="AG54" s="149" t="s">
        <v>380</v>
      </c>
      <c r="AH54" s="149"/>
      <c r="AI54" s="149"/>
      <c r="AJ54" s="149"/>
      <c r="AK54" s="196"/>
      <c r="AL54" s="149"/>
      <c r="AM54" s="149"/>
      <c r="AN54" s="149"/>
      <c r="AO54" s="196"/>
      <c r="AP54" s="149"/>
      <c r="AQ54" s="149"/>
      <c r="AR54" s="149"/>
      <c r="AS54" s="196"/>
      <c r="AT54" s="149"/>
      <c r="AU54" s="149"/>
      <c r="AV54" s="149"/>
      <c r="AW54" s="196"/>
      <c r="AX54" s="190">
        <f t="shared" si="5"/>
        <v>0</v>
      </c>
      <c r="AY54" s="156">
        <f t="shared" si="7"/>
        <v>0</v>
      </c>
      <c r="AZ54" s="151"/>
      <c r="BA54" s="151"/>
      <c r="BB54" s="151"/>
      <c r="BC54" s="151"/>
      <c r="BD54" s="151"/>
      <c r="BE54" s="151"/>
      <c r="BF54" s="151"/>
      <c r="BG54" s="151"/>
      <c r="BH54" s="151"/>
      <c r="BI54" s="151"/>
      <c r="BJ54" s="151"/>
      <c r="BK54" s="151"/>
    </row>
    <row r="55" spans="1:63" x14ac:dyDescent="0.25">
      <c r="A55" s="149" t="s">
        <v>381</v>
      </c>
      <c r="B55" s="149"/>
      <c r="C55" s="149"/>
      <c r="D55" s="149"/>
      <c r="E55" s="196"/>
      <c r="F55" s="149"/>
      <c r="G55" s="149"/>
      <c r="H55" s="149"/>
      <c r="I55" s="196"/>
      <c r="J55" s="149"/>
      <c r="K55" s="149"/>
      <c r="L55" s="149"/>
      <c r="M55" s="196"/>
      <c r="N55" s="149"/>
      <c r="O55" s="149"/>
      <c r="P55" s="149"/>
      <c r="Q55" s="196"/>
      <c r="R55" s="190">
        <f t="shared" si="4"/>
        <v>0</v>
      </c>
      <c r="S55" s="156">
        <f t="shared" si="6"/>
        <v>0</v>
      </c>
      <c r="T55" s="189"/>
      <c r="U55" s="189"/>
      <c r="V55" s="189"/>
      <c r="W55" s="189"/>
      <c r="X55" s="189"/>
      <c r="Y55" s="151"/>
      <c r="Z55" s="151"/>
      <c r="AA55" s="151"/>
      <c r="AB55" s="151"/>
      <c r="AC55" s="151"/>
      <c r="AD55" s="151"/>
      <c r="AE55" s="151"/>
      <c r="AG55" s="149" t="s">
        <v>381</v>
      </c>
      <c r="AH55" s="149"/>
      <c r="AI55" s="149"/>
      <c r="AJ55" s="149"/>
      <c r="AK55" s="196"/>
      <c r="AL55" s="149"/>
      <c r="AM55" s="149"/>
      <c r="AN55" s="149"/>
      <c r="AO55" s="196"/>
      <c r="AP55" s="149"/>
      <c r="AQ55" s="149"/>
      <c r="AR55" s="149"/>
      <c r="AS55" s="196"/>
      <c r="AT55" s="149"/>
      <c r="AU55" s="149"/>
      <c r="AV55" s="149"/>
      <c r="AW55" s="196"/>
      <c r="AX55" s="190">
        <f t="shared" si="5"/>
        <v>0</v>
      </c>
      <c r="AY55" s="156">
        <f t="shared" si="7"/>
        <v>0</v>
      </c>
      <c r="AZ55" s="151"/>
      <c r="BA55" s="151"/>
      <c r="BB55" s="151"/>
      <c r="BC55" s="151"/>
      <c r="BD55" s="151"/>
      <c r="BE55" s="151"/>
      <c r="BF55" s="151"/>
      <c r="BG55" s="151"/>
      <c r="BH55" s="151"/>
      <c r="BI55" s="151"/>
      <c r="BJ55" s="151"/>
      <c r="BK55" s="151"/>
    </row>
    <row r="56" spans="1:63" x14ac:dyDescent="0.25">
      <c r="A56" s="149" t="s">
        <v>382</v>
      </c>
      <c r="B56" s="149"/>
      <c r="C56" s="149"/>
      <c r="D56" s="149"/>
      <c r="E56" s="196"/>
      <c r="F56" s="149"/>
      <c r="G56" s="149"/>
      <c r="H56" s="149"/>
      <c r="I56" s="196"/>
      <c r="J56" s="149"/>
      <c r="K56" s="149"/>
      <c r="L56" s="149"/>
      <c r="M56" s="196"/>
      <c r="N56" s="149"/>
      <c r="O56" s="149"/>
      <c r="P56" s="149"/>
      <c r="Q56" s="196"/>
      <c r="R56" s="190">
        <f t="shared" si="4"/>
        <v>0</v>
      </c>
      <c r="S56" s="156">
        <f t="shared" si="6"/>
        <v>0</v>
      </c>
      <c r="T56" s="189"/>
      <c r="U56" s="189"/>
      <c r="V56" s="189"/>
      <c r="W56" s="189"/>
      <c r="X56" s="189"/>
      <c r="Y56" s="151"/>
      <c r="Z56" s="151"/>
      <c r="AA56" s="151"/>
      <c r="AB56" s="151"/>
      <c r="AC56" s="151"/>
      <c r="AD56" s="151"/>
      <c r="AE56" s="151"/>
      <c r="AG56" s="149" t="s">
        <v>382</v>
      </c>
      <c r="AH56" s="149"/>
      <c r="AI56" s="149"/>
      <c r="AJ56" s="149"/>
      <c r="AK56" s="196"/>
      <c r="AL56" s="149"/>
      <c r="AM56" s="149"/>
      <c r="AN56" s="149"/>
      <c r="AO56" s="196"/>
      <c r="AP56" s="149"/>
      <c r="AQ56" s="149"/>
      <c r="AR56" s="149"/>
      <c r="AS56" s="196"/>
      <c r="AT56" s="149"/>
      <c r="AU56" s="149"/>
      <c r="AV56" s="149"/>
      <c r="AW56" s="196"/>
      <c r="AX56" s="190">
        <f t="shared" si="5"/>
        <v>0</v>
      </c>
      <c r="AY56" s="156">
        <f t="shared" si="7"/>
        <v>0</v>
      </c>
      <c r="AZ56" s="151"/>
      <c r="BA56" s="151"/>
      <c r="BB56" s="151"/>
      <c r="BC56" s="151"/>
      <c r="BD56" s="151"/>
      <c r="BE56" s="151"/>
      <c r="BF56" s="151"/>
      <c r="BG56" s="151"/>
      <c r="BH56" s="151"/>
      <c r="BI56" s="151"/>
      <c r="BJ56" s="151"/>
      <c r="BK56" s="151"/>
    </row>
    <row r="57" spans="1:63" x14ac:dyDescent="0.25">
      <c r="A57" s="149" t="s">
        <v>383</v>
      </c>
      <c r="B57" s="149"/>
      <c r="C57" s="149"/>
      <c r="D57" s="149"/>
      <c r="E57" s="196"/>
      <c r="F57" s="149"/>
      <c r="G57" s="149"/>
      <c r="H57" s="149"/>
      <c r="I57" s="196"/>
      <c r="J57" s="149"/>
      <c r="K57" s="149"/>
      <c r="L57" s="149"/>
      <c r="M57" s="196"/>
      <c r="N57" s="149"/>
      <c r="O57" s="149"/>
      <c r="P57" s="149"/>
      <c r="Q57" s="196"/>
      <c r="R57" s="190">
        <f t="shared" si="4"/>
        <v>0</v>
      </c>
      <c r="S57" s="156">
        <f t="shared" si="6"/>
        <v>0</v>
      </c>
      <c r="T57" s="189"/>
      <c r="U57" s="189"/>
      <c r="V57" s="189"/>
      <c r="W57" s="189"/>
      <c r="X57" s="189"/>
      <c r="Y57" s="151"/>
      <c r="Z57" s="151"/>
      <c r="AA57" s="151"/>
      <c r="AB57" s="151"/>
      <c r="AC57" s="151"/>
      <c r="AD57" s="151"/>
      <c r="AE57" s="151"/>
      <c r="AG57" s="149" t="s">
        <v>383</v>
      </c>
      <c r="AH57" s="149"/>
      <c r="AI57" s="149"/>
      <c r="AJ57" s="149"/>
      <c r="AK57" s="196"/>
      <c r="AL57" s="149"/>
      <c r="AM57" s="149"/>
      <c r="AN57" s="149"/>
      <c r="AO57" s="196"/>
      <c r="AP57" s="149"/>
      <c r="AQ57" s="149"/>
      <c r="AR57" s="149"/>
      <c r="AS57" s="196"/>
      <c r="AT57" s="149"/>
      <c r="AU57" s="149"/>
      <c r="AV57" s="149"/>
      <c r="AW57" s="196"/>
      <c r="AX57" s="190">
        <f t="shared" si="5"/>
        <v>0</v>
      </c>
      <c r="AY57" s="156">
        <f t="shared" si="7"/>
        <v>0</v>
      </c>
      <c r="AZ57" s="151"/>
      <c r="BA57" s="151"/>
      <c r="BB57" s="151"/>
      <c r="BC57" s="151"/>
      <c r="BD57" s="151"/>
      <c r="BE57" s="151"/>
      <c r="BF57" s="151"/>
      <c r="BG57" s="151"/>
      <c r="BH57" s="151"/>
      <c r="BI57" s="151"/>
      <c r="BJ57" s="151"/>
      <c r="BK57" s="151"/>
    </row>
    <row r="58" spans="1:63" x14ac:dyDescent="0.25">
      <c r="A58" s="153" t="s">
        <v>384</v>
      </c>
      <c r="B58" s="150">
        <f t="shared" ref="B58:Q58" si="8">SUM(B37:B57)</f>
        <v>0</v>
      </c>
      <c r="C58" s="150">
        <f t="shared" si="8"/>
        <v>0</v>
      </c>
      <c r="D58" s="150">
        <f t="shared" si="8"/>
        <v>0</v>
      </c>
      <c r="E58" s="197">
        <f t="shared" si="8"/>
        <v>0</v>
      </c>
      <c r="F58" s="150">
        <f t="shared" si="8"/>
        <v>0</v>
      </c>
      <c r="G58" s="150">
        <f t="shared" si="8"/>
        <v>0</v>
      </c>
      <c r="H58" s="150">
        <f t="shared" si="8"/>
        <v>0</v>
      </c>
      <c r="I58" s="197">
        <f t="shared" si="8"/>
        <v>0</v>
      </c>
      <c r="J58" s="150">
        <f t="shared" si="8"/>
        <v>0</v>
      </c>
      <c r="K58" s="150">
        <f t="shared" si="8"/>
        <v>0</v>
      </c>
      <c r="L58" s="150">
        <f t="shared" si="8"/>
        <v>0</v>
      </c>
      <c r="M58" s="197">
        <f t="shared" si="8"/>
        <v>0</v>
      </c>
      <c r="N58" s="150">
        <f t="shared" si="8"/>
        <v>0</v>
      </c>
      <c r="O58" s="150">
        <f t="shared" si="8"/>
        <v>0</v>
      </c>
      <c r="P58" s="150">
        <f t="shared" si="8"/>
        <v>0</v>
      </c>
      <c r="Q58" s="197">
        <f t="shared" si="8"/>
        <v>0</v>
      </c>
      <c r="R58" s="150">
        <f t="shared" ref="R58:AE58" si="9">SUM(R37:R57)</f>
        <v>0</v>
      </c>
      <c r="S58" s="156">
        <f t="shared" si="9"/>
        <v>0</v>
      </c>
      <c r="T58" s="150">
        <f t="shared" si="9"/>
        <v>0</v>
      </c>
      <c r="U58" s="150">
        <f t="shared" si="9"/>
        <v>0</v>
      </c>
      <c r="V58" s="150">
        <f t="shared" si="9"/>
        <v>0</v>
      </c>
      <c r="W58" s="150">
        <f t="shared" si="9"/>
        <v>0</v>
      </c>
      <c r="X58" s="150">
        <f t="shared" si="9"/>
        <v>0</v>
      </c>
      <c r="Y58" s="150">
        <f t="shared" si="9"/>
        <v>0</v>
      </c>
      <c r="Z58" s="150">
        <f t="shared" si="9"/>
        <v>0</v>
      </c>
      <c r="AA58" s="150">
        <f t="shared" si="9"/>
        <v>0</v>
      </c>
      <c r="AB58" s="150">
        <f t="shared" si="9"/>
        <v>0</v>
      </c>
      <c r="AC58" s="150">
        <f t="shared" si="9"/>
        <v>0</v>
      </c>
      <c r="AD58" s="150">
        <f t="shared" si="9"/>
        <v>0</v>
      </c>
      <c r="AE58" s="150">
        <f t="shared" si="9"/>
        <v>0</v>
      </c>
      <c r="AG58" s="153" t="s">
        <v>384</v>
      </c>
      <c r="AH58" s="150">
        <f t="shared" ref="AH58:BK58" si="10">SUM(AH37:AH57)</f>
        <v>0</v>
      </c>
      <c r="AI58" s="150">
        <f t="shared" si="10"/>
        <v>0</v>
      </c>
      <c r="AJ58" s="150">
        <f t="shared" si="10"/>
        <v>0</v>
      </c>
      <c r="AK58" s="197">
        <f t="shared" si="10"/>
        <v>0</v>
      </c>
      <c r="AL58" s="150">
        <f t="shared" si="10"/>
        <v>0</v>
      </c>
      <c r="AM58" s="150">
        <f t="shared" si="10"/>
        <v>0</v>
      </c>
      <c r="AN58" s="150">
        <f t="shared" si="10"/>
        <v>0</v>
      </c>
      <c r="AO58" s="197">
        <f t="shared" si="10"/>
        <v>0</v>
      </c>
      <c r="AP58" s="150">
        <f t="shared" si="10"/>
        <v>0</v>
      </c>
      <c r="AQ58" s="150">
        <f t="shared" si="10"/>
        <v>0</v>
      </c>
      <c r="AR58" s="150">
        <f t="shared" si="10"/>
        <v>0</v>
      </c>
      <c r="AS58" s="197">
        <f t="shared" si="10"/>
        <v>0</v>
      </c>
      <c r="AT58" s="150">
        <f t="shared" si="10"/>
        <v>0</v>
      </c>
      <c r="AU58" s="150">
        <f t="shared" si="10"/>
        <v>0</v>
      </c>
      <c r="AV58" s="150">
        <f t="shared" si="10"/>
        <v>0</v>
      </c>
      <c r="AW58" s="197">
        <f t="shared" si="10"/>
        <v>0</v>
      </c>
      <c r="AX58" s="191">
        <f t="shared" si="10"/>
        <v>0</v>
      </c>
      <c r="AY58" s="157">
        <f t="shared" si="10"/>
        <v>0</v>
      </c>
      <c r="AZ58" s="150">
        <f t="shared" si="10"/>
        <v>0</v>
      </c>
      <c r="BA58" s="150">
        <f t="shared" si="10"/>
        <v>0</v>
      </c>
      <c r="BB58" s="150">
        <f t="shared" si="10"/>
        <v>0</v>
      </c>
      <c r="BC58" s="150">
        <f t="shared" si="10"/>
        <v>0</v>
      </c>
      <c r="BD58" s="150">
        <f t="shared" si="10"/>
        <v>0</v>
      </c>
      <c r="BE58" s="150">
        <f t="shared" si="10"/>
        <v>0</v>
      </c>
      <c r="BF58" s="150">
        <f t="shared" si="10"/>
        <v>0</v>
      </c>
      <c r="BG58" s="150">
        <f t="shared" si="10"/>
        <v>0</v>
      </c>
      <c r="BH58" s="150">
        <f t="shared" si="10"/>
        <v>0</v>
      </c>
      <c r="BI58" s="150">
        <f t="shared" si="10"/>
        <v>0</v>
      </c>
      <c r="BJ58" s="150">
        <f t="shared" si="10"/>
        <v>0</v>
      </c>
      <c r="BK58" s="150">
        <f t="shared" si="10"/>
        <v>0</v>
      </c>
    </row>
  </sheetData>
  <mergeCells count="44">
    <mergeCell ref="A1:BH1"/>
    <mergeCell ref="BI1:BK1"/>
    <mergeCell ref="A2:BH2"/>
    <mergeCell ref="BI2:BK2"/>
    <mergeCell ref="A3:BH3"/>
    <mergeCell ref="BI3:BK3"/>
    <mergeCell ref="R9:S9"/>
    <mergeCell ref="A4:BH4"/>
    <mergeCell ref="BI4:BK4"/>
    <mergeCell ref="A5:AE5"/>
    <mergeCell ref="AG5:BK5"/>
    <mergeCell ref="B6:BK6"/>
    <mergeCell ref="B7:BK7"/>
    <mergeCell ref="A9:A10"/>
    <mergeCell ref="D9:E9"/>
    <mergeCell ref="H9:I9"/>
    <mergeCell ref="L9:M9"/>
    <mergeCell ref="P9:Q9"/>
    <mergeCell ref="AV9:AW9"/>
    <mergeCell ref="AX9:AY9"/>
    <mergeCell ref="AZ9:BE9"/>
    <mergeCell ref="BF9:BK9"/>
    <mergeCell ref="A35:A36"/>
    <mergeCell ref="D35:E35"/>
    <mergeCell ref="H35:I35"/>
    <mergeCell ref="L35:M35"/>
    <mergeCell ref="P35:Q35"/>
    <mergeCell ref="R35:S35"/>
    <mergeCell ref="T9:Y9"/>
    <mergeCell ref="Z9:AE9"/>
    <mergeCell ref="AG9:AG10"/>
    <mergeCell ref="AJ9:AK9"/>
    <mergeCell ref="AN9:AO9"/>
    <mergeCell ref="AR9:AS9"/>
    <mergeCell ref="AV35:AW35"/>
    <mergeCell ref="AX35:AY35"/>
    <mergeCell ref="AZ35:BE35"/>
    <mergeCell ref="BF35:BK35"/>
    <mergeCell ref="T35:Y35"/>
    <mergeCell ref="Z35:AE35"/>
    <mergeCell ref="AG35:AG36"/>
    <mergeCell ref="AJ35:AK35"/>
    <mergeCell ref="AN35:AO35"/>
    <mergeCell ref="AR35:AS35"/>
  </mergeCells>
  <pageMargins left="0.7" right="0.7" top="0.75" bottom="0.75" header="0.3" footer="0.3"/>
  <pageSetup scale="1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17" t="s">
        <v>147</v>
      </c>
      <c r="B1" s="618"/>
    </row>
    <row r="2" spans="1:2" ht="25.5" customHeight="1" x14ac:dyDescent="0.25">
      <c r="A2" s="619" t="s">
        <v>385</v>
      </c>
      <c r="B2" s="620"/>
    </row>
    <row r="3" spans="1:2" x14ac:dyDescent="0.25">
      <c r="A3" s="193" t="s">
        <v>386</v>
      </c>
      <c r="B3" s="134" t="s">
        <v>387</v>
      </c>
    </row>
    <row r="4" spans="1:2" x14ac:dyDescent="0.25">
      <c r="A4" s="194" t="s">
        <v>9</v>
      </c>
      <c r="B4" s="141" t="s">
        <v>388</v>
      </c>
    </row>
    <row r="5" spans="1:2" ht="105" x14ac:dyDescent="0.25">
      <c r="A5" s="194" t="s">
        <v>10</v>
      </c>
      <c r="B5" s="198" t="s">
        <v>389</v>
      </c>
    </row>
    <row r="6" spans="1:2" x14ac:dyDescent="0.25">
      <c r="A6" s="194" t="s">
        <v>15</v>
      </c>
      <c r="B6" s="621" t="s">
        <v>390</v>
      </c>
    </row>
    <row r="7" spans="1:2" x14ac:dyDescent="0.25">
      <c r="A7" s="194" t="s">
        <v>17</v>
      </c>
      <c r="B7" s="622"/>
    </row>
    <row r="8" spans="1:2" x14ac:dyDescent="0.25">
      <c r="A8" s="194" t="s">
        <v>19</v>
      </c>
      <c r="B8" s="622"/>
    </row>
    <row r="9" spans="1:2" x14ac:dyDescent="0.25">
      <c r="A9" s="194" t="s">
        <v>391</v>
      </c>
      <c r="B9" s="623"/>
    </row>
    <row r="10" spans="1:2" ht="30" x14ac:dyDescent="0.25">
      <c r="A10" s="194" t="s">
        <v>7</v>
      </c>
      <c r="B10" s="135" t="s">
        <v>392</v>
      </c>
    </row>
    <row r="11" spans="1:2" ht="45" x14ac:dyDescent="0.25">
      <c r="A11" s="194" t="s">
        <v>27</v>
      </c>
      <c r="B11" s="135" t="s">
        <v>393</v>
      </c>
    </row>
    <row r="12" spans="1:2" ht="60" x14ac:dyDescent="0.25">
      <c r="A12" s="194" t="s">
        <v>26</v>
      </c>
      <c r="B12" s="136" t="s">
        <v>394</v>
      </c>
    </row>
    <row r="13" spans="1:2" ht="30" x14ac:dyDescent="0.25">
      <c r="A13" s="194" t="s">
        <v>395</v>
      </c>
      <c r="B13" s="136" t="s">
        <v>396</v>
      </c>
    </row>
    <row r="14" spans="1:2" ht="45" x14ac:dyDescent="0.25">
      <c r="A14" s="194" t="s">
        <v>397</v>
      </c>
      <c r="B14" s="136" t="s">
        <v>398</v>
      </c>
    </row>
    <row r="15" spans="1:2" ht="72" customHeight="1" x14ac:dyDescent="0.25">
      <c r="A15" s="195" t="s">
        <v>399</v>
      </c>
      <c r="B15" s="137" t="s">
        <v>400</v>
      </c>
    </row>
    <row r="16" spans="1:2" ht="194.25" x14ac:dyDescent="0.25">
      <c r="A16" s="195" t="s">
        <v>401</v>
      </c>
      <c r="B16" s="138" t="s">
        <v>402</v>
      </c>
    </row>
    <row r="17" spans="1:2" ht="25.5" customHeight="1" x14ac:dyDescent="0.25">
      <c r="A17" s="619" t="s">
        <v>403</v>
      </c>
      <c r="B17" s="620"/>
    </row>
    <row r="18" spans="1:2" x14ac:dyDescent="0.25">
      <c r="A18" s="193" t="s">
        <v>386</v>
      </c>
      <c r="B18" s="134" t="s">
        <v>387</v>
      </c>
    </row>
    <row r="19" spans="1:2" x14ac:dyDescent="0.25">
      <c r="A19" s="194" t="s">
        <v>9</v>
      </c>
      <c r="B19" s="141" t="s">
        <v>388</v>
      </c>
    </row>
    <row r="20" spans="1:2" ht="105" x14ac:dyDescent="0.25">
      <c r="A20" s="194" t="s">
        <v>10</v>
      </c>
      <c r="B20" s="140" t="s">
        <v>404</v>
      </c>
    </row>
    <row r="21" spans="1:2" ht="30" x14ac:dyDescent="0.25">
      <c r="A21" s="194" t="s">
        <v>405</v>
      </c>
      <c r="B21" s="136" t="s">
        <v>406</v>
      </c>
    </row>
    <row r="22" spans="1:2" ht="45" x14ac:dyDescent="0.25">
      <c r="A22" s="194" t="s">
        <v>407</v>
      </c>
      <c r="B22" s="136" t="s">
        <v>408</v>
      </c>
    </row>
    <row r="23" spans="1:2" ht="75" x14ac:dyDescent="0.25">
      <c r="A23" s="194" t="s">
        <v>409</v>
      </c>
      <c r="B23" s="136" t="s">
        <v>410</v>
      </c>
    </row>
    <row r="24" spans="1:2" ht="30" x14ac:dyDescent="0.25">
      <c r="A24" s="194" t="s">
        <v>411</v>
      </c>
      <c r="B24" s="136" t="s">
        <v>412</v>
      </c>
    </row>
    <row r="25" spans="1:2" x14ac:dyDescent="0.25">
      <c r="A25" s="194" t="s">
        <v>413</v>
      </c>
      <c r="B25" s="136" t="s">
        <v>414</v>
      </c>
    </row>
    <row r="26" spans="1:2" ht="45.95" customHeight="1" x14ac:dyDescent="0.25">
      <c r="A26" s="194" t="s">
        <v>415</v>
      </c>
      <c r="B26" s="139" t="s">
        <v>416</v>
      </c>
    </row>
    <row r="27" spans="1:2" ht="75" x14ac:dyDescent="0.25">
      <c r="A27" s="194" t="s">
        <v>161</v>
      </c>
      <c r="B27" s="139" t="s">
        <v>417</v>
      </c>
    </row>
    <row r="28" spans="1:2" ht="45" x14ac:dyDescent="0.25">
      <c r="A28" s="194" t="s">
        <v>418</v>
      </c>
      <c r="B28" s="139" t="s">
        <v>419</v>
      </c>
    </row>
    <row r="29" spans="1:2" ht="45" x14ac:dyDescent="0.25">
      <c r="A29" s="194" t="s">
        <v>420</v>
      </c>
      <c r="B29" s="139" t="s">
        <v>421</v>
      </c>
    </row>
    <row r="30" spans="1:2" ht="45" x14ac:dyDescent="0.25">
      <c r="A30" s="194" t="s">
        <v>422</v>
      </c>
      <c r="B30" s="139" t="s">
        <v>423</v>
      </c>
    </row>
    <row r="31" spans="1:2" ht="144" customHeight="1" x14ac:dyDescent="0.25">
      <c r="A31" s="194" t="s">
        <v>424</v>
      </c>
      <c r="B31" s="139" t="s">
        <v>425</v>
      </c>
    </row>
    <row r="32" spans="1:2" ht="30" x14ac:dyDescent="0.25">
      <c r="A32" s="194" t="s">
        <v>426</v>
      </c>
      <c r="B32" s="139" t="s">
        <v>427</v>
      </c>
    </row>
    <row r="33" spans="1:2" ht="30" x14ac:dyDescent="0.25">
      <c r="A33" s="194" t="s">
        <v>428</v>
      </c>
      <c r="B33" s="139" t="s">
        <v>429</v>
      </c>
    </row>
    <row r="34" spans="1:2" ht="30" x14ac:dyDescent="0.25">
      <c r="A34" s="194" t="s">
        <v>430</v>
      </c>
      <c r="B34" s="139" t="s">
        <v>431</v>
      </c>
    </row>
    <row r="35" spans="1:2" ht="30" x14ac:dyDescent="0.25">
      <c r="A35" s="194" t="s">
        <v>432</v>
      </c>
      <c r="B35" s="139" t="s">
        <v>433</v>
      </c>
    </row>
    <row r="36" spans="1:2" ht="75" x14ac:dyDescent="0.25">
      <c r="A36" s="194" t="s">
        <v>434</v>
      </c>
      <c r="B36" s="139" t="s">
        <v>435</v>
      </c>
    </row>
    <row r="37" spans="1:2" x14ac:dyDescent="0.25">
      <c r="A37" s="194" t="s">
        <v>150</v>
      </c>
      <c r="B37" s="139" t="s">
        <v>436</v>
      </c>
    </row>
    <row r="38" spans="1:2" ht="30" x14ac:dyDescent="0.25">
      <c r="A38" s="194" t="s">
        <v>437</v>
      </c>
      <c r="B38" s="139" t="s">
        <v>438</v>
      </c>
    </row>
    <row r="39" spans="1:2" ht="45" x14ac:dyDescent="0.25">
      <c r="A39" s="194" t="s">
        <v>439</v>
      </c>
      <c r="B39" s="139" t="s">
        <v>440</v>
      </c>
    </row>
    <row r="40" spans="1:2" ht="28.5" x14ac:dyDescent="0.25">
      <c r="A40" s="195" t="s">
        <v>153</v>
      </c>
      <c r="B40" s="139" t="s">
        <v>441</v>
      </c>
    </row>
    <row r="41" spans="1:2" ht="25.5" customHeight="1" x14ac:dyDescent="0.25">
      <c r="A41" s="619" t="s">
        <v>442</v>
      </c>
      <c r="B41" s="620"/>
    </row>
    <row r="42" spans="1:2" x14ac:dyDescent="0.25">
      <c r="A42" s="617" t="s">
        <v>443</v>
      </c>
      <c r="B42" s="618"/>
    </row>
    <row r="43" spans="1:2" ht="72" customHeight="1" x14ac:dyDescent="0.25">
      <c r="A43" s="615" t="s">
        <v>444</v>
      </c>
      <c r="B43" s="616"/>
    </row>
    <row r="44" spans="1:2" ht="30" x14ac:dyDescent="0.25">
      <c r="A44" s="194" t="s">
        <v>420</v>
      </c>
      <c r="B44" s="139" t="s">
        <v>445</v>
      </c>
    </row>
    <row r="45" spans="1:2" ht="45" x14ac:dyDescent="0.25">
      <c r="A45" s="195" t="s">
        <v>446</v>
      </c>
      <c r="B45" s="139" t="s">
        <v>447</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448</v>
      </c>
      <c r="B1" s="120" t="s">
        <v>449</v>
      </c>
      <c r="C1" s="120" t="s">
        <v>450</v>
      </c>
      <c r="D1" s="120" t="s">
        <v>451</v>
      </c>
      <c r="E1" s="120" t="s">
        <v>422</v>
      </c>
      <c r="F1" s="120" t="s">
        <v>452</v>
      </c>
      <c r="G1" s="120" t="s">
        <v>453</v>
      </c>
      <c r="H1" s="120" t="s">
        <v>347</v>
      </c>
      <c r="I1" s="120" t="s">
        <v>413</v>
      </c>
    </row>
    <row r="2" spans="1:9" s="121" customFormat="1" x14ac:dyDescent="0.25">
      <c r="A2" s="122" t="s">
        <v>155</v>
      </c>
      <c r="B2" s="117" t="s">
        <v>454</v>
      </c>
      <c r="C2" s="122" t="s">
        <v>455</v>
      </c>
      <c r="D2" s="123" t="s">
        <v>456</v>
      </c>
      <c r="E2" s="118" t="s">
        <v>457</v>
      </c>
      <c r="F2" s="124" t="s">
        <v>458</v>
      </c>
      <c r="G2" s="125" t="s">
        <v>459</v>
      </c>
      <c r="H2" s="125" t="s">
        <v>460</v>
      </c>
      <c r="I2" s="124" t="s">
        <v>461</v>
      </c>
    </row>
    <row r="3" spans="1:9" x14ac:dyDescent="0.25">
      <c r="A3" s="122" t="s">
        <v>462</v>
      </c>
      <c r="B3" s="117" t="s">
        <v>463</v>
      </c>
      <c r="C3" s="122" t="s">
        <v>464</v>
      </c>
      <c r="D3" s="126" t="s">
        <v>465</v>
      </c>
      <c r="E3" s="118" t="s">
        <v>466</v>
      </c>
      <c r="F3" s="124" t="s">
        <v>467</v>
      </c>
      <c r="G3" s="125" t="s">
        <v>468</v>
      </c>
      <c r="H3" s="125" t="s">
        <v>356</v>
      </c>
      <c r="I3" s="124" t="s">
        <v>469</v>
      </c>
    </row>
    <row r="4" spans="1:9" x14ac:dyDescent="0.25">
      <c r="A4" s="122" t="s">
        <v>470</v>
      </c>
      <c r="B4" s="117" t="s">
        <v>471</v>
      </c>
      <c r="C4" s="122" t="s">
        <v>472</v>
      </c>
      <c r="D4" s="126" t="s">
        <v>473</v>
      </c>
      <c r="E4" s="118" t="s">
        <v>474</v>
      </c>
      <c r="F4" s="124" t="s">
        <v>475</v>
      </c>
      <c r="G4" s="125" t="s">
        <v>476</v>
      </c>
      <c r="H4" s="125" t="s">
        <v>351</v>
      </c>
      <c r="I4" s="124" t="s">
        <v>477</v>
      </c>
    </row>
    <row r="5" spans="1:9" x14ac:dyDescent="0.25">
      <c r="A5" s="122" t="s">
        <v>478</v>
      </c>
      <c r="B5" s="117" t="s">
        <v>479</v>
      </c>
      <c r="C5" s="122" t="s">
        <v>480</v>
      </c>
      <c r="D5" s="126" t="s">
        <v>200</v>
      </c>
      <c r="E5" s="118" t="s">
        <v>481</v>
      </c>
      <c r="F5" s="124" t="s">
        <v>201</v>
      </c>
      <c r="G5" s="125" t="s">
        <v>482</v>
      </c>
      <c r="H5" s="125" t="s">
        <v>352</v>
      </c>
      <c r="I5" s="124" t="s">
        <v>483</v>
      </c>
    </row>
    <row r="6" spans="1:9" ht="30" x14ac:dyDescent="0.25">
      <c r="A6" s="122" t="s">
        <v>484</v>
      </c>
      <c r="B6" s="117" t="s">
        <v>485</v>
      </c>
      <c r="C6" s="122" t="s">
        <v>486</v>
      </c>
      <c r="D6" s="126" t="s">
        <v>206</v>
      </c>
      <c r="E6" s="118" t="s">
        <v>487</v>
      </c>
      <c r="G6" s="125" t="s">
        <v>488</v>
      </c>
      <c r="H6" s="125" t="s">
        <v>353</v>
      </c>
      <c r="I6" s="124" t="s">
        <v>489</v>
      </c>
    </row>
    <row r="7" spans="1:9" ht="30" x14ac:dyDescent="0.25">
      <c r="B7" s="117" t="s">
        <v>490</v>
      </c>
      <c r="C7" s="122" t="s">
        <v>491</v>
      </c>
      <c r="D7" s="126" t="s">
        <v>210</v>
      </c>
      <c r="E7" s="124" t="s">
        <v>492</v>
      </c>
      <c r="G7" s="118" t="s">
        <v>362</v>
      </c>
      <c r="H7" s="125" t="s">
        <v>354</v>
      </c>
      <c r="I7" s="124" t="s">
        <v>493</v>
      </c>
    </row>
    <row r="8" spans="1:9" ht="30" x14ac:dyDescent="0.25">
      <c r="A8" s="127"/>
      <c r="B8" s="117" t="s">
        <v>494</v>
      </c>
      <c r="C8" s="122" t="s">
        <v>495</v>
      </c>
      <c r="D8" s="126" t="s">
        <v>214</v>
      </c>
      <c r="E8" s="124" t="s">
        <v>496</v>
      </c>
      <c r="I8" s="124" t="s">
        <v>497</v>
      </c>
    </row>
    <row r="9" spans="1:9" ht="32.1" customHeight="1" x14ac:dyDescent="0.25">
      <c r="A9" s="127"/>
      <c r="B9" s="117" t="s">
        <v>498</v>
      </c>
      <c r="C9" s="122" t="s">
        <v>499</v>
      </c>
      <c r="D9" s="126" t="s">
        <v>500</v>
      </c>
      <c r="E9" s="124" t="s">
        <v>501</v>
      </c>
      <c r="I9" s="124" t="s">
        <v>502</v>
      </c>
    </row>
    <row r="10" spans="1:9" x14ac:dyDescent="0.25">
      <c r="A10" s="127"/>
      <c r="B10" s="117" t="s">
        <v>503</v>
      </c>
      <c r="C10" s="122" t="s">
        <v>504</v>
      </c>
      <c r="D10" s="126" t="s">
        <v>505</v>
      </c>
      <c r="E10" s="124" t="s">
        <v>506</v>
      </c>
      <c r="I10" s="124" t="s">
        <v>507</v>
      </c>
    </row>
    <row r="11" spans="1:9" x14ac:dyDescent="0.25">
      <c r="A11" s="127"/>
      <c r="B11" s="117" t="s">
        <v>508</v>
      </c>
      <c r="C11" s="122" t="s">
        <v>509</v>
      </c>
      <c r="D11" s="126" t="s">
        <v>510</v>
      </c>
      <c r="E11" s="124" t="s">
        <v>511</v>
      </c>
      <c r="I11" s="124" t="s">
        <v>512</v>
      </c>
    </row>
    <row r="12" spans="1:9" ht="30" x14ac:dyDescent="0.25">
      <c r="A12" s="127"/>
      <c r="B12" s="117" t="s">
        <v>513</v>
      </c>
      <c r="C12" s="122" t="s">
        <v>514</v>
      </c>
      <c r="D12" s="126" t="s">
        <v>515</v>
      </c>
      <c r="E12" s="124" t="s">
        <v>516</v>
      </c>
      <c r="I12" s="124" t="s">
        <v>517</v>
      </c>
    </row>
    <row r="13" spans="1:9" x14ac:dyDescent="0.25">
      <c r="A13" s="127"/>
      <c r="B13" s="241" t="s">
        <v>518</v>
      </c>
      <c r="D13" s="126" t="s">
        <v>519</v>
      </c>
      <c r="E13" s="124" t="s">
        <v>520</v>
      </c>
      <c r="I13" s="124" t="s">
        <v>521</v>
      </c>
    </row>
    <row r="14" spans="1:9" x14ac:dyDescent="0.25">
      <c r="A14" s="127"/>
      <c r="B14" s="117" t="s">
        <v>522</v>
      </c>
      <c r="C14" s="127"/>
      <c r="D14" s="126" t="s">
        <v>523</v>
      </c>
      <c r="E14" s="124" t="s">
        <v>524</v>
      </c>
    </row>
    <row r="15" spans="1:9" x14ac:dyDescent="0.25">
      <c r="A15" s="127"/>
      <c r="B15" s="117" t="s">
        <v>525</v>
      </c>
      <c r="C15" s="127"/>
      <c r="D15" s="126" t="s">
        <v>526</v>
      </c>
      <c r="E15" s="124" t="s">
        <v>527</v>
      </c>
    </row>
    <row r="16" spans="1:9" x14ac:dyDescent="0.25">
      <c r="A16" s="127"/>
      <c r="B16" s="117" t="s">
        <v>528</v>
      </c>
      <c r="C16" s="127"/>
      <c r="D16" s="126" t="s">
        <v>529</v>
      </c>
      <c r="E16" s="128"/>
    </row>
    <row r="17" spans="1:5" x14ac:dyDescent="0.25">
      <c r="A17" s="127"/>
      <c r="B17" s="117" t="s">
        <v>530</v>
      </c>
      <c r="C17" s="127"/>
      <c r="D17" s="126" t="s">
        <v>531</v>
      </c>
      <c r="E17" s="128"/>
    </row>
    <row r="18" spans="1:5" x14ac:dyDescent="0.25">
      <c r="A18" s="127"/>
      <c r="B18" s="117" t="s">
        <v>532</v>
      </c>
      <c r="C18" s="127"/>
      <c r="D18" s="126" t="s">
        <v>533</v>
      </c>
      <c r="E18" s="128"/>
    </row>
    <row r="19" spans="1:5" x14ac:dyDescent="0.25">
      <c r="A19" s="127"/>
      <c r="B19" s="117" t="s">
        <v>534</v>
      </c>
      <c r="C19" s="127"/>
      <c r="D19" s="126" t="s">
        <v>535</v>
      </c>
      <c r="E19" s="128"/>
    </row>
    <row r="20" spans="1:5" x14ac:dyDescent="0.25">
      <c r="A20" s="127"/>
      <c r="B20" s="117" t="s">
        <v>536</v>
      </c>
      <c r="C20" s="127"/>
      <c r="D20" s="126" t="s">
        <v>537</v>
      </c>
      <c r="E20" s="128"/>
    </row>
    <row r="21" spans="1:5" x14ac:dyDescent="0.25">
      <c r="B21" s="117" t="s">
        <v>538</v>
      </c>
      <c r="D21" s="126" t="s">
        <v>539</v>
      </c>
      <c r="E21" s="128"/>
    </row>
    <row r="22" spans="1:5" x14ac:dyDescent="0.25">
      <c r="B22" s="117" t="s">
        <v>540</v>
      </c>
      <c r="D22" s="126" t="s">
        <v>541</v>
      </c>
      <c r="E22" s="128"/>
    </row>
    <row r="23" spans="1:5" x14ac:dyDescent="0.25">
      <c r="B23" s="117" t="s">
        <v>542</v>
      </c>
      <c r="D23" s="126" t="s">
        <v>543</v>
      </c>
      <c r="E23" s="128"/>
    </row>
    <row r="24" spans="1:5" x14ac:dyDescent="0.25">
      <c r="D24" s="129" t="s">
        <v>544</v>
      </c>
      <c r="E24" s="129" t="s">
        <v>545</v>
      </c>
    </row>
    <row r="25" spans="1:5" x14ac:dyDescent="0.25">
      <c r="D25" s="130" t="s">
        <v>546</v>
      </c>
      <c r="E25" s="124" t="s">
        <v>547</v>
      </c>
    </row>
    <row r="26" spans="1:5" x14ac:dyDescent="0.25">
      <c r="D26" s="130" t="s">
        <v>548</v>
      </c>
      <c r="E26" s="124" t="s">
        <v>549</v>
      </c>
    </row>
    <row r="27" spans="1:5" x14ac:dyDescent="0.25">
      <c r="D27" s="624" t="s">
        <v>550</v>
      </c>
      <c r="E27" s="124" t="s">
        <v>551</v>
      </c>
    </row>
    <row r="28" spans="1:5" x14ac:dyDescent="0.25">
      <c r="D28" s="625"/>
      <c r="E28" s="124" t="s">
        <v>552</v>
      </c>
    </row>
    <row r="29" spans="1:5" x14ac:dyDescent="0.25">
      <c r="D29" s="625"/>
      <c r="E29" s="124" t="s">
        <v>553</v>
      </c>
    </row>
    <row r="30" spans="1:5" x14ac:dyDescent="0.25">
      <c r="D30" s="626"/>
      <c r="E30" s="124" t="s">
        <v>554</v>
      </c>
    </row>
    <row r="31" spans="1:5" x14ac:dyDescent="0.25">
      <c r="D31" s="130" t="s">
        <v>555</v>
      </c>
      <c r="E31" s="124" t="s">
        <v>556</v>
      </c>
    </row>
    <row r="32" spans="1:5" x14ac:dyDescent="0.25">
      <c r="D32" s="130" t="s">
        <v>557</v>
      </c>
      <c r="E32" s="124" t="s">
        <v>558</v>
      </c>
    </row>
    <row r="33" spans="4:5" x14ac:dyDescent="0.25">
      <c r="D33" s="130" t="s">
        <v>559</v>
      </c>
      <c r="E33" s="124" t="s">
        <v>560</v>
      </c>
    </row>
    <row r="34" spans="4:5" x14ac:dyDescent="0.25">
      <c r="D34" s="130" t="s">
        <v>561</v>
      </c>
      <c r="E34" s="124" t="s">
        <v>562</v>
      </c>
    </row>
    <row r="35" spans="4:5" x14ac:dyDescent="0.25">
      <c r="D35" s="130" t="s">
        <v>563</v>
      </c>
      <c r="E35" s="124" t="s">
        <v>564</v>
      </c>
    </row>
    <row r="36" spans="4:5" x14ac:dyDescent="0.25">
      <c r="D36" s="130" t="s">
        <v>565</v>
      </c>
      <c r="E36" s="124" t="s">
        <v>566</v>
      </c>
    </row>
    <row r="37" spans="4:5" x14ac:dyDescent="0.25">
      <c r="D37" s="130" t="s">
        <v>567</v>
      </c>
      <c r="E37" s="124" t="s">
        <v>182</v>
      </c>
    </row>
    <row r="38" spans="4:5" x14ac:dyDescent="0.25">
      <c r="D38" s="130" t="s">
        <v>568</v>
      </c>
      <c r="E38" s="124" t="s">
        <v>190</v>
      </c>
    </row>
    <row r="39" spans="4:5" x14ac:dyDescent="0.25">
      <c r="D39" s="131" t="s">
        <v>569</v>
      </c>
      <c r="E39" s="124" t="s">
        <v>570</v>
      </c>
    </row>
    <row r="40" spans="4:5" x14ac:dyDescent="0.25">
      <c r="D40" s="131" t="s">
        <v>571</v>
      </c>
      <c r="E40" s="124" t="s">
        <v>572</v>
      </c>
    </row>
    <row r="41" spans="4:5" x14ac:dyDescent="0.25">
      <c r="D41" s="130" t="s">
        <v>573</v>
      </c>
      <c r="E41" s="124" t="s">
        <v>574</v>
      </c>
    </row>
    <row r="42" spans="4:5" x14ac:dyDescent="0.25">
      <c r="D42" s="130" t="s">
        <v>575</v>
      </c>
      <c r="E42" s="124" t="s">
        <v>196</v>
      </c>
    </row>
    <row r="43" spans="4:5" x14ac:dyDescent="0.25">
      <c r="D43" s="131" t="s">
        <v>576</v>
      </c>
      <c r="E43" s="124" t="s">
        <v>577</v>
      </c>
    </row>
    <row r="44" spans="4:5" x14ac:dyDescent="0.25">
      <c r="D44" s="132" t="s">
        <v>578</v>
      </c>
      <c r="E44" s="124" t="s">
        <v>579</v>
      </c>
    </row>
    <row r="45" spans="4:5" x14ac:dyDescent="0.25">
      <c r="D45" s="126" t="s">
        <v>580</v>
      </c>
      <c r="E45" s="124" t="s">
        <v>581</v>
      </c>
    </row>
    <row r="46" spans="4:5" x14ac:dyDescent="0.25">
      <c r="D46" s="126" t="s">
        <v>582</v>
      </c>
      <c r="E46" s="124" t="s">
        <v>583</v>
      </c>
    </row>
    <row r="47" spans="4:5" x14ac:dyDescent="0.25">
      <c r="D47" s="126" t="s">
        <v>584</v>
      </c>
      <c r="E47" s="124" t="s">
        <v>585</v>
      </c>
    </row>
    <row r="48" spans="4:5" x14ac:dyDescent="0.25">
      <c r="D48" s="126" t="s">
        <v>586</v>
      </c>
      <c r="E48" s="124" t="s">
        <v>587</v>
      </c>
    </row>
    <row r="49" spans="4:4" x14ac:dyDescent="0.25">
      <c r="D49" s="129" t="s">
        <v>588</v>
      </c>
    </row>
    <row r="50" spans="4:4" x14ac:dyDescent="0.25">
      <c r="D50" s="126" t="s">
        <v>589</v>
      </c>
    </row>
    <row r="51" spans="4:4" x14ac:dyDescent="0.25">
      <c r="D51" s="126" t="s">
        <v>590</v>
      </c>
    </row>
    <row r="52" spans="4:4" x14ac:dyDescent="0.25">
      <c r="D52" s="129" t="s">
        <v>591</v>
      </c>
    </row>
    <row r="53" spans="4:4" x14ac:dyDescent="0.25">
      <c r="D53" s="132" t="s">
        <v>592</v>
      </c>
    </row>
    <row r="54" spans="4:4" x14ac:dyDescent="0.25">
      <c r="D54" s="132" t="s">
        <v>593</v>
      </c>
    </row>
    <row r="55" spans="4:4" x14ac:dyDescent="0.25">
      <c r="D55" s="132" t="s">
        <v>594</v>
      </c>
    </row>
    <row r="56" spans="4:4" x14ac:dyDescent="0.25">
      <c r="D56" s="132" t="s">
        <v>595</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596</v>
      </c>
      <c r="C1" s="631" t="s">
        <v>597</v>
      </c>
      <c r="D1" s="631"/>
      <c r="E1" s="631"/>
      <c r="F1" s="631"/>
      <c r="G1" s="632" t="s">
        <v>598</v>
      </c>
      <c r="H1" s="633"/>
      <c r="I1" s="633"/>
      <c r="J1" s="634"/>
      <c r="K1" s="630" t="s">
        <v>599</v>
      </c>
      <c r="L1" s="630"/>
      <c r="M1" s="630"/>
      <c r="N1" s="630"/>
    </row>
    <row r="2" spans="1:14" x14ac:dyDescent="0.25">
      <c r="C2" s="4"/>
      <c r="D2" s="4"/>
      <c r="E2" s="4"/>
      <c r="F2" s="4" t="s">
        <v>600</v>
      </c>
      <c r="G2" s="30"/>
      <c r="H2" s="4"/>
      <c r="I2" s="4"/>
      <c r="J2" s="31" t="s">
        <v>600</v>
      </c>
      <c r="K2" s="4"/>
      <c r="L2" s="4"/>
      <c r="M2" s="4"/>
      <c r="N2" s="4" t="s">
        <v>600</v>
      </c>
    </row>
    <row r="3" spans="1:14" x14ac:dyDescent="0.25">
      <c r="A3" s="628" t="s">
        <v>601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2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28"/>
      <c r="B5" s="5">
        <v>3</v>
      </c>
      <c r="C5" s="6">
        <v>0.05</v>
      </c>
      <c r="D5" s="6">
        <v>0.05</v>
      </c>
      <c r="E5" s="6">
        <v>0.1</v>
      </c>
      <c r="F5" s="7">
        <f>(C5+D5+E5)</f>
        <v>0.2</v>
      </c>
      <c r="G5" s="32">
        <v>0.1</v>
      </c>
      <c r="H5" s="6">
        <v>0.1</v>
      </c>
      <c r="I5" s="6">
        <v>0.1</v>
      </c>
      <c r="J5" s="33">
        <f>(G5+H5+I5)</f>
        <v>0.30000000000000004</v>
      </c>
      <c r="K5" s="24"/>
      <c r="L5" s="5"/>
      <c r="M5" s="5"/>
      <c r="N5" s="5"/>
    </row>
    <row r="6" spans="1:14" x14ac:dyDescent="0.25">
      <c r="A6" s="628"/>
      <c r="B6" s="5">
        <v>4</v>
      </c>
      <c r="C6" s="6">
        <v>0.1</v>
      </c>
      <c r="D6" s="6">
        <v>0.1</v>
      </c>
      <c r="E6" s="6">
        <v>0.2</v>
      </c>
      <c r="F6" s="7">
        <f>(C6+D6+E6)</f>
        <v>0.4</v>
      </c>
      <c r="G6" s="32">
        <v>0</v>
      </c>
      <c r="H6" s="6">
        <v>0</v>
      </c>
      <c r="I6" s="6">
        <v>0.1</v>
      </c>
      <c r="J6" s="33">
        <f>(G6+H6+I6)</f>
        <v>0.1</v>
      </c>
      <c r="K6" s="24"/>
      <c r="L6" s="5"/>
      <c r="M6" s="5"/>
      <c r="N6" s="5"/>
    </row>
    <row r="7" spans="1:14" x14ac:dyDescent="0.25">
      <c r="A7" s="628"/>
      <c r="B7" s="5">
        <v>5</v>
      </c>
      <c r="C7" s="6">
        <v>0</v>
      </c>
      <c r="D7" s="6">
        <v>0</v>
      </c>
      <c r="E7" s="6">
        <v>0</v>
      </c>
      <c r="F7" s="7">
        <f>(C7+D7+E7)</f>
        <v>0</v>
      </c>
      <c r="G7" s="32">
        <v>0</v>
      </c>
      <c r="H7" s="6">
        <v>0</v>
      </c>
      <c r="I7" s="6">
        <v>0</v>
      </c>
      <c r="J7" s="33">
        <f>(G7+H7+I7)</f>
        <v>0</v>
      </c>
      <c r="K7" s="24"/>
      <c r="L7" s="5"/>
      <c r="M7" s="5"/>
      <c r="N7" s="5"/>
    </row>
    <row r="8" spans="1:14" x14ac:dyDescent="0.25">
      <c r="A8" s="628" t="s">
        <v>602</v>
      </c>
      <c r="B8" s="9">
        <v>6</v>
      </c>
      <c r="C8" s="10">
        <v>0.1</v>
      </c>
      <c r="D8" s="10">
        <v>0.1</v>
      </c>
      <c r="E8" s="10">
        <v>0.1</v>
      </c>
      <c r="F8" s="11">
        <f>C8+D8+E8</f>
        <v>0.30000000000000004</v>
      </c>
      <c r="G8" s="34"/>
      <c r="H8" s="9"/>
      <c r="I8" s="9"/>
      <c r="J8" s="35"/>
      <c r="K8" s="25"/>
      <c r="L8" s="9"/>
      <c r="M8" s="9"/>
      <c r="N8" s="9"/>
    </row>
    <row r="9" spans="1:14" x14ac:dyDescent="0.25">
      <c r="A9" s="628"/>
      <c r="B9" s="9">
        <v>7</v>
      </c>
      <c r="C9" s="9"/>
      <c r="D9" s="9"/>
      <c r="E9" s="9"/>
      <c r="F9" s="19"/>
      <c r="G9" s="36"/>
      <c r="H9" s="9"/>
      <c r="I9" s="9"/>
      <c r="J9" s="35"/>
      <c r="K9" s="25"/>
      <c r="L9" s="9"/>
      <c r="M9" s="9"/>
      <c r="N9" s="9"/>
    </row>
    <row r="10" spans="1:14" x14ac:dyDescent="0.25">
      <c r="A10" s="628"/>
      <c r="B10" s="9">
        <v>8</v>
      </c>
      <c r="C10" s="9"/>
      <c r="D10" s="9"/>
      <c r="E10" s="9"/>
      <c r="F10" s="19"/>
      <c r="G10" s="36"/>
      <c r="H10" s="9"/>
      <c r="I10" s="9"/>
      <c r="J10" s="35"/>
      <c r="K10" s="25"/>
      <c r="L10" s="9"/>
      <c r="M10" s="9"/>
      <c r="N10" s="9"/>
    </row>
    <row r="11" spans="1:14" x14ac:dyDescent="0.25">
      <c r="A11" s="628"/>
      <c r="B11" s="9">
        <v>9</v>
      </c>
      <c r="C11" s="9"/>
      <c r="D11" s="9"/>
      <c r="E11" s="9"/>
      <c r="F11" s="19"/>
      <c r="G11" s="36"/>
      <c r="H11" s="9"/>
      <c r="I11" s="9"/>
      <c r="J11" s="35"/>
      <c r="K11" s="25"/>
      <c r="L11" s="9"/>
      <c r="M11" s="9"/>
      <c r="N11" s="9"/>
    </row>
    <row r="12" spans="1:14" x14ac:dyDescent="0.25">
      <c r="A12" s="628" t="s">
        <v>603</v>
      </c>
      <c r="B12" s="14">
        <v>10</v>
      </c>
      <c r="C12" s="14"/>
      <c r="D12" s="14"/>
      <c r="E12" s="14"/>
      <c r="F12" s="20"/>
      <c r="G12" s="37"/>
      <c r="H12" s="14"/>
      <c r="I12" s="14"/>
      <c r="J12" s="38"/>
      <c r="K12" s="26"/>
      <c r="L12" s="14"/>
      <c r="M12" s="14"/>
      <c r="N12" s="14"/>
    </row>
    <row r="13" spans="1:14" x14ac:dyDescent="0.25">
      <c r="A13" s="628"/>
      <c r="B13" s="14">
        <v>11</v>
      </c>
      <c r="C13" s="14"/>
      <c r="D13" s="14"/>
      <c r="E13" s="14"/>
      <c r="F13" s="20"/>
      <c r="G13" s="37"/>
      <c r="H13" s="14"/>
      <c r="I13" s="14"/>
      <c r="J13" s="38"/>
      <c r="K13" s="26"/>
      <c r="L13" s="14"/>
      <c r="M13" s="14"/>
      <c r="N13" s="14"/>
    </row>
    <row r="14" spans="1:14" x14ac:dyDescent="0.25">
      <c r="A14" s="628"/>
      <c r="B14" s="14">
        <v>12</v>
      </c>
      <c r="C14" s="14"/>
      <c r="D14" s="14"/>
      <c r="E14" s="14"/>
      <c r="F14" s="20"/>
      <c r="G14" s="37"/>
      <c r="H14" s="14"/>
      <c r="I14" s="14"/>
      <c r="J14" s="38"/>
      <c r="K14" s="26"/>
      <c r="L14" s="14"/>
      <c r="M14" s="14"/>
      <c r="N14" s="14"/>
    </row>
    <row r="15" spans="1:14" x14ac:dyDescent="0.25">
      <c r="A15" s="628"/>
      <c r="B15" s="14">
        <v>13</v>
      </c>
      <c r="C15" s="14"/>
      <c r="D15" s="14"/>
      <c r="E15" s="14"/>
      <c r="F15" s="20"/>
      <c r="G15" s="37"/>
      <c r="H15" s="14"/>
      <c r="I15" s="14"/>
      <c r="J15" s="38"/>
      <c r="K15" s="26"/>
      <c r="L15" s="14"/>
      <c r="M15" s="14"/>
      <c r="N15" s="14"/>
    </row>
    <row r="16" spans="1:14" x14ac:dyDescent="0.25">
      <c r="A16" s="628" t="s">
        <v>604</v>
      </c>
      <c r="B16" s="15">
        <v>14</v>
      </c>
      <c r="C16" s="15"/>
      <c r="D16" s="15"/>
      <c r="E16" s="15"/>
      <c r="F16" s="21"/>
      <c r="G16" s="39"/>
      <c r="H16" s="15"/>
      <c r="I16" s="15"/>
      <c r="J16" s="40"/>
      <c r="K16" s="27"/>
      <c r="L16" s="15"/>
      <c r="M16" s="15"/>
      <c r="N16" s="15"/>
    </row>
    <row r="17" spans="1:14" x14ac:dyDescent="0.25">
      <c r="A17" s="628"/>
      <c r="B17" s="15">
        <v>15</v>
      </c>
      <c r="C17" s="15"/>
      <c r="D17" s="15"/>
      <c r="E17" s="15"/>
      <c r="F17" s="21"/>
      <c r="G17" s="39"/>
      <c r="H17" s="15"/>
      <c r="I17" s="15"/>
      <c r="J17" s="40"/>
      <c r="K17" s="27"/>
      <c r="L17" s="15"/>
      <c r="M17" s="15"/>
      <c r="N17" s="15"/>
    </row>
    <row r="18" spans="1:14" x14ac:dyDescent="0.25">
      <c r="A18" s="628"/>
      <c r="B18" s="15">
        <v>16</v>
      </c>
      <c r="C18" s="15"/>
      <c r="D18" s="15"/>
      <c r="E18" s="15"/>
      <c r="F18" s="21"/>
      <c r="G18" s="39"/>
      <c r="H18" s="15"/>
      <c r="I18" s="15"/>
      <c r="J18" s="40"/>
      <c r="K18" s="27"/>
      <c r="L18" s="15"/>
      <c r="M18" s="15"/>
      <c r="N18" s="15"/>
    </row>
    <row r="19" spans="1:14" x14ac:dyDescent="0.25">
      <c r="A19" s="628" t="s">
        <v>605</v>
      </c>
      <c r="B19" s="18">
        <v>17</v>
      </c>
      <c r="C19" s="18"/>
      <c r="D19" s="18"/>
      <c r="E19" s="18"/>
      <c r="F19" s="22"/>
      <c r="G19" s="41"/>
      <c r="H19" s="18"/>
      <c r="I19" s="18"/>
      <c r="J19" s="42"/>
      <c r="K19" s="28"/>
      <c r="L19" s="18"/>
      <c r="M19" s="18"/>
      <c r="N19" s="18"/>
    </row>
    <row r="20" spans="1:14" x14ac:dyDescent="0.25">
      <c r="A20" s="628"/>
      <c r="B20" s="18">
        <v>18</v>
      </c>
      <c r="C20" s="18"/>
      <c r="D20" s="18"/>
      <c r="E20" s="18"/>
      <c r="F20" s="22"/>
      <c r="G20" s="41"/>
      <c r="H20" s="18"/>
      <c r="I20" s="18"/>
      <c r="J20" s="42"/>
      <c r="K20" s="28"/>
      <c r="L20" s="18"/>
      <c r="M20" s="18"/>
      <c r="N20" s="18"/>
    </row>
    <row r="21" spans="1:14" x14ac:dyDescent="0.25">
      <c r="A21" s="628"/>
      <c r="B21" s="18">
        <v>19</v>
      </c>
      <c r="C21" s="18"/>
      <c r="D21" s="18"/>
      <c r="E21" s="18"/>
      <c r="F21" s="22"/>
      <c r="G21" s="41"/>
      <c r="H21" s="18"/>
      <c r="I21" s="18"/>
      <c r="J21" s="42"/>
      <c r="K21" s="28"/>
      <c r="L21" s="18"/>
      <c r="M21" s="18"/>
      <c r="N21" s="18"/>
    </row>
    <row r="22" spans="1:14" x14ac:dyDescent="0.25">
      <c r="A22" s="628"/>
      <c r="B22" s="18">
        <v>20</v>
      </c>
      <c r="C22" s="18"/>
      <c r="D22" s="18"/>
      <c r="E22" s="18"/>
      <c r="F22" s="22"/>
      <c r="G22" s="41"/>
      <c r="H22" s="18"/>
      <c r="I22" s="18"/>
      <c r="J22" s="42"/>
      <c r="K22" s="28"/>
      <c r="L22" s="18"/>
      <c r="M22" s="18"/>
      <c r="N22" s="18"/>
    </row>
    <row r="23" spans="1:14" x14ac:dyDescent="0.25">
      <c r="A23" s="628" t="s">
        <v>606</v>
      </c>
      <c r="B23" s="13">
        <v>21</v>
      </c>
      <c r="C23" s="13"/>
      <c r="D23" s="13"/>
      <c r="E23" s="13"/>
      <c r="F23" s="23"/>
      <c r="G23" s="43"/>
      <c r="H23" s="13"/>
      <c r="I23" s="13"/>
      <c r="J23" s="44"/>
      <c r="K23" s="29"/>
      <c r="L23" s="13"/>
      <c r="M23" s="13"/>
      <c r="N23" s="13"/>
    </row>
    <row r="24" spans="1:14" x14ac:dyDescent="0.25">
      <c r="A24" s="628"/>
      <c r="B24" s="13">
        <v>22</v>
      </c>
      <c r="C24" s="13"/>
      <c r="D24" s="13"/>
      <c r="E24" s="13"/>
      <c r="F24" s="23"/>
      <c r="G24" s="43"/>
      <c r="H24" s="13"/>
      <c r="I24" s="13"/>
      <c r="J24" s="44"/>
      <c r="K24" s="29"/>
      <c r="L24" s="13"/>
      <c r="M24" s="13"/>
      <c r="N24" s="13"/>
    </row>
    <row r="25" spans="1:14" x14ac:dyDescent="0.25">
      <c r="A25" s="628"/>
      <c r="B25" s="13">
        <v>23</v>
      </c>
      <c r="C25" s="13"/>
      <c r="D25" s="13"/>
      <c r="E25" s="13"/>
      <c r="F25" s="23"/>
      <c r="G25" s="43"/>
      <c r="H25" s="13"/>
      <c r="I25" s="13"/>
      <c r="J25" s="44"/>
      <c r="K25" s="29"/>
      <c r="L25" s="13"/>
      <c r="M25" s="13"/>
      <c r="N25" s="13"/>
    </row>
    <row r="26" spans="1:14" x14ac:dyDescent="0.25">
      <c r="A26" s="628"/>
      <c r="B26" s="13">
        <v>24</v>
      </c>
      <c r="C26" s="13"/>
      <c r="D26" s="13"/>
      <c r="E26" s="13"/>
      <c r="F26" s="23"/>
      <c r="G26" s="43"/>
      <c r="H26" s="13"/>
      <c r="I26" s="13"/>
      <c r="J26" s="44"/>
      <c r="K26" s="29"/>
      <c r="L26" s="13"/>
      <c r="M26" s="13"/>
      <c r="N26" s="13"/>
    </row>
    <row r="27" spans="1:14" x14ac:dyDescent="0.25">
      <c r="A27" s="628" t="s">
        <v>607</v>
      </c>
      <c r="B27" s="9">
        <v>25</v>
      </c>
      <c r="C27" s="9"/>
      <c r="D27" s="9"/>
      <c r="E27" s="9"/>
      <c r="F27" s="9"/>
      <c r="G27" s="9"/>
      <c r="H27" s="9"/>
      <c r="I27" s="9"/>
      <c r="J27" s="9"/>
      <c r="K27" s="9"/>
      <c r="L27" s="9"/>
      <c r="M27" s="9"/>
      <c r="N27" s="9"/>
    </row>
    <row r="28" spans="1:14" x14ac:dyDescent="0.25">
      <c r="A28" s="628"/>
      <c r="B28" s="9">
        <v>26</v>
      </c>
      <c r="C28" s="9"/>
      <c r="D28" s="9"/>
      <c r="E28" s="9"/>
      <c r="F28" s="9"/>
      <c r="G28" s="9"/>
      <c r="H28" s="9"/>
      <c r="I28" s="9"/>
      <c r="J28" s="9"/>
      <c r="K28" s="9"/>
      <c r="L28" s="9"/>
      <c r="M28" s="9"/>
      <c r="N28" s="9"/>
    </row>
    <row r="29" spans="1:14" x14ac:dyDescent="0.25">
      <c r="A29" s="628"/>
      <c r="B29" s="9">
        <v>27</v>
      </c>
      <c r="C29" s="9"/>
      <c r="D29" s="9"/>
      <c r="E29" s="9"/>
      <c r="F29" s="9"/>
      <c r="G29" s="9"/>
      <c r="H29" s="9"/>
      <c r="I29" s="9"/>
      <c r="J29" s="9"/>
      <c r="K29" s="9"/>
      <c r="L29" s="9"/>
      <c r="M29" s="9"/>
      <c r="N29" s="9"/>
    </row>
    <row r="30" spans="1:14" x14ac:dyDescent="0.25">
      <c r="A30" s="628"/>
      <c r="B30" s="9">
        <v>28</v>
      </c>
      <c r="C30" s="9"/>
      <c r="D30" s="9"/>
      <c r="E30" s="9"/>
      <c r="F30" s="9"/>
      <c r="G30" s="9"/>
      <c r="H30" s="9"/>
      <c r="I30" s="9"/>
      <c r="J30" s="9"/>
      <c r="K30" s="9"/>
      <c r="L30" s="9"/>
      <c r="M30" s="9"/>
      <c r="N30" s="9"/>
    </row>
    <row r="31" spans="1:14" x14ac:dyDescent="0.25">
      <c r="A31" s="628"/>
      <c r="B31" s="9">
        <v>29</v>
      </c>
      <c r="C31" s="9"/>
      <c r="D31" s="9"/>
      <c r="E31" s="9"/>
      <c r="F31" s="9"/>
      <c r="G31" s="9"/>
      <c r="H31" s="9"/>
      <c r="I31" s="9"/>
      <c r="J31" s="9"/>
      <c r="K31" s="9"/>
      <c r="L31" s="9"/>
      <c r="M31" s="9"/>
      <c r="N31" s="9"/>
    </row>
    <row r="32" spans="1:14" x14ac:dyDescent="0.25">
      <c r="A32" s="628" t="s">
        <v>608</v>
      </c>
      <c r="B32" s="16">
        <v>30</v>
      </c>
      <c r="C32" s="16"/>
      <c r="D32" s="16"/>
      <c r="E32" s="16"/>
      <c r="F32" s="16"/>
      <c r="G32" s="16"/>
      <c r="H32" s="16"/>
      <c r="I32" s="16"/>
      <c r="J32" s="16"/>
      <c r="K32" s="16"/>
      <c r="L32" s="16"/>
      <c r="M32" s="16"/>
      <c r="N32" s="16"/>
    </row>
    <row r="33" spans="1:14" x14ac:dyDescent="0.25">
      <c r="A33" s="628"/>
      <c r="B33" s="16">
        <v>31</v>
      </c>
      <c r="C33" s="16"/>
      <c r="D33" s="16"/>
      <c r="E33" s="16"/>
      <c r="F33" s="16"/>
      <c r="G33" s="16"/>
      <c r="H33" s="16"/>
      <c r="I33" s="16"/>
      <c r="J33" s="16"/>
      <c r="K33" s="16"/>
      <c r="L33" s="16"/>
      <c r="M33" s="16"/>
      <c r="N33" s="16"/>
    </row>
    <row r="34" spans="1:14" x14ac:dyDescent="0.25">
      <c r="A34" s="628"/>
      <c r="B34" s="16">
        <v>32</v>
      </c>
      <c r="C34" s="16"/>
      <c r="D34" s="16"/>
      <c r="E34" s="16"/>
      <c r="F34" s="16"/>
      <c r="G34" s="16"/>
      <c r="H34" s="16"/>
      <c r="I34" s="16"/>
      <c r="J34" s="16"/>
      <c r="K34" s="16"/>
      <c r="L34" s="16"/>
      <c r="M34" s="16"/>
      <c r="N34" s="16"/>
    </row>
    <row r="35" spans="1:14" x14ac:dyDescent="0.25">
      <c r="A35" s="628" t="s">
        <v>609</v>
      </c>
      <c r="B35" s="17">
        <v>33</v>
      </c>
      <c r="C35" s="14"/>
      <c r="D35" s="14"/>
      <c r="E35" s="14"/>
      <c r="F35" s="14"/>
      <c r="G35" s="14"/>
      <c r="H35" s="14"/>
      <c r="I35" s="14"/>
      <c r="J35" s="14"/>
      <c r="K35" s="14"/>
      <c r="L35" s="14"/>
      <c r="M35" s="14"/>
      <c r="N35" s="14"/>
    </row>
    <row r="36" spans="1:14" x14ac:dyDescent="0.25">
      <c r="A36" s="628"/>
      <c r="B36" s="14">
        <v>34</v>
      </c>
      <c r="C36" s="14"/>
      <c r="D36" s="14"/>
      <c r="E36" s="14"/>
      <c r="F36" s="14"/>
      <c r="G36" s="14"/>
      <c r="H36" s="14"/>
      <c r="I36" s="14"/>
      <c r="J36" s="14"/>
      <c r="K36" s="14"/>
      <c r="L36" s="14"/>
      <c r="M36" s="14"/>
      <c r="N36" s="14"/>
    </row>
    <row r="37" spans="1:14" x14ac:dyDescent="0.25">
      <c r="A37" s="628"/>
      <c r="B37" s="45">
        <v>35</v>
      </c>
      <c r="C37" s="14"/>
      <c r="D37" s="14"/>
      <c r="E37" s="14"/>
      <c r="F37" s="14"/>
      <c r="G37" s="14"/>
      <c r="H37" s="14"/>
      <c r="I37" s="14"/>
      <c r="J37" s="14"/>
      <c r="K37" s="14"/>
      <c r="L37" s="14"/>
      <c r="M37" s="14"/>
      <c r="N37" s="14"/>
    </row>
    <row r="38" spans="1:14" x14ac:dyDescent="0.25">
      <c r="A38" s="628" t="s">
        <v>610</v>
      </c>
      <c r="B38" s="8">
        <v>36</v>
      </c>
      <c r="C38" s="8"/>
      <c r="D38" s="8"/>
      <c r="E38" s="8"/>
      <c r="F38" s="8"/>
      <c r="G38" s="8"/>
      <c r="H38" s="8"/>
      <c r="I38" s="8"/>
      <c r="J38" s="8"/>
      <c r="K38" s="8"/>
      <c r="L38" s="8"/>
      <c r="M38" s="8"/>
      <c r="N38" s="8"/>
    </row>
    <row r="39" spans="1:14" x14ac:dyDescent="0.25">
      <c r="A39" s="628"/>
      <c r="B39" s="8">
        <v>37</v>
      </c>
      <c r="C39" s="8"/>
      <c r="D39" s="8"/>
      <c r="E39" s="8"/>
      <c r="F39" s="8"/>
      <c r="G39" s="8"/>
      <c r="H39" s="8"/>
      <c r="I39" s="8"/>
      <c r="J39" s="8"/>
      <c r="K39" s="8"/>
      <c r="L39" s="8"/>
      <c r="M39" s="8"/>
      <c r="N39" s="8"/>
    </row>
    <row r="40" spans="1:14" x14ac:dyDescent="0.25">
      <c r="A40" s="628"/>
      <c r="B40" s="8">
        <v>38</v>
      </c>
      <c r="C40" s="8"/>
      <c r="D40" s="8"/>
      <c r="E40" s="8"/>
      <c r="F40" s="8"/>
      <c r="G40" s="8"/>
      <c r="H40" s="8"/>
      <c r="I40" s="8"/>
      <c r="J40" s="8"/>
      <c r="K40" s="8"/>
      <c r="L40" s="8"/>
      <c r="M40" s="8"/>
      <c r="N40" s="8"/>
    </row>
    <row r="41" spans="1:14" x14ac:dyDescent="0.25">
      <c r="A41" s="629" t="s">
        <v>611</v>
      </c>
      <c r="B41" s="46">
        <v>39</v>
      </c>
      <c r="C41" s="47"/>
      <c r="D41" s="47"/>
      <c r="E41" s="47"/>
      <c r="F41" s="47"/>
      <c r="G41" s="47"/>
      <c r="H41" s="47"/>
      <c r="I41" s="47"/>
      <c r="J41" s="47"/>
      <c r="K41" s="47"/>
      <c r="L41" s="47"/>
      <c r="M41" s="47"/>
      <c r="N41" s="47"/>
    </row>
    <row r="42" spans="1:14" x14ac:dyDescent="0.25">
      <c r="A42" s="629"/>
      <c r="B42" s="47">
        <v>40</v>
      </c>
      <c r="C42" s="47"/>
      <c r="D42" s="47"/>
      <c r="E42" s="47"/>
      <c r="F42" s="47"/>
      <c r="G42" s="47"/>
      <c r="H42" s="47"/>
      <c r="I42" s="47"/>
      <c r="J42" s="47"/>
      <c r="K42" s="47"/>
      <c r="L42" s="47"/>
      <c r="M42" s="47"/>
      <c r="N42" s="47"/>
    </row>
    <row r="43" spans="1:14" x14ac:dyDescent="0.25">
      <c r="A43" s="629"/>
      <c r="B43" s="47">
        <v>41</v>
      </c>
      <c r="C43" s="47"/>
      <c r="D43" s="47"/>
      <c r="E43" s="47"/>
      <c r="F43" s="47"/>
      <c r="G43" s="47"/>
      <c r="H43" s="47"/>
      <c r="I43" s="47"/>
      <c r="J43" s="47"/>
      <c r="K43" s="47"/>
      <c r="L43" s="47"/>
      <c r="M43" s="47"/>
      <c r="N43" s="47"/>
    </row>
    <row r="44" spans="1:14" x14ac:dyDescent="0.25">
      <c r="A44" s="629"/>
      <c r="B44" s="48">
        <v>42</v>
      </c>
      <c r="C44" s="47"/>
      <c r="D44" s="47"/>
      <c r="E44" s="47"/>
      <c r="F44" s="47"/>
      <c r="G44" s="47"/>
      <c r="H44" s="47"/>
      <c r="I44" s="47"/>
      <c r="J44" s="47"/>
      <c r="K44" s="47"/>
      <c r="L44" s="47"/>
      <c r="M44" s="47"/>
      <c r="N44" s="47"/>
    </row>
    <row r="45" spans="1:14" x14ac:dyDescent="0.25">
      <c r="A45" s="627" t="s">
        <v>612</v>
      </c>
      <c r="B45" s="12">
        <v>43</v>
      </c>
      <c r="C45" s="12"/>
      <c r="D45" s="12"/>
      <c r="E45" s="12"/>
      <c r="F45" s="12"/>
      <c r="G45" s="12"/>
      <c r="H45" s="12"/>
      <c r="I45" s="12"/>
      <c r="J45" s="12"/>
      <c r="K45" s="12"/>
      <c r="L45" s="12"/>
      <c r="M45" s="12"/>
      <c r="N45" s="12"/>
    </row>
    <row r="46" spans="1:14" x14ac:dyDescent="0.25">
      <c r="A46" s="627"/>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67"/>
      <c r="B1" s="482" t="s">
        <v>0</v>
      </c>
      <c r="C1" s="483"/>
      <c r="D1" s="483"/>
      <c r="E1" s="483"/>
      <c r="F1" s="483"/>
      <c r="G1" s="483"/>
      <c r="H1" s="483"/>
      <c r="I1" s="483"/>
      <c r="J1" s="483"/>
      <c r="K1" s="483"/>
      <c r="L1" s="483"/>
      <c r="M1" s="483"/>
      <c r="N1" s="483"/>
      <c r="O1" s="483"/>
      <c r="P1" s="483"/>
      <c r="Q1" s="483"/>
      <c r="R1" s="483"/>
      <c r="S1" s="483"/>
      <c r="T1" s="483"/>
      <c r="U1" s="483"/>
      <c r="V1" s="483"/>
      <c r="W1" s="483"/>
      <c r="X1" s="483"/>
      <c r="Y1" s="484"/>
      <c r="Z1" s="479" t="s">
        <v>87</v>
      </c>
      <c r="AA1" s="480"/>
      <c r="AB1" s="481"/>
    </row>
    <row r="2" spans="1:28" ht="30.75" customHeight="1" x14ac:dyDescent="0.25">
      <c r="A2" s="468"/>
      <c r="B2" s="456" t="s">
        <v>2</v>
      </c>
      <c r="C2" s="457"/>
      <c r="D2" s="457"/>
      <c r="E2" s="457"/>
      <c r="F2" s="457"/>
      <c r="G2" s="457"/>
      <c r="H2" s="457"/>
      <c r="I2" s="457"/>
      <c r="J2" s="457"/>
      <c r="K2" s="457"/>
      <c r="L2" s="457"/>
      <c r="M2" s="457"/>
      <c r="N2" s="457"/>
      <c r="O2" s="457"/>
      <c r="P2" s="457"/>
      <c r="Q2" s="457"/>
      <c r="R2" s="457"/>
      <c r="S2" s="457"/>
      <c r="T2" s="457"/>
      <c r="U2" s="457"/>
      <c r="V2" s="457"/>
      <c r="W2" s="457"/>
      <c r="X2" s="457"/>
      <c r="Y2" s="458"/>
      <c r="Z2" s="470" t="s">
        <v>88</v>
      </c>
      <c r="AA2" s="471"/>
      <c r="AB2" s="472"/>
    </row>
    <row r="3" spans="1:28" ht="24" customHeight="1" x14ac:dyDescent="0.25">
      <c r="A3" s="468"/>
      <c r="B3" s="340" t="s">
        <v>4</v>
      </c>
      <c r="C3" s="341"/>
      <c r="D3" s="341"/>
      <c r="E3" s="341"/>
      <c r="F3" s="341"/>
      <c r="G3" s="341"/>
      <c r="H3" s="341"/>
      <c r="I3" s="341"/>
      <c r="J3" s="341"/>
      <c r="K3" s="341"/>
      <c r="L3" s="341"/>
      <c r="M3" s="341"/>
      <c r="N3" s="341"/>
      <c r="O3" s="341"/>
      <c r="P3" s="341"/>
      <c r="Q3" s="341"/>
      <c r="R3" s="341"/>
      <c r="S3" s="341"/>
      <c r="T3" s="341"/>
      <c r="U3" s="341"/>
      <c r="V3" s="341"/>
      <c r="W3" s="341"/>
      <c r="X3" s="341"/>
      <c r="Y3" s="342"/>
      <c r="Z3" s="470" t="s">
        <v>89</v>
      </c>
      <c r="AA3" s="471"/>
      <c r="AB3" s="472"/>
    </row>
    <row r="4" spans="1:28" ht="15.75" customHeight="1" thickBot="1" x14ac:dyDescent="0.3">
      <c r="A4" s="469"/>
      <c r="B4" s="343"/>
      <c r="C4" s="344"/>
      <c r="D4" s="344"/>
      <c r="E4" s="344"/>
      <c r="F4" s="344"/>
      <c r="G4" s="344"/>
      <c r="H4" s="344"/>
      <c r="I4" s="344"/>
      <c r="J4" s="344"/>
      <c r="K4" s="344"/>
      <c r="L4" s="344"/>
      <c r="M4" s="344"/>
      <c r="N4" s="344"/>
      <c r="O4" s="344"/>
      <c r="P4" s="344"/>
      <c r="Q4" s="344"/>
      <c r="R4" s="344"/>
      <c r="S4" s="344"/>
      <c r="T4" s="344"/>
      <c r="U4" s="344"/>
      <c r="V4" s="344"/>
      <c r="W4" s="344"/>
      <c r="X4" s="344"/>
      <c r="Y4" s="345"/>
      <c r="Z4" s="473" t="s">
        <v>6</v>
      </c>
      <c r="AA4" s="474"/>
      <c r="AB4" s="47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275" t="s">
        <v>15</v>
      </c>
      <c r="B7" s="277"/>
      <c r="C7" s="337"/>
      <c r="D7" s="338"/>
      <c r="E7" s="338"/>
      <c r="F7" s="338"/>
      <c r="G7" s="338"/>
      <c r="H7" s="338"/>
      <c r="I7" s="338"/>
      <c r="J7" s="338"/>
      <c r="K7" s="339"/>
      <c r="L7" s="62"/>
      <c r="M7" s="63"/>
      <c r="N7" s="63"/>
      <c r="O7" s="63"/>
      <c r="P7" s="63"/>
      <c r="Q7" s="64"/>
      <c r="R7" s="476" t="s">
        <v>9</v>
      </c>
      <c r="S7" s="477"/>
      <c r="T7" s="478"/>
      <c r="U7" s="485" t="s">
        <v>90</v>
      </c>
      <c r="V7" s="285"/>
      <c r="W7" s="476" t="s">
        <v>10</v>
      </c>
      <c r="X7" s="478"/>
      <c r="Y7" s="299" t="s">
        <v>11</v>
      </c>
      <c r="Z7" s="300"/>
      <c r="AA7" s="290"/>
      <c r="AB7" s="291"/>
    </row>
    <row r="8" spans="1:28" ht="15" customHeight="1" x14ac:dyDescent="0.25">
      <c r="A8" s="278"/>
      <c r="B8" s="280"/>
      <c r="C8" s="340"/>
      <c r="D8" s="341"/>
      <c r="E8" s="341"/>
      <c r="F8" s="341"/>
      <c r="G8" s="341"/>
      <c r="H8" s="341"/>
      <c r="I8" s="341"/>
      <c r="J8" s="341"/>
      <c r="K8" s="342"/>
      <c r="L8" s="62"/>
      <c r="M8" s="63"/>
      <c r="N8" s="63"/>
      <c r="O8" s="63"/>
      <c r="P8" s="63"/>
      <c r="Q8" s="64"/>
      <c r="R8" s="304"/>
      <c r="S8" s="305"/>
      <c r="T8" s="306"/>
      <c r="U8" s="286"/>
      <c r="V8" s="287"/>
      <c r="W8" s="304"/>
      <c r="X8" s="306"/>
      <c r="Y8" s="292" t="s">
        <v>12</v>
      </c>
      <c r="Z8" s="293"/>
      <c r="AA8" s="326"/>
      <c r="AB8" s="327"/>
    </row>
    <row r="9" spans="1:28" ht="15" customHeight="1" thickBot="1" x14ac:dyDescent="0.3">
      <c r="A9" s="281"/>
      <c r="B9" s="283"/>
      <c r="C9" s="343"/>
      <c r="D9" s="344"/>
      <c r="E9" s="344"/>
      <c r="F9" s="344"/>
      <c r="G9" s="344"/>
      <c r="H9" s="344"/>
      <c r="I9" s="344"/>
      <c r="J9" s="344"/>
      <c r="K9" s="345"/>
      <c r="L9" s="62"/>
      <c r="M9" s="63"/>
      <c r="N9" s="63"/>
      <c r="O9" s="63"/>
      <c r="P9" s="63"/>
      <c r="Q9" s="64"/>
      <c r="R9" s="359"/>
      <c r="S9" s="360"/>
      <c r="T9" s="361"/>
      <c r="U9" s="288"/>
      <c r="V9" s="289"/>
      <c r="W9" s="359"/>
      <c r="X9" s="361"/>
      <c r="Y9" s="328" t="s">
        <v>13</v>
      </c>
      <c r="Z9" s="329"/>
      <c r="AA9" s="330"/>
      <c r="AB9" s="33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32" t="s">
        <v>17</v>
      </c>
      <c r="B11" s="333"/>
      <c r="C11" s="346"/>
      <c r="D11" s="347"/>
      <c r="E11" s="347"/>
      <c r="F11" s="347"/>
      <c r="G11" s="347"/>
      <c r="H11" s="347"/>
      <c r="I11" s="347"/>
      <c r="J11" s="347"/>
      <c r="K11" s="348"/>
      <c r="L11" s="72"/>
      <c r="M11" s="301" t="s">
        <v>19</v>
      </c>
      <c r="N11" s="302"/>
      <c r="O11" s="302"/>
      <c r="P11" s="302"/>
      <c r="Q11" s="303"/>
      <c r="R11" s="349"/>
      <c r="S11" s="350"/>
      <c r="T11" s="350"/>
      <c r="U11" s="350"/>
      <c r="V11" s="351"/>
      <c r="W11" s="301" t="s">
        <v>21</v>
      </c>
      <c r="X11" s="303"/>
      <c r="Y11" s="296"/>
      <c r="Z11" s="297"/>
      <c r="AA11" s="297"/>
      <c r="AB11" s="298"/>
    </row>
    <row r="12" spans="1:28" ht="9" customHeight="1" thickBot="1" x14ac:dyDescent="0.3">
      <c r="A12" s="59"/>
      <c r="B12" s="54"/>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73"/>
      <c r="AB12" s="74"/>
    </row>
    <row r="13" spans="1:28" s="76" customFormat="1" ht="37.5" customHeight="1" thickBot="1" x14ac:dyDescent="0.3">
      <c r="A13" s="332" t="s">
        <v>23</v>
      </c>
      <c r="B13" s="333"/>
      <c r="C13" s="352"/>
      <c r="D13" s="353"/>
      <c r="E13" s="353"/>
      <c r="F13" s="353"/>
      <c r="G13" s="353"/>
      <c r="H13" s="353"/>
      <c r="I13" s="353"/>
      <c r="J13" s="353"/>
      <c r="K13" s="353"/>
      <c r="L13" s="353"/>
      <c r="M13" s="353"/>
      <c r="N13" s="353"/>
      <c r="O13" s="353"/>
      <c r="P13" s="353"/>
      <c r="Q13" s="354"/>
      <c r="R13" s="54"/>
      <c r="S13" s="449" t="s">
        <v>91</v>
      </c>
      <c r="T13" s="449"/>
      <c r="U13" s="75"/>
      <c r="V13" s="448" t="s">
        <v>26</v>
      </c>
      <c r="W13" s="449"/>
      <c r="X13" s="449"/>
      <c r="Y13" s="449"/>
      <c r="Z13" s="54"/>
      <c r="AA13" s="357"/>
      <c r="AB13" s="358"/>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275" t="s">
        <v>7</v>
      </c>
      <c r="B15" s="277"/>
      <c r="C15" s="465" t="s">
        <v>92</v>
      </c>
      <c r="D15" s="80"/>
      <c r="E15" s="80"/>
      <c r="F15" s="80"/>
      <c r="G15" s="80"/>
      <c r="H15" s="80"/>
      <c r="I15" s="80"/>
      <c r="J15" s="70"/>
      <c r="K15" s="81"/>
      <c r="L15" s="70"/>
      <c r="M15" s="60"/>
      <c r="N15" s="60"/>
      <c r="O15" s="60"/>
      <c r="P15" s="60"/>
      <c r="Q15" s="450" t="s">
        <v>27</v>
      </c>
      <c r="R15" s="451"/>
      <c r="S15" s="451"/>
      <c r="T15" s="451"/>
      <c r="U15" s="451"/>
      <c r="V15" s="451"/>
      <c r="W15" s="451"/>
      <c r="X15" s="451"/>
      <c r="Y15" s="451"/>
      <c r="Z15" s="451"/>
      <c r="AA15" s="451"/>
      <c r="AB15" s="452"/>
    </row>
    <row r="16" spans="1:28" ht="35.25" customHeight="1" thickBot="1" x14ac:dyDescent="0.3">
      <c r="A16" s="281"/>
      <c r="B16" s="283"/>
      <c r="C16" s="466"/>
      <c r="D16" s="80"/>
      <c r="E16" s="80"/>
      <c r="F16" s="80"/>
      <c r="G16" s="80"/>
      <c r="H16" s="80"/>
      <c r="I16" s="80"/>
      <c r="J16" s="70"/>
      <c r="K16" s="70"/>
      <c r="L16" s="70"/>
      <c r="M16" s="60"/>
      <c r="N16" s="60"/>
      <c r="O16" s="60"/>
      <c r="P16" s="60"/>
      <c r="Q16" s="488" t="s">
        <v>93</v>
      </c>
      <c r="R16" s="489"/>
      <c r="S16" s="489"/>
      <c r="T16" s="489"/>
      <c r="U16" s="489"/>
      <c r="V16" s="490"/>
      <c r="W16" s="491" t="s">
        <v>94</v>
      </c>
      <c r="X16" s="489"/>
      <c r="Y16" s="489"/>
      <c r="Z16" s="489"/>
      <c r="AA16" s="489"/>
      <c r="AB16" s="492"/>
    </row>
    <row r="17" spans="1:39" ht="27" customHeight="1" x14ac:dyDescent="0.25">
      <c r="A17" s="82"/>
      <c r="B17" s="60"/>
      <c r="C17" s="60"/>
      <c r="D17" s="80"/>
      <c r="E17" s="80"/>
      <c r="F17" s="80"/>
      <c r="G17" s="80"/>
      <c r="H17" s="80"/>
      <c r="I17" s="80"/>
      <c r="J17" s="80"/>
      <c r="K17" s="80"/>
      <c r="L17" s="80"/>
      <c r="M17" s="60"/>
      <c r="N17" s="60"/>
      <c r="O17" s="60"/>
      <c r="P17" s="60"/>
      <c r="Q17" s="494" t="s">
        <v>95</v>
      </c>
      <c r="R17" s="495"/>
      <c r="S17" s="431"/>
      <c r="T17" s="425" t="s">
        <v>96</v>
      </c>
      <c r="U17" s="426"/>
      <c r="V17" s="427"/>
      <c r="W17" s="430" t="s">
        <v>95</v>
      </c>
      <c r="X17" s="431"/>
      <c r="Y17" s="430" t="s">
        <v>97</v>
      </c>
      <c r="Z17" s="431"/>
      <c r="AA17" s="425" t="s">
        <v>98</v>
      </c>
      <c r="AB17" s="432"/>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25"/>
      <c r="U18" s="426"/>
      <c r="V18" s="427"/>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493"/>
      <c r="R19" s="444"/>
      <c r="S19" s="445"/>
      <c r="T19" s="443"/>
      <c r="U19" s="444"/>
      <c r="V19" s="445"/>
      <c r="W19" s="453"/>
      <c r="X19" s="454"/>
      <c r="Y19" s="428"/>
      <c r="Z19" s="429"/>
      <c r="AA19" s="496"/>
      <c r="AB19" s="49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257" t="s">
        <v>47</v>
      </c>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60"/>
    </row>
    <row r="22" spans="1:39" ht="15" customHeight="1" x14ac:dyDescent="0.25">
      <c r="A22" s="316" t="s">
        <v>48</v>
      </c>
      <c r="B22" s="318" t="s">
        <v>49</v>
      </c>
      <c r="C22" s="319"/>
      <c r="D22" s="262" t="s">
        <v>99</v>
      </c>
      <c r="E22" s="322"/>
      <c r="F22" s="322"/>
      <c r="G22" s="322"/>
      <c r="H22" s="322"/>
      <c r="I22" s="322"/>
      <c r="J22" s="322"/>
      <c r="K22" s="322"/>
      <c r="L22" s="322"/>
      <c r="M22" s="322"/>
      <c r="N22" s="322"/>
      <c r="O22" s="323"/>
      <c r="P22" s="324" t="s">
        <v>41</v>
      </c>
      <c r="Q22" s="324" t="s">
        <v>51</v>
      </c>
      <c r="R22" s="324"/>
      <c r="S22" s="324"/>
      <c r="T22" s="324"/>
      <c r="U22" s="324"/>
      <c r="V22" s="324"/>
      <c r="W22" s="324"/>
      <c r="X22" s="324"/>
      <c r="Y22" s="324"/>
      <c r="Z22" s="324"/>
      <c r="AA22" s="324"/>
      <c r="AB22" s="325"/>
    </row>
    <row r="23" spans="1:39" ht="27" customHeight="1" x14ac:dyDescent="0.25">
      <c r="A23" s="317"/>
      <c r="B23" s="320"/>
      <c r="C23" s="321"/>
      <c r="D23" s="88" t="s">
        <v>30</v>
      </c>
      <c r="E23" s="88" t="s">
        <v>31</v>
      </c>
      <c r="F23" s="88" t="s">
        <v>32</v>
      </c>
      <c r="G23" s="88" t="s">
        <v>33</v>
      </c>
      <c r="H23" s="88" t="s">
        <v>8</v>
      </c>
      <c r="I23" s="88" t="s">
        <v>34</v>
      </c>
      <c r="J23" s="88" t="s">
        <v>35</v>
      </c>
      <c r="K23" s="88" t="s">
        <v>36</v>
      </c>
      <c r="L23" s="88" t="s">
        <v>37</v>
      </c>
      <c r="M23" s="88" t="s">
        <v>38</v>
      </c>
      <c r="N23" s="88" t="s">
        <v>39</v>
      </c>
      <c r="O23" s="88" t="s">
        <v>40</v>
      </c>
      <c r="P23" s="323"/>
      <c r="Q23" s="324"/>
      <c r="R23" s="324"/>
      <c r="S23" s="324"/>
      <c r="T23" s="324"/>
      <c r="U23" s="324"/>
      <c r="V23" s="324"/>
      <c r="W23" s="324"/>
      <c r="X23" s="324"/>
      <c r="Y23" s="324"/>
      <c r="Z23" s="324"/>
      <c r="AA23" s="324"/>
      <c r="AB23" s="325"/>
    </row>
    <row r="24" spans="1:39" ht="42" customHeight="1" thickBot="1" x14ac:dyDescent="0.3">
      <c r="A24" s="85"/>
      <c r="B24" s="389"/>
      <c r="C24" s="390"/>
      <c r="D24" s="89"/>
      <c r="E24" s="89"/>
      <c r="F24" s="89"/>
      <c r="G24" s="89"/>
      <c r="H24" s="89"/>
      <c r="I24" s="89"/>
      <c r="J24" s="89"/>
      <c r="K24" s="89"/>
      <c r="L24" s="89"/>
      <c r="M24" s="89"/>
      <c r="N24" s="89"/>
      <c r="O24" s="89"/>
      <c r="P24" s="86">
        <f>SUM(D24:O24)</f>
        <v>0</v>
      </c>
      <c r="Q24" s="364" t="s">
        <v>100</v>
      </c>
      <c r="R24" s="364"/>
      <c r="S24" s="364"/>
      <c r="T24" s="364"/>
      <c r="U24" s="364"/>
      <c r="V24" s="364"/>
      <c r="W24" s="364"/>
      <c r="X24" s="364"/>
      <c r="Y24" s="364"/>
      <c r="Z24" s="364"/>
      <c r="AA24" s="364"/>
      <c r="AB24" s="365"/>
    </row>
    <row r="25" spans="1:39" ht="21.95" customHeight="1" x14ac:dyDescent="0.25">
      <c r="A25" s="263" t="s">
        <v>52</v>
      </c>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5"/>
    </row>
    <row r="26" spans="1:39" ht="23.1" customHeight="1" x14ac:dyDescent="0.25">
      <c r="A26" s="261" t="s">
        <v>53</v>
      </c>
      <c r="B26" s="324" t="s">
        <v>54</v>
      </c>
      <c r="C26" s="324" t="s">
        <v>49</v>
      </c>
      <c r="D26" s="324" t="s">
        <v>55</v>
      </c>
      <c r="E26" s="324"/>
      <c r="F26" s="324"/>
      <c r="G26" s="324"/>
      <c r="H26" s="324"/>
      <c r="I26" s="324"/>
      <c r="J26" s="324"/>
      <c r="K26" s="324"/>
      <c r="L26" s="324"/>
      <c r="M26" s="324"/>
      <c r="N26" s="324"/>
      <c r="O26" s="324"/>
      <c r="P26" s="324"/>
      <c r="Q26" s="324" t="s">
        <v>56</v>
      </c>
      <c r="R26" s="324"/>
      <c r="S26" s="324"/>
      <c r="T26" s="324"/>
      <c r="U26" s="324"/>
      <c r="V26" s="324"/>
      <c r="W26" s="324"/>
      <c r="X26" s="324"/>
      <c r="Y26" s="324"/>
      <c r="Z26" s="324"/>
      <c r="AA26" s="324"/>
      <c r="AB26" s="325"/>
      <c r="AE26" s="87"/>
      <c r="AF26" s="87"/>
      <c r="AG26" s="87"/>
      <c r="AH26" s="87"/>
      <c r="AI26" s="87"/>
      <c r="AJ26" s="87"/>
      <c r="AK26" s="87"/>
      <c r="AL26" s="87"/>
      <c r="AM26" s="87"/>
    </row>
    <row r="27" spans="1:39" ht="23.1" customHeight="1" x14ac:dyDescent="0.25">
      <c r="A27" s="261"/>
      <c r="B27" s="324"/>
      <c r="C27" s="366"/>
      <c r="D27" s="88" t="s">
        <v>30</v>
      </c>
      <c r="E27" s="88" t="s">
        <v>31</v>
      </c>
      <c r="F27" s="88" t="s">
        <v>32</v>
      </c>
      <c r="G27" s="88" t="s">
        <v>33</v>
      </c>
      <c r="H27" s="88" t="s">
        <v>8</v>
      </c>
      <c r="I27" s="88" t="s">
        <v>34</v>
      </c>
      <c r="J27" s="88" t="s">
        <v>35</v>
      </c>
      <c r="K27" s="88" t="s">
        <v>36</v>
      </c>
      <c r="L27" s="88" t="s">
        <v>37</v>
      </c>
      <c r="M27" s="88" t="s">
        <v>38</v>
      </c>
      <c r="N27" s="88" t="s">
        <v>39</v>
      </c>
      <c r="O27" s="88" t="s">
        <v>40</v>
      </c>
      <c r="P27" s="88" t="s">
        <v>41</v>
      </c>
      <c r="Q27" s="320" t="s">
        <v>101</v>
      </c>
      <c r="R27" s="423"/>
      <c r="S27" s="423"/>
      <c r="T27" s="321"/>
      <c r="U27" s="320" t="s">
        <v>59</v>
      </c>
      <c r="V27" s="423"/>
      <c r="W27" s="423"/>
      <c r="X27" s="321"/>
      <c r="Y27" s="320" t="s">
        <v>60</v>
      </c>
      <c r="Z27" s="423"/>
      <c r="AA27" s="423"/>
      <c r="AB27" s="455"/>
      <c r="AE27" s="87"/>
      <c r="AF27" s="87"/>
      <c r="AG27" s="87"/>
      <c r="AH27" s="87"/>
      <c r="AI27" s="87"/>
      <c r="AJ27" s="87"/>
      <c r="AK27" s="87"/>
      <c r="AL27" s="87"/>
      <c r="AM27" s="87"/>
    </row>
    <row r="28" spans="1:39" ht="33" customHeight="1" x14ac:dyDescent="0.25">
      <c r="A28" s="415"/>
      <c r="B28" s="424"/>
      <c r="C28" s="90" t="s">
        <v>61</v>
      </c>
      <c r="D28" s="89"/>
      <c r="E28" s="89"/>
      <c r="F28" s="89"/>
      <c r="G28" s="89"/>
      <c r="H28" s="89"/>
      <c r="I28" s="89"/>
      <c r="J28" s="89"/>
      <c r="K28" s="89"/>
      <c r="L28" s="89"/>
      <c r="M28" s="89"/>
      <c r="N28" s="89"/>
      <c r="O28" s="89"/>
      <c r="P28" s="161">
        <f>SUM(D28:O28)</f>
        <v>0</v>
      </c>
      <c r="Q28" s="417" t="s">
        <v>102</v>
      </c>
      <c r="R28" s="418"/>
      <c r="S28" s="418"/>
      <c r="T28" s="419"/>
      <c r="U28" s="417" t="s">
        <v>103</v>
      </c>
      <c r="V28" s="418"/>
      <c r="W28" s="418"/>
      <c r="X28" s="419"/>
      <c r="Y28" s="417" t="s">
        <v>104</v>
      </c>
      <c r="Z28" s="418"/>
      <c r="AA28" s="418"/>
      <c r="AB28" s="486"/>
      <c r="AE28" s="87"/>
      <c r="AF28" s="87"/>
      <c r="AG28" s="87"/>
      <c r="AH28" s="87"/>
      <c r="AI28" s="87"/>
      <c r="AJ28" s="87"/>
      <c r="AK28" s="87"/>
      <c r="AL28" s="87"/>
      <c r="AM28" s="87"/>
    </row>
    <row r="29" spans="1:39" ht="33.950000000000003" customHeight="1" thickBot="1" x14ac:dyDescent="0.3">
      <c r="A29" s="416"/>
      <c r="B29" s="377"/>
      <c r="C29" s="91" t="s">
        <v>64</v>
      </c>
      <c r="D29" s="92"/>
      <c r="E29" s="92"/>
      <c r="F29" s="92"/>
      <c r="G29" s="93"/>
      <c r="H29" s="93"/>
      <c r="I29" s="93"/>
      <c r="J29" s="93"/>
      <c r="K29" s="93"/>
      <c r="L29" s="93"/>
      <c r="M29" s="93"/>
      <c r="N29" s="93"/>
      <c r="O29" s="93"/>
      <c r="P29" s="162">
        <f>SUM(D29:O29)</f>
        <v>0</v>
      </c>
      <c r="Q29" s="420"/>
      <c r="R29" s="421"/>
      <c r="S29" s="421"/>
      <c r="T29" s="422"/>
      <c r="U29" s="420"/>
      <c r="V29" s="421"/>
      <c r="W29" s="421"/>
      <c r="X29" s="422"/>
      <c r="Y29" s="420"/>
      <c r="Z29" s="421"/>
      <c r="AA29" s="421"/>
      <c r="AB29" s="487"/>
      <c r="AC29" s="49"/>
      <c r="AE29" s="87"/>
      <c r="AF29" s="87"/>
      <c r="AG29" s="87"/>
      <c r="AH29" s="87"/>
      <c r="AI29" s="87"/>
      <c r="AJ29" s="87"/>
      <c r="AK29" s="87"/>
      <c r="AL29" s="87"/>
      <c r="AM29" s="87"/>
    </row>
    <row r="30" spans="1:39" ht="26.1" customHeight="1" x14ac:dyDescent="0.25">
      <c r="A30" s="355" t="s">
        <v>65</v>
      </c>
      <c r="B30" s="368" t="s">
        <v>66</v>
      </c>
      <c r="C30" s="370" t="s">
        <v>67</v>
      </c>
      <c r="D30" s="370"/>
      <c r="E30" s="370"/>
      <c r="F30" s="370"/>
      <c r="G30" s="370"/>
      <c r="H30" s="370"/>
      <c r="I30" s="370"/>
      <c r="J30" s="370"/>
      <c r="K30" s="370"/>
      <c r="L30" s="370"/>
      <c r="M30" s="370"/>
      <c r="N30" s="370"/>
      <c r="O30" s="370"/>
      <c r="P30" s="370"/>
      <c r="Q30" s="356" t="s">
        <v>68</v>
      </c>
      <c r="R30" s="371"/>
      <c r="S30" s="371"/>
      <c r="T30" s="371"/>
      <c r="U30" s="371"/>
      <c r="V30" s="371"/>
      <c r="W30" s="371"/>
      <c r="X30" s="371"/>
      <c r="Y30" s="371"/>
      <c r="Z30" s="371"/>
      <c r="AA30" s="371"/>
      <c r="AB30" s="372"/>
      <c r="AE30" s="87"/>
      <c r="AF30" s="87"/>
      <c r="AG30" s="87"/>
      <c r="AH30" s="87"/>
      <c r="AI30" s="87"/>
      <c r="AJ30" s="87"/>
      <c r="AK30" s="87"/>
      <c r="AL30" s="87"/>
      <c r="AM30" s="87"/>
    </row>
    <row r="31" spans="1:39" ht="26.1" customHeight="1" x14ac:dyDescent="0.25">
      <c r="A31" s="261"/>
      <c r="B31" s="369"/>
      <c r="C31" s="88" t="s">
        <v>69</v>
      </c>
      <c r="D31" s="88" t="s">
        <v>70</v>
      </c>
      <c r="E31" s="88" t="s">
        <v>71</v>
      </c>
      <c r="F31" s="88" t="s">
        <v>72</v>
      </c>
      <c r="G31" s="88" t="s">
        <v>73</v>
      </c>
      <c r="H31" s="88" t="s">
        <v>74</v>
      </c>
      <c r="I31" s="88" t="s">
        <v>75</v>
      </c>
      <c r="J31" s="88" t="s">
        <v>76</v>
      </c>
      <c r="K31" s="88" t="s">
        <v>77</v>
      </c>
      <c r="L31" s="88" t="s">
        <v>78</v>
      </c>
      <c r="M31" s="88" t="s">
        <v>79</v>
      </c>
      <c r="N31" s="88" t="s">
        <v>80</v>
      </c>
      <c r="O31" s="88" t="s">
        <v>81</v>
      </c>
      <c r="P31" s="88" t="s">
        <v>82</v>
      </c>
      <c r="Q31" s="262" t="s">
        <v>83</v>
      </c>
      <c r="R31" s="322"/>
      <c r="S31" s="322"/>
      <c r="T31" s="322"/>
      <c r="U31" s="322"/>
      <c r="V31" s="322"/>
      <c r="W31" s="322"/>
      <c r="X31" s="322"/>
      <c r="Y31" s="322"/>
      <c r="Z31" s="322"/>
      <c r="AA31" s="322"/>
      <c r="AB31" s="373"/>
      <c r="AE31" s="94"/>
      <c r="AF31" s="94"/>
      <c r="AG31" s="94"/>
      <c r="AH31" s="94"/>
      <c r="AI31" s="94"/>
      <c r="AJ31" s="94"/>
      <c r="AK31" s="94"/>
      <c r="AL31" s="94"/>
      <c r="AM31" s="94"/>
    </row>
    <row r="32" spans="1:39" ht="28.5" customHeight="1" x14ac:dyDescent="0.25">
      <c r="A32" s="413"/>
      <c r="B32" s="410"/>
      <c r="C32" s="90" t="s">
        <v>61</v>
      </c>
      <c r="D32" s="95"/>
      <c r="E32" s="95"/>
      <c r="F32" s="95"/>
      <c r="G32" s="95"/>
      <c r="H32" s="95"/>
      <c r="I32" s="95"/>
      <c r="J32" s="95"/>
      <c r="K32" s="95"/>
      <c r="L32" s="95"/>
      <c r="M32" s="95"/>
      <c r="N32" s="95"/>
      <c r="O32" s="95"/>
      <c r="P32" s="96">
        <f t="shared" ref="P32:P39" si="0">SUM(D32:O32)</f>
        <v>0</v>
      </c>
      <c r="Q32" s="459" t="s">
        <v>105</v>
      </c>
      <c r="R32" s="460"/>
      <c r="S32" s="460"/>
      <c r="T32" s="460"/>
      <c r="U32" s="460"/>
      <c r="V32" s="460"/>
      <c r="W32" s="460"/>
      <c r="X32" s="460"/>
      <c r="Y32" s="460"/>
      <c r="Z32" s="460"/>
      <c r="AA32" s="460"/>
      <c r="AB32" s="461"/>
      <c r="AC32" s="97"/>
      <c r="AE32" s="98"/>
      <c r="AF32" s="98"/>
      <c r="AG32" s="98"/>
      <c r="AH32" s="98"/>
      <c r="AI32" s="98"/>
      <c r="AJ32" s="98"/>
      <c r="AK32" s="98"/>
      <c r="AL32" s="98"/>
      <c r="AM32" s="98"/>
    </row>
    <row r="33" spans="1:29" ht="28.5" customHeight="1" x14ac:dyDescent="0.25">
      <c r="A33" s="414"/>
      <c r="B33" s="411"/>
      <c r="C33" s="99" t="s">
        <v>64</v>
      </c>
      <c r="D33" s="100"/>
      <c r="E33" s="100"/>
      <c r="F33" s="100"/>
      <c r="G33" s="100"/>
      <c r="H33" s="100"/>
      <c r="I33" s="100"/>
      <c r="J33" s="100"/>
      <c r="K33" s="100"/>
      <c r="L33" s="100"/>
      <c r="M33" s="100"/>
      <c r="N33" s="100"/>
      <c r="O33" s="100"/>
      <c r="P33" s="101">
        <f t="shared" si="0"/>
        <v>0</v>
      </c>
      <c r="Q33" s="462"/>
      <c r="R33" s="463"/>
      <c r="S33" s="463"/>
      <c r="T33" s="463"/>
      <c r="U33" s="463"/>
      <c r="V33" s="463"/>
      <c r="W33" s="463"/>
      <c r="X33" s="463"/>
      <c r="Y33" s="463"/>
      <c r="Z33" s="463"/>
      <c r="AA33" s="463"/>
      <c r="AB33" s="464"/>
      <c r="AC33" s="97"/>
    </row>
    <row r="34" spans="1:29" ht="28.5" customHeight="1" x14ac:dyDescent="0.25">
      <c r="A34" s="414"/>
      <c r="B34" s="412"/>
      <c r="C34" s="102" t="s">
        <v>61</v>
      </c>
      <c r="D34" s="103"/>
      <c r="E34" s="103"/>
      <c r="F34" s="103"/>
      <c r="G34" s="103"/>
      <c r="H34" s="103"/>
      <c r="I34" s="103"/>
      <c r="J34" s="103"/>
      <c r="K34" s="103"/>
      <c r="L34" s="103"/>
      <c r="M34" s="103"/>
      <c r="N34" s="103"/>
      <c r="O34" s="103"/>
      <c r="P34" s="101">
        <f t="shared" si="0"/>
        <v>0</v>
      </c>
      <c r="Q34" s="434"/>
      <c r="R34" s="435"/>
      <c r="S34" s="435"/>
      <c r="T34" s="435"/>
      <c r="U34" s="435"/>
      <c r="V34" s="435"/>
      <c r="W34" s="435"/>
      <c r="X34" s="435"/>
      <c r="Y34" s="435"/>
      <c r="Z34" s="435"/>
      <c r="AA34" s="435"/>
      <c r="AB34" s="436"/>
      <c r="AC34" s="97"/>
    </row>
    <row r="35" spans="1:29" ht="28.5" customHeight="1" x14ac:dyDescent="0.25">
      <c r="A35" s="414"/>
      <c r="B35" s="411"/>
      <c r="C35" s="99" t="s">
        <v>64</v>
      </c>
      <c r="D35" s="100"/>
      <c r="E35" s="100"/>
      <c r="F35" s="100"/>
      <c r="G35" s="100"/>
      <c r="H35" s="100"/>
      <c r="I35" s="100"/>
      <c r="J35" s="100"/>
      <c r="K35" s="100"/>
      <c r="L35" s="104"/>
      <c r="M35" s="104"/>
      <c r="N35" s="104"/>
      <c r="O35" s="104"/>
      <c r="P35" s="101">
        <f t="shared" si="0"/>
        <v>0</v>
      </c>
      <c r="Q35" s="440"/>
      <c r="R35" s="441"/>
      <c r="S35" s="441"/>
      <c r="T35" s="441"/>
      <c r="U35" s="441"/>
      <c r="V35" s="441"/>
      <c r="W35" s="441"/>
      <c r="X35" s="441"/>
      <c r="Y35" s="441"/>
      <c r="Z35" s="441"/>
      <c r="AA35" s="441"/>
      <c r="AB35" s="442"/>
      <c r="AC35" s="97"/>
    </row>
    <row r="36" spans="1:29" ht="28.5" customHeight="1" x14ac:dyDescent="0.25">
      <c r="A36" s="408"/>
      <c r="B36" s="412"/>
      <c r="C36" s="102" t="s">
        <v>61</v>
      </c>
      <c r="D36" s="103"/>
      <c r="E36" s="103"/>
      <c r="F36" s="103"/>
      <c r="G36" s="103"/>
      <c r="H36" s="103"/>
      <c r="I36" s="103"/>
      <c r="J36" s="103"/>
      <c r="K36" s="103"/>
      <c r="L36" s="103"/>
      <c r="M36" s="103"/>
      <c r="N36" s="103"/>
      <c r="O36" s="103"/>
      <c r="P36" s="101">
        <f t="shared" si="0"/>
        <v>0</v>
      </c>
      <c r="Q36" s="434"/>
      <c r="R36" s="435"/>
      <c r="S36" s="435"/>
      <c r="T36" s="435"/>
      <c r="U36" s="435"/>
      <c r="V36" s="435"/>
      <c r="W36" s="435"/>
      <c r="X36" s="435"/>
      <c r="Y36" s="435"/>
      <c r="Z36" s="435"/>
      <c r="AA36" s="435"/>
      <c r="AB36" s="436"/>
      <c r="AC36" s="97"/>
    </row>
    <row r="37" spans="1:29" ht="28.5" customHeight="1" x14ac:dyDescent="0.25">
      <c r="A37" s="409"/>
      <c r="B37" s="411"/>
      <c r="C37" s="99" t="s">
        <v>64</v>
      </c>
      <c r="D37" s="100"/>
      <c r="E37" s="100"/>
      <c r="F37" s="100"/>
      <c r="G37" s="100"/>
      <c r="H37" s="100"/>
      <c r="I37" s="100"/>
      <c r="J37" s="100"/>
      <c r="K37" s="100"/>
      <c r="L37" s="104"/>
      <c r="M37" s="104"/>
      <c r="N37" s="104"/>
      <c r="O37" s="104"/>
      <c r="P37" s="101">
        <f t="shared" si="0"/>
        <v>0</v>
      </c>
      <c r="Q37" s="440"/>
      <c r="R37" s="441"/>
      <c r="S37" s="441"/>
      <c r="T37" s="441"/>
      <c r="U37" s="441"/>
      <c r="V37" s="441"/>
      <c r="W37" s="441"/>
      <c r="X37" s="441"/>
      <c r="Y37" s="441"/>
      <c r="Z37" s="441"/>
      <c r="AA37" s="441"/>
      <c r="AB37" s="442"/>
      <c r="AC37" s="97"/>
    </row>
    <row r="38" spans="1:29" ht="28.5" customHeight="1" x14ac:dyDescent="0.25">
      <c r="A38" s="446"/>
      <c r="B38" s="412"/>
      <c r="C38" s="102" t="s">
        <v>61</v>
      </c>
      <c r="D38" s="103"/>
      <c r="E38" s="103"/>
      <c r="F38" s="103"/>
      <c r="G38" s="103"/>
      <c r="H38" s="103"/>
      <c r="I38" s="103"/>
      <c r="J38" s="103"/>
      <c r="K38" s="103"/>
      <c r="L38" s="103"/>
      <c r="M38" s="103"/>
      <c r="N38" s="103"/>
      <c r="O38" s="103"/>
      <c r="P38" s="101">
        <f t="shared" si="0"/>
        <v>0</v>
      </c>
      <c r="Q38" s="434"/>
      <c r="R38" s="435"/>
      <c r="S38" s="435"/>
      <c r="T38" s="435"/>
      <c r="U38" s="435"/>
      <c r="V38" s="435"/>
      <c r="W38" s="435"/>
      <c r="X38" s="435"/>
      <c r="Y38" s="435"/>
      <c r="Z38" s="435"/>
      <c r="AA38" s="435"/>
      <c r="AB38" s="436"/>
      <c r="AC38" s="97"/>
    </row>
    <row r="39" spans="1:29" ht="28.5" customHeight="1" thickBot="1" x14ac:dyDescent="0.3">
      <c r="A39" s="447"/>
      <c r="B39" s="433"/>
      <c r="C39" s="91" t="s">
        <v>64</v>
      </c>
      <c r="D39" s="105"/>
      <c r="E39" s="105"/>
      <c r="F39" s="105"/>
      <c r="G39" s="105"/>
      <c r="H39" s="105"/>
      <c r="I39" s="105"/>
      <c r="J39" s="105"/>
      <c r="K39" s="105"/>
      <c r="L39" s="106"/>
      <c r="M39" s="106"/>
      <c r="N39" s="106"/>
      <c r="O39" s="106"/>
      <c r="P39" s="107">
        <f t="shared" si="0"/>
        <v>0</v>
      </c>
      <c r="Q39" s="437"/>
      <c r="R39" s="438"/>
      <c r="S39" s="438"/>
      <c r="T39" s="438"/>
      <c r="U39" s="438"/>
      <c r="V39" s="438"/>
      <c r="W39" s="438"/>
      <c r="X39" s="438"/>
      <c r="Y39" s="438"/>
      <c r="Z39" s="438"/>
      <c r="AA39" s="438"/>
      <c r="AB39" s="439"/>
      <c r="AC39" s="97"/>
    </row>
    <row r="40" spans="1:29" x14ac:dyDescent="0.25">
      <c r="A40" s="50" t="s">
        <v>106</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topLeftCell="O34" zoomScale="85" zoomScaleNormal="85"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107</v>
      </c>
      <c r="D17" s="353"/>
      <c r="E17" s="353"/>
      <c r="F17" s="353"/>
      <c r="G17" s="353"/>
      <c r="H17" s="353"/>
      <c r="I17" s="353"/>
      <c r="J17" s="353"/>
      <c r="K17" s="353"/>
      <c r="L17" s="353"/>
      <c r="M17" s="353"/>
      <c r="N17" s="353"/>
      <c r="O17" s="353"/>
      <c r="P17" s="353"/>
      <c r="Q17" s="354"/>
      <c r="R17" s="301" t="s">
        <v>25</v>
      </c>
      <c r="S17" s="302"/>
      <c r="T17" s="302"/>
      <c r="U17" s="302"/>
      <c r="V17" s="303"/>
      <c r="W17" s="498">
        <v>1</v>
      </c>
      <c r="X17" s="499"/>
      <c r="Y17" s="302" t="s">
        <v>26</v>
      </c>
      <c r="Z17" s="302"/>
      <c r="AA17" s="302"/>
      <c r="AB17" s="303"/>
      <c r="AC17" s="357">
        <v>0.05</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79041466</v>
      </c>
      <c r="D22" s="178"/>
      <c r="E22" s="178">
        <v>-21480600</v>
      </c>
      <c r="F22" s="178"/>
      <c r="G22" s="236">
        <v>-2018800</v>
      </c>
      <c r="H22" s="178"/>
      <c r="I22" s="178"/>
      <c r="J22" s="178"/>
      <c r="K22" s="178"/>
      <c r="L22" s="178"/>
      <c r="M22" s="178"/>
      <c r="N22" s="234"/>
      <c r="O22" s="234">
        <f>SUM(C22:N22)</f>
        <v>55542066</v>
      </c>
      <c r="P22" s="180"/>
      <c r="Q22" s="235">
        <v>1236768800</v>
      </c>
      <c r="R22" s="234">
        <v>833239000</v>
      </c>
      <c r="S22" s="234"/>
      <c r="T22" s="234">
        <v>468180000</v>
      </c>
      <c r="U22" s="234">
        <v>-499159733</v>
      </c>
      <c r="V22" s="234"/>
      <c r="W22" s="234"/>
      <c r="X22" s="234"/>
      <c r="Y22" s="234"/>
      <c r="Z22" s="234"/>
      <c r="AA22" s="234"/>
      <c r="AB22" s="234"/>
      <c r="AC22" s="234">
        <f>SUM(Q22:AB22)</f>
        <v>2039028067</v>
      </c>
      <c r="AD22" s="184"/>
      <c r="AE22" s="3"/>
      <c r="AF22" s="3"/>
    </row>
    <row r="23" spans="1:41" ht="32.1" customHeight="1" x14ac:dyDescent="0.25">
      <c r="A23" s="261" t="s">
        <v>44</v>
      </c>
      <c r="B23" s="262"/>
      <c r="C23" s="175">
        <f>+C22</f>
        <v>79041466</v>
      </c>
      <c r="D23" s="174"/>
      <c r="E23" s="236">
        <v>-21480600</v>
      </c>
      <c r="F23" s="174">
        <v>0</v>
      </c>
      <c r="G23" s="236">
        <v>-2018800</v>
      </c>
      <c r="H23" s="174"/>
      <c r="I23" s="174"/>
      <c r="J23" s="174"/>
      <c r="K23" s="174"/>
      <c r="L23" s="174"/>
      <c r="M23" s="174"/>
      <c r="N23" s="236"/>
      <c r="O23" s="236">
        <f>SUM(C23:N23)</f>
        <v>55542066</v>
      </c>
      <c r="P23" s="182">
        <f>+O23/O22</f>
        <v>1</v>
      </c>
      <c r="Q23" s="230">
        <v>1722390600</v>
      </c>
      <c r="R23" s="236">
        <v>339459600</v>
      </c>
      <c r="S23" s="236">
        <v>-11311133</v>
      </c>
      <c r="T23" s="236">
        <v>-11511000</v>
      </c>
      <c r="U23" s="236">
        <v>0</v>
      </c>
      <c r="V23" s="236"/>
      <c r="W23" s="236"/>
      <c r="X23" s="236"/>
      <c r="Y23" s="236"/>
      <c r="Z23" s="236"/>
      <c r="AA23" s="236"/>
      <c r="AB23" s="236"/>
      <c r="AC23" s="236">
        <f>SUM(Q23:AB23)</f>
        <v>2039028067</v>
      </c>
      <c r="AD23" s="182">
        <f>+AC23/AC22</f>
        <v>1</v>
      </c>
      <c r="AE23" s="3"/>
      <c r="AF23" s="3"/>
    </row>
    <row r="24" spans="1:41" ht="32.1" customHeight="1" x14ac:dyDescent="0.25">
      <c r="A24" s="261" t="s">
        <v>45</v>
      </c>
      <c r="B24" s="262"/>
      <c r="C24" s="175"/>
      <c r="D24" s="174">
        <v>55542066</v>
      </c>
      <c r="E24" s="178">
        <v>-21480600</v>
      </c>
      <c r="F24" s="174"/>
      <c r="G24" s="236">
        <v>-2018800</v>
      </c>
      <c r="H24" s="174"/>
      <c r="I24" s="174"/>
      <c r="J24" s="174"/>
      <c r="K24" s="174">
        <v>23499400</v>
      </c>
      <c r="L24" s="174"/>
      <c r="M24" s="174"/>
      <c r="N24" s="236"/>
      <c r="O24" s="236">
        <f>SUM(C24:N24)</f>
        <v>55542066</v>
      </c>
      <c r="P24" s="180"/>
      <c r="Q24" s="230"/>
      <c r="R24" s="236">
        <v>63970800</v>
      </c>
      <c r="S24" s="236">
        <v>182367000</v>
      </c>
      <c r="T24" s="236">
        <v>182367000</v>
      </c>
      <c r="U24" s="236">
        <v>171992034</v>
      </c>
      <c r="V24" s="236">
        <v>171992034</v>
      </c>
      <c r="W24" s="236">
        <v>171992034</v>
      </c>
      <c r="X24" s="236">
        <v>171992034</v>
      </c>
      <c r="Y24" s="236">
        <v>171992034</v>
      </c>
      <c r="Z24" s="236">
        <v>171992034</v>
      </c>
      <c r="AA24" s="236">
        <v>171992034</v>
      </c>
      <c r="AB24" s="236">
        <v>406379029</v>
      </c>
      <c r="AC24" s="236">
        <f>SUM(Q24:AB24)</f>
        <v>2039028067</v>
      </c>
      <c r="AD24" s="182"/>
      <c r="AE24" s="3"/>
      <c r="AF24" s="3"/>
    </row>
    <row r="25" spans="1:41" ht="32.1" customHeight="1" thickBot="1" x14ac:dyDescent="0.3">
      <c r="A25" s="294" t="s">
        <v>46</v>
      </c>
      <c r="B25" s="295"/>
      <c r="C25" s="176">
        <v>53287866</v>
      </c>
      <c r="D25" s="177">
        <v>2254200</v>
      </c>
      <c r="E25" s="177">
        <v>0</v>
      </c>
      <c r="F25" s="177">
        <v>0</v>
      </c>
      <c r="G25" s="237">
        <v>0</v>
      </c>
      <c r="H25" s="177"/>
      <c r="I25" s="177"/>
      <c r="J25" s="177"/>
      <c r="K25" s="177"/>
      <c r="L25" s="177"/>
      <c r="M25" s="177"/>
      <c r="N25" s="237"/>
      <c r="O25" s="237">
        <f>SUM(C25:N25)</f>
        <v>55542066</v>
      </c>
      <c r="P25" s="181">
        <f>+O25/O24</f>
        <v>1</v>
      </c>
      <c r="Q25" s="238">
        <v>0</v>
      </c>
      <c r="R25" s="237">
        <v>53978867</v>
      </c>
      <c r="S25" s="237">
        <v>173451600</v>
      </c>
      <c r="T25" s="237">
        <v>182367000</v>
      </c>
      <c r="U25" s="237">
        <v>182367000</v>
      </c>
      <c r="V25" s="237">
        <v>182367000</v>
      </c>
      <c r="W25" s="237"/>
      <c r="X25" s="237"/>
      <c r="Y25" s="237"/>
      <c r="Z25" s="237"/>
      <c r="AA25" s="237"/>
      <c r="AB25" s="237"/>
      <c r="AC25" s="237">
        <f>SUM(Q25:AB25)</f>
        <v>774531467</v>
      </c>
      <c r="AD25" s="183">
        <f>+AC25/AC24</f>
        <v>0.379853264177751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107</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95.45" customHeight="1" x14ac:dyDescent="0.25">
      <c r="A34" s="374" t="s">
        <v>107</v>
      </c>
      <c r="B34" s="376">
        <v>0.05</v>
      </c>
      <c r="C34" s="90" t="s">
        <v>61</v>
      </c>
      <c r="D34" s="203">
        <v>8.3299999999999999E-2</v>
      </c>
      <c r="E34" s="203">
        <v>8.3299999999999999E-2</v>
      </c>
      <c r="F34" s="203">
        <v>8.3299999999999999E-2</v>
      </c>
      <c r="G34" s="203">
        <v>8.3299999999999999E-2</v>
      </c>
      <c r="H34" s="203">
        <v>8.3299999999999999E-2</v>
      </c>
      <c r="I34" s="203">
        <v>8.3299999999999999E-2</v>
      </c>
      <c r="J34" s="203">
        <v>8.3299999999999999E-2</v>
      </c>
      <c r="K34" s="203">
        <v>8.3299999999999999E-2</v>
      </c>
      <c r="L34" s="203">
        <v>8.3400000000000002E-2</v>
      </c>
      <c r="M34" s="203">
        <v>8.3400000000000002E-2</v>
      </c>
      <c r="N34" s="203">
        <v>8.3400000000000002E-2</v>
      </c>
      <c r="O34" s="203">
        <v>8.3400000000000002E-2</v>
      </c>
      <c r="P34" s="161">
        <f>SUM(D34:O34)</f>
        <v>1</v>
      </c>
      <c r="Q34" s="500" t="s">
        <v>746</v>
      </c>
      <c r="R34" s="501"/>
      <c r="S34" s="501"/>
      <c r="T34" s="502"/>
      <c r="U34" s="500" t="s">
        <v>623</v>
      </c>
      <c r="V34" s="501"/>
      <c r="W34" s="501"/>
      <c r="X34" s="502"/>
      <c r="Y34" s="506" t="s">
        <v>62</v>
      </c>
      <c r="Z34" s="507"/>
      <c r="AA34" s="508"/>
      <c r="AB34" s="500" t="s">
        <v>108</v>
      </c>
      <c r="AC34" s="501"/>
      <c r="AD34" s="509"/>
      <c r="AG34" s="87"/>
      <c r="AH34" s="87"/>
      <c r="AI34" s="87"/>
      <c r="AJ34" s="87"/>
      <c r="AK34" s="87"/>
      <c r="AL34" s="87"/>
      <c r="AM34" s="87"/>
      <c r="AN34" s="87"/>
      <c r="AO34" s="87"/>
    </row>
    <row r="35" spans="1:41" ht="95.45" customHeight="1" thickBot="1" x14ac:dyDescent="0.3">
      <c r="A35" s="375"/>
      <c r="B35" s="377"/>
      <c r="C35" s="91" t="s">
        <v>64</v>
      </c>
      <c r="D35" s="220">
        <v>8.3299999999999999E-2</v>
      </c>
      <c r="E35" s="220">
        <v>8.3299999999999999E-2</v>
      </c>
      <c r="F35" s="220">
        <v>8.3299999999999999E-2</v>
      </c>
      <c r="G35" s="220">
        <v>8.3299999999999999E-2</v>
      </c>
      <c r="H35" s="220">
        <v>8.3299999999999999E-2</v>
      </c>
      <c r="I35" s="220">
        <v>8.3000000000000004E-2</v>
      </c>
      <c r="J35" s="220"/>
      <c r="K35" s="220"/>
      <c r="L35" s="220"/>
      <c r="M35" s="220"/>
      <c r="N35" s="220"/>
      <c r="O35" s="220"/>
      <c r="P35" s="221">
        <f>SUM(D35:O35)</f>
        <v>0.4995</v>
      </c>
      <c r="Q35" s="503"/>
      <c r="R35" s="504"/>
      <c r="S35" s="504"/>
      <c r="T35" s="505"/>
      <c r="U35" s="503"/>
      <c r="V35" s="504"/>
      <c r="W35" s="504"/>
      <c r="X35" s="505"/>
      <c r="Y35" s="503"/>
      <c r="Z35" s="504"/>
      <c r="AA35" s="505"/>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94.5" customHeight="1" x14ac:dyDescent="0.25">
      <c r="A38" s="414" t="s">
        <v>109</v>
      </c>
      <c r="B38" s="393">
        <v>0.05</v>
      </c>
      <c r="C38" s="102" t="s">
        <v>61</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101">
        <f>SUM(D38:O38)</f>
        <v>1</v>
      </c>
      <c r="Q38" s="512" t="s">
        <v>747</v>
      </c>
      <c r="R38" s="513"/>
      <c r="S38" s="513"/>
      <c r="T38" s="513"/>
      <c r="U38" s="513"/>
      <c r="V38" s="513"/>
      <c r="W38" s="513"/>
      <c r="X38" s="513"/>
      <c r="Y38" s="513"/>
      <c r="Z38" s="513"/>
      <c r="AA38" s="513"/>
      <c r="AB38" s="513"/>
      <c r="AC38" s="513"/>
      <c r="AD38" s="514"/>
      <c r="AE38" s="97"/>
      <c r="AG38" s="98"/>
      <c r="AH38" s="98"/>
      <c r="AI38" s="98"/>
      <c r="AJ38" s="98"/>
      <c r="AK38" s="98"/>
      <c r="AL38" s="98"/>
      <c r="AM38" s="98"/>
      <c r="AN38" s="98"/>
      <c r="AO38" s="98"/>
    </row>
    <row r="39" spans="1:41" ht="94.5" customHeight="1" thickBot="1" x14ac:dyDescent="0.3">
      <c r="A39" s="511"/>
      <c r="B39" s="394"/>
      <c r="C39" s="91" t="s">
        <v>64</v>
      </c>
      <c r="D39" s="213">
        <v>8.3299999999999999E-2</v>
      </c>
      <c r="E39" s="213">
        <v>8.3299999999999999E-2</v>
      </c>
      <c r="F39" s="213">
        <v>8.3299999999999999E-2</v>
      </c>
      <c r="G39" s="213">
        <v>8.3299999999999999E-2</v>
      </c>
      <c r="H39" s="213">
        <v>8.3299999999999999E-2</v>
      </c>
      <c r="I39" s="213">
        <v>8.3000000000000004E-2</v>
      </c>
      <c r="J39" s="213"/>
      <c r="K39" s="213"/>
      <c r="L39" s="213"/>
      <c r="M39" s="213"/>
      <c r="N39" s="213"/>
      <c r="O39" s="213"/>
      <c r="P39" s="219">
        <f>SUM(D39:O39)</f>
        <v>0.4995</v>
      </c>
      <c r="Q39" s="515"/>
      <c r="R39" s="516"/>
      <c r="S39" s="516"/>
      <c r="T39" s="516"/>
      <c r="U39" s="516"/>
      <c r="V39" s="516"/>
      <c r="W39" s="516"/>
      <c r="X39" s="516"/>
      <c r="Y39" s="516"/>
      <c r="Z39" s="516"/>
      <c r="AA39" s="516"/>
      <c r="AB39" s="516"/>
      <c r="AC39" s="516"/>
      <c r="AD39" s="517"/>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U34 AB34 Y34 Q34 Q38:AD39" xr:uid="{00000000-0002-0000-0200-000002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topLeftCell="O35" zoomScale="80" zoomScaleNormal="80" workbookViewId="0">
      <selection activeCell="Y34" sqref="Y34:A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110</v>
      </c>
      <c r="D17" s="353"/>
      <c r="E17" s="353"/>
      <c r="F17" s="353"/>
      <c r="G17" s="353"/>
      <c r="H17" s="353"/>
      <c r="I17" s="353"/>
      <c r="J17" s="353"/>
      <c r="K17" s="353"/>
      <c r="L17" s="353"/>
      <c r="M17" s="353"/>
      <c r="N17" s="353"/>
      <c r="O17" s="353"/>
      <c r="P17" s="353"/>
      <c r="Q17" s="354"/>
      <c r="R17" s="301" t="s">
        <v>25</v>
      </c>
      <c r="S17" s="302"/>
      <c r="T17" s="302"/>
      <c r="U17" s="302"/>
      <c r="V17" s="303"/>
      <c r="W17" s="362">
        <v>6</v>
      </c>
      <c r="X17" s="363"/>
      <c r="Y17" s="302" t="s">
        <v>26</v>
      </c>
      <c r="Z17" s="302"/>
      <c r="AA17" s="302"/>
      <c r="AB17" s="303"/>
      <c r="AC17" s="357">
        <v>0.15</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2830749803</v>
      </c>
      <c r="D22" s="178"/>
      <c r="E22" s="178"/>
      <c r="F22" s="178"/>
      <c r="G22" s="178"/>
      <c r="H22" s="178"/>
      <c r="I22" s="178"/>
      <c r="J22" s="178"/>
      <c r="K22" s="178"/>
      <c r="L22" s="178"/>
      <c r="M22" s="178"/>
      <c r="N22" s="234"/>
      <c r="O22" s="234">
        <f>SUM(C22:N22)</f>
        <v>2830749803</v>
      </c>
      <c r="P22" s="180"/>
      <c r="Q22" s="235">
        <v>7421734368</v>
      </c>
      <c r="R22" s="234">
        <v>798000000</v>
      </c>
      <c r="S22" s="234"/>
      <c r="T22" s="234">
        <v>2134380000</v>
      </c>
      <c r="U22" s="234">
        <v>64838195</v>
      </c>
      <c r="V22" s="234"/>
      <c r="W22" s="234"/>
      <c r="X22" s="234"/>
      <c r="Y22" s="234"/>
      <c r="Z22" s="234"/>
      <c r="AA22" s="234"/>
      <c r="AB22" s="234"/>
      <c r="AC22" s="234">
        <f>SUM(Q22:AB22)</f>
        <v>10418952563</v>
      </c>
      <c r="AD22" s="184"/>
      <c r="AE22" s="3"/>
      <c r="AF22" s="3"/>
    </row>
    <row r="23" spans="1:41" ht="32.1" customHeight="1" x14ac:dyDescent="0.25">
      <c r="A23" s="261" t="s">
        <v>44</v>
      </c>
      <c r="B23" s="262"/>
      <c r="C23" s="175">
        <f>+C22</f>
        <v>2830749803</v>
      </c>
      <c r="D23" s="174"/>
      <c r="E23" s="174"/>
      <c r="F23" s="174">
        <v>0</v>
      </c>
      <c r="G23" s="174"/>
      <c r="H23" s="174"/>
      <c r="I23" s="174"/>
      <c r="J23" s="174"/>
      <c r="K23" s="174"/>
      <c r="L23" s="174"/>
      <c r="M23" s="174"/>
      <c r="N23" s="236"/>
      <c r="O23" s="236">
        <f>SUM(C23:N23)</f>
        <v>2830749803</v>
      </c>
      <c r="P23" s="182">
        <f>+O23/O22</f>
        <v>1</v>
      </c>
      <c r="Q23" s="230">
        <v>7421734368</v>
      </c>
      <c r="R23" s="236">
        <v>340838152</v>
      </c>
      <c r="S23" s="236">
        <v>305691459</v>
      </c>
      <c r="T23" s="236">
        <v>0</v>
      </c>
      <c r="U23" s="236">
        <v>0</v>
      </c>
      <c r="V23" s="236">
        <v>1434111224</v>
      </c>
      <c r="W23" s="236"/>
      <c r="X23" s="236"/>
      <c r="Y23" s="236"/>
      <c r="Z23" s="236"/>
      <c r="AA23" s="236"/>
      <c r="AB23" s="236"/>
      <c r="AC23" s="236">
        <f>SUM(Q23:AB23)</f>
        <v>9502375203</v>
      </c>
      <c r="AD23" s="182">
        <f>+AC23/AC22</f>
        <v>0.91202787857438106</v>
      </c>
      <c r="AE23" s="3"/>
      <c r="AF23" s="3"/>
    </row>
    <row r="24" spans="1:41" ht="32.1" customHeight="1" x14ac:dyDescent="0.25">
      <c r="A24" s="261" t="s">
        <v>45</v>
      </c>
      <c r="B24" s="262"/>
      <c r="C24" s="175">
        <v>765000000</v>
      </c>
      <c r="D24" s="174">
        <v>831000000</v>
      </c>
      <c r="E24" s="174">
        <v>788680678</v>
      </c>
      <c r="F24" s="174">
        <v>407979144</v>
      </c>
      <c r="G24" s="174">
        <v>38089981</v>
      </c>
      <c r="H24" s="174"/>
      <c r="I24" s="174"/>
      <c r="J24" s="174"/>
      <c r="K24" s="174"/>
      <c r="L24" s="174"/>
      <c r="M24" s="174"/>
      <c r="N24" s="236"/>
      <c r="O24" s="236">
        <f>SUM(C24:N24)</f>
        <v>2830749803</v>
      </c>
      <c r="P24" s="180"/>
      <c r="Q24" s="230"/>
      <c r="R24" s="236">
        <v>83000000</v>
      </c>
      <c r="S24" s="236">
        <v>482000000</v>
      </c>
      <c r="T24" s="236">
        <v>851000000</v>
      </c>
      <c r="U24" s="236">
        <v>882000000</v>
      </c>
      <c r="V24" s="236">
        <v>882000000</v>
      </c>
      <c r="W24" s="236">
        <v>882000000</v>
      </c>
      <c r="X24" s="236">
        <v>882000000</v>
      </c>
      <c r="Y24" s="236">
        <v>882000000</v>
      </c>
      <c r="Z24" s="236">
        <v>882000000</v>
      </c>
      <c r="AA24" s="236">
        <v>882000000</v>
      </c>
      <c r="AB24" s="236">
        <v>2828952563</v>
      </c>
      <c r="AC24" s="236">
        <f>SUM(Q24:AB24)</f>
        <v>10418952563</v>
      </c>
      <c r="AD24" s="182"/>
      <c r="AE24" s="3"/>
      <c r="AF24" s="3"/>
    </row>
    <row r="25" spans="1:41" ht="32.1" customHeight="1" thickBot="1" x14ac:dyDescent="0.3">
      <c r="A25" s="294" t="s">
        <v>46</v>
      </c>
      <c r="B25" s="295"/>
      <c r="C25" s="176">
        <v>747269337</v>
      </c>
      <c r="D25" s="177">
        <v>771794042</v>
      </c>
      <c r="E25" s="177">
        <v>762995036</v>
      </c>
      <c r="F25" s="177">
        <v>477486476</v>
      </c>
      <c r="G25" s="177">
        <v>71204912</v>
      </c>
      <c r="H25" s="177"/>
      <c r="I25" s="177"/>
      <c r="J25" s="177"/>
      <c r="K25" s="177"/>
      <c r="L25" s="177"/>
      <c r="M25" s="177"/>
      <c r="N25" s="237"/>
      <c r="O25" s="237">
        <f>SUM(C25:N25)</f>
        <v>2830749803</v>
      </c>
      <c r="P25" s="181">
        <f>+O25/O24</f>
        <v>1</v>
      </c>
      <c r="Q25" s="238">
        <v>0</v>
      </c>
      <c r="R25" s="237">
        <v>0</v>
      </c>
      <c r="S25" s="237">
        <v>29504974</v>
      </c>
      <c r="T25" s="237">
        <v>344890554</v>
      </c>
      <c r="U25" s="237">
        <v>742463867</v>
      </c>
      <c r="V25" s="237">
        <v>834233769</v>
      </c>
      <c r="W25" s="237"/>
      <c r="X25" s="237"/>
      <c r="Y25" s="237"/>
      <c r="Z25" s="237"/>
      <c r="AA25" s="237"/>
      <c r="AB25" s="237"/>
      <c r="AC25" s="237">
        <f>SUM(Q25:AB25)</f>
        <v>1951093164</v>
      </c>
      <c r="AD25" s="183">
        <f>+AC25/AC24</f>
        <v>0.18726384943230881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110</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228.75" customHeight="1" x14ac:dyDescent="0.25">
      <c r="A34" s="374" t="s">
        <v>111</v>
      </c>
      <c r="B34" s="376">
        <v>0.15</v>
      </c>
      <c r="C34" s="90" t="s">
        <v>61</v>
      </c>
      <c r="D34" s="89">
        <v>6</v>
      </c>
      <c r="E34" s="89">
        <v>6</v>
      </c>
      <c r="F34" s="89">
        <v>6</v>
      </c>
      <c r="G34" s="89">
        <v>6</v>
      </c>
      <c r="H34" s="89">
        <v>6</v>
      </c>
      <c r="I34" s="89">
        <v>6</v>
      </c>
      <c r="J34" s="89">
        <v>6</v>
      </c>
      <c r="K34" s="89">
        <v>6</v>
      </c>
      <c r="L34" s="89">
        <v>6</v>
      </c>
      <c r="M34" s="89">
        <v>6</v>
      </c>
      <c r="N34" s="89">
        <v>6</v>
      </c>
      <c r="O34" s="89">
        <v>6</v>
      </c>
      <c r="P34" s="201">
        <v>6</v>
      </c>
      <c r="Q34" s="506" t="s">
        <v>707</v>
      </c>
      <c r="R34" s="507"/>
      <c r="S34" s="507"/>
      <c r="T34" s="508"/>
      <c r="U34" s="506" t="s">
        <v>708</v>
      </c>
      <c r="V34" s="507"/>
      <c r="W34" s="507"/>
      <c r="X34" s="508"/>
      <c r="Y34" s="506" t="s">
        <v>711</v>
      </c>
      <c r="Z34" s="518"/>
      <c r="AA34" s="519"/>
      <c r="AB34" s="500" t="s">
        <v>112</v>
      </c>
      <c r="AC34" s="501"/>
      <c r="AD34" s="509"/>
      <c r="AG34" s="87"/>
      <c r="AH34" s="87"/>
      <c r="AI34" s="87"/>
      <c r="AJ34" s="87"/>
      <c r="AK34" s="87"/>
      <c r="AL34" s="87"/>
      <c r="AM34" s="87"/>
      <c r="AN34" s="87"/>
      <c r="AO34" s="87"/>
    </row>
    <row r="35" spans="1:41" ht="228.75" customHeight="1" thickBot="1" x14ac:dyDescent="0.3">
      <c r="A35" s="375"/>
      <c r="B35" s="377"/>
      <c r="C35" s="91" t="s">
        <v>64</v>
      </c>
      <c r="D35" s="222">
        <v>6</v>
      </c>
      <c r="E35" s="222">
        <v>6</v>
      </c>
      <c r="F35" s="222">
        <v>6</v>
      </c>
      <c r="G35" s="222">
        <v>6</v>
      </c>
      <c r="H35" s="222">
        <v>6</v>
      </c>
      <c r="I35" s="222">
        <v>5</v>
      </c>
      <c r="J35" s="222"/>
      <c r="K35" s="222"/>
      <c r="L35" s="222"/>
      <c r="M35" s="222"/>
      <c r="N35" s="222"/>
      <c r="O35" s="222"/>
      <c r="P35" s="223">
        <f>MIN(D35:O35)</f>
        <v>5</v>
      </c>
      <c r="Q35" s="503"/>
      <c r="R35" s="504"/>
      <c r="S35" s="504"/>
      <c r="T35" s="505"/>
      <c r="U35" s="503"/>
      <c r="V35" s="504"/>
      <c r="W35" s="504"/>
      <c r="X35" s="505"/>
      <c r="Y35" s="520"/>
      <c r="Z35" s="521"/>
      <c r="AA35" s="522"/>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83.25" customHeight="1" x14ac:dyDescent="0.25">
      <c r="A38" s="401" t="s">
        <v>113</v>
      </c>
      <c r="B38" s="403">
        <v>0.05</v>
      </c>
      <c r="C38" s="90" t="s">
        <v>61</v>
      </c>
      <c r="D38" s="202">
        <v>8.3299999999999999E-2</v>
      </c>
      <c r="E38" s="202">
        <v>8.3299999999999999E-2</v>
      </c>
      <c r="F38" s="202">
        <v>8.3299999999999999E-2</v>
      </c>
      <c r="G38" s="202">
        <v>8.3299999999999999E-2</v>
      </c>
      <c r="H38" s="202">
        <v>8.3299999999999999E-2</v>
      </c>
      <c r="I38" s="202">
        <v>8.3299999999999999E-2</v>
      </c>
      <c r="J38" s="202">
        <v>8.3299999999999999E-2</v>
      </c>
      <c r="K38" s="202">
        <v>8.3299999999999999E-2</v>
      </c>
      <c r="L38" s="202">
        <v>8.3400000000000002E-2</v>
      </c>
      <c r="M38" s="202">
        <v>8.3400000000000002E-2</v>
      </c>
      <c r="N38" s="202">
        <v>8.3400000000000002E-2</v>
      </c>
      <c r="O38" s="202">
        <v>8.3400000000000002E-2</v>
      </c>
      <c r="P38" s="96">
        <f>SUM(D38:O38)</f>
        <v>1</v>
      </c>
      <c r="Q38" s="395" t="s">
        <v>754</v>
      </c>
      <c r="R38" s="396"/>
      <c r="S38" s="396"/>
      <c r="T38" s="396"/>
      <c r="U38" s="396"/>
      <c r="V38" s="396"/>
      <c r="W38" s="396"/>
      <c r="X38" s="396"/>
      <c r="Y38" s="396"/>
      <c r="Z38" s="396"/>
      <c r="AA38" s="396"/>
      <c r="AB38" s="396"/>
      <c r="AC38" s="396"/>
      <c r="AD38" s="397"/>
      <c r="AE38" s="97"/>
      <c r="AG38" s="98"/>
      <c r="AH38" s="98"/>
      <c r="AI38" s="98"/>
      <c r="AJ38" s="98"/>
      <c r="AK38" s="98"/>
      <c r="AL38" s="98"/>
      <c r="AM38" s="98"/>
      <c r="AN38" s="98"/>
      <c r="AO38" s="98"/>
    </row>
    <row r="39" spans="1:41" ht="83.25" customHeight="1" x14ac:dyDescent="0.25">
      <c r="A39" s="402"/>
      <c r="B39" s="404"/>
      <c r="C39" s="99" t="s">
        <v>64</v>
      </c>
      <c r="D39" s="211">
        <v>8.3299999999999999E-2</v>
      </c>
      <c r="E39" s="211">
        <v>8.3299999999999999E-2</v>
      </c>
      <c r="F39" s="211">
        <v>8.3299999999999999E-2</v>
      </c>
      <c r="G39" s="211">
        <v>8.3299999999999999E-2</v>
      </c>
      <c r="H39" s="211">
        <v>8.3299999999999999E-2</v>
      </c>
      <c r="I39" s="211">
        <v>8.3000000000000004E-2</v>
      </c>
      <c r="J39" s="211"/>
      <c r="K39" s="211"/>
      <c r="L39" s="211"/>
      <c r="M39" s="211"/>
      <c r="N39" s="211"/>
      <c r="O39" s="211"/>
      <c r="P39" s="218">
        <f>SUM(D39:O39)</f>
        <v>0.4995</v>
      </c>
      <c r="Q39" s="405"/>
      <c r="R39" s="406"/>
      <c r="S39" s="406"/>
      <c r="T39" s="406"/>
      <c r="U39" s="406"/>
      <c r="V39" s="406"/>
      <c r="W39" s="406"/>
      <c r="X39" s="406"/>
      <c r="Y39" s="406"/>
      <c r="Z39" s="406"/>
      <c r="AA39" s="406"/>
      <c r="AB39" s="406"/>
      <c r="AC39" s="406"/>
      <c r="AD39" s="407"/>
      <c r="AE39" s="97"/>
    </row>
    <row r="40" spans="1:41" ht="78.75" customHeight="1" x14ac:dyDescent="0.25">
      <c r="A40" s="391" t="s">
        <v>114</v>
      </c>
      <c r="B40" s="393">
        <v>0.1</v>
      </c>
      <c r="C40" s="102" t="s">
        <v>61</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395" t="s">
        <v>755</v>
      </c>
      <c r="R40" s="396"/>
      <c r="S40" s="396"/>
      <c r="T40" s="396"/>
      <c r="U40" s="396"/>
      <c r="V40" s="396"/>
      <c r="W40" s="396"/>
      <c r="X40" s="396"/>
      <c r="Y40" s="396"/>
      <c r="Z40" s="396"/>
      <c r="AA40" s="396"/>
      <c r="AB40" s="396"/>
      <c r="AC40" s="396"/>
      <c r="AD40" s="397"/>
      <c r="AE40" s="97"/>
    </row>
    <row r="41" spans="1:41" ht="78.75" customHeight="1" thickBot="1" x14ac:dyDescent="0.3">
      <c r="A41" s="392"/>
      <c r="B41" s="394"/>
      <c r="C41" s="91" t="s">
        <v>64</v>
      </c>
      <c r="D41" s="213">
        <v>8.3299999999999999E-2</v>
      </c>
      <c r="E41" s="213">
        <v>8.3299999999999999E-2</v>
      </c>
      <c r="F41" s="213">
        <v>8.3299999999999999E-2</v>
      </c>
      <c r="G41" s="213">
        <v>8.3299999999999999E-2</v>
      </c>
      <c r="H41" s="213">
        <v>8.3299999999999999E-2</v>
      </c>
      <c r="I41" s="213">
        <v>8.3000000000000004E-2</v>
      </c>
      <c r="J41" s="213"/>
      <c r="K41" s="213"/>
      <c r="L41" s="213"/>
      <c r="M41" s="213"/>
      <c r="N41" s="213"/>
      <c r="O41" s="213"/>
      <c r="P41" s="219">
        <f>SUM(D41:O41)</f>
        <v>0.4995</v>
      </c>
      <c r="Q41" s="398"/>
      <c r="R41" s="399"/>
      <c r="S41" s="399"/>
      <c r="T41" s="399"/>
      <c r="U41" s="399"/>
      <c r="V41" s="399"/>
      <c r="W41" s="399"/>
      <c r="X41" s="399"/>
      <c r="Y41" s="399"/>
      <c r="Z41" s="399"/>
      <c r="AA41" s="399"/>
      <c r="AB41" s="399"/>
      <c r="AC41" s="399"/>
      <c r="AD41" s="400"/>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Q38:AD41 U34 AB34 Q34 Y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topLeftCell="O37" zoomScale="85" zoomScaleNormal="85" workbookViewId="0">
      <selection activeCell="Y34" sqref="Y34:A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115</v>
      </c>
      <c r="D17" s="353"/>
      <c r="E17" s="353"/>
      <c r="F17" s="353"/>
      <c r="G17" s="353"/>
      <c r="H17" s="353"/>
      <c r="I17" s="353"/>
      <c r="J17" s="353"/>
      <c r="K17" s="353"/>
      <c r="L17" s="353"/>
      <c r="M17" s="353"/>
      <c r="N17" s="353"/>
      <c r="O17" s="353"/>
      <c r="P17" s="353"/>
      <c r="Q17" s="354"/>
      <c r="R17" s="301" t="s">
        <v>25</v>
      </c>
      <c r="S17" s="302"/>
      <c r="T17" s="302"/>
      <c r="U17" s="302"/>
      <c r="V17" s="303"/>
      <c r="W17" s="498">
        <v>1</v>
      </c>
      <c r="X17" s="499"/>
      <c r="Y17" s="302" t="s">
        <v>26</v>
      </c>
      <c r="Z17" s="302"/>
      <c r="AA17" s="302"/>
      <c r="AB17" s="303"/>
      <c r="AC17" s="357">
        <v>0.1</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2150867</v>
      </c>
      <c r="D22" s="178"/>
      <c r="E22" s="178">
        <v>-2150867</v>
      </c>
      <c r="F22" s="178"/>
      <c r="G22" s="178"/>
      <c r="H22" s="178"/>
      <c r="I22" s="178"/>
      <c r="J22" s="178"/>
      <c r="K22" s="178"/>
      <c r="L22" s="178"/>
      <c r="M22" s="178"/>
      <c r="N22" s="178"/>
      <c r="O22" s="234">
        <f>SUM(C22:N22)</f>
        <v>0</v>
      </c>
      <c r="P22" s="180"/>
      <c r="Q22" s="235">
        <v>782724500</v>
      </c>
      <c r="R22" s="234">
        <v>456665000</v>
      </c>
      <c r="S22" s="234"/>
      <c r="T22" s="234"/>
      <c r="U22" s="234">
        <v>-15068435</v>
      </c>
      <c r="V22" s="234"/>
      <c r="W22" s="234"/>
      <c r="X22" s="234"/>
      <c r="Y22" s="234"/>
      <c r="Z22" s="234"/>
      <c r="AA22" s="234"/>
      <c r="AB22" s="234"/>
      <c r="AC22" s="236">
        <f>SUM(Q22:AB22)</f>
        <v>1224321065</v>
      </c>
      <c r="AD22" s="184"/>
      <c r="AE22" s="3"/>
      <c r="AF22" s="3"/>
    </row>
    <row r="23" spans="1:41" ht="32.1" customHeight="1" x14ac:dyDescent="0.25">
      <c r="A23" s="261" t="s">
        <v>44</v>
      </c>
      <c r="B23" s="262"/>
      <c r="C23" s="175">
        <f>+C22</f>
        <v>2150867</v>
      </c>
      <c r="D23" s="174"/>
      <c r="E23" s="236">
        <v>-2150867</v>
      </c>
      <c r="F23" s="174">
        <v>0</v>
      </c>
      <c r="G23" s="174"/>
      <c r="H23" s="174"/>
      <c r="I23" s="174"/>
      <c r="J23" s="174"/>
      <c r="K23" s="174"/>
      <c r="L23" s="174"/>
      <c r="M23" s="174"/>
      <c r="N23" s="174"/>
      <c r="O23" s="236">
        <f>SUM(C23:N23)</f>
        <v>0</v>
      </c>
      <c r="P23" s="239"/>
      <c r="Q23" s="230">
        <v>1235379500</v>
      </c>
      <c r="R23" s="236">
        <v>0</v>
      </c>
      <c r="S23" s="236">
        <v>-13559000</v>
      </c>
      <c r="T23" s="236">
        <v>-2933000</v>
      </c>
      <c r="U23" s="236">
        <v>0</v>
      </c>
      <c r="V23" s="236"/>
      <c r="W23" s="236"/>
      <c r="X23" s="236"/>
      <c r="Y23" s="236"/>
      <c r="Z23" s="236"/>
      <c r="AA23" s="236"/>
      <c r="AB23" s="236"/>
      <c r="AC23" s="236">
        <f>SUM(Q23:AB23)</f>
        <v>1218887500</v>
      </c>
      <c r="AD23" s="182">
        <f>+AC23/AC22</f>
        <v>0.99556197703745297</v>
      </c>
      <c r="AE23" s="3"/>
      <c r="AF23" s="3"/>
    </row>
    <row r="24" spans="1:41" ht="32.1" customHeight="1" x14ac:dyDescent="0.25">
      <c r="A24" s="261" t="s">
        <v>45</v>
      </c>
      <c r="B24" s="262"/>
      <c r="C24" s="175"/>
      <c r="D24" s="174"/>
      <c r="E24" s="174">
        <v>-2150867</v>
      </c>
      <c r="F24" s="174"/>
      <c r="G24" s="174"/>
      <c r="H24" s="174"/>
      <c r="I24" s="174"/>
      <c r="J24" s="174"/>
      <c r="K24" s="174">
        <v>2150867</v>
      </c>
      <c r="L24" s="174"/>
      <c r="M24" s="174"/>
      <c r="N24" s="174"/>
      <c r="O24" s="236">
        <f>SUM(C24:N24)</f>
        <v>0</v>
      </c>
      <c r="P24" s="180"/>
      <c r="Q24" s="230"/>
      <c r="R24" s="236">
        <v>34031500</v>
      </c>
      <c r="S24" s="236">
        <v>109578000</v>
      </c>
      <c r="T24" s="236">
        <v>109578000</v>
      </c>
      <c r="U24" s="236">
        <v>109578000</v>
      </c>
      <c r="V24" s="236">
        <v>109578000</v>
      </c>
      <c r="W24" s="236">
        <v>109578000</v>
      </c>
      <c r="X24" s="236">
        <v>109578000</v>
      </c>
      <c r="Y24" s="236">
        <v>109578000</v>
      </c>
      <c r="Z24" s="236">
        <v>109578000</v>
      </c>
      <c r="AA24" s="236">
        <v>109578000</v>
      </c>
      <c r="AB24" s="236">
        <v>204087565</v>
      </c>
      <c r="AC24" s="236">
        <f>SUM(Q24:AB24)</f>
        <v>1224321065</v>
      </c>
      <c r="AD24" s="182"/>
      <c r="AE24" s="3"/>
      <c r="AF24" s="3"/>
    </row>
    <row r="25" spans="1:41" ht="32.1" customHeight="1" thickBot="1" x14ac:dyDescent="0.3">
      <c r="A25" s="294" t="s">
        <v>46</v>
      </c>
      <c r="B25" s="295"/>
      <c r="C25" s="176">
        <v>0</v>
      </c>
      <c r="D25" s="177">
        <v>0</v>
      </c>
      <c r="E25" s="177">
        <v>0</v>
      </c>
      <c r="F25" s="177">
        <v>0</v>
      </c>
      <c r="G25" s="177"/>
      <c r="H25" s="177"/>
      <c r="I25" s="177"/>
      <c r="J25" s="177"/>
      <c r="K25" s="177"/>
      <c r="L25" s="177"/>
      <c r="M25" s="177"/>
      <c r="N25" s="177"/>
      <c r="O25" s="237">
        <f>SUM(C25:N25)</f>
        <v>0</v>
      </c>
      <c r="P25" s="181"/>
      <c r="Q25" s="238">
        <v>0</v>
      </c>
      <c r="R25" s="237">
        <v>22923065</v>
      </c>
      <c r="S25" s="237">
        <v>109218000</v>
      </c>
      <c r="T25" s="237">
        <v>105111800</v>
      </c>
      <c r="U25" s="237">
        <v>109218000</v>
      </c>
      <c r="V25" s="237">
        <v>105598000</v>
      </c>
      <c r="W25" s="237"/>
      <c r="X25" s="237"/>
      <c r="Y25" s="237"/>
      <c r="Z25" s="237"/>
      <c r="AA25" s="237"/>
      <c r="AB25" s="237"/>
      <c r="AC25" s="237">
        <f>SUM(Q25:AB25)</f>
        <v>452068865</v>
      </c>
      <c r="AD25" s="183">
        <f>+AC25/AC24</f>
        <v>0.36924045327930383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116</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107.1" customHeight="1" x14ac:dyDescent="0.25">
      <c r="A34" s="374" t="s">
        <v>116</v>
      </c>
      <c r="B34" s="376">
        <v>0.1</v>
      </c>
      <c r="C34" s="90" t="s">
        <v>61</v>
      </c>
      <c r="D34" s="203">
        <v>8.3299999999999999E-2</v>
      </c>
      <c r="E34" s="203">
        <v>8.3299999999999999E-2</v>
      </c>
      <c r="F34" s="203">
        <v>8.3299999999999999E-2</v>
      </c>
      <c r="G34" s="203">
        <v>8.3299999999999999E-2</v>
      </c>
      <c r="H34" s="203">
        <v>8.3299999999999999E-2</v>
      </c>
      <c r="I34" s="203">
        <v>8.3299999999999999E-2</v>
      </c>
      <c r="J34" s="203">
        <v>8.3299999999999999E-2</v>
      </c>
      <c r="K34" s="203">
        <v>8.3299999999999999E-2</v>
      </c>
      <c r="L34" s="203">
        <v>8.3400000000000002E-2</v>
      </c>
      <c r="M34" s="203">
        <v>8.3400000000000002E-2</v>
      </c>
      <c r="N34" s="203">
        <v>8.3400000000000002E-2</v>
      </c>
      <c r="O34" s="203">
        <v>8.3400000000000002E-2</v>
      </c>
      <c r="P34" s="161">
        <f>SUM(D34:O34)</f>
        <v>1</v>
      </c>
      <c r="Q34" s="506" t="s">
        <v>709</v>
      </c>
      <c r="R34" s="507"/>
      <c r="S34" s="507"/>
      <c r="T34" s="508"/>
      <c r="U34" s="506" t="s">
        <v>710</v>
      </c>
      <c r="V34" s="507"/>
      <c r="W34" s="507"/>
      <c r="X34" s="508"/>
      <c r="Y34" s="506" t="s">
        <v>711</v>
      </c>
      <c r="Z34" s="518"/>
      <c r="AA34" s="519"/>
      <c r="AB34" s="500" t="s">
        <v>117</v>
      </c>
      <c r="AC34" s="501"/>
      <c r="AD34" s="509"/>
      <c r="AG34" s="87"/>
      <c r="AH34" s="87"/>
      <c r="AI34" s="87"/>
      <c r="AJ34" s="87"/>
      <c r="AK34" s="87"/>
      <c r="AL34" s="87"/>
      <c r="AM34" s="87"/>
      <c r="AN34" s="87"/>
      <c r="AO34" s="87"/>
    </row>
    <row r="35" spans="1:41" ht="107.1" customHeight="1" thickBot="1" x14ac:dyDescent="0.3">
      <c r="A35" s="375"/>
      <c r="B35" s="377"/>
      <c r="C35" s="91" t="s">
        <v>64</v>
      </c>
      <c r="D35" s="220">
        <v>8.3299999999999999E-2</v>
      </c>
      <c r="E35" s="220">
        <v>8.3299999999999999E-2</v>
      </c>
      <c r="F35" s="220">
        <v>8.3299999999999999E-2</v>
      </c>
      <c r="G35" s="220">
        <v>8.3299999999999999E-2</v>
      </c>
      <c r="H35" s="220">
        <v>8.3299999999999999E-2</v>
      </c>
      <c r="I35" s="220">
        <v>8.3000000000000004E-2</v>
      </c>
      <c r="J35" s="220"/>
      <c r="K35" s="220"/>
      <c r="L35" s="220"/>
      <c r="M35" s="220"/>
      <c r="N35" s="220"/>
      <c r="O35" s="220"/>
      <c r="P35" s="221">
        <f>SUM(D35:O35)</f>
        <v>0.4995</v>
      </c>
      <c r="Q35" s="503"/>
      <c r="R35" s="504"/>
      <c r="S35" s="504"/>
      <c r="T35" s="505"/>
      <c r="U35" s="503"/>
      <c r="V35" s="504"/>
      <c r="W35" s="504"/>
      <c r="X35" s="505"/>
      <c r="Y35" s="520"/>
      <c r="Z35" s="521"/>
      <c r="AA35" s="522"/>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89.25" customHeight="1" x14ac:dyDescent="0.25">
      <c r="A38" s="413" t="s">
        <v>118</v>
      </c>
      <c r="B38" s="403">
        <v>0.05</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523" t="s">
        <v>749</v>
      </c>
      <c r="R38" s="524"/>
      <c r="S38" s="524"/>
      <c r="T38" s="524"/>
      <c r="U38" s="524"/>
      <c r="V38" s="524"/>
      <c r="W38" s="524"/>
      <c r="X38" s="524"/>
      <c r="Y38" s="524"/>
      <c r="Z38" s="524"/>
      <c r="AA38" s="524"/>
      <c r="AB38" s="524"/>
      <c r="AC38" s="524"/>
      <c r="AD38" s="525"/>
      <c r="AE38" s="97"/>
      <c r="AG38" s="98"/>
      <c r="AH38" s="98"/>
      <c r="AI38" s="98"/>
      <c r="AJ38" s="98"/>
      <c r="AK38" s="98"/>
      <c r="AL38" s="98"/>
      <c r="AM38" s="98"/>
      <c r="AN38" s="98"/>
      <c r="AO38" s="98"/>
    </row>
    <row r="39" spans="1:41" ht="89.25" customHeight="1" x14ac:dyDescent="0.25">
      <c r="A39" s="414"/>
      <c r="B39" s="404"/>
      <c r="C39" s="99" t="s">
        <v>64</v>
      </c>
      <c r="D39" s="211">
        <v>8.3299999999999999E-2</v>
      </c>
      <c r="E39" s="211">
        <v>8.3299999999999999E-2</v>
      </c>
      <c r="F39" s="211">
        <v>8.3299999999999999E-2</v>
      </c>
      <c r="G39" s="211">
        <v>8.3299999999999999E-2</v>
      </c>
      <c r="H39" s="211">
        <v>8.3299999999999999E-2</v>
      </c>
      <c r="I39" s="211">
        <v>8.3000000000000004E-2</v>
      </c>
      <c r="J39" s="211"/>
      <c r="K39" s="211"/>
      <c r="L39" s="211"/>
      <c r="M39" s="211"/>
      <c r="N39" s="211"/>
      <c r="O39" s="211"/>
      <c r="P39" s="218">
        <f>SUM(D39:O39)</f>
        <v>0.4995</v>
      </c>
      <c r="Q39" s="529"/>
      <c r="R39" s="530"/>
      <c r="S39" s="530"/>
      <c r="T39" s="530"/>
      <c r="U39" s="530"/>
      <c r="V39" s="530"/>
      <c r="W39" s="530"/>
      <c r="X39" s="530"/>
      <c r="Y39" s="530"/>
      <c r="Z39" s="530"/>
      <c r="AA39" s="530"/>
      <c r="AB39" s="530"/>
      <c r="AC39" s="530"/>
      <c r="AD39" s="531"/>
      <c r="AE39" s="97"/>
    </row>
    <row r="40" spans="1:41" ht="78" customHeight="1" x14ac:dyDescent="0.25">
      <c r="A40" s="414" t="s">
        <v>119</v>
      </c>
      <c r="B40" s="393">
        <v>0.05</v>
      </c>
      <c r="C40" s="102" t="s">
        <v>61</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SUM(D40:O40)</f>
        <v>1</v>
      </c>
      <c r="Q40" s="523" t="s">
        <v>712</v>
      </c>
      <c r="R40" s="524"/>
      <c r="S40" s="524"/>
      <c r="T40" s="524"/>
      <c r="U40" s="524"/>
      <c r="V40" s="524"/>
      <c r="W40" s="524"/>
      <c r="X40" s="524"/>
      <c r="Y40" s="524"/>
      <c r="Z40" s="524"/>
      <c r="AA40" s="524"/>
      <c r="AB40" s="524"/>
      <c r="AC40" s="524"/>
      <c r="AD40" s="525"/>
      <c r="AE40" s="97"/>
    </row>
    <row r="41" spans="1:41" ht="78" customHeight="1" thickBot="1" x14ac:dyDescent="0.3">
      <c r="A41" s="511"/>
      <c r="B41" s="394"/>
      <c r="C41" s="91" t="s">
        <v>64</v>
      </c>
      <c r="D41" s="213">
        <v>8.3299999999999999E-2</v>
      </c>
      <c r="E41" s="213">
        <v>8.3299999999999999E-2</v>
      </c>
      <c r="F41" s="213">
        <v>8.3299999999999999E-2</v>
      </c>
      <c r="G41" s="213">
        <v>8.3299999999999999E-2</v>
      </c>
      <c r="H41" s="213">
        <v>8.3299999999999999E-2</v>
      </c>
      <c r="I41" s="213">
        <v>8.3000000000000004E-2</v>
      </c>
      <c r="J41" s="213"/>
      <c r="K41" s="213"/>
      <c r="L41" s="213"/>
      <c r="M41" s="213"/>
      <c r="N41" s="213"/>
      <c r="O41" s="213"/>
      <c r="P41" s="219">
        <f>SUM(D41:O41)</f>
        <v>0.4995</v>
      </c>
      <c r="Q41" s="526"/>
      <c r="R41" s="527"/>
      <c r="S41" s="527"/>
      <c r="T41" s="527"/>
      <c r="U41" s="527"/>
      <c r="V41" s="527"/>
      <c r="W41" s="527"/>
      <c r="X41" s="527"/>
      <c r="Y41" s="527"/>
      <c r="Z41" s="527"/>
      <c r="AA41" s="527"/>
      <c r="AB41" s="527"/>
      <c r="AC41" s="527"/>
      <c r="AD41" s="528"/>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AB34 Y34 Q34 U34" xr:uid="{00000000-0002-0000-0400-000002000000}">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topLeftCell="H38" zoomScale="60" zoomScaleNormal="60" workbookViewId="0">
      <selection activeCell="Q44" sqref="Q44:AD4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120</v>
      </c>
      <c r="D17" s="353"/>
      <c r="E17" s="353"/>
      <c r="F17" s="353"/>
      <c r="G17" s="353"/>
      <c r="H17" s="353"/>
      <c r="I17" s="353"/>
      <c r="J17" s="353"/>
      <c r="K17" s="353"/>
      <c r="L17" s="353"/>
      <c r="M17" s="353"/>
      <c r="N17" s="353"/>
      <c r="O17" s="353"/>
      <c r="P17" s="353"/>
      <c r="Q17" s="354"/>
      <c r="R17" s="301" t="s">
        <v>25</v>
      </c>
      <c r="S17" s="302"/>
      <c r="T17" s="302"/>
      <c r="U17" s="302"/>
      <c r="V17" s="303"/>
      <c r="W17" s="362">
        <v>4</v>
      </c>
      <c r="X17" s="363"/>
      <c r="Y17" s="302" t="s">
        <v>26</v>
      </c>
      <c r="Z17" s="302"/>
      <c r="AA17" s="302"/>
      <c r="AB17" s="303"/>
      <c r="AC17" s="357">
        <v>0.15</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12009414.144525547</v>
      </c>
      <c r="D22" s="178"/>
      <c r="E22" s="178"/>
      <c r="F22" s="178"/>
      <c r="G22" s="178"/>
      <c r="H22" s="178"/>
      <c r="I22" s="178"/>
      <c r="J22" s="178"/>
      <c r="K22" s="178"/>
      <c r="L22" s="178"/>
      <c r="M22" s="178"/>
      <c r="N22" s="178"/>
      <c r="O22" s="234">
        <f>SUM(C22:N22)</f>
        <v>12009414.144525547</v>
      </c>
      <c r="P22" s="180"/>
      <c r="Q22" s="179">
        <v>695659000</v>
      </c>
      <c r="R22" s="178">
        <v>1099835000</v>
      </c>
      <c r="S22" s="178">
        <v>203597064</v>
      </c>
      <c r="T22" s="178">
        <v>380159908.125</v>
      </c>
      <c r="U22" s="178">
        <v>-290397270</v>
      </c>
      <c r="V22" s="178"/>
      <c r="W22" s="178"/>
      <c r="X22" s="178"/>
      <c r="Y22" s="178"/>
      <c r="Z22" s="178"/>
      <c r="AA22" s="178"/>
      <c r="AB22" s="178"/>
      <c r="AC22" s="234">
        <f>SUM(Q22:AB22)</f>
        <v>2088853702.125</v>
      </c>
      <c r="AD22" s="184"/>
      <c r="AE22" s="3"/>
      <c r="AF22" s="3"/>
    </row>
    <row r="23" spans="1:41" ht="32.1" customHeight="1" x14ac:dyDescent="0.25">
      <c r="A23" s="261" t="s">
        <v>44</v>
      </c>
      <c r="B23" s="262"/>
      <c r="C23" s="175">
        <f>+C22</f>
        <v>12009414.144525547</v>
      </c>
      <c r="D23" s="174"/>
      <c r="E23" s="174"/>
      <c r="F23" s="174">
        <v>0</v>
      </c>
      <c r="G23" s="174">
        <v>0</v>
      </c>
      <c r="H23" s="174"/>
      <c r="I23" s="174"/>
      <c r="J23" s="174"/>
      <c r="K23" s="174"/>
      <c r="L23" s="174"/>
      <c r="M23" s="174"/>
      <c r="N23" s="174"/>
      <c r="O23" s="236">
        <f>SUM(C23:N23)</f>
        <v>12009414.144525547</v>
      </c>
      <c r="P23" s="182">
        <f>+O23/O22</f>
        <v>1</v>
      </c>
      <c r="Q23" s="175">
        <v>1114631000</v>
      </c>
      <c r="R23" s="174">
        <v>409308786</v>
      </c>
      <c r="S23" s="174">
        <v>161637700</v>
      </c>
      <c r="T23" s="174">
        <v>46814067</v>
      </c>
      <c r="U23" s="174">
        <v>198980962</v>
      </c>
      <c r="V23" s="174">
        <v>29249798</v>
      </c>
      <c r="W23" s="174"/>
      <c r="X23" s="174"/>
      <c r="Y23" s="174"/>
      <c r="Z23" s="174"/>
      <c r="AA23" s="174"/>
      <c r="AB23" s="174"/>
      <c r="AC23" s="236">
        <f>SUM(Q23:AB23)</f>
        <v>1960622313</v>
      </c>
      <c r="AD23" s="182">
        <f>+AC23/AC22</f>
        <v>0.93861159879480804</v>
      </c>
      <c r="AE23" s="3"/>
      <c r="AF23" s="3"/>
    </row>
    <row r="24" spans="1:41" ht="32.1" customHeight="1" x14ac:dyDescent="0.25">
      <c r="A24" s="261" t="s">
        <v>45</v>
      </c>
      <c r="B24" s="262"/>
      <c r="C24" s="175">
        <v>3277189.0481751822</v>
      </c>
      <c r="D24" s="174">
        <v>3277189.0481751822</v>
      </c>
      <c r="E24" s="174">
        <v>3277189.0481751822</v>
      </c>
      <c r="F24" s="174">
        <v>2029689</v>
      </c>
      <c r="G24" s="174">
        <v>148158</v>
      </c>
      <c r="H24" s="174"/>
      <c r="I24" s="174"/>
      <c r="J24" s="174"/>
      <c r="K24" s="174"/>
      <c r="L24" s="174"/>
      <c r="M24" s="174"/>
      <c r="N24" s="174"/>
      <c r="O24" s="236">
        <f>SUM(C24:N24)</f>
        <v>12009414.144525547</v>
      </c>
      <c r="P24" s="180"/>
      <c r="Q24" s="175"/>
      <c r="R24" s="174">
        <v>32933000</v>
      </c>
      <c r="S24" s="174">
        <v>165506000</v>
      </c>
      <c r="T24" s="174">
        <v>186666700</v>
      </c>
      <c r="U24" s="174">
        <v>353589577</v>
      </c>
      <c r="V24" s="174">
        <v>171247041</v>
      </c>
      <c r="W24" s="174">
        <v>167127041</v>
      </c>
      <c r="X24" s="174">
        <v>167127041</v>
      </c>
      <c r="Y24" s="174">
        <v>167127041</v>
      </c>
      <c r="Z24" s="174">
        <v>167127041</v>
      </c>
      <c r="AA24" s="174">
        <v>167127041</v>
      </c>
      <c r="AB24" s="174">
        <v>343276179</v>
      </c>
      <c r="AC24" s="236">
        <f>SUM(Q24:AB24)</f>
        <v>2088853702</v>
      </c>
      <c r="AD24" s="182"/>
      <c r="AE24" s="3"/>
      <c r="AF24" s="3"/>
    </row>
    <row r="25" spans="1:41" ht="32.1" customHeight="1" thickBot="1" x14ac:dyDescent="0.3">
      <c r="A25" s="294" t="s">
        <v>46</v>
      </c>
      <c r="B25" s="295"/>
      <c r="C25" s="176">
        <v>3277189</v>
      </c>
      <c r="D25" s="177">
        <v>3277189</v>
      </c>
      <c r="E25" s="177">
        <v>3277189</v>
      </c>
      <c r="F25" s="177">
        <v>0</v>
      </c>
      <c r="G25" s="177">
        <v>2177847</v>
      </c>
      <c r="H25" s="177"/>
      <c r="I25" s="177"/>
      <c r="J25" s="177"/>
      <c r="K25" s="177"/>
      <c r="L25" s="177"/>
      <c r="M25" s="177"/>
      <c r="N25" s="177"/>
      <c r="O25" s="237">
        <f>SUM(C25:N25)</f>
        <v>12009414</v>
      </c>
      <c r="P25" s="181">
        <f>+O25/O24</f>
        <v>0.9999999879656456</v>
      </c>
      <c r="Q25" s="176">
        <v>0</v>
      </c>
      <c r="R25" s="177">
        <v>32042366</v>
      </c>
      <c r="S25" s="177">
        <v>120845133</v>
      </c>
      <c r="T25" s="177">
        <v>145059733</v>
      </c>
      <c r="U25" s="177">
        <v>161055275</v>
      </c>
      <c r="V25" s="177">
        <v>174786000</v>
      </c>
      <c r="W25" s="177"/>
      <c r="X25" s="177"/>
      <c r="Y25" s="177"/>
      <c r="Z25" s="177"/>
      <c r="AA25" s="177"/>
      <c r="AB25" s="177"/>
      <c r="AC25" s="237">
        <f>SUM(Q25:AB25)</f>
        <v>633788507</v>
      </c>
      <c r="AD25" s="183">
        <f>+AC25/AC24</f>
        <v>0.30341450260167624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121</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152.44999999999999" customHeight="1" x14ac:dyDescent="0.25">
      <c r="A34" s="374" t="s">
        <v>121</v>
      </c>
      <c r="B34" s="376">
        <v>0.15</v>
      </c>
      <c r="C34" s="90" t="s">
        <v>61</v>
      </c>
      <c r="D34" s="89">
        <v>4</v>
      </c>
      <c r="E34" s="89">
        <v>4</v>
      </c>
      <c r="F34" s="89">
        <v>4</v>
      </c>
      <c r="G34" s="89">
        <v>4</v>
      </c>
      <c r="H34" s="89">
        <v>4</v>
      </c>
      <c r="I34" s="89">
        <v>4</v>
      </c>
      <c r="J34" s="89">
        <v>4</v>
      </c>
      <c r="K34" s="89">
        <v>4</v>
      </c>
      <c r="L34" s="89">
        <v>4</v>
      </c>
      <c r="M34" s="89">
        <v>4</v>
      </c>
      <c r="N34" s="89">
        <v>4</v>
      </c>
      <c r="O34" s="89">
        <v>4</v>
      </c>
      <c r="P34" s="201">
        <v>4</v>
      </c>
      <c r="Q34" s="500" t="s">
        <v>654</v>
      </c>
      <c r="R34" s="501"/>
      <c r="S34" s="501"/>
      <c r="T34" s="502"/>
      <c r="U34" s="500" t="s">
        <v>655</v>
      </c>
      <c r="V34" s="501"/>
      <c r="W34" s="501"/>
      <c r="X34" s="502"/>
      <c r="Y34" s="506" t="s">
        <v>62</v>
      </c>
      <c r="Z34" s="507"/>
      <c r="AA34" s="508"/>
      <c r="AB34" s="500" t="s">
        <v>122</v>
      </c>
      <c r="AC34" s="501"/>
      <c r="AD34" s="509"/>
      <c r="AG34" s="87"/>
      <c r="AH34" s="87"/>
      <c r="AI34" s="87"/>
      <c r="AJ34" s="87"/>
      <c r="AK34" s="87"/>
      <c r="AL34" s="87"/>
      <c r="AM34" s="87"/>
      <c r="AN34" s="87"/>
      <c r="AO34" s="87"/>
    </row>
    <row r="35" spans="1:41" ht="152.44999999999999" customHeight="1" thickBot="1" x14ac:dyDescent="0.3">
      <c r="A35" s="375"/>
      <c r="B35" s="377"/>
      <c r="C35" s="91" t="s">
        <v>64</v>
      </c>
      <c r="D35" s="222">
        <v>4</v>
      </c>
      <c r="E35" s="222">
        <v>4</v>
      </c>
      <c r="F35" s="222">
        <v>4</v>
      </c>
      <c r="G35" s="222">
        <v>4</v>
      </c>
      <c r="H35" s="222">
        <v>4</v>
      </c>
      <c r="I35" s="222">
        <v>4</v>
      </c>
      <c r="J35" s="222"/>
      <c r="K35" s="222"/>
      <c r="L35" s="222"/>
      <c r="M35" s="222"/>
      <c r="N35" s="222"/>
      <c r="O35" s="222"/>
      <c r="P35" s="225">
        <f>MIN(D35:O35)</f>
        <v>4</v>
      </c>
      <c r="Q35" s="503"/>
      <c r="R35" s="504"/>
      <c r="S35" s="504"/>
      <c r="T35" s="505"/>
      <c r="U35" s="503"/>
      <c r="V35" s="504"/>
      <c r="W35" s="504"/>
      <c r="X35" s="505"/>
      <c r="Y35" s="503"/>
      <c r="Z35" s="504"/>
      <c r="AA35" s="505"/>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122.25" customHeight="1" x14ac:dyDescent="0.25">
      <c r="A38" s="413" t="s">
        <v>123</v>
      </c>
      <c r="B38" s="403">
        <v>0.03</v>
      </c>
      <c r="C38" s="90" t="s">
        <v>61</v>
      </c>
      <c r="D38" s="202">
        <v>8.3299999999999999E-2</v>
      </c>
      <c r="E38" s="202">
        <v>8.3299999999999999E-2</v>
      </c>
      <c r="F38" s="202">
        <v>8.3299999999999999E-2</v>
      </c>
      <c r="G38" s="202">
        <v>8.3299999999999999E-2</v>
      </c>
      <c r="H38" s="202">
        <v>8.3299999999999999E-2</v>
      </c>
      <c r="I38" s="202">
        <v>8.3299999999999999E-2</v>
      </c>
      <c r="J38" s="202">
        <v>8.3299999999999999E-2</v>
      </c>
      <c r="K38" s="202">
        <v>8.3299999999999999E-2</v>
      </c>
      <c r="L38" s="202">
        <v>8.3400000000000002E-2</v>
      </c>
      <c r="M38" s="202">
        <v>8.3400000000000002E-2</v>
      </c>
      <c r="N38" s="202">
        <v>8.3400000000000002E-2</v>
      </c>
      <c r="O38" s="202">
        <v>8.3400000000000002E-2</v>
      </c>
      <c r="P38" s="96">
        <f t="shared" ref="P38:P45" si="0">SUM(D38:O38)</f>
        <v>1</v>
      </c>
      <c r="Q38" s="395" t="s">
        <v>656</v>
      </c>
      <c r="R38" s="396"/>
      <c r="S38" s="396"/>
      <c r="T38" s="396"/>
      <c r="U38" s="396"/>
      <c r="V38" s="396"/>
      <c r="W38" s="396"/>
      <c r="X38" s="396"/>
      <c r="Y38" s="396"/>
      <c r="Z38" s="396"/>
      <c r="AA38" s="396"/>
      <c r="AB38" s="396"/>
      <c r="AC38" s="396"/>
      <c r="AD38" s="397"/>
      <c r="AE38" s="97"/>
      <c r="AG38" s="98"/>
      <c r="AH38" s="98"/>
      <c r="AI38" s="98"/>
      <c r="AJ38" s="98"/>
      <c r="AK38" s="98"/>
      <c r="AL38" s="98"/>
      <c r="AM38" s="98"/>
      <c r="AN38" s="98"/>
      <c r="AO38" s="98"/>
    </row>
    <row r="39" spans="1:41" ht="99.75" customHeight="1" x14ac:dyDescent="0.25">
      <c r="A39" s="414"/>
      <c r="B39" s="404"/>
      <c r="C39" s="99" t="s">
        <v>64</v>
      </c>
      <c r="D39" s="211">
        <v>8.3299999999999999E-2</v>
      </c>
      <c r="E39" s="211">
        <v>8.3299999999999999E-2</v>
      </c>
      <c r="F39" s="211">
        <v>8.3299999999999999E-2</v>
      </c>
      <c r="G39" s="211">
        <v>8.3299999999999999E-2</v>
      </c>
      <c r="H39" s="211">
        <v>8.3299999999999999E-2</v>
      </c>
      <c r="I39" s="211">
        <v>8.3000000000000004E-2</v>
      </c>
      <c r="J39" s="211"/>
      <c r="K39" s="211"/>
      <c r="L39" s="211"/>
      <c r="M39" s="211"/>
      <c r="N39" s="211"/>
      <c r="O39" s="211"/>
      <c r="P39" s="218">
        <f t="shared" si="0"/>
        <v>0.4995</v>
      </c>
      <c r="Q39" s="405"/>
      <c r="R39" s="406"/>
      <c r="S39" s="406"/>
      <c r="T39" s="406"/>
      <c r="U39" s="406"/>
      <c r="V39" s="406"/>
      <c r="W39" s="406"/>
      <c r="X39" s="406"/>
      <c r="Y39" s="406"/>
      <c r="Z39" s="406"/>
      <c r="AA39" s="406"/>
      <c r="AB39" s="406"/>
      <c r="AC39" s="406"/>
      <c r="AD39" s="407"/>
      <c r="AE39" s="97"/>
    </row>
    <row r="40" spans="1:41" ht="101.1" customHeight="1" x14ac:dyDescent="0.25">
      <c r="A40" s="414" t="s">
        <v>124</v>
      </c>
      <c r="B40" s="393">
        <v>0.03</v>
      </c>
      <c r="C40" s="102" t="s">
        <v>61</v>
      </c>
      <c r="D40" s="202">
        <v>0</v>
      </c>
      <c r="E40" s="202">
        <v>9.0999999999999998E-2</v>
      </c>
      <c r="F40" s="202">
        <v>9.0999999999999998E-2</v>
      </c>
      <c r="G40" s="202">
        <v>9.0999999999999998E-2</v>
      </c>
      <c r="H40" s="202">
        <v>9.0999999999999998E-2</v>
      </c>
      <c r="I40" s="202">
        <v>9.0999999999999998E-2</v>
      </c>
      <c r="J40" s="202">
        <v>9.0999999999999998E-2</v>
      </c>
      <c r="K40" s="202">
        <v>9.0999999999999998E-2</v>
      </c>
      <c r="L40" s="202">
        <v>9.0999999999999998E-2</v>
      </c>
      <c r="M40" s="202">
        <v>9.0999999999999998E-2</v>
      </c>
      <c r="N40" s="202">
        <v>9.0999999999999998E-2</v>
      </c>
      <c r="O40" s="202">
        <v>0.09</v>
      </c>
      <c r="P40" s="101">
        <f t="shared" si="0"/>
        <v>0.99999999999999978</v>
      </c>
      <c r="Q40" s="395" t="s">
        <v>657</v>
      </c>
      <c r="R40" s="396"/>
      <c r="S40" s="396"/>
      <c r="T40" s="396"/>
      <c r="U40" s="396"/>
      <c r="V40" s="396"/>
      <c r="W40" s="396"/>
      <c r="X40" s="396"/>
      <c r="Y40" s="396"/>
      <c r="Z40" s="396"/>
      <c r="AA40" s="396"/>
      <c r="AB40" s="396"/>
      <c r="AC40" s="396"/>
      <c r="AD40" s="397"/>
      <c r="AE40" s="97"/>
    </row>
    <row r="41" spans="1:41" ht="101.1" customHeight="1" x14ac:dyDescent="0.25">
      <c r="A41" s="414"/>
      <c r="B41" s="404"/>
      <c r="C41" s="99" t="s">
        <v>64</v>
      </c>
      <c r="D41" s="211">
        <v>0</v>
      </c>
      <c r="E41" s="211">
        <v>9.0999999999999998E-2</v>
      </c>
      <c r="F41" s="211">
        <v>9.0999999999999998E-2</v>
      </c>
      <c r="G41" s="211">
        <v>9.0999999999999998E-2</v>
      </c>
      <c r="H41" s="211">
        <v>9.0999999999999998E-2</v>
      </c>
      <c r="I41" s="211">
        <v>9.0999999999999998E-2</v>
      </c>
      <c r="J41" s="211"/>
      <c r="K41" s="211"/>
      <c r="L41" s="211"/>
      <c r="M41" s="211"/>
      <c r="N41" s="211"/>
      <c r="O41" s="211"/>
      <c r="P41" s="218">
        <f t="shared" si="0"/>
        <v>0.45499999999999996</v>
      </c>
      <c r="Q41" s="405"/>
      <c r="R41" s="406"/>
      <c r="S41" s="406"/>
      <c r="T41" s="406"/>
      <c r="U41" s="406"/>
      <c r="V41" s="406"/>
      <c r="W41" s="406"/>
      <c r="X41" s="406"/>
      <c r="Y41" s="406"/>
      <c r="Z41" s="406"/>
      <c r="AA41" s="406"/>
      <c r="AB41" s="406"/>
      <c r="AC41" s="406"/>
      <c r="AD41" s="407"/>
      <c r="AE41" s="97"/>
    </row>
    <row r="42" spans="1:41" ht="99" customHeight="1" x14ac:dyDescent="0.25">
      <c r="A42" s="391" t="s">
        <v>125</v>
      </c>
      <c r="B42" s="393">
        <v>0.03</v>
      </c>
      <c r="C42" s="102" t="s">
        <v>61</v>
      </c>
      <c r="D42" s="202">
        <v>0</v>
      </c>
      <c r="E42" s="202">
        <v>9.0999999999999998E-2</v>
      </c>
      <c r="F42" s="202">
        <v>9.0999999999999998E-2</v>
      </c>
      <c r="G42" s="202">
        <v>9.0999999999999998E-2</v>
      </c>
      <c r="H42" s="202">
        <v>9.0999999999999998E-2</v>
      </c>
      <c r="I42" s="202">
        <v>9.0999999999999998E-2</v>
      </c>
      <c r="J42" s="202">
        <v>9.0999999999999998E-2</v>
      </c>
      <c r="K42" s="202">
        <v>9.0999999999999998E-2</v>
      </c>
      <c r="L42" s="202">
        <v>9.0999999999999998E-2</v>
      </c>
      <c r="M42" s="202">
        <v>9.0999999999999998E-2</v>
      </c>
      <c r="N42" s="202">
        <v>9.0999999999999998E-2</v>
      </c>
      <c r="O42" s="202">
        <v>0.09</v>
      </c>
      <c r="P42" s="101">
        <f t="shared" si="0"/>
        <v>0.99999999999999978</v>
      </c>
      <c r="Q42" s="395" t="s">
        <v>658</v>
      </c>
      <c r="R42" s="396"/>
      <c r="S42" s="396"/>
      <c r="T42" s="396"/>
      <c r="U42" s="396"/>
      <c r="V42" s="396"/>
      <c r="W42" s="396"/>
      <c r="X42" s="396"/>
      <c r="Y42" s="396"/>
      <c r="Z42" s="396"/>
      <c r="AA42" s="396"/>
      <c r="AB42" s="396"/>
      <c r="AC42" s="396"/>
      <c r="AD42" s="397"/>
      <c r="AE42" s="97"/>
    </row>
    <row r="43" spans="1:41" ht="99" customHeight="1" x14ac:dyDescent="0.25">
      <c r="A43" s="401"/>
      <c r="B43" s="404"/>
      <c r="C43" s="99" t="s">
        <v>64</v>
      </c>
      <c r="D43" s="211">
        <v>0</v>
      </c>
      <c r="E43" s="211">
        <v>9.0999999999999998E-2</v>
      </c>
      <c r="F43" s="211">
        <v>9.0999999999999998E-2</v>
      </c>
      <c r="G43" s="211">
        <v>9.0999999999999998E-2</v>
      </c>
      <c r="H43" s="211">
        <v>9.0999999999999998E-2</v>
      </c>
      <c r="I43" s="211">
        <v>9.0999999999999998E-2</v>
      </c>
      <c r="J43" s="211"/>
      <c r="K43" s="211"/>
      <c r="L43" s="211"/>
      <c r="M43" s="211"/>
      <c r="N43" s="211"/>
      <c r="O43" s="211"/>
      <c r="P43" s="218">
        <f t="shared" si="0"/>
        <v>0.45499999999999996</v>
      </c>
      <c r="Q43" s="405"/>
      <c r="R43" s="406"/>
      <c r="S43" s="406"/>
      <c r="T43" s="406"/>
      <c r="U43" s="406"/>
      <c r="V43" s="406"/>
      <c r="W43" s="406"/>
      <c r="X43" s="406"/>
      <c r="Y43" s="406"/>
      <c r="Z43" s="406"/>
      <c r="AA43" s="406"/>
      <c r="AB43" s="406"/>
      <c r="AC43" s="406"/>
      <c r="AD43" s="407"/>
      <c r="AE43" s="97"/>
    </row>
    <row r="44" spans="1:41" ht="100.5" customHeight="1" x14ac:dyDescent="0.25">
      <c r="A44" s="446" t="s">
        <v>126</v>
      </c>
      <c r="B44" s="393">
        <v>0.06</v>
      </c>
      <c r="C44" s="102" t="s">
        <v>61</v>
      </c>
      <c r="D44" s="202">
        <v>8.3299999999999999E-2</v>
      </c>
      <c r="E44" s="202">
        <v>8.3299999999999999E-2</v>
      </c>
      <c r="F44" s="202">
        <v>8.3299999999999999E-2</v>
      </c>
      <c r="G44" s="202">
        <v>8.3299999999999999E-2</v>
      </c>
      <c r="H44" s="202">
        <v>8.3299999999999999E-2</v>
      </c>
      <c r="I44" s="202">
        <v>8.3299999999999999E-2</v>
      </c>
      <c r="J44" s="202">
        <v>8.3299999999999999E-2</v>
      </c>
      <c r="K44" s="202">
        <v>8.3299999999999999E-2</v>
      </c>
      <c r="L44" s="202">
        <v>8.3400000000000002E-2</v>
      </c>
      <c r="M44" s="202">
        <v>8.3400000000000002E-2</v>
      </c>
      <c r="N44" s="202">
        <v>8.3400000000000002E-2</v>
      </c>
      <c r="O44" s="202">
        <v>8.3400000000000002E-2</v>
      </c>
      <c r="P44" s="101">
        <f t="shared" si="0"/>
        <v>1</v>
      </c>
      <c r="Q44" s="395" t="s">
        <v>659</v>
      </c>
      <c r="R44" s="396"/>
      <c r="S44" s="396"/>
      <c r="T44" s="396"/>
      <c r="U44" s="396"/>
      <c r="V44" s="396"/>
      <c r="W44" s="396"/>
      <c r="X44" s="396"/>
      <c r="Y44" s="396"/>
      <c r="Z44" s="396"/>
      <c r="AA44" s="396"/>
      <c r="AB44" s="396"/>
      <c r="AC44" s="396"/>
      <c r="AD44" s="397"/>
      <c r="AE44" s="97"/>
    </row>
    <row r="45" spans="1:41" ht="100.5" customHeight="1" thickBot="1" x14ac:dyDescent="0.3">
      <c r="A45" s="532"/>
      <c r="B45" s="394"/>
      <c r="C45" s="91" t="s">
        <v>64</v>
      </c>
      <c r="D45" s="213">
        <v>8.3299999999999999E-2</v>
      </c>
      <c r="E45" s="213">
        <v>8.3299999999999999E-2</v>
      </c>
      <c r="F45" s="213">
        <v>8.3299999999999999E-2</v>
      </c>
      <c r="G45" s="213">
        <v>8.3299999999999999E-2</v>
      </c>
      <c r="H45" s="213">
        <v>8.3299999999999999E-2</v>
      </c>
      <c r="I45" s="213">
        <v>8.3000000000000004E-2</v>
      </c>
      <c r="J45" s="213"/>
      <c r="K45" s="213"/>
      <c r="L45" s="213"/>
      <c r="M45" s="213"/>
      <c r="N45" s="213"/>
      <c r="O45" s="213"/>
      <c r="P45" s="219">
        <f t="shared" si="0"/>
        <v>0.4995</v>
      </c>
      <c r="Q45" s="398"/>
      <c r="R45" s="399"/>
      <c r="S45" s="399"/>
      <c r="T45" s="399"/>
      <c r="U45" s="399"/>
      <c r="V45" s="399"/>
      <c r="W45" s="399"/>
      <c r="X45" s="399"/>
      <c r="Y45" s="399"/>
      <c r="Z45" s="399"/>
      <c r="AA45" s="399"/>
      <c r="AB45" s="399"/>
      <c r="AC45" s="399"/>
      <c r="AD45" s="400"/>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5 Y34 AB34 Q34 U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opLeftCell="L40" zoomScale="60" zoomScaleNormal="60" workbookViewId="0">
      <selection activeCell="Y34" sqref="Y34:A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127</v>
      </c>
      <c r="D17" s="353"/>
      <c r="E17" s="353"/>
      <c r="F17" s="353"/>
      <c r="G17" s="353"/>
      <c r="H17" s="353"/>
      <c r="I17" s="353"/>
      <c r="J17" s="353"/>
      <c r="K17" s="353"/>
      <c r="L17" s="353"/>
      <c r="M17" s="353"/>
      <c r="N17" s="353"/>
      <c r="O17" s="353"/>
      <c r="P17" s="353"/>
      <c r="Q17" s="354"/>
      <c r="R17" s="301" t="s">
        <v>25</v>
      </c>
      <c r="S17" s="302"/>
      <c r="T17" s="302"/>
      <c r="U17" s="302"/>
      <c r="V17" s="303"/>
      <c r="W17" s="362">
        <v>1</v>
      </c>
      <c r="X17" s="363"/>
      <c r="Y17" s="302" t="s">
        <v>26</v>
      </c>
      <c r="Z17" s="302"/>
      <c r="AA17" s="302"/>
      <c r="AB17" s="303"/>
      <c r="AC17" s="357">
        <v>0.1</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100659479</v>
      </c>
      <c r="D22" s="178"/>
      <c r="E22" s="178"/>
      <c r="F22" s="178"/>
      <c r="G22" s="178"/>
      <c r="H22" s="178"/>
      <c r="I22" s="178"/>
      <c r="J22" s="178"/>
      <c r="K22" s="178"/>
      <c r="L22" s="178"/>
      <c r="M22" s="178"/>
      <c r="N22" s="178"/>
      <c r="O22" s="178">
        <f>SUM(C22:N22)</f>
        <v>100659479</v>
      </c>
      <c r="P22" s="180"/>
      <c r="Q22" s="179">
        <v>81213000</v>
      </c>
      <c r="R22" s="178">
        <v>445189000</v>
      </c>
      <c r="S22" s="178">
        <v>2416025360</v>
      </c>
      <c r="T22" s="178"/>
      <c r="U22" s="178">
        <v>472090960</v>
      </c>
      <c r="V22" s="178"/>
      <c r="W22" s="178"/>
      <c r="X22" s="178"/>
      <c r="Y22" s="178"/>
      <c r="Z22" s="178"/>
      <c r="AA22" s="178"/>
      <c r="AB22" s="178"/>
      <c r="AC22" s="178">
        <f>SUM(Q22:AB22)</f>
        <v>3414518320</v>
      </c>
      <c r="AD22" s="184"/>
      <c r="AE22" s="3"/>
      <c r="AF22" s="3"/>
    </row>
    <row r="23" spans="1:41" ht="32.1" customHeight="1" x14ac:dyDescent="0.25">
      <c r="A23" s="261" t="s">
        <v>44</v>
      </c>
      <c r="B23" s="262"/>
      <c r="C23" s="175">
        <f>+C22</f>
        <v>100659479</v>
      </c>
      <c r="D23" s="174"/>
      <c r="E23" s="174"/>
      <c r="F23" s="174">
        <v>0</v>
      </c>
      <c r="G23" s="174"/>
      <c r="H23" s="174"/>
      <c r="I23" s="174"/>
      <c r="J23" s="174"/>
      <c r="K23" s="174"/>
      <c r="L23" s="174"/>
      <c r="M23" s="174"/>
      <c r="N23" s="174"/>
      <c r="O23" s="174">
        <f>SUM(C23:N23)</f>
        <v>100659479</v>
      </c>
      <c r="P23" s="182">
        <f>+O23/O22</f>
        <v>1</v>
      </c>
      <c r="Q23" s="175">
        <v>283755242</v>
      </c>
      <c r="R23" s="174">
        <v>229097000</v>
      </c>
      <c r="S23" s="174">
        <v>275013560</v>
      </c>
      <c r="T23" s="174">
        <v>675387134</v>
      </c>
      <c r="U23" s="174">
        <v>471700800</v>
      </c>
      <c r="V23" s="174">
        <v>582876682</v>
      </c>
      <c r="W23" s="174"/>
      <c r="X23" s="174"/>
      <c r="Y23" s="174"/>
      <c r="Z23" s="174"/>
      <c r="AA23" s="174"/>
      <c r="AB23" s="174"/>
      <c r="AC23" s="236">
        <f>SUM(Q23:AB23)</f>
        <v>2517830418</v>
      </c>
      <c r="AD23" s="182">
        <f>+AC23/AC22</f>
        <v>0.73738963509207356</v>
      </c>
      <c r="AE23" s="3"/>
      <c r="AF23" s="3"/>
    </row>
    <row r="24" spans="1:41" ht="32.1" customHeight="1" x14ac:dyDescent="0.25">
      <c r="A24" s="261" t="s">
        <v>45</v>
      </c>
      <c r="B24" s="262"/>
      <c r="C24" s="175">
        <v>69980614</v>
      </c>
      <c r="D24" s="174">
        <v>18548898</v>
      </c>
      <c r="E24" s="174">
        <v>12129967</v>
      </c>
      <c r="F24" s="174"/>
      <c r="G24" s="174"/>
      <c r="H24" s="174"/>
      <c r="I24" s="174"/>
      <c r="J24" s="174"/>
      <c r="K24" s="174"/>
      <c r="L24" s="174"/>
      <c r="M24" s="174"/>
      <c r="N24" s="174"/>
      <c r="O24" s="174">
        <f>SUM(C24:N24)</f>
        <v>100659479</v>
      </c>
      <c r="P24" s="180"/>
      <c r="Q24" s="175"/>
      <c r="R24" s="174">
        <v>3531000</v>
      </c>
      <c r="S24" s="174">
        <v>136068000</v>
      </c>
      <c r="T24" s="174">
        <v>280282000</v>
      </c>
      <c r="U24" s="174">
        <v>317536620</v>
      </c>
      <c r="V24" s="174">
        <v>317536620</v>
      </c>
      <c r="W24" s="174">
        <v>317536620</v>
      </c>
      <c r="X24" s="174">
        <v>317536620</v>
      </c>
      <c r="Y24" s="174">
        <v>317536620</v>
      </c>
      <c r="Z24" s="174">
        <v>317536620</v>
      </c>
      <c r="AA24" s="174">
        <v>317536620</v>
      </c>
      <c r="AB24" s="174">
        <v>771880980</v>
      </c>
      <c r="AC24" s="174">
        <f>SUM(Q24:AB24)</f>
        <v>3414518320</v>
      </c>
      <c r="AD24" s="182"/>
      <c r="AE24" s="3"/>
      <c r="AF24" s="3"/>
    </row>
    <row r="25" spans="1:41" ht="32.1" customHeight="1" thickBot="1" x14ac:dyDescent="0.3">
      <c r="A25" s="294" t="s">
        <v>46</v>
      </c>
      <c r="B25" s="295"/>
      <c r="C25" s="176">
        <v>72667247</v>
      </c>
      <c r="D25" s="177">
        <v>27992232</v>
      </c>
      <c r="E25" s="177">
        <v>0</v>
      </c>
      <c r="F25" s="177">
        <v>0</v>
      </c>
      <c r="G25" s="177"/>
      <c r="H25" s="177"/>
      <c r="I25" s="177"/>
      <c r="J25" s="177"/>
      <c r="K25" s="177"/>
      <c r="L25" s="177"/>
      <c r="M25" s="177"/>
      <c r="N25" s="177"/>
      <c r="O25" s="177">
        <f>SUM(C25:N25)</f>
        <v>100659479</v>
      </c>
      <c r="P25" s="181">
        <f>+O25/O24</f>
        <v>1</v>
      </c>
      <c r="Q25" s="176">
        <v>0</v>
      </c>
      <c r="R25" s="177">
        <v>235400</v>
      </c>
      <c r="S25" s="177">
        <v>102463080</v>
      </c>
      <c r="T25" s="177">
        <v>36335000</v>
      </c>
      <c r="U25" s="177">
        <v>236225126</v>
      </c>
      <c r="V25" s="177">
        <v>198401062.33333302</v>
      </c>
      <c r="W25" s="177"/>
      <c r="X25" s="177"/>
      <c r="Y25" s="177"/>
      <c r="Z25" s="177"/>
      <c r="AA25" s="177"/>
      <c r="AB25" s="177"/>
      <c r="AC25" s="177">
        <f>SUM(Q25:AB25)</f>
        <v>573659668.33333302</v>
      </c>
      <c r="AD25" s="183">
        <f>+AC25/AC24</f>
        <v>0.16800603030102734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127</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216.75" customHeight="1" x14ac:dyDescent="0.25">
      <c r="A34" s="374" t="s">
        <v>127</v>
      </c>
      <c r="B34" s="376">
        <v>0.1</v>
      </c>
      <c r="C34" s="90" t="s">
        <v>61</v>
      </c>
      <c r="D34" s="89">
        <v>1</v>
      </c>
      <c r="E34" s="89">
        <v>1</v>
      </c>
      <c r="F34" s="89">
        <v>1</v>
      </c>
      <c r="G34" s="89">
        <v>1</v>
      </c>
      <c r="H34" s="89">
        <v>1</v>
      </c>
      <c r="I34" s="89">
        <v>1</v>
      </c>
      <c r="J34" s="89">
        <v>1</v>
      </c>
      <c r="K34" s="89">
        <v>1</v>
      </c>
      <c r="L34" s="89">
        <v>1</v>
      </c>
      <c r="M34" s="89">
        <v>1</v>
      </c>
      <c r="N34" s="89">
        <v>1</v>
      </c>
      <c r="O34" s="89">
        <v>1</v>
      </c>
      <c r="P34" s="201">
        <v>1</v>
      </c>
      <c r="Q34" s="533" t="s">
        <v>682</v>
      </c>
      <c r="R34" s="533"/>
      <c r="S34" s="533"/>
      <c r="T34" s="533"/>
      <c r="U34" s="533" t="s">
        <v>683</v>
      </c>
      <c r="V34" s="533"/>
      <c r="W34" s="533"/>
      <c r="X34" s="533"/>
      <c r="Y34" s="533" t="s">
        <v>660</v>
      </c>
      <c r="Z34" s="533"/>
      <c r="AA34" s="533"/>
      <c r="AB34" s="534" t="s">
        <v>128</v>
      </c>
      <c r="AC34" s="534"/>
      <c r="AD34" s="534"/>
      <c r="AG34" s="87"/>
      <c r="AH34" s="87"/>
      <c r="AI34" s="87"/>
      <c r="AJ34" s="87"/>
      <c r="AK34" s="87"/>
      <c r="AL34" s="87"/>
      <c r="AM34" s="87"/>
      <c r="AN34" s="87"/>
      <c r="AO34" s="87"/>
    </row>
    <row r="35" spans="1:41" ht="216.75" customHeight="1" thickBot="1" x14ac:dyDescent="0.3">
      <c r="A35" s="375"/>
      <c r="B35" s="377"/>
      <c r="C35" s="91" t="s">
        <v>64</v>
      </c>
      <c r="D35" s="222">
        <v>0</v>
      </c>
      <c r="E35" s="222">
        <v>1</v>
      </c>
      <c r="F35" s="222">
        <v>1</v>
      </c>
      <c r="G35" s="222">
        <v>1</v>
      </c>
      <c r="H35" s="222">
        <v>1</v>
      </c>
      <c r="I35" s="222">
        <v>1</v>
      </c>
      <c r="J35" s="222"/>
      <c r="K35" s="222"/>
      <c r="L35" s="222"/>
      <c r="M35" s="222"/>
      <c r="N35" s="222"/>
      <c r="O35" s="222"/>
      <c r="P35" s="223">
        <f>MAX(D35:O35)</f>
        <v>1</v>
      </c>
      <c r="Q35" s="533"/>
      <c r="R35" s="533"/>
      <c r="S35" s="533"/>
      <c r="T35" s="533"/>
      <c r="U35" s="533"/>
      <c r="V35" s="533"/>
      <c r="W35" s="533"/>
      <c r="X35" s="533"/>
      <c r="Y35" s="533"/>
      <c r="Z35" s="533"/>
      <c r="AA35" s="533"/>
      <c r="AB35" s="534"/>
      <c r="AC35" s="534"/>
      <c r="AD35" s="534"/>
      <c r="AE35" s="49"/>
      <c r="AG35" s="87"/>
      <c r="AH35" s="87"/>
      <c r="AI35" s="87"/>
      <c r="AJ35" s="87"/>
      <c r="AK35" s="87"/>
      <c r="AL35" s="87"/>
      <c r="AM35" s="87"/>
      <c r="AN35" s="87"/>
      <c r="AO35" s="87"/>
    </row>
    <row r="36" spans="1:41" ht="60"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245.25" customHeight="1" x14ac:dyDescent="0.25">
      <c r="A38" s="401" t="s">
        <v>129</v>
      </c>
      <c r="B38" s="403">
        <v>0.02</v>
      </c>
      <c r="C38" s="90" t="s">
        <v>61</v>
      </c>
      <c r="D38" s="202">
        <v>0</v>
      </c>
      <c r="E38" s="202">
        <v>9.0999999999999998E-2</v>
      </c>
      <c r="F38" s="202">
        <v>9.0999999999999998E-2</v>
      </c>
      <c r="G38" s="202">
        <v>9.0999999999999998E-2</v>
      </c>
      <c r="H38" s="202">
        <v>9.0999999999999998E-2</v>
      </c>
      <c r="I38" s="202">
        <v>9.0999999999999998E-2</v>
      </c>
      <c r="J38" s="202">
        <v>9.0999999999999998E-2</v>
      </c>
      <c r="K38" s="202">
        <v>9.0999999999999998E-2</v>
      </c>
      <c r="L38" s="202">
        <v>9.0999999999999998E-2</v>
      </c>
      <c r="M38" s="202">
        <v>9.0999999999999998E-2</v>
      </c>
      <c r="N38" s="202">
        <v>9.0999999999999998E-2</v>
      </c>
      <c r="O38" s="202">
        <v>0.09</v>
      </c>
      <c r="P38" s="96">
        <f t="shared" ref="P38:P45" si="0">SUM(D38:O38)</f>
        <v>0.99999999999999978</v>
      </c>
      <c r="Q38" s="535" t="s">
        <v>661</v>
      </c>
      <c r="R38" s="536"/>
      <c r="S38" s="536"/>
      <c r="T38" s="536"/>
      <c r="U38" s="536"/>
      <c r="V38" s="536"/>
      <c r="W38" s="536"/>
      <c r="X38" s="536"/>
      <c r="Y38" s="536"/>
      <c r="Z38" s="536"/>
      <c r="AA38" s="536"/>
      <c r="AB38" s="536"/>
      <c r="AC38" s="536"/>
      <c r="AD38" s="537"/>
      <c r="AE38" s="97"/>
      <c r="AG38" s="98"/>
      <c r="AH38" s="98"/>
      <c r="AI38" s="98"/>
      <c r="AJ38" s="98"/>
      <c r="AK38" s="98"/>
      <c r="AL38" s="98"/>
      <c r="AM38" s="98"/>
      <c r="AN38" s="98"/>
      <c r="AO38" s="98"/>
    </row>
    <row r="39" spans="1:41" ht="255" customHeight="1" x14ac:dyDescent="0.25">
      <c r="A39" s="402"/>
      <c r="B39" s="404"/>
      <c r="C39" s="99" t="s">
        <v>64</v>
      </c>
      <c r="D39" s="211">
        <v>0</v>
      </c>
      <c r="E39" s="211">
        <v>9.0999999999999998E-2</v>
      </c>
      <c r="F39" s="211">
        <v>9.0999999999999998E-2</v>
      </c>
      <c r="G39" s="211">
        <v>9.0999999999999998E-2</v>
      </c>
      <c r="H39" s="211">
        <v>9.0999999999999998E-2</v>
      </c>
      <c r="I39" s="211">
        <v>9.0999999999999998E-2</v>
      </c>
      <c r="J39" s="211"/>
      <c r="K39" s="211"/>
      <c r="L39" s="211"/>
      <c r="M39" s="211"/>
      <c r="N39" s="211"/>
      <c r="O39" s="211"/>
      <c r="P39" s="218">
        <f t="shared" si="0"/>
        <v>0.45499999999999996</v>
      </c>
      <c r="Q39" s="535"/>
      <c r="R39" s="536"/>
      <c r="S39" s="536"/>
      <c r="T39" s="536"/>
      <c r="U39" s="536"/>
      <c r="V39" s="536"/>
      <c r="W39" s="536"/>
      <c r="X39" s="536"/>
      <c r="Y39" s="536"/>
      <c r="Z39" s="536"/>
      <c r="AA39" s="536"/>
      <c r="AB39" s="536"/>
      <c r="AC39" s="536"/>
      <c r="AD39" s="537"/>
      <c r="AE39" s="97"/>
    </row>
    <row r="40" spans="1:41" ht="105.95" customHeight="1" x14ac:dyDescent="0.25">
      <c r="A40" s="402" t="s">
        <v>130</v>
      </c>
      <c r="B40" s="393">
        <v>0.03</v>
      </c>
      <c r="C40" s="102" t="s">
        <v>61</v>
      </c>
      <c r="D40" s="202">
        <v>0</v>
      </c>
      <c r="E40" s="202">
        <v>9.0999999999999998E-2</v>
      </c>
      <c r="F40" s="202">
        <v>9.0999999999999998E-2</v>
      </c>
      <c r="G40" s="202">
        <v>9.0999999999999998E-2</v>
      </c>
      <c r="H40" s="202">
        <v>9.0999999999999998E-2</v>
      </c>
      <c r="I40" s="202">
        <v>9.0999999999999998E-2</v>
      </c>
      <c r="J40" s="202">
        <v>9.0999999999999998E-2</v>
      </c>
      <c r="K40" s="202">
        <v>9.0999999999999998E-2</v>
      </c>
      <c r="L40" s="202">
        <v>9.0999999999999998E-2</v>
      </c>
      <c r="M40" s="202">
        <v>9.0999999999999998E-2</v>
      </c>
      <c r="N40" s="202">
        <v>9.0999999999999998E-2</v>
      </c>
      <c r="O40" s="202">
        <v>0.09</v>
      </c>
      <c r="P40" s="101">
        <f t="shared" si="0"/>
        <v>0.99999999999999978</v>
      </c>
      <c r="Q40" s="539" t="s">
        <v>662</v>
      </c>
      <c r="R40" s="540"/>
      <c r="S40" s="540"/>
      <c r="T40" s="540"/>
      <c r="U40" s="540"/>
      <c r="V40" s="540"/>
      <c r="W40" s="540"/>
      <c r="X40" s="540"/>
      <c r="Y40" s="540"/>
      <c r="Z40" s="540"/>
      <c r="AA40" s="540"/>
      <c r="AB40" s="540"/>
      <c r="AC40" s="540"/>
      <c r="AD40" s="541"/>
      <c r="AE40" s="97"/>
    </row>
    <row r="41" spans="1:41" ht="183.6" customHeight="1" x14ac:dyDescent="0.25">
      <c r="A41" s="402"/>
      <c r="B41" s="404"/>
      <c r="C41" s="99" t="s">
        <v>64</v>
      </c>
      <c r="D41" s="211">
        <v>0</v>
      </c>
      <c r="E41" s="211">
        <v>9.0999999999999998E-2</v>
      </c>
      <c r="F41" s="211">
        <v>9.0999999999999998E-2</v>
      </c>
      <c r="G41" s="211">
        <v>9.0999999999999998E-2</v>
      </c>
      <c r="H41" s="211">
        <v>9.0999999999999998E-2</v>
      </c>
      <c r="I41" s="211">
        <v>9.0999999999999998E-2</v>
      </c>
      <c r="J41" s="211"/>
      <c r="K41" s="211"/>
      <c r="L41" s="211"/>
      <c r="M41" s="211"/>
      <c r="N41" s="211"/>
      <c r="O41" s="211"/>
      <c r="P41" s="218">
        <f t="shared" si="0"/>
        <v>0.45499999999999996</v>
      </c>
      <c r="Q41" s="539"/>
      <c r="R41" s="540"/>
      <c r="S41" s="540"/>
      <c r="T41" s="540"/>
      <c r="U41" s="540"/>
      <c r="V41" s="540"/>
      <c r="W41" s="540"/>
      <c r="X41" s="540"/>
      <c r="Y41" s="540"/>
      <c r="Z41" s="540"/>
      <c r="AA41" s="540"/>
      <c r="AB41" s="540"/>
      <c r="AC41" s="540"/>
      <c r="AD41" s="541"/>
      <c r="AE41" s="97"/>
    </row>
    <row r="42" spans="1:41" ht="108.75" customHeight="1" x14ac:dyDescent="0.25">
      <c r="A42" s="391" t="s">
        <v>131</v>
      </c>
      <c r="B42" s="393">
        <v>0.02</v>
      </c>
      <c r="C42" s="102" t="s">
        <v>61</v>
      </c>
      <c r="D42" s="202">
        <v>0</v>
      </c>
      <c r="E42" s="202">
        <v>0</v>
      </c>
      <c r="F42" s="202">
        <v>0</v>
      </c>
      <c r="G42" s="202">
        <v>0.111</v>
      </c>
      <c r="H42" s="202">
        <v>0.111</v>
      </c>
      <c r="I42" s="202">
        <v>0.111</v>
      </c>
      <c r="J42" s="202">
        <v>0.111</v>
      </c>
      <c r="K42" s="202">
        <v>0.111</v>
      </c>
      <c r="L42" s="202">
        <v>0.111</v>
      </c>
      <c r="M42" s="202">
        <v>0.111</v>
      </c>
      <c r="N42" s="202">
        <v>0.111</v>
      </c>
      <c r="O42" s="202">
        <v>0.112</v>
      </c>
      <c r="P42" s="101">
        <f>SUM(D42:O42)</f>
        <v>1</v>
      </c>
      <c r="Q42" s="405" t="s">
        <v>681</v>
      </c>
      <c r="R42" s="406"/>
      <c r="S42" s="406"/>
      <c r="T42" s="406"/>
      <c r="U42" s="406"/>
      <c r="V42" s="406"/>
      <c r="W42" s="406"/>
      <c r="X42" s="406"/>
      <c r="Y42" s="406"/>
      <c r="Z42" s="406"/>
      <c r="AA42" s="406"/>
      <c r="AB42" s="406"/>
      <c r="AC42" s="406"/>
      <c r="AD42" s="407"/>
      <c r="AE42" s="97"/>
    </row>
    <row r="43" spans="1:41" ht="108.75" customHeight="1" x14ac:dyDescent="0.25">
      <c r="A43" s="401"/>
      <c r="B43" s="404"/>
      <c r="C43" s="99" t="s">
        <v>64</v>
      </c>
      <c r="D43" s="211">
        <v>0</v>
      </c>
      <c r="E43" s="211">
        <v>0</v>
      </c>
      <c r="F43" s="211">
        <v>0</v>
      </c>
      <c r="G43" s="211">
        <v>0.111</v>
      </c>
      <c r="H43" s="211">
        <v>0.111</v>
      </c>
      <c r="I43" s="211">
        <v>0.111</v>
      </c>
      <c r="J43" s="211"/>
      <c r="K43" s="211"/>
      <c r="L43" s="211"/>
      <c r="M43" s="211"/>
      <c r="N43" s="211"/>
      <c r="O43" s="211"/>
      <c r="P43" s="218">
        <f t="shared" si="0"/>
        <v>0.33300000000000002</v>
      </c>
      <c r="Q43" s="405"/>
      <c r="R43" s="406"/>
      <c r="S43" s="406"/>
      <c r="T43" s="406"/>
      <c r="U43" s="406"/>
      <c r="V43" s="406"/>
      <c r="W43" s="406"/>
      <c r="X43" s="406"/>
      <c r="Y43" s="406"/>
      <c r="Z43" s="406"/>
      <c r="AA43" s="406"/>
      <c r="AB43" s="406"/>
      <c r="AC43" s="406"/>
      <c r="AD43" s="407"/>
      <c r="AE43" s="97"/>
    </row>
    <row r="44" spans="1:41" ht="69.75" customHeight="1" x14ac:dyDescent="0.25">
      <c r="A44" s="391" t="s">
        <v>132</v>
      </c>
      <c r="B44" s="393">
        <v>0.03</v>
      </c>
      <c r="C44" s="102" t="s">
        <v>61</v>
      </c>
      <c r="D44" s="202">
        <v>0</v>
      </c>
      <c r="E44" s="202">
        <v>0</v>
      </c>
      <c r="F44" s="202">
        <v>0</v>
      </c>
      <c r="G44" s="202">
        <v>0.111</v>
      </c>
      <c r="H44" s="202">
        <v>0.111</v>
      </c>
      <c r="I44" s="202">
        <v>0.111</v>
      </c>
      <c r="J44" s="202">
        <v>0.111</v>
      </c>
      <c r="K44" s="202">
        <v>0.111</v>
      </c>
      <c r="L44" s="202">
        <v>0.111</v>
      </c>
      <c r="M44" s="202">
        <v>0.111</v>
      </c>
      <c r="N44" s="202">
        <v>0.111</v>
      </c>
      <c r="O44" s="202">
        <v>0.112</v>
      </c>
      <c r="P44" s="101">
        <f t="shared" si="0"/>
        <v>1</v>
      </c>
      <c r="Q44" s="395" t="s">
        <v>751</v>
      </c>
      <c r="R44" s="396"/>
      <c r="S44" s="396"/>
      <c r="T44" s="396"/>
      <c r="U44" s="396"/>
      <c r="V44" s="396"/>
      <c r="W44" s="396"/>
      <c r="X44" s="396"/>
      <c r="Y44" s="396"/>
      <c r="Z44" s="396"/>
      <c r="AA44" s="396"/>
      <c r="AB44" s="396"/>
      <c r="AC44" s="396"/>
      <c r="AD44" s="397"/>
      <c r="AE44" s="97"/>
    </row>
    <row r="45" spans="1:41" ht="93.6" customHeight="1" thickBot="1" x14ac:dyDescent="0.3">
      <c r="A45" s="538"/>
      <c r="B45" s="394"/>
      <c r="C45" s="91" t="s">
        <v>64</v>
      </c>
      <c r="D45" s="213">
        <v>0</v>
      </c>
      <c r="E45" s="213">
        <v>0</v>
      </c>
      <c r="F45" s="213">
        <v>0</v>
      </c>
      <c r="G45" s="213">
        <v>0.111</v>
      </c>
      <c r="H45" s="213">
        <v>0.111</v>
      </c>
      <c r="I45" s="213">
        <v>0.111</v>
      </c>
      <c r="J45" s="213"/>
      <c r="K45" s="213"/>
      <c r="L45" s="213"/>
      <c r="M45" s="213"/>
      <c r="N45" s="213"/>
      <c r="O45" s="213"/>
      <c r="P45" s="219">
        <f t="shared" si="0"/>
        <v>0.33300000000000002</v>
      </c>
      <c r="Q45" s="398"/>
      <c r="R45" s="399"/>
      <c r="S45" s="399"/>
      <c r="T45" s="399"/>
      <c r="U45" s="399"/>
      <c r="V45" s="399"/>
      <c r="W45" s="399"/>
      <c r="X45" s="399"/>
      <c r="Y45" s="399"/>
      <c r="Z45" s="399"/>
      <c r="AA45" s="399"/>
      <c r="AB45" s="399"/>
      <c r="AC45" s="399"/>
      <c r="AD45" s="400"/>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Q42:AD45 U34" xr:uid="{00000000-0002-0000-0600-000002000000}">
      <formula1>2000</formula1>
    </dataValidation>
  </dataValidation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topLeftCell="I39" zoomScale="60" zoomScaleNormal="60" workbookViewId="0">
      <selection activeCell="AC23" sqref="AC2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133</v>
      </c>
      <c r="D17" s="353"/>
      <c r="E17" s="353"/>
      <c r="F17" s="353"/>
      <c r="G17" s="353"/>
      <c r="H17" s="353"/>
      <c r="I17" s="353"/>
      <c r="J17" s="353"/>
      <c r="K17" s="353"/>
      <c r="L17" s="353"/>
      <c r="M17" s="353"/>
      <c r="N17" s="353"/>
      <c r="O17" s="353"/>
      <c r="P17" s="353"/>
      <c r="Q17" s="354"/>
      <c r="R17" s="301" t="s">
        <v>25</v>
      </c>
      <c r="S17" s="302"/>
      <c r="T17" s="302"/>
      <c r="U17" s="302"/>
      <c r="V17" s="303"/>
      <c r="W17" s="362">
        <v>20</v>
      </c>
      <c r="X17" s="363"/>
      <c r="Y17" s="302" t="s">
        <v>26</v>
      </c>
      <c r="Z17" s="302"/>
      <c r="AA17" s="302"/>
      <c r="AB17" s="303"/>
      <c r="AC17" s="357">
        <v>0.1</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v>4834168</v>
      </c>
      <c r="D22" s="178"/>
      <c r="E22" s="234">
        <v>-3867334</v>
      </c>
      <c r="F22" s="236">
        <v>-966834</v>
      </c>
      <c r="G22" s="234"/>
      <c r="H22" s="178"/>
      <c r="I22" s="178"/>
      <c r="J22" s="178"/>
      <c r="K22" s="178"/>
      <c r="L22" s="178"/>
      <c r="M22" s="178"/>
      <c r="N22" s="178"/>
      <c r="O22" s="234">
        <f>SUM(C22:N22)</f>
        <v>0</v>
      </c>
      <c r="P22" s="180"/>
      <c r="Q22" s="179">
        <v>78844000</v>
      </c>
      <c r="R22" s="178">
        <v>1276220000</v>
      </c>
      <c r="S22" s="178"/>
      <c r="T22" s="178"/>
      <c r="U22" s="178">
        <v>-26421000</v>
      </c>
      <c r="V22" s="178"/>
      <c r="W22" s="178"/>
      <c r="X22" s="178"/>
      <c r="Y22" s="178"/>
      <c r="Z22" s="178"/>
      <c r="AA22" s="178"/>
      <c r="AB22" s="178"/>
      <c r="AC22" s="178">
        <f>SUM(Q22:AB22)</f>
        <v>1328643000</v>
      </c>
      <c r="AD22" s="184"/>
      <c r="AE22" s="3"/>
      <c r="AF22" s="3"/>
    </row>
    <row r="23" spans="1:41" ht="32.1" customHeight="1" x14ac:dyDescent="0.25">
      <c r="A23" s="261" t="s">
        <v>44</v>
      </c>
      <c r="B23" s="262"/>
      <c r="C23" s="175">
        <f>+C22</f>
        <v>4834168</v>
      </c>
      <c r="D23" s="174"/>
      <c r="E23" s="236">
        <v>-3867334</v>
      </c>
      <c r="F23" s="236">
        <v>-966834</v>
      </c>
      <c r="G23" s="236"/>
      <c r="H23" s="174"/>
      <c r="I23" s="174"/>
      <c r="J23" s="174"/>
      <c r="K23" s="174"/>
      <c r="L23" s="174"/>
      <c r="M23" s="174"/>
      <c r="N23" s="174"/>
      <c r="O23" s="174">
        <f>SUM(C23:N23)</f>
        <v>0</v>
      </c>
      <c r="P23" s="182" t="e">
        <f>+O23/O22</f>
        <v>#DIV/0!</v>
      </c>
      <c r="Q23" s="175">
        <v>397899000</v>
      </c>
      <c r="R23" s="174">
        <v>893354000</v>
      </c>
      <c r="S23" s="174">
        <v>-2056800</v>
      </c>
      <c r="T23" s="174">
        <v>39446800</v>
      </c>
      <c r="U23" s="174">
        <v>0</v>
      </c>
      <c r="V23" s="174">
        <v>-4060700</v>
      </c>
      <c r="W23" s="174"/>
      <c r="X23" s="174"/>
      <c r="Y23" s="174"/>
      <c r="Z23" s="174"/>
      <c r="AA23" s="174"/>
      <c r="AB23" s="174"/>
      <c r="AC23" s="174">
        <f>SUM(Q23:AB23)</f>
        <v>1324582300</v>
      </c>
      <c r="AD23" s="182">
        <f>+AC23/AC22</f>
        <v>0.99694372378434237</v>
      </c>
      <c r="AE23" s="3"/>
      <c r="AF23" s="3"/>
    </row>
    <row r="24" spans="1:41" ht="32.1" customHeight="1" x14ac:dyDescent="0.25">
      <c r="A24" s="261" t="s">
        <v>45</v>
      </c>
      <c r="B24" s="262"/>
      <c r="C24" s="175"/>
      <c r="D24" s="174"/>
      <c r="E24" s="236">
        <v>-3867334</v>
      </c>
      <c r="F24" s="236">
        <v>-966834</v>
      </c>
      <c r="G24" s="236"/>
      <c r="H24" s="174"/>
      <c r="I24" s="174"/>
      <c r="J24" s="174"/>
      <c r="K24" s="174">
        <v>4834168</v>
      </c>
      <c r="L24" s="174"/>
      <c r="M24" s="174"/>
      <c r="N24" s="174"/>
      <c r="O24" s="236">
        <f>SUM(C24:N24)</f>
        <v>0</v>
      </c>
      <c r="P24" s="180"/>
      <c r="Q24" s="175"/>
      <c r="R24" s="174">
        <v>3428000</v>
      </c>
      <c r="S24" s="174">
        <v>122876000</v>
      </c>
      <c r="T24" s="174">
        <v>122876000</v>
      </c>
      <c r="U24" s="174">
        <v>122876000</v>
      </c>
      <c r="V24" s="174">
        <v>122876000</v>
      </c>
      <c r="W24" s="174">
        <v>122876000</v>
      </c>
      <c r="X24" s="174">
        <v>122876000</v>
      </c>
      <c r="Y24" s="174">
        <v>122876000</v>
      </c>
      <c r="Z24" s="174">
        <v>122876000</v>
      </c>
      <c r="AA24" s="174">
        <v>122876000</v>
      </c>
      <c r="AB24" s="174">
        <v>219331000</v>
      </c>
      <c r="AC24" s="174">
        <f>SUM(Q24:AB24)</f>
        <v>1328643000</v>
      </c>
      <c r="AD24" s="182"/>
      <c r="AE24" s="3"/>
      <c r="AF24" s="3"/>
    </row>
    <row r="25" spans="1:41" ht="32.1" customHeight="1" thickBot="1" x14ac:dyDescent="0.3">
      <c r="A25" s="294" t="s">
        <v>46</v>
      </c>
      <c r="B25" s="295"/>
      <c r="C25" s="176">
        <v>0</v>
      </c>
      <c r="D25" s="177">
        <v>0</v>
      </c>
      <c r="E25" s="237">
        <v>0</v>
      </c>
      <c r="F25" s="237">
        <v>0</v>
      </c>
      <c r="G25" s="237"/>
      <c r="H25" s="177"/>
      <c r="I25" s="177"/>
      <c r="J25" s="177"/>
      <c r="K25" s="177"/>
      <c r="L25" s="177"/>
      <c r="M25" s="177"/>
      <c r="N25" s="177"/>
      <c r="O25" s="177">
        <f>SUM(C25:N25)</f>
        <v>0</v>
      </c>
      <c r="P25" s="181" t="e">
        <f>+O25/O24</f>
        <v>#DIV/0!</v>
      </c>
      <c r="Q25" s="176">
        <v>0</v>
      </c>
      <c r="R25" s="177">
        <v>1757934</v>
      </c>
      <c r="S25" s="177">
        <v>102379133</v>
      </c>
      <c r="T25" s="177">
        <v>117075000</v>
      </c>
      <c r="U25" s="177">
        <v>120748967</v>
      </c>
      <c r="V25" s="177">
        <v>122876000</v>
      </c>
      <c r="W25" s="177"/>
      <c r="X25" s="177"/>
      <c r="Y25" s="177"/>
      <c r="Z25" s="177"/>
      <c r="AA25" s="177"/>
      <c r="AB25" s="177"/>
      <c r="AC25" s="177">
        <f>SUM(Q25:AB25)</f>
        <v>464837034</v>
      </c>
      <c r="AD25" s="183">
        <f>+AC25/AC24</f>
        <v>0.3498584902039148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133</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159" customHeight="1" x14ac:dyDescent="0.25">
      <c r="A34" s="374" t="s">
        <v>133</v>
      </c>
      <c r="B34" s="376">
        <v>0.1</v>
      </c>
      <c r="C34" s="90" t="s">
        <v>61</v>
      </c>
      <c r="D34" s="89">
        <v>20</v>
      </c>
      <c r="E34" s="89">
        <v>20</v>
      </c>
      <c r="F34" s="89">
        <v>20</v>
      </c>
      <c r="G34" s="89">
        <v>20</v>
      </c>
      <c r="H34" s="89">
        <v>20</v>
      </c>
      <c r="I34" s="89">
        <v>20</v>
      </c>
      <c r="J34" s="89">
        <v>20</v>
      </c>
      <c r="K34" s="89">
        <v>20</v>
      </c>
      <c r="L34" s="89">
        <v>20</v>
      </c>
      <c r="M34" s="89">
        <v>20</v>
      </c>
      <c r="N34" s="89">
        <v>20</v>
      </c>
      <c r="O34" s="89">
        <v>20</v>
      </c>
      <c r="P34" s="201">
        <v>20</v>
      </c>
      <c r="Q34" s="506" t="s">
        <v>730</v>
      </c>
      <c r="R34" s="507"/>
      <c r="S34" s="507"/>
      <c r="T34" s="508"/>
      <c r="U34" s="506" t="s">
        <v>731</v>
      </c>
      <c r="V34" s="507"/>
      <c r="W34" s="507"/>
      <c r="X34" s="508"/>
      <c r="Y34" s="506" t="s">
        <v>62</v>
      </c>
      <c r="Z34" s="507"/>
      <c r="AA34" s="508"/>
      <c r="AB34" s="500" t="s">
        <v>134</v>
      </c>
      <c r="AC34" s="501"/>
      <c r="AD34" s="509"/>
      <c r="AG34" s="87"/>
      <c r="AH34" s="87"/>
      <c r="AI34" s="87"/>
      <c r="AJ34" s="87"/>
      <c r="AK34" s="87"/>
      <c r="AL34" s="87"/>
      <c r="AM34" s="87"/>
      <c r="AN34" s="87"/>
      <c r="AO34" s="87"/>
    </row>
    <row r="35" spans="1:41" ht="159" customHeight="1" thickBot="1" x14ac:dyDescent="0.3">
      <c r="A35" s="375"/>
      <c r="B35" s="377"/>
      <c r="C35" s="91" t="s">
        <v>64</v>
      </c>
      <c r="D35" s="215">
        <v>20</v>
      </c>
      <c r="E35" s="215">
        <v>20</v>
      </c>
      <c r="F35" s="215">
        <v>20</v>
      </c>
      <c r="G35" s="215">
        <v>20</v>
      </c>
      <c r="H35" s="215">
        <v>20</v>
      </c>
      <c r="I35" s="215">
        <v>20</v>
      </c>
      <c r="J35" s="215"/>
      <c r="K35" s="215"/>
      <c r="L35" s="215"/>
      <c r="M35" s="215"/>
      <c r="N35" s="215"/>
      <c r="O35" s="215"/>
      <c r="P35" s="216">
        <v>20</v>
      </c>
      <c r="Q35" s="503"/>
      <c r="R35" s="504"/>
      <c r="S35" s="504"/>
      <c r="T35" s="505"/>
      <c r="U35" s="503"/>
      <c r="V35" s="504"/>
      <c r="W35" s="504"/>
      <c r="X35" s="505"/>
      <c r="Y35" s="503"/>
      <c r="Z35" s="504"/>
      <c r="AA35" s="505"/>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87.75" customHeight="1" x14ac:dyDescent="0.25">
      <c r="A38" s="401" t="s">
        <v>135</v>
      </c>
      <c r="B38" s="403">
        <v>0.03</v>
      </c>
      <c r="C38" s="90" t="s">
        <v>61</v>
      </c>
      <c r="D38" s="202">
        <v>0</v>
      </c>
      <c r="E38" s="202">
        <v>9.0999999999999998E-2</v>
      </c>
      <c r="F38" s="202">
        <v>9.0999999999999998E-2</v>
      </c>
      <c r="G38" s="202">
        <v>9.0999999999999998E-2</v>
      </c>
      <c r="H38" s="202">
        <v>9.0999999999999998E-2</v>
      </c>
      <c r="I38" s="202">
        <v>9.0999999999999998E-2</v>
      </c>
      <c r="J38" s="202">
        <v>9.0999999999999998E-2</v>
      </c>
      <c r="K38" s="202">
        <v>9.0999999999999998E-2</v>
      </c>
      <c r="L38" s="202">
        <v>9.0999999999999998E-2</v>
      </c>
      <c r="M38" s="202">
        <v>9.0999999999999998E-2</v>
      </c>
      <c r="N38" s="202">
        <v>9.0999999999999998E-2</v>
      </c>
      <c r="O38" s="202">
        <v>0.09</v>
      </c>
      <c r="P38" s="96">
        <f t="shared" ref="P38:P43" si="0">SUM(D38:O38)</f>
        <v>0.99999999999999978</v>
      </c>
      <c r="Q38" s="395" t="s">
        <v>732</v>
      </c>
      <c r="R38" s="396"/>
      <c r="S38" s="396"/>
      <c r="T38" s="396"/>
      <c r="U38" s="396"/>
      <c r="V38" s="396"/>
      <c r="W38" s="396"/>
      <c r="X38" s="396"/>
      <c r="Y38" s="396"/>
      <c r="Z38" s="396"/>
      <c r="AA38" s="396"/>
      <c r="AB38" s="396"/>
      <c r="AC38" s="396"/>
      <c r="AD38" s="397"/>
      <c r="AE38" s="97"/>
      <c r="AG38" s="98"/>
      <c r="AH38" s="98"/>
      <c r="AI38" s="98"/>
      <c r="AJ38" s="98"/>
      <c r="AK38" s="98"/>
      <c r="AL38" s="98"/>
      <c r="AM38" s="98"/>
      <c r="AN38" s="98"/>
      <c r="AO38" s="98"/>
    </row>
    <row r="39" spans="1:41" ht="87.75" customHeight="1" x14ac:dyDescent="0.25">
      <c r="A39" s="402"/>
      <c r="B39" s="404"/>
      <c r="C39" s="99" t="s">
        <v>64</v>
      </c>
      <c r="D39" s="211">
        <v>0</v>
      </c>
      <c r="E39" s="211">
        <v>9.0999999999999998E-2</v>
      </c>
      <c r="F39" s="211">
        <v>9.0999999999999998E-2</v>
      </c>
      <c r="G39" s="211">
        <v>9.0999999999999998E-2</v>
      </c>
      <c r="H39" s="211">
        <v>9.0999999999999998E-2</v>
      </c>
      <c r="I39" s="211">
        <v>9.0999999999999998E-2</v>
      </c>
      <c r="J39" s="211"/>
      <c r="K39" s="211"/>
      <c r="L39" s="211"/>
      <c r="M39" s="211"/>
      <c r="N39" s="211"/>
      <c r="O39" s="211"/>
      <c r="P39" s="218">
        <f t="shared" si="0"/>
        <v>0.45499999999999996</v>
      </c>
      <c r="Q39" s="405"/>
      <c r="R39" s="406"/>
      <c r="S39" s="406"/>
      <c r="T39" s="406"/>
      <c r="U39" s="406"/>
      <c r="V39" s="406"/>
      <c r="W39" s="406"/>
      <c r="X39" s="406"/>
      <c r="Y39" s="406"/>
      <c r="Z39" s="406"/>
      <c r="AA39" s="406"/>
      <c r="AB39" s="406"/>
      <c r="AC39" s="406"/>
      <c r="AD39" s="407"/>
      <c r="AE39" s="97"/>
    </row>
    <row r="40" spans="1:41" ht="80.099999999999994" customHeight="1" x14ac:dyDescent="0.25">
      <c r="A40" s="402" t="s">
        <v>136</v>
      </c>
      <c r="B40" s="393">
        <v>0.03</v>
      </c>
      <c r="C40" s="102" t="s">
        <v>61</v>
      </c>
      <c r="D40" s="202">
        <v>0</v>
      </c>
      <c r="E40" s="202">
        <v>9.0999999999999998E-2</v>
      </c>
      <c r="F40" s="202">
        <v>9.0999999999999998E-2</v>
      </c>
      <c r="G40" s="202">
        <v>9.0999999999999998E-2</v>
      </c>
      <c r="H40" s="202">
        <v>9.0999999999999998E-2</v>
      </c>
      <c r="I40" s="202">
        <v>9.0999999999999998E-2</v>
      </c>
      <c r="J40" s="202">
        <v>9.0999999999999998E-2</v>
      </c>
      <c r="K40" s="202">
        <v>9.0999999999999998E-2</v>
      </c>
      <c r="L40" s="202">
        <v>9.0999999999999998E-2</v>
      </c>
      <c r="M40" s="202">
        <v>9.0999999999999998E-2</v>
      </c>
      <c r="N40" s="202">
        <v>9.0999999999999998E-2</v>
      </c>
      <c r="O40" s="202">
        <v>0.09</v>
      </c>
      <c r="P40" s="101">
        <f t="shared" si="0"/>
        <v>0.99999999999999978</v>
      </c>
      <c r="Q40" s="395" t="s">
        <v>733</v>
      </c>
      <c r="R40" s="396"/>
      <c r="S40" s="396"/>
      <c r="T40" s="396"/>
      <c r="U40" s="396"/>
      <c r="V40" s="396"/>
      <c r="W40" s="396"/>
      <c r="X40" s="396"/>
      <c r="Y40" s="396"/>
      <c r="Z40" s="396"/>
      <c r="AA40" s="396"/>
      <c r="AB40" s="396"/>
      <c r="AC40" s="396"/>
      <c r="AD40" s="397"/>
      <c r="AE40" s="97"/>
    </row>
    <row r="41" spans="1:41" ht="80.099999999999994" customHeight="1" x14ac:dyDescent="0.25">
      <c r="A41" s="402"/>
      <c r="B41" s="404"/>
      <c r="C41" s="99" t="s">
        <v>64</v>
      </c>
      <c r="D41" s="211">
        <v>0</v>
      </c>
      <c r="E41" s="211">
        <v>9.0999999999999998E-2</v>
      </c>
      <c r="F41" s="211">
        <v>9.0999999999999998E-2</v>
      </c>
      <c r="G41" s="211">
        <v>9.0999999999999998E-2</v>
      </c>
      <c r="H41" s="211">
        <v>9.0999999999999998E-2</v>
      </c>
      <c r="I41" s="211">
        <v>9.0999999999999998E-2</v>
      </c>
      <c r="J41" s="211"/>
      <c r="K41" s="211"/>
      <c r="L41" s="211"/>
      <c r="M41" s="211"/>
      <c r="N41" s="211"/>
      <c r="O41" s="211"/>
      <c r="P41" s="218">
        <f t="shared" si="0"/>
        <v>0.45499999999999996</v>
      </c>
      <c r="Q41" s="405"/>
      <c r="R41" s="406"/>
      <c r="S41" s="406"/>
      <c r="T41" s="406"/>
      <c r="U41" s="406"/>
      <c r="V41" s="406"/>
      <c r="W41" s="406"/>
      <c r="X41" s="406"/>
      <c r="Y41" s="406"/>
      <c r="Z41" s="406"/>
      <c r="AA41" s="406"/>
      <c r="AB41" s="406"/>
      <c r="AC41" s="406"/>
      <c r="AD41" s="407"/>
      <c r="AE41" s="97"/>
    </row>
    <row r="42" spans="1:41" ht="68.45" customHeight="1" x14ac:dyDescent="0.25">
      <c r="A42" s="391" t="s">
        <v>137</v>
      </c>
      <c r="B42" s="393">
        <v>0.04</v>
      </c>
      <c r="C42" s="102" t="s">
        <v>61</v>
      </c>
      <c r="D42" s="204">
        <v>0</v>
      </c>
      <c r="E42" s="204">
        <v>9.0999999999999998E-2</v>
      </c>
      <c r="F42" s="204">
        <v>9.0999999999999998E-2</v>
      </c>
      <c r="G42" s="204">
        <v>9.0999999999999998E-2</v>
      </c>
      <c r="H42" s="204">
        <v>9.0999999999999998E-2</v>
      </c>
      <c r="I42" s="204">
        <v>9.0999999999999998E-2</v>
      </c>
      <c r="J42" s="204">
        <v>9.0999999999999998E-2</v>
      </c>
      <c r="K42" s="204">
        <v>9.0999999999999998E-2</v>
      </c>
      <c r="L42" s="204">
        <v>9.0999999999999998E-2</v>
      </c>
      <c r="M42" s="204">
        <v>9.0999999999999998E-2</v>
      </c>
      <c r="N42" s="204">
        <v>9.0999999999999998E-2</v>
      </c>
      <c r="O42" s="204">
        <v>0.09</v>
      </c>
      <c r="P42" s="101">
        <f t="shared" si="0"/>
        <v>0.99999999999999978</v>
      </c>
      <c r="Q42" s="395" t="s">
        <v>734</v>
      </c>
      <c r="R42" s="396"/>
      <c r="S42" s="396"/>
      <c r="T42" s="396"/>
      <c r="U42" s="396"/>
      <c r="V42" s="396"/>
      <c r="W42" s="396"/>
      <c r="X42" s="396"/>
      <c r="Y42" s="396"/>
      <c r="Z42" s="396"/>
      <c r="AA42" s="396"/>
      <c r="AB42" s="396"/>
      <c r="AC42" s="396"/>
      <c r="AD42" s="397"/>
      <c r="AE42" s="97"/>
    </row>
    <row r="43" spans="1:41" ht="68.45" customHeight="1" thickBot="1" x14ac:dyDescent="0.3">
      <c r="A43" s="392"/>
      <c r="B43" s="394"/>
      <c r="C43" s="91" t="s">
        <v>64</v>
      </c>
      <c r="D43" s="213">
        <v>0</v>
      </c>
      <c r="E43" s="213">
        <v>9.0999999999999998E-2</v>
      </c>
      <c r="F43" s="213">
        <v>9.0999999999999998E-2</v>
      </c>
      <c r="G43" s="213">
        <v>9.0999999999999998E-2</v>
      </c>
      <c r="H43" s="213">
        <v>9.0999999999999998E-2</v>
      </c>
      <c r="I43" s="213">
        <v>9.0999999999999998E-2</v>
      </c>
      <c r="J43" s="213"/>
      <c r="K43" s="213"/>
      <c r="L43" s="213"/>
      <c r="M43" s="213"/>
      <c r="N43" s="213"/>
      <c r="O43" s="213"/>
      <c r="P43" s="219">
        <f t="shared" si="0"/>
        <v>0.45499999999999996</v>
      </c>
      <c r="Q43" s="398"/>
      <c r="R43" s="399"/>
      <c r="S43" s="399"/>
      <c r="T43" s="399"/>
      <c r="U43" s="399"/>
      <c r="V43" s="399"/>
      <c r="W43" s="399"/>
      <c r="X43" s="399"/>
      <c r="Y43" s="399"/>
      <c r="Z43" s="399"/>
      <c r="AA43" s="399"/>
      <c r="AB43" s="399"/>
      <c r="AC43" s="399"/>
      <c r="AD43" s="400"/>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Q34 AB34 Y34 U34 Q38:AD43"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topLeftCell="J32"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7"/>
      <c r="B1" s="310"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2"/>
      <c r="AB1" s="313" t="s">
        <v>1</v>
      </c>
      <c r="AC1" s="314"/>
      <c r="AD1" s="315"/>
    </row>
    <row r="2" spans="1:30" ht="30.75" customHeight="1" thickBot="1" x14ac:dyDescent="0.3">
      <c r="A2" s="308"/>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2"/>
      <c r="AB2" s="269" t="s">
        <v>3</v>
      </c>
      <c r="AC2" s="270"/>
      <c r="AD2" s="271"/>
    </row>
    <row r="3" spans="1:30" ht="24" customHeight="1" x14ac:dyDescent="0.25">
      <c r="A3" s="308"/>
      <c r="B3" s="263" t="s">
        <v>4</v>
      </c>
      <c r="C3" s="264"/>
      <c r="D3" s="264"/>
      <c r="E3" s="264"/>
      <c r="F3" s="264"/>
      <c r="G3" s="264"/>
      <c r="H3" s="264"/>
      <c r="I3" s="264"/>
      <c r="J3" s="264"/>
      <c r="K3" s="264"/>
      <c r="L3" s="264"/>
      <c r="M3" s="264"/>
      <c r="N3" s="264"/>
      <c r="O3" s="264"/>
      <c r="P3" s="264"/>
      <c r="Q3" s="264"/>
      <c r="R3" s="264"/>
      <c r="S3" s="264"/>
      <c r="T3" s="264"/>
      <c r="U3" s="264"/>
      <c r="V3" s="264"/>
      <c r="W3" s="264"/>
      <c r="X3" s="264"/>
      <c r="Y3" s="264"/>
      <c r="Z3" s="264"/>
      <c r="AA3" s="265"/>
      <c r="AB3" s="269" t="s">
        <v>5</v>
      </c>
      <c r="AC3" s="270"/>
      <c r="AD3" s="271"/>
    </row>
    <row r="4" spans="1:30" ht="21.95" customHeight="1" thickBot="1" x14ac:dyDescent="0.3">
      <c r="A4" s="309"/>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8"/>
      <c r="AB4" s="272" t="s">
        <v>6</v>
      </c>
      <c r="AC4" s="273"/>
      <c r="AD4" s="274"/>
    </row>
    <row r="5" spans="1:30" ht="9" customHeight="1" thickBot="1" x14ac:dyDescent="0.3">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75" t="s">
        <v>7</v>
      </c>
      <c r="B7" s="277"/>
      <c r="C7" s="334" t="s">
        <v>34</v>
      </c>
      <c r="D7" s="275" t="s">
        <v>9</v>
      </c>
      <c r="E7" s="276"/>
      <c r="F7" s="276"/>
      <c r="G7" s="276"/>
      <c r="H7" s="277"/>
      <c r="I7" s="284">
        <v>45117</v>
      </c>
      <c r="J7" s="285"/>
      <c r="K7" s="275" t="s">
        <v>10</v>
      </c>
      <c r="L7" s="277"/>
      <c r="M7" s="299" t="s">
        <v>11</v>
      </c>
      <c r="N7" s="300"/>
      <c r="O7" s="290"/>
      <c r="P7" s="291"/>
      <c r="Q7" s="54"/>
      <c r="R7" s="54"/>
      <c r="S7" s="54"/>
      <c r="T7" s="54"/>
      <c r="U7" s="54"/>
      <c r="V7" s="54"/>
      <c r="W7" s="54"/>
      <c r="X7" s="54"/>
      <c r="Y7" s="54"/>
      <c r="Z7" s="55"/>
      <c r="AA7" s="54"/>
      <c r="AB7" s="54"/>
      <c r="AC7" s="60"/>
      <c r="AD7" s="61"/>
    </row>
    <row r="8" spans="1:30" x14ac:dyDescent="0.25">
      <c r="A8" s="278"/>
      <c r="B8" s="280"/>
      <c r="C8" s="335"/>
      <c r="D8" s="278"/>
      <c r="E8" s="279"/>
      <c r="F8" s="279"/>
      <c r="G8" s="279"/>
      <c r="H8" s="280"/>
      <c r="I8" s="286"/>
      <c r="J8" s="287"/>
      <c r="K8" s="278"/>
      <c r="L8" s="280"/>
      <c r="M8" s="292" t="s">
        <v>12</v>
      </c>
      <c r="N8" s="293"/>
      <c r="O8" s="326"/>
      <c r="P8" s="327"/>
      <c r="Q8" s="54"/>
      <c r="R8" s="54"/>
      <c r="S8" s="54"/>
      <c r="T8" s="54"/>
      <c r="U8" s="54"/>
      <c r="V8" s="54"/>
      <c r="W8" s="54"/>
      <c r="X8" s="54"/>
      <c r="Y8" s="54"/>
      <c r="Z8" s="55"/>
      <c r="AA8" s="54"/>
      <c r="AB8" s="54"/>
      <c r="AC8" s="60"/>
      <c r="AD8" s="61"/>
    </row>
    <row r="9" spans="1:30" ht="15.75" thickBot="1" x14ac:dyDescent="0.3">
      <c r="A9" s="281"/>
      <c r="B9" s="283"/>
      <c r="C9" s="336"/>
      <c r="D9" s="281"/>
      <c r="E9" s="282"/>
      <c r="F9" s="282"/>
      <c r="G9" s="282"/>
      <c r="H9" s="283"/>
      <c r="I9" s="288"/>
      <c r="J9" s="289"/>
      <c r="K9" s="281"/>
      <c r="L9" s="283"/>
      <c r="M9" s="328" t="s">
        <v>13</v>
      </c>
      <c r="N9" s="329"/>
      <c r="O9" s="330" t="s">
        <v>14</v>
      </c>
      <c r="P9" s="33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75" t="s">
        <v>15</v>
      </c>
      <c r="B11" s="277"/>
      <c r="C11" s="337" t="s">
        <v>16</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ht="15" customHeight="1" x14ac:dyDescent="0.25">
      <c r="A12" s="278"/>
      <c r="B12" s="280"/>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 customHeight="1" thickBot="1" x14ac:dyDescent="0.3">
      <c r="A13" s="281"/>
      <c r="B13" s="283"/>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32" t="s">
        <v>17</v>
      </c>
      <c r="B15" s="333"/>
      <c r="C15" s="346" t="s">
        <v>18</v>
      </c>
      <c r="D15" s="347"/>
      <c r="E15" s="347"/>
      <c r="F15" s="347"/>
      <c r="G15" s="347"/>
      <c r="H15" s="347"/>
      <c r="I15" s="347"/>
      <c r="J15" s="347"/>
      <c r="K15" s="348"/>
      <c r="L15" s="301" t="s">
        <v>19</v>
      </c>
      <c r="M15" s="302"/>
      <c r="N15" s="302"/>
      <c r="O15" s="302"/>
      <c r="P15" s="302"/>
      <c r="Q15" s="303"/>
      <c r="R15" s="349" t="s">
        <v>20</v>
      </c>
      <c r="S15" s="350"/>
      <c r="T15" s="350"/>
      <c r="U15" s="350"/>
      <c r="V15" s="350"/>
      <c r="W15" s="350"/>
      <c r="X15" s="351"/>
      <c r="Y15" s="301" t="s">
        <v>21</v>
      </c>
      <c r="Z15" s="303"/>
      <c r="AA15" s="296" t="s">
        <v>22</v>
      </c>
      <c r="AB15" s="297"/>
      <c r="AC15" s="297"/>
      <c r="AD15" s="298"/>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32" t="s">
        <v>23</v>
      </c>
      <c r="B17" s="333"/>
      <c r="C17" s="352" t="s">
        <v>138</v>
      </c>
      <c r="D17" s="353"/>
      <c r="E17" s="353"/>
      <c r="F17" s="353"/>
      <c r="G17" s="353"/>
      <c r="H17" s="353"/>
      <c r="I17" s="353"/>
      <c r="J17" s="353"/>
      <c r="K17" s="353"/>
      <c r="L17" s="353"/>
      <c r="M17" s="353"/>
      <c r="N17" s="353"/>
      <c r="O17" s="353"/>
      <c r="P17" s="353"/>
      <c r="Q17" s="354"/>
      <c r="R17" s="301" t="s">
        <v>25</v>
      </c>
      <c r="S17" s="302"/>
      <c r="T17" s="302"/>
      <c r="U17" s="302"/>
      <c r="V17" s="303"/>
      <c r="W17" s="362">
        <v>1</v>
      </c>
      <c r="X17" s="363"/>
      <c r="Y17" s="302" t="s">
        <v>26</v>
      </c>
      <c r="Z17" s="302"/>
      <c r="AA17" s="302"/>
      <c r="AB17" s="303"/>
      <c r="AC17" s="357">
        <v>0.15</v>
      </c>
      <c r="AD17" s="3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1" t="s">
        <v>27</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83"/>
      <c r="AF19" s="83"/>
    </row>
    <row r="20" spans="1:41" ht="32.1" customHeight="1" thickBot="1" x14ac:dyDescent="0.3">
      <c r="A20" s="82"/>
      <c r="B20" s="60"/>
      <c r="C20" s="359" t="s">
        <v>28</v>
      </c>
      <c r="D20" s="360"/>
      <c r="E20" s="360"/>
      <c r="F20" s="360"/>
      <c r="G20" s="360"/>
      <c r="H20" s="360"/>
      <c r="I20" s="360"/>
      <c r="J20" s="360"/>
      <c r="K20" s="360"/>
      <c r="L20" s="360"/>
      <c r="M20" s="360"/>
      <c r="N20" s="360"/>
      <c r="O20" s="360"/>
      <c r="P20" s="361"/>
      <c r="Q20" s="304" t="s">
        <v>29</v>
      </c>
      <c r="R20" s="305"/>
      <c r="S20" s="305"/>
      <c r="T20" s="305"/>
      <c r="U20" s="305"/>
      <c r="V20" s="305"/>
      <c r="W20" s="305"/>
      <c r="X20" s="305"/>
      <c r="Y20" s="305"/>
      <c r="Z20" s="305"/>
      <c r="AA20" s="305"/>
      <c r="AB20" s="305"/>
      <c r="AC20" s="305"/>
      <c r="AD20" s="30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55" t="s">
        <v>43</v>
      </c>
      <c r="B22" s="356"/>
      <c r="C22" s="179">
        <f>3437400-3437400</f>
        <v>0</v>
      </c>
      <c r="D22" s="178"/>
      <c r="E22" s="178"/>
      <c r="F22" s="178"/>
      <c r="G22" s="178"/>
      <c r="H22" s="178"/>
      <c r="I22" s="178"/>
      <c r="J22" s="178"/>
      <c r="K22" s="178"/>
      <c r="L22" s="178"/>
      <c r="M22" s="178"/>
      <c r="N22" s="178"/>
      <c r="O22" s="178">
        <f>SUM(C22:N22)</f>
        <v>0</v>
      </c>
      <c r="P22" s="180"/>
      <c r="Q22" s="179"/>
      <c r="R22" s="178">
        <v>252076000</v>
      </c>
      <c r="S22" s="178"/>
      <c r="T22" s="178"/>
      <c r="U22" s="178">
        <v>77914400</v>
      </c>
      <c r="V22" s="178"/>
      <c r="W22" s="178"/>
      <c r="X22" s="178"/>
      <c r="Y22" s="178"/>
      <c r="Z22" s="178"/>
      <c r="AA22" s="178"/>
      <c r="AB22" s="178"/>
      <c r="AC22" s="178">
        <f>SUM(Q22:AB22)</f>
        <v>329990400</v>
      </c>
      <c r="AD22" s="184"/>
      <c r="AE22" s="3"/>
      <c r="AF22" s="3"/>
    </row>
    <row r="23" spans="1:41" ht="32.1" customHeight="1" x14ac:dyDescent="0.25">
      <c r="A23" s="261" t="s">
        <v>44</v>
      </c>
      <c r="B23" s="262"/>
      <c r="C23" s="230">
        <f>3437400-3437400</f>
        <v>0</v>
      </c>
      <c r="D23" s="174">
        <v>0</v>
      </c>
      <c r="E23" s="174">
        <v>0</v>
      </c>
      <c r="F23" s="174">
        <v>0</v>
      </c>
      <c r="G23" s="174"/>
      <c r="H23" s="174"/>
      <c r="I23" s="174"/>
      <c r="J23" s="174"/>
      <c r="K23" s="174"/>
      <c r="L23" s="174"/>
      <c r="M23" s="174"/>
      <c r="N23" s="174"/>
      <c r="O23" s="174">
        <f>SUM(C23:N23)</f>
        <v>0</v>
      </c>
      <c r="P23" s="182"/>
      <c r="Q23" s="175">
        <v>252076000</v>
      </c>
      <c r="R23" s="174">
        <v>0</v>
      </c>
      <c r="S23" s="174">
        <v>0</v>
      </c>
      <c r="T23" s="174">
        <v>0</v>
      </c>
      <c r="U23" s="174">
        <v>0</v>
      </c>
      <c r="V23" s="174"/>
      <c r="W23" s="174"/>
      <c r="X23" s="174"/>
      <c r="Y23" s="174"/>
      <c r="Z23" s="174"/>
      <c r="AA23" s="174"/>
      <c r="AB23" s="174"/>
      <c r="AC23" s="174">
        <f>SUM(Q23:AB23)</f>
        <v>252076000</v>
      </c>
      <c r="AD23" s="182">
        <f>+AC23/AC22</f>
        <v>0.76388888888888884</v>
      </c>
      <c r="AE23" s="3"/>
      <c r="AF23" s="3"/>
    </row>
    <row r="24" spans="1:41" ht="32.1" customHeight="1" x14ac:dyDescent="0.25">
      <c r="A24" s="261" t="s">
        <v>45</v>
      </c>
      <c r="B24" s="262"/>
      <c r="C24" s="175">
        <v>-3437400</v>
      </c>
      <c r="D24" s="174"/>
      <c r="E24" s="174"/>
      <c r="F24" s="174"/>
      <c r="G24" s="174"/>
      <c r="H24" s="174"/>
      <c r="I24" s="174"/>
      <c r="J24" s="174"/>
      <c r="K24" s="174">
        <v>3437400</v>
      </c>
      <c r="L24" s="174"/>
      <c r="M24" s="174"/>
      <c r="N24" s="174"/>
      <c r="O24" s="174">
        <f>SUM(C24:N24)</f>
        <v>0</v>
      </c>
      <c r="P24" s="180"/>
      <c r="Q24" s="175"/>
      <c r="R24" s="174"/>
      <c r="S24" s="174">
        <v>22916000</v>
      </c>
      <c r="T24" s="174">
        <v>22916000</v>
      </c>
      <c r="U24" s="174">
        <v>22916000</v>
      </c>
      <c r="V24" s="174">
        <v>32655300</v>
      </c>
      <c r="W24" s="174">
        <v>32655300</v>
      </c>
      <c r="X24" s="174">
        <v>32655300</v>
      </c>
      <c r="Y24" s="174">
        <v>32655300</v>
      </c>
      <c r="Z24" s="174">
        <v>32655300</v>
      </c>
      <c r="AA24" s="174">
        <v>32655300</v>
      </c>
      <c r="AB24" s="174">
        <v>65310600</v>
      </c>
      <c r="AC24" s="174">
        <f>SUM(Q24:AB24)</f>
        <v>329990400</v>
      </c>
      <c r="AD24" s="182"/>
      <c r="AE24" s="3"/>
      <c r="AF24" s="3"/>
    </row>
    <row r="25" spans="1:41" ht="32.1" customHeight="1" thickBot="1" x14ac:dyDescent="0.3">
      <c r="A25" s="294" t="s">
        <v>46</v>
      </c>
      <c r="B25" s="295"/>
      <c r="C25" s="176">
        <f>3437400-3437400</f>
        <v>0</v>
      </c>
      <c r="D25" s="177">
        <v>0</v>
      </c>
      <c r="E25" s="177">
        <v>0</v>
      </c>
      <c r="F25" s="177">
        <v>0</v>
      </c>
      <c r="G25" s="177"/>
      <c r="H25" s="177"/>
      <c r="I25" s="177"/>
      <c r="J25" s="177"/>
      <c r="K25" s="177"/>
      <c r="L25" s="177"/>
      <c r="M25" s="177"/>
      <c r="N25" s="177"/>
      <c r="O25" s="177">
        <f>SUM(C25:N25)</f>
        <v>0</v>
      </c>
      <c r="P25" s="181"/>
      <c r="Q25" s="176">
        <v>0</v>
      </c>
      <c r="R25" s="177">
        <v>3437400</v>
      </c>
      <c r="S25" s="177">
        <v>22916000</v>
      </c>
      <c r="T25" s="177">
        <v>22725033</v>
      </c>
      <c r="U25" s="177">
        <v>23106967</v>
      </c>
      <c r="V25" s="177">
        <v>22916000</v>
      </c>
      <c r="W25" s="177"/>
      <c r="X25" s="177"/>
      <c r="Y25" s="177"/>
      <c r="Z25" s="177"/>
      <c r="AA25" s="177"/>
      <c r="AB25" s="177"/>
      <c r="AC25" s="177">
        <f>SUM(Q25:AB25)</f>
        <v>95101400</v>
      </c>
      <c r="AD25" s="183">
        <f>+AC25/AC24</f>
        <v>0.28819444444444442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57" t="s">
        <v>47</v>
      </c>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60"/>
    </row>
    <row r="28" spans="1:41" ht="15" customHeight="1" x14ac:dyDescent="0.25">
      <c r="A28" s="316" t="s">
        <v>48</v>
      </c>
      <c r="B28" s="318" t="s">
        <v>49</v>
      </c>
      <c r="C28" s="319"/>
      <c r="D28" s="262" t="s">
        <v>50</v>
      </c>
      <c r="E28" s="322"/>
      <c r="F28" s="322"/>
      <c r="G28" s="322"/>
      <c r="H28" s="322"/>
      <c r="I28" s="322"/>
      <c r="J28" s="322"/>
      <c r="K28" s="322"/>
      <c r="L28" s="322"/>
      <c r="M28" s="322"/>
      <c r="N28" s="322"/>
      <c r="O28" s="323"/>
      <c r="P28" s="324" t="s">
        <v>41</v>
      </c>
      <c r="Q28" s="324" t="s">
        <v>51</v>
      </c>
      <c r="R28" s="324"/>
      <c r="S28" s="324"/>
      <c r="T28" s="324"/>
      <c r="U28" s="324"/>
      <c r="V28" s="324"/>
      <c r="W28" s="324"/>
      <c r="X28" s="324"/>
      <c r="Y28" s="324"/>
      <c r="Z28" s="324"/>
      <c r="AA28" s="324"/>
      <c r="AB28" s="324"/>
      <c r="AC28" s="324"/>
      <c r="AD28" s="325"/>
    </row>
    <row r="29" spans="1:41" ht="27" customHeight="1" x14ac:dyDescent="0.25">
      <c r="A29" s="317"/>
      <c r="B29" s="320"/>
      <c r="C29" s="321"/>
      <c r="D29" s="88" t="s">
        <v>30</v>
      </c>
      <c r="E29" s="88" t="s">
        <v>31</v>
      </c>
      <c r="F29" s="88" t="s">
        <v>32</v>
      </c>
      <c r="G29" s="88" t="s">
        <v>33</v>
      </c>
      <c r="H29" s="88" t="s">
        <v>8</v>
      </c>
      <c r="I29" s="88" t="s">
        <v>34</v>
      </c>
      <c r="J29" s="88" t="s">
        <v>35</v>
      </c>
      <c r="K29" s="88" t="s">
        <v>36</v>
      </c>
      <c r="L29" s="88" t="s">
        <v>37</v>
      </c>
      <c r="M29" s="88" t="s">
        <v>38</v>
      </c>
      <c r="N29" s="88" t="s">
        <v>39</v>
      </c>
      <c r="O29" s="88" t="s">
        <v>40</v>
      </c>
      <c r="P29" s="323"/>
      <c r="Q29" s="324"/>
      <c r="R29" s="324"/>
      <c r="S29" s="324"/>
      <c r="T29" s="324"/>
      <c r="U29" s="324"/>
      <c r="V29" s="324"/>
      <c r="W29" s="324"/>
      <c r="X29" s="324"/>
      <c r="Y29" s="324"/>
      <c r="Z29" s="324"/>
      <c r="AA29" s="324"/>
      <c r="AB29" s="324"/>
      <c r="AC29" s="324"/>
      <c r="AD29" s="325"/>
    </row>
    <row r="30" spans="1:41" ht="42" customHeight="1" thickBot="1" x14ac:dyDescent="0.3">
      <c r="A30" s="85" t="s">
        <v>138</v>
      </c>
      <c r="B30" s="389"/>
      <c r="C30" s="390"/>
      <c r="D30" s="89"/>
      <c r="E30" s="89"/>
      <c r="F30" s="89"/>
      <c r="G30" s="89"/>
      <c r="H30" s="89"/>
      <c r="I30" s="89"/>
      <c r="J30" s="89"/>
      <c r="K30" s="89"/>
      <c r="L30" s="89"/>
      <c r="M30" s="89"/>
      <c r="N30" s="89"/>
      <c r="O30" s="89"/>
      <c r="P30" s="86">
        <f>SUM(D30:O30)</f>
        <v>0</v>
      </c>
      <c r="Q30" s="364"/>
      <c r="R30" s="364"/>
      <c r="S30" s="364"/>
      <c r="T30" s="364"/>
      <c r="U30" s="364"/>
      <c r="V30" s="364"/>
      <c r="W30" s="364"/>
      <c r="X30" s="364"/>
      <c r="Y30" s="364"/>
      <c r="Z30" s="364"/>
      <c r="AA30" s="364"/>
      <c r="AB30" s="364"/>
      <c r="AC30" s="364"/>
      <c r="AD30" s="365"/>
    </row>
    <row r="31" spans="1:41" ht="45" customHeight="1" x14ac:dyDescent="0.25">
      <c r="A31" s="263" t="s">
        <v>52</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41" ht="23.1" customHeight="1" x14ac:dyDescent="0.25">
      <c r="A32" s="261" t="s">
        <v>53</v>
      </c>
      <c r="B32" s="324" t="s">
        <v>54</v>
      </c>
      <c r="C32" s="324" t="s">
        <v>49</v>
      </c>
      <c r="D32" s="324" t="s">
        <v>55</v>
      </c>
      <c r="E32" s="324"/>
      <c r="F32" s="324"/>
      <c r="G32" s="324"/>
      <c r="H32" s="324"/>
      <c r="I32" s="324"/>
      <c r="J32" s="324"/>
      <c r="K32" s="324"/>
      <c r="L32" s="324"/>
      <c r="M32" s="324"/>
      <c r="N32" s="324"/>
      <c r="O32" s="324"/>
      <c r="P32" s="324"/>
      <c r="Q32" s="324" t="s">
        <v>56</v>
      </c>
      <c r="R32" s="324"/>
      <c r="S32" s="324"/>
      <c r="T32" s="324"/>
      <c r="U32" s="324"/>
      <c r="V32" s="324"/>
      <c r="W32" s="324"/>
      <c r="X32" s="324"/>
      <c r="Y32" s="324"/>
      <c r="Z32" s="324"/>
      <c r="AA32" s="324"/>
      <c r="AB32" s="324"/>
      <c r="AC32" s="324"/>
      <c r="AD32" s="325"/>
      <c r="AG32" s="87"/>
      <c r="AH32" s="87"/>
      <c r="AI32" s="87"/>
      <c r="AJ32" s="87"/>
      <c r="AK32" s="87"/>
      <c r="AL32" s="87"/>
      <c r="AM32" s="87"/>
      <c r="AN32" s="87"/>
      <c r="AO32" s="87"/>
    </row>
    <row r="33" spans="1:41" ht="27" customHeight="1" x14ac:dyDescent="0.25">
      <c r="A33" s="261"/>
      <c r="B33" s="324"/>
      <c r="C33" s="36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62" t="s">
        <v>57</v>
      </c>
      <c r="R33" s="322"/>
      <c r="S33" s="322"/>
      <c r="T33" s="323"/>
      <c r="U33" s="262" t="s">
        <v>58</v>
      </c>
      <c r="V33" s="322"/>
      <c r="W33" s="322"/>
      <c r="X33" s="323"/>
      <c r="Y33" s="262" t="s">
        <v>59</v>
      </c>
      <c r="Z33" s="322"/>
      <c r="AA33" s="323"/>
      <c r="AB33" s="262" t="s">
        <v>60</v>
      </c>
      <c r="AC33" s="322"/>
      <c r="AD33" s="373"/>
      <c r="AG33" s="87"/>
      <c r="AH33" s="87"/>
      <c r="AI33" s="87"/>
      <c r="AJ33" s="87"/>
      <c r="AK33" s="87"/>
      <c r="AL33" s="87"/>
      <c r="AM33" s="87"/>
      <c r="AN33" s="87"/>
      <c r="AO33" s="87"/>
    </row>
    <row r="34" spans="1:41" ht="106.5" customHeight="1" x14ac:dyDescent="0.25">
      <c r="A34" s="374" t="s">
        <v>138</v>
      </c>
      <c r="B34" s="376">
        <v>0.15</v>
      </c>
      <c r="C34" s="90" t="s">
        <v>61</v>
      </c>
      <c r="D34" s="89">
        <v>1</v>
      </c>
      <c r="E34" s="89">
        <v>1</v>
      </c>
      <c r="F34" s="89">
        <v>1</v>
      </c>
      <c r="G34" s="89">
        <v>1</v>
      </c>
      <c r="H34" s="89">
        <v>1</v>
      </c>
      <c r="I34" s="89">
        <v>1</v>
      </c>
      <c r="J34" s="89">
        <v>1</v>
      </c>
      <c r="K34" s="89">
        <v>1</v>
      </c>
      <c r="L34" s="89">
        <v>1</v>
      </c>
      <c r="M34" s="89">
        <v>1</v>
      </c>
      <c r="N34" s="89">
        <v>1</v>
      </c>
      <c r="O34" s="89">
        <v>1</v>
      </c>
      <c r="P34" s="201">
        <v>1</v>
      </c>
      <c r="Q34" s="500" t="s">
        <v>650</v>
      </c>
      <c r="R34" s="501"/>
      <c r="S34" s="501"/>
      <c r="T34" s="502"/>
      <c r="U34" s="500" t="s">
        <v>651</v>
      </c>
      <c r="V34" s="501"/>
      <c r="W34" s="501"/>
      <c r="X34" s="502"/>
      <c r="Y34" s="506" t="s">
        <v>62</v>
      </c>
      <c r="Z34" s="507"/>
      <c r="AA34" s="508"/>
      <c r="AB34" s="500" t="s">
        <v>139</v>
      </c>
      <c r="AC34" s="501"/>
      <c r="AD34" s="509"/>
      <c r="AG34" s="87"/>
      <c r="AH34" s="87"/>
      <c r="AI34" s="87"/>
      <c r="AJ34" s="87"/>
      <c r="AK34" s="87"/>
      <c r="AL34" s="87"/>
      <c r="AM34" s="87"/>
      <c r="AN34" s="87"/>
      <c r="AO34" s="87"/>
    </row>
    <row r="35" spans="1:41" ht="106.5" customHeight="1" thickBot="1" x14ac:dyDescent="0.3">
      <c r="A35" s="375"/>
      <c r="B35" s="377"/>
      <c r="C35" s="91" t="s">
        <v>64</v>
      </c>
      <c r="D35" s="217">
        <v>1</v>
      </c>
      <c r="E35" s="217">
        <v>1</v>
      </c>
      <c r="F35" s="217">
        <v>1</v>
      </c>
      <c r="G35" s="217">
        <v>1</v>
      </c>
      <c r="H35" s="217">
        <v>1</v>
      </c>
      <c r="I35" s="217">
        <v>1</v>
      </c>
      <c r="J35" s="217"/>
      <c r="K35" s="217"/>
      <c r="L35" s="217"/>
      <c r="M35" s="217"/>
      <c r="N35" s="217"/>
      <c r="O35" s="217"/>
      <c r="P35" s="225">
        <f>MIN(D35:O35)</f>
        <v>1</v>
      </c>
      <c r="Q35" s="503"/>
      <c r="R35" s="504"/>
      <c r="S35" s="504"/>
      <c r="T35" s="505"/>
      <c r="U35" s="503"/>
      <c r="V35" s="504"/>
      <c r="W35" s="504"/>
      <c r="X35" s="505"/>
      <c r="Y35" s="503"/>
      <c r="Z35" s="504"/>
      <c r="AA35" s="505"/>
      <c r="AB35" s="503"/>
      <c r="AC35" s="504"/>
      <c r="AD35" s="510"/>
      <c r="AE35" s="49"/>
      <c r="AG35" s="87"/>
      <c r="AH35" s="87"/>
      <c r="AI35" s="87"/>
      <c r="AJ35" s="87"/>
      <c r="AK35" s="87"/>
      <c r="AL35" s="87"/>
      <c r="AM35" s="87"/>
      <c r="AN35" s="87"/>
      <c r="AO35" s="87"/>
    </row>
    <row r="36" spans="1:41" ht="26.1" customHeight="1" x14ac:dyDescent="0.25">
      <c r="A36" s="355" t="s">
        <v>65</v>
      </c>
      <c r="B36" s="368" t="s">
        <v>66</v>
      </c>
      <c r="C36" s="370" t="s">
        <v>67</v>
      </c>
      <c r="D36" s="370"/>
      <c r="E36" s="370"/>
      <c r="F36" s="370"/>
      <c r="G36" s="370"/>
      <c r="H36" s="370"/>
      <c r="I36" s="370"/>
      <c r="J36" s="370"/>
      <c r="K36" s="370"/>
      <c r="L36" s="370"/>
      <c r="M36" s="370"/>
      <c r="N36" s="370"/>
      <c r="O36" s="370"/>
      <c r="P36" s="370"/>
      <c r="Q36" s="356" t="s">
        <v>68</v>
      </c>
      <c r="R36" s="371"/>
      <c r="S36" s="371"/>
      <c r="T36" s="371"/>
      <c r="U36" s="371"/>
      <c r="V36" s="371"/>
      <c r="W36" s="371"/>
      <c r="X36" s="371"/>
      <c r="Y36" s="371"/>
      <c r="Z36" s="371"/>
      <c r="AA36" s="371"/>
      <c r="AB36" s="371"/>
      <c r="AC36" s="371"/>
      <c r="AD36" s="372"/>
      <c r="AG36" s="87"/>
      <c r="AH36" s="87"/>
      <c r="AI36" s="87"/>
      <c r="AJ36" s="87"/>
      <c r="AK36" s="87"/>
      <c r="AL36" s="87"/>
      <c r="AM36" s="87"/>
      <c r="AN36" s="87"/>
      <c r="AO36" s="87"/>
    </row>
    <row r="37" spans="1:41" ht="26.1" customHeight="1" x14ac:dyDescent="0.25">
      <c r="A37" s="261"/>
      <c r="B37" s="369"/>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262" t="s">
        <v>83</v>
      </c>
      <c r="R37" s="322"/>
      <c r="S37" s="322"/>
      <c r="T37" s="322"/>
      <c r="U37" s="322"/>
      <c r="V37" s="322"/>
      <c r="W37" s="322"/>
      <c r="X37" s="322"/>
      <c r="Y37" s="322"/>
      <c r="Z37" s="322"/>
      <c r="AA37" s="322"/>
      <c r="AB37" s="322"/>
      <c r="AC37" s="322"/>
      <c r="AD37" s="373"/>
      <c r="AG37" s="94"/>
      <c r="AH37" s="94"/>
      <c r="AI37" s="94"/>
      <c r="AJ37" s="94"/>
      <c r="AK37" s="94"/>
      <c r="AL37" s="94"/>
      <c r="AM37" s="94"/>
      <c r="AN37" s="94"/>
      <c r="AO37" s="94"/>
    </row>
    <row r="38" spans="1:41" ht="114.75" customHeight="1" x14ac:dyDescent="0.25">
      <c r="A38" s="413" t="s">
        <v>140</v>
      </c>
      <c r="B38" s="403">
        <v>0.06</v>
      </c>
      <c r="C38" s="90" t="s">
        <v>61</v>
      </c>
      <c r="D38" s="204">
        <v>0</v>
      </c>
      <c r="E38" s="204">
        <v>9.0999999999999998E-2</v>
      </c>
      <c r="F38" s="204">
        <v>9.0999999999999998E-2</v>
      </c>
      <c r="G38" s="204">
        <v>9.0999999999999998E-2</v>
      </c>
      <c r="H38" s="204">
        <v>9.0999999999999998E-2</v>
      </c>
      <c r="I38" s="204">
        <v>9.0999999999999998E-2</v>
      </c>
      <c r="J38" s="204">
        <v>9.0999999999999998E-2</v>
      </c>
      <c r="K38" s="204">
        <v>9.0999999999999998E-2</v>
      </c>
      <c r="L38" s="204">
        <v>9.0999999999999998E-2</v>
      </c>
      <c r="M38" s="204">
        <v>9.0999999999999998E-2</v>
      </c>
      <c r="N38" s="204">
        <v>9.0999999999999998E-2</v>
      </c>
      <c r="O38" s="204">
        <v>0.09</v>
      </c>
      <c r="P38" s="96">
        <f>SUM(D38:O38)</f>
        <v>0.99999999999999978</v>
      </c>
      <c r="Q38" s="395" t="s">
        <v>652</v>
      </c>
      <c r="R38" s="396"/>
      <c r="S38" s="396"/>
      <c r="T38" s="396"/>
      <c r="U38" s="396"/>
      <c r="V38" s="396"/>
      <c r="W38" s="396"/>
      <c r="X38" s="396"/>
      <c r="Y38" s="396"/>
      <c r="Z38" s="396"/>
      <c r="AA38" s="396"/>
      <c r="AB38" s="396"/>
      <c r="AC38" s="396"/>
      <c r="AD38" s="397"/>
      <c r="AE38" s="97"/>
      <c r="AG38" s="98"/>
      <c r="AH38" s="98"/>
      <c r="AI38" s="98"/>
      <c r="AJ38" s="98"/>
      <c r="AK38" s="98"/>
      <c r="AL38" s="98"/>
      <c r="AM38" s="98"/>
      <c r="AN38" s="98"/>
      <c r="AO38" s="98"/>
    </row>
    <row r="39" spans="1:41" ht="114.75" customHeight="1" x14ac:dyDescent="0.25">
      <c r="A39" s="414"/>
      <c r="B39" s="404"/>
      <c r="C39" s="99" t="s">
        <v>64</v>
      </c>
      <c r="D39" s="211">
        <v>0</v>
      </c>
      <c r="E39" s="211">
        <v>9.0999999999999998E-2</v>
      </c>
      <c r="F39" s="211">
        <v>9.0999999999999998E-2</v>
      </c>
      <c r="G39" s="211">
        <v>9.0999999999999998E-2</v>
      </c>
      <c r="H39" s="211">
        <v>9.0999999999999998E-2</v>
      </c>
      <c r="I39" s="211">
        <v>9.0999999999999998E-2</v>
      </c>
      <c r="J39" s="211"/>
      <c r="K39" s="211"/>
      <c r="L39" s="211"/>
      <c r="M39" s="211"/>
      <c r="N39" s="211"/>
      <c r="O39" s="211"/>
      <c r="P39" s="218">
        <f>SUM(D39:O39)</f>
        <v>0.45499999999999996</v>
      </c>
      <c r="Q39" s="405"/>
      <c r="R39" s="406"/>
      <c r="S39" s="406"/>
      <c r="T39" s="406"/>
      <c r="U39" s="406"/>
      <c r="V39" s="406"/>
      <c r="W39" s="406"/>
      <c r="X39" s="406"/>
      <c r="Y39" s="406"/>
      <c r="Z39" s="406"/>
      <c r="AA39" s="406"/>
      <c r="AB39" s="406"/>
      <c r="AC39" s="406"/>
      <c r="AD39" s="407"/>
      <c r="AE39" s="97"/>
    </row>
    <row r="40" spans="1:41" ht="84" customHeight="1" x14ac:dyDescent="0.25">
      <c r="A40" s="414" t="s">
        <v>141</v>
      </c>
      <c r="B40" s="393">
        <v>0.09</v>
      </c>
      <c r="C40" s="102" t="s">
        <v>61</v>
      </c>
      <c r="D40" s="204">
        <v>0</v>
      </c>
      <c r="E40" s="204">
        <v>9.0999999999999998E-2</v>
      </c>
      <c r="F40" s="204">
        <v>9.0999999999999998E-2</v>
      </c>
      <c r="G40" s="204">
        <v>9.0999999999999998E-2</v>
      </c>
      <c r="H40" s="204">
        <v>9.0999999999999998E-2</v>
      </c>
      <c r="I40" s="204">
        <v>9.0999999999999998E-2</v>
      </c>
      <c r="J40" s="204">
        <v>9.0999999999999998E-2</v>
      </c>
      <c r="K40" s="204">
        <v>9.0999999999999998E-2</v>
      </c>
      <c r="L40" s="204">
        <v>9.0999999999999998E-2</v>
      </c>
      <c r="M40" s="204">
        <v>9.0999999999999998E-2</v>
      </c>
      <c r="N40" s="204">
        <v>9.0999999999999998E-2</v>
      </c>
      <c r="O40" s="204">
        <v>0.09</v>
      </c>
      <c r="P40" s="101">
        <f>SUM(D40:O40)</f>
        <v>0.99999999999999978</v>
      </c>
      <c r="Q40" s="395" t="s">
        <v>653</v>
      </c>
      <c r="R40" s="396"/>
      <c r="S40" s="396"/>
      <c r="T40" s="396"/>
      <c r="U40" s="396"/>
      <c r="V40" s="396"/>
      <c r="W40" s="396"/>
      <c r="X40" s="396"/>
      <c r="Y40" s="396"/>
      <c r="Z40" s="396"/>
      <c r="AA40" s="396"/>
      <c r="AB40" s="396"/>
      <c r="AC40" s="396"/>
      <c r="AD40" s="397"/>
      <c r="AE40" s="97"/>
    </row>
    <row r="41" spans="1:41" ht="84" customHeight="1" thickBot="1" x14ac:dyDescent="0.3">
      <c r="A41" s="511"/>
      <c r="B41" s="394"/>
      <c r="C41" s="91" t="s">
        <v>64</v>
      </c>
      <c r="D41" s="213">
        <v>0</v>
      </c>
      <c r="E41" s="213">
        <v>9.0999999999999998E-2</v>
      </c>
      <c r="F41" s="213">
        <v>9.0999999999999998E-2</v>
      </c>
      <c r="G41" s="213">
        <v>9.0999999999999998E-2</v>
      </c>
      <c r="H41" s="213">
        <v>9.0999999999999998E-2</v>
      </c>
      <c r="I41" s="213">
        <v>9.0999999999999998E-2</v>
      </c>
      <c r="J41" s="213"/>
      <c r="K41" s="213"/>
      <c r="L41" s="213"/>
      <c r="M41" s="213"/>
      <c r="N41" s="213"/>
      <c r="O41" s="213"/>
      <c r="P41" s="219">
        <f>SUM(D41:O41)</f>
        <v>0.45499999999999996</v>
      </c>
      <c r="Q41" s="398"/>
      <c r="R41" s="399"/>
      <c r="S41" s="399"/>
      <c r="T41" s="399"/>
      <c r="U41" s="399"/>
      <c r="V41" s="399"/>
      <c r="W41" s="399"/>
      <c r="X41" s="399"/>
      <c r="Y41" s="399"/>
      <c r="Z41" s="399"/>
      <c r="AA41" s="399"/>
      <c r="AB41" s="399"/>
      <c r="AC41" s="399"/>
      <c r="AD41" s="400"/>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Q38:AD41 Y34 AB34 U34 Q34" xr:uid="{00000000-0002-0000-0800-000002000000}">
      <formula1>2000</formula1>
    </dataValidation>
  </dataValidations>
  <pageMargins left="0.25" right="0.25" top="0.75" bottom="0.75" header="0.3" footer="0.3"/>
  <pageSetup scale="2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Rocío López</cp:lastModifiedBy>
  <cp:revision/>
  <dcterms:created xsi:type="dcterms:W3CDTF">2011-04-26T22:16:52Z</dcterms:created>
  <dcterms:modified xsi:type="dcterms:W3CDTF">2023-07-14T23:32:44Z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