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SUS\Downloads\13-jul\P&amp;G\"/>
    </mc:Choice>
  </mc:AlternateContent>
  <xr:revisionPtr revIDLastSave="0" documentId="13_ncr:1_{434893FC-05A4-479B-B04A-376FC5F2C3EC}" xr6:coauthVersionLast="47" xr6:coauthVersionMax="47" xr10:uidLastSave="{00000000-0000-0000-0000-000000000000}"/>
  <bookViews>
    <workbookView xWindow="-98" yWindow="-98" windowWidth="21795" windowHeight="12975" tabRatio="933" firstSheet="3" activeTab="8" xr2:uid="{00000000-000D-0000-FFFF-FFFF00000000}"/>
  </bookViews>
  <sheets>
    <sheet name="RESUMEN" sheetId="33" r:id="rId1"/>
    <sheet name="POL_INTEGRIDAD" sheetId="27" r:id="rId2"/>
    <sheet name="POL_ DEFENSA JURIDICA" sheetId="31" r:id="rId3"/>
    <sheet name="POL_SERVICIO_CIUDADANIA" sheetId="16" r:id="rId4"/>
    <sheet name="Parámetros" sheetId="24" state="hidden" r:id="rId5"/>
    <sheet name="POL_SEG Y EVAL DESEMPEÑO" sheetId="30" r:id="rId6"/>
    <sheet name="POL_GESTION_DOCUMENTAL" sheetId="29" r:id="rId7"/>
    <sheet name="POL_TRANSPARENCIA" sheetId="28" r:id="rId8"/>
    <sheet name="POL_GESTIÒN_INFO_ESTADISTICA" sheetId="32" r:id="rId9"/>
  </sheets>
  <definedNames>
    <definedName name="_xlnm._FilterDatabase" localSheetId="2" hidden="1">'POL_ DEFENSA JURIDICA'!$A$4:$M$11</definedName>
    <definedName name="_xlnm._FilterDatabase" localSheetId="8" hidden="1">POL_GESTIÒN_INFO_ESTADISTICA!$A$4:$R$16</definedName>
    <definedName name="_xlnm._FilterDatabase" localSheetId="1" hidden="1">POL_INTEGRIDAD!$A$3:$P$14</definedName>
    <definedName name="_xlnm._FilterDatabase" localSheetId="5" hidden="1">'POL_SEG Y EVAL DESEMPEÑO'!$A$4:$N$8</definedName>
    <definedName name="_xlnm._FilterDatabase" localSheetId="3" hidden="1">POL_SERVICIO_CIUDADANIA!$A$3:$P$18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32" l="1"/>
  <c r="G9" i="33"/>
  <c r="I8" i="30"/>
  <c r="G6" i="33" s="1"/>
  <c r="I14" i="27" l="1"/>
  <c r="H3" i="33" s="1"/>
  <c r="G14" i="27"/>
  <c r="G3" i="33" s="1"/>
  <c r="F10" i="33" l="1"/>
  <c r="E10" i="33"/>
  <c r="D10" i="33"/>
  <c r="C10" i="33"/>
  <c r="B10" i="33"/>
  <c r="M16" i="32" l="1"/>
  <c r="I9" i="33" s="1"/>
  <c r="K16" i="32"/>
  <c r="H9" i="33" s="1"/>
  <c r="J11" i="31"/>
  <c r="I4" i="33" s="1"/>
  <c r="F11" i="31"/>
  <c r="G4" i="33" s="1"/>
  <c r="H11" i="31"/>
  <c r="H4" i="33" s="1"/>
  <c r="K8" i="30"/>
  <c r="I6" i="33" s="1"/>
  <c r="G8" i="30"/>
  <c r="H6" i="33" s="1"/>
  <c r="K7" i="29"/>
  <c r="I7" i="33" s="1"/>
  <c r="I7" i="29"/>
  <c r="G7" i="33" s="1"/>
  <c r="G7" i="29"/>
  <c r="H7" i="33" s="1"/>
  <c r="H8" i="28"/>
  <c r="G8" i="33" s="1"/>
  <c r="J8" i="28"/>
  <c r="H8" i="33" s="1"/>
  <c r="L8" i="28"/>
  <c r="I8" i="33" s="1"/>
  <c r="K14" i="27"/>
  <c r="I3" i="33" s="1"/>
  <c r="J18" i="16"/>
  <c r="H5" i="33" s="1"/>
  <c r="H18" i="16"/>
  <c r="G5" i="33" s="1"/>
  <c r="L18" i="16"/>
  <c r="I5" i="33" s="1"/>
  <c r="G10" i="33" l="1"/>
  <c r="H10" i="33"/>
  <c r="I10" i="33"/>
</calcChain>
</file>

<file path=xl/sharedStrings.xml><?xml version="1.0" encoding="utf-8"?>
<sst xmlns="http://schemas.openxmlformats.org/spreadsheetml/2006/main" count="603" uniqueCount="374">
  <si>
    <t>N°</t>
  </si>
  <si>
    <t>Fuente</t>
  </si>
  <si>
    <t>Actividades de Gestión</t>
  </si>
  <si>
    <t>Mejora a Implementar</t>
  </si>
  <si>
    <t>Fecha de Inicio</t>
  </si>
  <si>
    <t>Fecha final</t>
  </si>
  <si>
    <t>Responsable</t>
  </si>
  <si>
    <t>% avance</t>
  </si>
  <si>
    <t>Cómo se midió el porcentaje de avance  (parámetros utilizados para medir el avance porcentual)</t>
  </si>
  <si>
    <t xml:space="preserve">Aclaraciones frente al avance de la mejora a implementar </t>
  </si>
  <si>
    <t xml:space="preserve">Seguimiento </t>
  </si>
  <si>
    <t>Implementación (Seguimiento OAP)</t>
  </si>
  <si>
    <t>Plan de Mejoramiento</t>
  </si>
  <si>
    <t>Reporte Líder de Política (vigencia 2022)</t>
  </si>
  <si>
    <t>Cuantitativa
(Porcentaje de avance)</t>
  </si>
  <si>
    <t xml:space="preserve">Descripción cualitativa del avance de la mejora a implementar </t>
  </si>
  <si>
    <t xml:space="preserve">Evidencias aportadas frente al desarrollo de la mejora a implementar </t>
  </si>
  <si>
    <t>Plan mejora 2021</t>
  </si>
  <si>
    <t>Tener capacidad en la línea de atención telefónica, el PBX o conmutador de la entidad para grabar llamadas de etnias y otros grupos de valor que hablen en otras lenguas o idiomas diferentes al castellano para su posterior traducción.</t>
  </si>
  <si>
    <t>Revisar con la dependencia correspondiente para determinar las necesidades teconológicas para implementar la actividad.</t>
  </si>
  <si>
    <t>Servicio a al Ciudadanía / Dependencias correspondientes</t>
  </si>
  <si>
    <t>Contar con un menú interactivo con opciones para la atención de personas con discapacidad en la línea de atención telefónica, el PBX o conmutador de la entidad.</t>
  </si>
  <si>
    <t>Contar con operadores que conocen y hacen uso de herramientas como el Centro de Relevo o Sistema de Interpretación en línea - SIEL para la atención de personas con discapacidad auditiva en la línea de atención telefónica, el PBX o conmutador de la entidad.</t>
  </si>
  <si>
    <t>Tener operadores que pueden brindar atención a personas que hablen otras lenguas o idiomas (Ej.: etnias) en la línea de atención telefónica, el PBX o conmutador de la entidad.</t>
  </si>
  <si>
    <t>Servicio a la Ciudadanía</t>
  </si>
  <si>
    <t>Contar en la entidad con un procedimiento para traducir la información pública que solicita un grupo étnico a su respectiva lengua.</t>
  </si>
  <si>
    <t>Constituir formalmente una dependencia o grupo de trabajo para la relación Estado-Ciudadano</t>
  </si>
  <si>
    <t>Realizar un diagnóstico de la viabilidad de creación de la dependencia, de acuerdo con los lineamientos de la Alcaldia Mayor.</t>
  </si>
  <si>
    <t>Instalar señalización con imágenes en lengua de señas, en la entidad.</t>
  </si>
  <si>
    <t>Elaborar e instalar la señalización inlcusiva en la entidad.</t>
  </si>
  <si>
    <t>Instalar señalización con pictogramas en la entidad.</t>
  </si>
  <si>
    <t>Instalar señalización en otras lenguas o idiomas en la entidad.</t>
  </si>
  <si>
    <t>Instalar sistemas de información que guíen a las personas a través de los ambientes físicos de la entidad y mejoren su comprensión y experiencia del espacio (Wayfinding).</t>
  </si>
  <si>
    <t>Aprobar recursos para la adquisición e instalación de tecnología que permita y facilite la comunicación y publicación de información para personas con discapacidad auditiva, con el fin de promover la accesibilidad y atender las necesidades particulares.</t>
  </si>
  <si>
    <t>Identificar los proyectos que cuentan con recursos para adquirir tecnología enfocada a que facilite la comunicación con personas con discapacidad auditiva.</t>
  </si>
  <si>
    <t>Asesorarse en temas de discapacidad física para mejora de la accesibilidad de los usuarios a los trámites y servicios de la entidad.</t>
  </si>
  <si>
    <t>Apropiar los lineamientos establecidos por la Veeduria Distrital basados en la NTC 6047.</t>
  </si>
  <si>
    <t>Asesorarse en temas de discapacidad psicosocial (mental) o intelectual (cognitiva) para mejora de la accesibilidad de los usuarios a los trámites y servicios de la entidad.</t>
  </si>
  <si>
    <t>pendiente averiguar con direccion de enfoque para realizar mesa de trabajo para revisar el tema</t>
  </si>
  <si>
    <t>Contar con herramientas de caracterización de los documentos para evaluar la complejidad de los documentos utilizados para comunicarse con sus grupos de valor (formularios, guías, respuestas a derechos de petición, etc.) en la entidad.</t>
  </si>
  <si>
    <t>Pendiente para realizar la consulta con el DAFP y formular la actividad.</t>
  </si>
  <si>
    <t>Recomendaciones FURAG 2022</t>
  </si>
  <si>
    <t xml:space="preserve">Inicialmente se realizó comunicación a la OAPI solicitando la realización de ajustes a la línea telefónica institucional, el cual fue direccionado a la Dir. Administrativa y Financiera por ser de su compencia. Posteriormente los ajustes al PBX fueron realizados por parte de los encargados de la planta telefónica de esta Dirección. </t>
  </si>
  <si>
    <t>El encargado de la planta telefónica de la Dir. Administrativa y Financiera realizó el ajuste correspondiente.</t>
  </si>
  <si>
    <t>Con el apoyo del área de Tecnología de la Información de la OAPI, se realizó la incorporación del enlace al Centro de Relevo en la página web de la SDMujer.</t>
  </si>
  <si>
    <t>Se inició mesa de trabajo convocada por Talento Humano la cual se realizó el día 26 de octubre. TH se encuentra adelantando el análisis de cargas de trabajo y la revisión de la Guía de la Función Pública.</t>
  </si>
  <si>
    <t>El proceso de Atención a la Ciudadanía realizó el 18 de noviembre un seguimiento para ver el avance en lo relacionado con la señalización inclusiva con la Dir. de Talento Humano quienes manifestaron que el proceso contractual de señalización quedó priorizado para enero de 2023, lo anterior, dado que los tiempos de ajustes en el PAABS y de cotización, no  permitieron adjudicar el proceso en esta vigencia.</t>
  </si>
  <si>
    <t xml:space="preserve">La entidad destinó recursos para la contratación de la Línea Púrpura la cual cuenta con la opción de comunicación y atención de personas con discapacidad auditiva. </t>
  </si>
  <si>
    <t>El proceso de Atención a la Ciudadanía realizó un diagnóstico de accesibilidad a los puntos de atención de la SDMujer, de acuerdo con los lineamientos establecidos en la NTC 6047.</t>
  </si>
  <si>
    <t>Se llevó a cabo reunión con la Dirección de Enfoque Diferencial el día 07/12/2022, donde se informa que la dependencia cuenta con un manual para la atención sensible a mujeres con discpacidad.
Por otra parte, la Dirección de Enfoque Diferencial cuenta con una profesional referente de mujeres con discapacidad, quien en su momento brinda asesoría acerca de la atención diferencial a mujeres con discapacidad intelectual y psicosocial.</t>
  </si>
  <si>
    <t>Se realizó la implementación de la Guía de Lenguaje Claro mediante memorando 3-2022-003963.
Así mismo, se desarrollaron capacitaciones, el 15 y 24 de noviembre dirigidas al equipo de la Dirección de Territorialización.</t>
  </si>
  <si>
    <t>Seguimiento Oficina de Control Interno (Tercera Línea de Defensa)</t>
  </si>
  <si>
    <t>Porcentaje de avance</t>
  </si>
  <si>
    <t>Observaciones y/o recomendaciones</t>
  </si>
  <si>
    <t>ESTADO</t>
  </si>
  <si>
    <t xml:space="preserve">Estado </t>
  </si>
  <si>
    <t xml:space="preserve">Características </t>
  </si>
  <si>
    <t>Cumplida</t>
  </si>
  <si>
    <t>Ejecutada al 100% y dentro de los plazos establecidos.</t>
  </si>
  <si>
    <t>Cumplida con observación y/o recomendación</t>
  </si>
  <si>
    <t>Si bien la actividad fue cumplida en un 100% se identificaron  debilidades/novedades.</t>
  </si>
  <si>
    <t>Atrasada - Con justificación</t>
  </si>
  <si>
    <t>Atrasada - Sin  justificación</t>
  </si>
  <si>
    <t>VIGENCIA 2022</t>
  </si>
  <si>
    <t>Sin ejecutar al 100% y con plazos vencidos, pero en el plan de mejora se estableció justificación.</t>
  </si>
  <si>
    <t>Sin ejecutar al 100% y con plazos vencidos, y en el plan de mejora no se estableció justificación.</t>
  </si>
  <si>
    <t xml:space="preserve">Observaciones </t>
  </si>
  <si>
    <t xml:space="preserve">De conformidad con los soportes aportados por el líder de politica se observa que se realizaron las gestiones pertinentes que permiten evidenciar el cumplimiento de las actividades de gestión referidas en la presente mejora, en cuanto a:
a. En la página web ya se cuenta con el uso de la herramienta "Centro de Relevo".
b. Los telefonos o PBX cuentan con un botón en el que se pueden grabar llamadas de etnias.
En cuanto a la mejora a implementar establecida, esta Oficina hizo revisión en ORFEO para identificar la trazabilidad de las gestiones realizadas por el líder de politica para la implementación de necesidades tecnologicas requeridas para la atención de la ciudadanía, evidenciando los memorandos gestionados en la vigencia 2022 (3-2022-002559 del 14 de junio de 2022, 3-2022-002790 del 08 de julio 2022) remitidos con el propósito de que se adelantaran las acciones correspondientes para dar cumplimiento a las necesidades tecnologicas.
</t>
  </si>
  <si>
    <t>Si bien se observa el seguimiento efectuado por la Oficina Asesora de Planeación se identificó que dicha dependencia reporta como avance de la mejora un 50%, sin embargo el líder de política reporta un avance del 100% el cual es consecuente con las evidencias aportadas.</t>
  </si>
  <si>
    <t xml:space="preserve">De acuerdo con el soporte presentado por el líder del proceso y el seguimiento efectuado por la Oficina Asesora de Planeación se evidencio que se tiene un retraso en la ejecución y cumplimiento de la mejora planteada, quedando en un 30% de avance; no se establece una causa que permita determinar la demora u atraso en esta ejecución. ( ejemplo: tiempo que tardan los estudios de cargas) </t>
  </si>
  <si>
    <t>De acuerdo con el seguimiento efectuado por la Oficina Asesora de Planeación, el cual da cuenta de un avance del 50% y el líder del proceso reporta un avance  con el mismo porcentaje , es decir con el 50% , en el soporte allegado se da cuenta de la justificación del atraso en la ejecución del plan</t>
  </si>
  <si>
    <t>El seguimiento efectuado por la Oficina Asesora de Planeación da cuenta de un avance del 0% toda vez que en la vigencia 2022 no se destinaron recursos para adquisición o instalación de un sistema de aumento de audición para personas con discapacidad auditiva, siendo  totalmente contrario a lo reportado  por  el líder del proceso  quien señala un avance del  100% de la mejora, atraves de la linea purpura que cuenta con los requerimietnos señalados en la mejora.</t>
  </si>
  <si>
    <t>Sin observaciones</t>
  </si>
  <si>
    <t>De acuerdo con el seguimiento  efectuado por la Oficina Asesora de  Planeación en donde muestra un avance del 100% y  la información reportada por el líder de la política  y  siendo este consecuente con los soportes  registrados, presenta un avance de cumplimiento del 100% también.</t>
  </si>
  <si>
    <t>El líder de la politica aporto evidencia que permite  dar cuenta de la ejecución de la actividad de gestión, en relación apropiación de los lineamientos establecidos por la Veeduría Distrital basados en la NTC 6047</t>
  </si>
  <si>
    <t xml:space="preserve">Se evidencio que la Oficina Asesora de Planeación realizo seguimiento  a la actividad de gestión dandole  una calificación del 100% en la ejecución de la actividad, sin embargo no se dejo registro de la reunión sostenida con la Dirección de Enfoque  Diferencial, por lo que no es posible corroborar la existencia de dicha reunión, así mismo el proceso aporto evidencia que da cuenta que se cumple con la actividad  de gestión a través del Manual de atención  a la ciudadanía en un 100%. </t>
  </si>
  <si>
    <t>El lider de la politica aporto evidencia mediante el Manual de Atención a la Ciudadanía AC-MA-01 (versión 8) el cual contiene en su capítulo 3 " Enfoques relevantes para la atención a la ciudadanía", que da cuenta de la ejecución de la actividad de gestión, sin embargo no se identifica la acción o mejora a implementar dentro del seguimeitno efectuado.</t>
  </si>
  <si>
    <t xml:space="preserve">En concordancia con los soportes suminisrtados por el líder de la Politica y el seguimietno efectuado por la Oficina Asesora de Planeación a las actividades de gestión,se  concluye que el avance reportado corresponde al 100% </t>
  </si>
  <si>
    <t>Actividades de Gestión/Recomendación FURAG</t>
  </si>
  <si>
    <t>Fechas de Inicio</t>
  </si>
  <si>
    <t>Seguimiento</t>
  </si>
  <si>
    <t>TH</t>
  </si>
  <si>
    <t>PLAN DE MEJORA FURAG 2021</t>
  </si>
  <si>
    <t>Octubre de 2021</t>
  </si>
  <si>
    <t xml:space="preserve">Plan Mejoramiento </t>
  </si>
  <si>
    <t>Fechas de finalización</t>
  </si>
  <si>
    <t>Formular y desarrollar un plan de seguimiento y monitoreo a las declaraciones de conflicto de interés por parte de los servidores públicos que laboran dentro de la entidad, con acciones y plazos concretos para su cumplimiento.</t>
  </si>
  <si>
    <t>Socializar y publicar fechas de declaraciones de bienes y rentas y conflicto de interes - SIDEAP y para Directivas</t>
  </si>
  <si>
    <t>Junio de 2022</t>
  </si>
  <si>
    <t>Diciembre 30 de 2022</t>
  </si>
  <si>
    <t>Junio de 2022: En correo se han enviado a todas las servidoras y servidores para que desarrollen la actualizacion de conflicto de interes y declaración de bienes y servicio
Octubre de 2022: Se realizó seguimiento a las declaraciones de bienes y renta SIDEAP y se culmino, esta en proceso de recordar las declaraciones del SIGEP</t>
  </si>
  <si>
    <t>Se promovió que los servidores y servidoras públicos y contratistas de la entidad obligados por la Ley 2013 de 2019 publiquen la declaración de bienes, rentas y conflictos de interés en el aplicativo establecido por Función Pública y SIDEAP.
Se expidió la circular interna sobre la actualización de las declaraciones de conflictos de interés y bienes y rentas.
Se enviaron correos a las personas obligadas a presentar dichas declaraciones.
Se publicó información relacionada en las boletinas.</t>
  </si>
  <si>
    <t>Indique el porcentaje de certificaciones y constancias de la entidad que podían hacerse en línea respecto del total de certificaciones y constancias que existían en la entidad</t>
  </si>
  <si>
    <t xml:space="preserve">Desarrollar las certificaciones con funciones
</t>
  </si>
  <si>
    <t>Noviembre 2021: Esta pendiente ajuste de error por parte de Tecnologia  la certificación laboral Básica para poder continuidad a la certificación con funciones.
Junio de 2022: Esta desarrollado las certificaciones con funciones</t>
  </si>
  <si>
    <t>Se realizó la configuración de la información de las funcionarias y funcionarios de planta de la Entidad en Perno (Sistema Nómina).
Se parametrizó en la Intranet de la Entidad, la posibilidad de generar certificaciones laborales con y sin funciones.</t>
  </si>
  <si>
    <t>Designar un líder, área o grupo responsable de la formulación, implementación y seguimiento de gestión de la política de integridad que incluya la gestión preventiva de conflictos de interés a través del Comité de Gestión y Desempeño Institucional.</t>
  </si>
  <si>
    <t>Elaboración del Documento de estretegía de conflicto de interes
Elaborar el informe de estadisticas de cantidad de casos que se presentan por conflicto de interes y seguimiento a la gestión de integridad y presentar a comité de MIPG</t>
  </si>
  <si>
    <t>Julio de 2021</t>
  </si>
  <si>
    <t>Septiembre de 2021
Diciembre de 2021
Abril de 2022
Junio de 2022</t>
  </si>
  <si>
    <t>Noviembre: Se pedirán reportes de los casos presentados durente la vigencia 2021 en as diferentes instancias
Marzo: No se recibiron casos de conflicto de interes y se presentará a comité de MIPG los resultados de la encuesta.
Junio 2022: Se ha presentado un caso de conflicto de interes y se esta analizando para presentar en comité de MIPG</t>
  </si>
  <si>
    <t>Se elaboró, aprobó y publicó el plan estratégico de conflictos de interés.
Se presentó ante el comité de MIPG los avances de resultados de los casos de conflictos de interés presentados y tramitados.</t>
  </si>
  <si>
    <t xml:space="preserve">Construir un mecanismo de recolección de información (Encuesta y/o grupos de intercambio)  en el cual la entidad pueda hacer seguimiento a las observaciones de los servidores públicos en el proceso de la implementación del Código de Integridad. 
Preparar las actividades que se implementarán en el afianzamiento del Código de Integridad. </t>
  </si>
  <si>
    <t>Implementar a través del Grupo de Gestoras y Gestores de Integridad de la Entidad el seguimiento de las observaciones recibidas.</t>
  </si>
  <si>
    <t xml:space="preserve">Diciembre de 2021
Diciembre  2022
</t>
  </si>
  <si>
    <t>Noviembre: Se realizará actividad el 02 de diciembre de 2021
Marzo: Se iniciará con el equipo de gestoras de integridad
Junio de 2022: Se realizó una encuentra y se socializao con el equipo de gestoras de integridad y se han tomado las acciones y se reunen cada mes para organizar el cronograma mensual</t>
  </si>
  <si>
    <t>Se realizó la encuesta sobre las acciones de integridad adelantadas en la vigencia 2021.
Se socializaron los resultados de la encuesta mencionada anteriormente con las y los gestores de integridad.
Se implementó un cronograma de actividades teniendo en cuenta las observaciones realizadas.</t>
  </si>
  <si>
    <t>Analizar los resultados obtenidos en la implementación de las acciones del Código de Integraidad:
1. Identificar el número de actividades en las que se involucró al servidor público con los temas del Código. 
2. Grupos de intercambio</t>
  </si>
  <si>
    <t>Realizar informe con el analisis  de los resultados de las actividades a ejecutar
Llevar resultados a comité de MIPG</t>
  </si>
  <si>
    <t>Diciembre de 2021
Abril de 2022
Diciembre de 2022</t>
  </si>
  <si>
    <t>Noviembre: Se realizará actividad el 02 de diciembre de 2021
Marzo: Se iniciará con el equipo de gestoras de integridad
Junio de 2022: Se han desarrollado diferentes actividades se socializarán en comité de Julio de 2022
Octubre de 2022: Se socializo el plan de integriad en comité de MIPG No de julio</t>
  </si>
  <si>
    <t>Se actualizó el código de integridad de la Entidad.
Se expidió la resolución por la cual se adoptó el código de integridad.
Se realizó la actividad participativa “el valor es correcto”.
Se realizaron publicaciones sobre el código de integridad en la boletina de la Entidad.
Se realizó la encuesta sobre las acciones adelantadas durante la vigencia 2021.
Se socializaron los resultados de la encuesta mencionada anteriormente con las y los gestores de integridad de la Entidad.
Se socializó el plan de integridad ante el comité de MIPG de la vigencia 2022.</t>
  </si>
  <si>
    <t xml:space="preserve">Documentar las buenas practicas de la entidad en materia de Integridad que permitan alimentar la próximo intervención del Código. </t>
  </si>
  <si>
    <t>Dejar documentadas las mejoraes prácticas en el informe de resultados de apropiación del código de integridad.</t>
  </si>
  <si>
    <t>Marzo de 2022
Julio de 2022
Diciembre de 2022</t>
  </si>
  <si>
    <t>Marzo de 2022: Se implementará de acuerdo a los resultado obtenidos de la encuesta realizada.
Junio de 2022: Se documantara las buenas practicas por TH y se registrarán en ficha que elaborará MIPG para dejarlos en KAWAK Buenas Practicas para la entidad
Octubre: Pendiente Documentación en ficha</t>
  </si>
  <si>
    <t>Se identificaron las buenas prácticas respecto de las acciones de integridad adelantadas.</t>
  </si>
  <si>
    <t>Responsabilidades de la Alta dirección y Comité Institucional de Coordinación de Control Interno (línea estratégica): Monitorear y supervisar el cumplimiento e impacto del plan de desarrollo del talento humano y determinar las acciones de mejora correspondientes, por parte del área de talento humano</t>
  </si>
  <si>
    <t>TH - Evaluaciones de planes institucionales - que acciones de mejora se tienen
Solicitar a TH el plan de mejora producto de las evaluaciones de resultados de planes institucionales del 2020 - Efectividad - cuantitativo y cualitativa
Dejar un documento de mejoras para mejorar el plan del siguiente año</t>
  </si>
  <si>
    <t>Noviembre de 2021</t>
  </si>
  <si>
    <t>Febrero de 2022</t>
  </si>
  <si>
    <t>Noviembre: Se dejará una vez se realice el plan del siguiente año
Marzo: Se realizan las evaluaciones a los planes y se generó el nuevo plan 2022 
Validar el nuevo plan</t>
  </si>
  <si>
    <t>Se elaboró la evaluación del plan de bienestar social e incentivos de la vigencia 2022.
Se elaboró la evaluación del plan de capacitación de la vigencia 2022.
Se elaboró la evaluación del plan de seguridad y salud en el trabajo de la vigencia 2022.
Se implementaron las acciones de mejora y observaciones de las evaluaciones mencionadas anteriormente en los planes formulados para la vigencia 2023.</t>
  </si>
  <si>
    <t xml:space="preserve">Fomentar desde la Alta Dirección espacios de participación para todo el personal, para armonizar los valores del servicio público con los códigos de ética institucional, implementar jornadas de difusión y herramientas pedagógicas para desarrollar el hábito de actuar de forma coherente con ellos. Desde el sistema de control interno efectuar su verificación.
Promover que la Alta Dirección participe en las actividades de socialización del código de integridad y principios del servicio público. Desde el sistema de control interno efectuar su verificación.
Evaluar el nivel de interiorización de los valores por parte de los servidores públicos.
</t>
  </si>
  <si>
    <t>Realizar actividades de difusión y apropiación de los valores y codigo de integridad</t>
  </si>
  <si>
    <t>Diciembre de 2021
Marzo de 2022</t>
  </si>
  <si>
    <t>Noviembre: Se tiene planeada realizar el 2 de diciembre de 2021 una actividad interactiva sobre integirdad
Marzo: Se realizaron actividades y se tiene un informe que se adjunto al PAAC</t>
  </si>
  <si>
    <t>Se realizó la actividad participativa “el valor es correcto”.
Se realizaron publicaciones sobre el código de integridad en la boletina de la Entidad.
Se realizó la encuesta sobre las acciones adelantadas durante la vigencia 2021.
Se socializaron los resultados de la encuesta mencionada anteriormente con las y los gestores de integridad de la Entidad.</t>
  </si>
  <si>
    <t>RECOMENDACIÓN FURAG 2021</t>
  </si>
  <si>
    <t>Implementar mecanismos de evaluación sobre el nivel de interiorización de los valores por parte de los servidores públicos. Desde el sistema de control interno efectuar su verificación.  .</t>
  </si>
  <si>
    <t xml:space="preserve">Actividades de concursos e iniciativas que se realizan - dejar documentadas cada una para sus evidencias </t>
  </si>
  <si>
    <t>Noviembre: Se tiene planeada realizar el 2 de diciembre de 2021 una actividad interactiva sobre integirdad y se realizará una encuesta de impacto
Marzo: Se realizó encuesta sobre actividades adelantadas en el 2021 a toda la entidad</t>
  </si>
  <si>
    <t>Se realizó la actividad participativa “el valor es correcto”.
Se realizó la encuesta sobre las acciones adelantadas durante la vigencia 2021.</t>
  </si>
  <si>
    <t>Evaluar en el marco del Comité Institucional de Coordinación de Control Interno,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</si>
  <si>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Presentar al comité de control interno el cumplimiento de valores y principios del servicio publico dando cumplimiento a lo pedido en la recomendación
Definir como opera el boton de denuncias - Atención a la Ciudadanía y Control Disciplinario</t>
  </si>
  <si>
    <t>Diciembre de 2022</t>
  </si>
  <si>
    <t>Junio de 2022: Se revisará boton de denuncias con control disciplinario
Octubre de 2022: Revisar el boton de denuncias con control disciplinario y efectuar el análisis del informe de auditoria el cumplimiento a valores y principios y presentar en diciembre a CICI</t>
  </si>
  <si>
    <t>Se estableció el canal de denuncias interno sobre acciones en contra de la integridad en la Entidad, aclarando que para la vigencia no se presentaron denuncias al respecto.
Se monitorearon y tramitaron los conflictos de interés manifestados.</t>
  </si>
  <si>
    <t>De acuerdo con los soporets presentados por el lider del proceso y el seguimiento efectuado  por la  Oficina Asesora de Planeación se evidencia un reporte de avance con el  100%  de cumplimiento de la acciòn o mejora planteada</t>
  </si>
  <si>
    <t>Se recomienda actualizar el seguimiento de la AOP a esta acciòn o mejora, asi como efectuarlo por parte del lìder de la polìtica con corte a mayo de 2023.</t>
  </si>
  <si>
    <t>La evidencia aportada  da cuenta de los temas tratados,  y se convierte en el insumo m para la  implementaciòn de la ficha solicitada en la acciòn o mejora. Motivo por el que se determina una calificación del 50%</t>
  </si>
  <si>
    <t>De conformidad con los soporte allegados por el  lìder de la polìtca, como:   presentaciones en Powerpoint de las reuiniones del Grupo de Gestoras y Gestores de Integridad 2021-2023, comn fechas abril 25 de 2022, mayo 23 de 2022, julio 5 de 2022, agosto 2 de 2022 y diciemrbe 23 de 2022, ademàs del  informe  Encuesta acciones de Integridad 2021, el cual carece de fecha de emisiòn, archivo en PDF con la asistencia a las reuniones 2, 3 y 4 de 2022 de las Gestoras y gestores,   se evidencio  que se dio cumplimiento a la acciòn o mejora contemplada en la acciòn o mejora formulada. Asi mismo se evidencio en el plan de mejora FURAG : Mayo de 2023: Se realizó encuesta y se socializarón los resultados con equipo de gestores y se realizarón actividades con el equipo - Boletina y actividad polinizadoras de valores, pese a que esta actividad nio fuè incluida en el reporte del lìder  de la polìtica se considera que la acciòn o mejora se ejecuto en  debida forma y que esta actividad es un insumo adiconal y de continuidad para seguir ejecutando esta actividad</t>
  </si>
  <si>
    <t>Plan mejora 2020</t>
  </si>
  <si>
    <t xml:space="preserve">La entidad permite que todos sus trámites sean realizados por medios electrónicos </t>
  </si>
  <si>
    <t>Implementar otros mecanismos que faciliten el acceso  a los diferentes servicios de la entidad.</t>
  </si>
  <si>
    <t xml:space="preserve">OAP-MIPG </t>
  </si>
  <si>
    <t>Al finalizar la vigencia 2022, el proceso de Atención a la Ciudadanía realizó reuniones y acercamientos con Al la Secretaria Gral de la Alcaldía Mayor de Bogotá para la implemetnación del CHATBOT del Distrito.</t>
  </si>
  <si>
    <t>Recomendaciones</t>
  </si>
  <si>
    <t>Evaluar información proveniente de quejas y denuncias de los usuarios para la identificación de riesgos de fraude y corrupción.</t>
  </si>
  <si>
    <t xml:space="preserve">Realizar análisis a los informes de PQRS para la identificación de riesgos de fraude y corrupción y toma de acciones, adicionalmente registrarlos en la matriz de riesgo asociados al proceso. </t>
  </si>
  <si>
    <t xml:space="preserve">OAP MIPG </t>
  </si>
  <si>
    <t xml:space="preserve">Se actualizó el procedimiento de riesgos PG-PR-3 donde se incluyen los informes de PQRS de atención a la ciudadanía como consulta antes de desarrollar la metodología, igualmente se incluye un numeral de verificación de los informes de PQRS en las actas de seguimiento a riesgos, con el fin de ser insumo para detectar posibles actos de corrupción. </t>
  </si>
  <si>
    <t>Evaluar información proveniente de quejas y denuncias de los servidores de la entidad para la identificación de riesgos de fraude y corrupción.</t>
  </si>
  <si>
    <t>De conformidad con el soporte aportado por el  lìder de la polìtca se evidencio que se dio cumplimiento a la acciòn o mejora,en el  pantallazo presentado como imagen, se evidencia que el desprendible de pago, ya cuenta con una casilla en donde se puede solicitar la expedicon del certificado con funciones.</t>
  </si>
  <si>
    <t>Crear los expedientes electrónicos con los respectivos componentes tecnológicos (de autenticidad, integridad, fiabilidad, disponibilidad) que requiera la entidad.</t>
  </si>
  <si>
    <t xml:space="preserve">Generar expediente en orfeo de acuerdo con la TRD - contratos </t>
  </si>
  <si>
    <t>Diciembre de 2023</t>
  </si>
  <si>
    <t>DGAF</t>
  </si>
  <si>
    <t>Ha realizado actividades de prevención de emergencias y atención de desastres en archivos</t>
  </si>
  <si>
    <t>Desarrollar actividades de prevención de emergencias y atención desastres en archivo</t>
  </si>
  <si>
    <t>Se adquirieron los insumos que faltaban para la conformación de los kits de emergencia en un 100%. Octubre de 2022: Distribución de los kits a los 23 espacios de almacenamiento de archivo de la SDMujer ( edificio elemento, Casas de Igualdad, Casa de todas, archivo central)</t>
  </si>
  <si>
    <r>
      <t>Desde el mes de junio de 2022 se da inicio a los avances del  proceso de interoperabilidad realizado entre los sistemas operativos ICOPS y ORFEO para la generación de expedientes electrónicos de la serie documental Contratos de acuerdo con la TRD. En septiembre de 2022, se ha avanzado en la creación de expedientes en las diferentes áreas,</t>
    </r>
    <r>
      <rPr>
        <sz val="11"/>
        <color rgb="FFFF0000"/>
        <rFont val="Times New Roman"/>
        <family val="1"/>
      </rPr>
      <t xml:space="preserve"> </t>
    </r>
    <r>
      <rPr>
        <sz val="11"/>
        <color rgb="FF000000"/>
        <rFont val="Times New Roman"/>
        <family val="1"/>
      </rPr>
      <t>en Noviembre de 2022, se ha avanzado en la creación de expedientes en las diferentes áreas  y se desarrolló el módulo de formatos y formularios con la finalidad de facilitar la creación de documentos y optimizar el proceso en tiempos de respuesta.</t>
    </r>
  </si>
  <si>
    <t>Generar productos y servicios desde el aprendizaje organizacional (construir sobre lo construido) para conservar su memoria institucional</t>
  </si>
  <si>
    <t>Realizar el diagnóstico e identificar el alcance para determinar las fuentes de información estrategicas.</t>
  </si>
  <si>
    <t>OAP- MIPG</t>
  </si>
  <si>
    <t xml:space="preserve">Se elaboró y socializó el plan de trabajo de la implementación de mapas de conocimiento en la entidad, en el comité institucional de gestión y desempeño. </t>
  </si>
  <si>
    <t>Evaluar los resultados del uso de los documentos traducidos a lenguaje claro en la entidad</t>
  </si>
  <si>
    <t xml:space="preserve">Diseñar mecanismos de medición y evaluación para su implementación </t>
  </si>
  <si>
    <t>OAP- MIPG - Servicio al Ciudadano</t>
  </si>
  <si>
    <t>Se diseño la encuentas la cual se encuentra publicada en la pagina Web.</t>
  </si>
  <si>
    <t>Implementar de manera fácil (relación costo - beneficio) los indicadores para hacer seguimiento y evaluación de la gestión de la entidad. Desde el sistema de control interno efectuar su verificación.</t>
  </si>
  <si>
    <t>Evaluar como se puede efectuar el cargue, seguimiento, control de los indicadores en Kawak de todos los procesos de la entidad</t>
  </si>
  <si>
    <t>OAP -MIPG</t>
  </si>
  <si>
    <t>Se efectuo reunión con el área de Direccionamiento estrategico para revisar el modulo de indicadores en KAWAK.</t>
  </si>
  <si>
    <t>De acuerdo con los soportes  allegados  por parte de la Oficina Asesora de Planeaciòn , con referencia  al avance de la acciòn o mejora que se refiere a:   " Diseñar mecanismos de medición y evaluación para su implementación " se observo que las evidencias aportadas dan cuenta de la ejecuciòn de la acciòn o mejora formulada, https://encuestas.sdmujer.gov.co/index.php/926853?lang=es-CO</t>
  </si>
  <si>
    <t>No se aporto evidencia suficiente que permita dar un estimativo de calificaciòn, la acciòn o mejora se establecio desde el 1-7-2021 , por lo que se evidencia una  mora en su ejecuciòn.</t>
  </si>
  <si>
    <t>Fecha Implementación</t>
  </si>
  <si>
    <t>Determinar las deficiencias de las actuaciones procesales por parte de los apoderados de la entidad en los estudios y/o análisis que realiza la entidad de los procesos que cursan o hayan cursado en su contra, con el fin de proponer correctivos.</t>
  </si>
  <si>
    <t>Incluir este aspecto en los informes judiciales semestrales o en los casos que se requiera al comité de conciliación.</t>
  </si>
  <si>
    <t xml:space="preserve">Se presentó  informe al comité de Conciliación                             </t>
  </si>
  <si>
    <t>Presentación de informes reportando  acciones y eventual deficiencias de las actuaciones procesales por parte de los apoderados de la entidad en los estudios y/o análisis que realiza la entidad de los procesos que cursan o hayan cursado en su contra, con el fin de proponer correctivos.</t>
  </si>
  <si>
    <t>RECOMENDACIONES FURAG 2022</t>
  </si>
  <si>
    <t>Definir los criterios para la selección de los apoderados externos de la entidad en el Comité de Conciliación.</t>
  </si>
  <si>
    <t>Elaborar un documento general que determine los criterios de selección de los apoderados externos de la entidad</t>
  </si>
  <si>
    <t>31 de Diciembre de 2022</t>
  </si>
  <si>
    <t>El documento se presentará a aprobación en el comité de conciliación - borrador de proyecto</t>
  </si>
  <si>
    <t>El documento de Acuerdo fue proyectado por la OAJ y se llevará al Comité de Conciliación para su aprobación</t>
  </si>
  <si>
    <t>FORMULARIO FURAG 2021</t>
  </si>
  <si>
    <t>¿La entidad ha formulado directrices de conciliación?</t>
  </si>
  <si>
    <t>Adoptar en el comité de conciliación una directriz o lineamiento para la aplicabilidad de mecanismos de arreglo directo.</t>
  </si>
  <si>
    <t xml:space="preserve">Se emitio acuerdo No. 07 de 2022 </t>
  </si>
  <si>
    <t>El documento de Acuerdo fue proyectado por la OAJ y fue aprobado por el Comité de Conciliación en sesión del 30 de noviembre 2022</t>
  </si>
  <si>
    <t>En los estudios y/o análisis que realiza la entidad de los procesos que cursan o hayan cursado en su contra, con el fin de proponer correctivos, se determina:</t>
  </si>
  <si>
    <t>Presentar un informe al comité de conciliación en el cual se identifiquen las actuaciones judiciales del semestre e identifique las deficiencias y correctivos si a ello hubiere lugar.</t>
  </si>
  <si>
    <t>Se presentará en el proximo comité de conciliación</t>
  </si>
  <si>
    <t>Se presentan informes y estudio  de  ANALISIS DE CAUSAS PARA DETERMINAR LA PROCEDENCIA PARA PROPONER UNA NUEVA POLÍTICA DE PREVENCIÓN DEL DAÑO ANTIJURÍDICO EN LA SECRETARÌA DISTRITAL DE LA MUJER – 2022- ACUERDOS 01, 02 y 03 DE 2021</t>
  </si>
  <si>
    <t>¿La entidad cuenta con un plan y/o programa de entrenamiento y /o actualización para los abogados que llevan la defensa jurídica?</t>
  </si>
  <si>
    <t>Se sustentará con las capacitaciones o entrenamientos a abogados de secretaria juridica</t>
  </si>
  <si>
    <t>Se realizarón cursos por parte del área juridica</t>
  </si>
  <si>
    <t>Los abogados de la Oficina Asesora jurídica participaran en  cursos  que bridne formación jurídica</t>
  </si>
  <si>
    <t>PLAN DE MEJORA 2021</t>
  </si>
  <si>
    <t>Iimplementar en los procesos de producción de información estadística lineamientos para la documentación de metadatos a partir de los estándares DDI y Dublin Core</t>
  </si>
  <si>
    <t>Implementar en los procesos de producción de información estadística  documentación de metadatos, a partir de los estándares DDI y Dublin Core.</t>
  </si>
  <si>
    <t>En el mes de noviembre de 2022, se adelantó capacitación sobre "Lineamientos para el Diagnóstico y fortalecimiento de registros administrativos aplicados a la producción de información estadística distrital", que tuvo como agenda los siguientes temas: Qué es un registro administrativo, Aprovechamiento de registros administrativos, Características de un registro administrativo para ser aprovechado, Diagnóstico de un registro administrativo.</t>
  </si>
  <si>
    <t>Se definieron los avances de la siguiente manera: 10% Ruta de trabajo inicial, 40% Cumplimiento de capacitaciones  50% Implementación (cuando aplique)</t>
  </si>
  <si>
    <t>Implementar en los procesos de producción de información estadística de la entidad, el estándar SDMX para la difusión o transmisión de datos.</t>
  </si>
  <si>
    <t>Implementar en los procesos de producción de información estadística  el estándar SDMX</t>
  </si>
  <si>
    <t>Implementar en los procesos de producción de información estadística de la entidad, los lineamientos del proceso estadístico definidos por el DANE y la Norma técnica de la calidad estadística definida por el DANE.</t>
  </si>
  <si>
    <t>Dentro de los parámetros establecidos para el contrato 981-2022 con objeto "Contratar la actualización de la caracterización de ASP en Bogotá"  se establecio que que toda la operación debía hacerce ser conforme a parámetros DANE. Por lo anterior como evidencia se anexa el formato de Instrumento utilizado para la caracterización de las encuestas</t>
  </si>
  <si>
    <t>1, formato de Instrumento utilizado para la caracterización de las encuestas</t>
  </si>
  <si>
    <t>Se cumple con la actividad</t>
  </si>
  <si>
    <t>Publicar en la página web, los protocolos de transferencia de datos de operaciones estadísticas, para disposición de los grupos de valor de la entidad..</t>
  </si>
  <si>
    <t xml:space="preserve">Se mantiene el mismo porcentaje de avance reportado en periodo anterior </t>
  </si>
  <si>
    <t>Incluir los procesos de anonimización de las bases de datos, en la documentación de los registros administrativos de la entidad</t>
  </si>
  <si>
    <t>Incluir los procesos de anonimización de las bases de datos, en la documentación de los registros administrativos de la entidad.</t>
  </si>
  <si>
    <t>Durante el mes de noviembre de 2022, un representante de la Dirección  participó en la capacitación "Anonimización de bases de datos" , realizada por la Secretaria Distrital de Planeación, que tenía como objetivo Dar a conocer a las entidades del Distrito, la importancia de la anonimización de bases de datos y publicación de los microdatos, detallando la importancia de los datos abiertos y la presentación de las diferentes técnicas de anonimización de bases de datos.</t>
  </si>
  <si>
    <t xml:space="preserve">1. Presentación                                                        </t>
  </si>
  <si>
    <t>Durante el proceso se evaluara si es necesaria la implementación</t>
  </si>
  <si>
    <t>Incluir la periodicidad, en la documentación metodológica de las operaciones estadísticas de la entidad.</t>
  </si>
  <si>
    <t>Se reporto el avance el 100% en periodo anterior</t>
  </si>
  <si>
    <t>Incluir el objetivo, en la ficha técnica de los registros administrativos de la entidad.</t>
  </si>
  <si>
    <t>Se avanzó en incluir el objetivo en la ficha técnica de los registros administrativos de la entidad, se anexan hojas de vida publicadas</t>
  </si>
  <si>
    <t>1. Hojas de vida indicadores publicadas en la página del OMEG https://omeg.sdmujer.gov.co/dataindicadores/</t>
  </si>
  <si>
    <t xml:space="preserve">Fichas técnicas del servicio/Fichas técnicas necesarias </t>
  </si>
  <si>
    <t>Establecer, a partir de las conclusiones y propuestas desarrolladas en los ejercicios de diálogo de la rendición de cuentas, acciones de mejora frente a los posibles fallos detectados y los resultados de la gestión.</t>
  </si>
  <si>
    <t>Dentro de las acciones adelantadas en la rendicion de cuentas la ciudadanía no refirio acciones de este proceso</t>
  </si>
  <si>
    <t>Capacitación con la Secretaria de Planeación</t>
  </si>
  <si>
    <t>Acompañamiento Luz Karime Bernal, referente del sector mujer desde la SDP</t>
  </si>
  <si>
    <t>Se da cumplimiento a la actividad con la realización de la capacitación</t>
  </si>
  <si>
    <t>Se marca el 100% teniendo en cuenta que se finalizo la actividad</t>
  </si>
  <si>
    <t>RECOMENDACIONES FURAG 2021</t>
  </si>
  <si>
    <t>Incluir el diccionario de la base datos, en la documentación de los registros administrativos de la entidad.</t>
  </si>
  <si>
    <t>Existe para linea de base, esta planeado para simisional</t>
  </si>
  <si>
    <t>Junio de 2022: Se preguntará con Simisional si se tiene planeado la inclusión del diccionario de la base datos</t>
  </si>
  <si>
    <t>Se aporta evidencia del diccionario de la base de datos realizada para SIMISIONAL 2.0, actualmente el sistema se encuentra en  etapa de gestión del cambio</t>
  </si>
  <si>
    <t>1.0 PDF evidencia diccionario de la base de datos</t>
  </si>
  <si>
    <t>Incluir el marco normativo, en la ficha técnica de los registros administrativos de la entidad.</t>
  </si>
  <si>
    <t>Se avanzó en incluir el marco juridico en la ficha técnica de los registros administrativos de la entidad, se anexan hojas de vida publicadas</t>
  </si>
  <si>
    <t>Anexar a las evidencias de la ruta de trabajo definida debidamente soportada</t>
  </si>
  <si>
    <t>Dada la informaciòn que refiere la Guia del DANE sobre la anonimizaciòn de las bases de datos se considera cumplica la actividad</t>
  </si>
  <si>
    <t xml:space="preserve">No hay evidencias de avances </t>
  </si>
  <si>
    <t>De acuerdo con la informaciòn suminsitrada por el lìder del proceso ( "Hojas de vida indicadores publicadas en la página del OMEG https://omeg.sdmujer.gov.co/dataindicadores/") y contrastada con el seguimietno que efectua la Oificna de Palneaciòn y sus registros , se evidencio avance  en la acciòn o mejora: Incluir el objetivo, en la ficha técnica de los registros administrativos de la entidad.</t>
  </si>
  <si>
    <t>No se puede evidenciar cuantas son las fichas necesarias para una adecuada evaluaciòn.</t>
  </si>
  <si>
    <t xml:space="preserve">De acuerdo con el seguimiento efectuado por la Oficina Asesora de Planeaciòn y los soportes suministrados( Presentaciòn en Powerpoint Tema Anonimizaciòn Bases de Datos de noviembre de 2022 y lista de asistencia a esta capacitaciòn)    por   el lìder de la polìtica, se evidencia un avance en la implemetaciòn de la acciòn o mejora, toda vez que se ejecuta al 100%  </t>
  </si>
  <si>
    <t xml:space="preserve">De acuerdo con el seguimiento efectuado por la Oficina Asesora de Planeaciòn y los soportes suministrados( Diccionario de base de datos en formato PDF)    por   el lìder de la polìtica, se evidencia un avance en la implemetaciòn de la acciòn o mejora, toda vez que se ejecuta al 100%  </t>
  </si>
  <si>
    <t>En el Plan FURAG 2022 se registra como una actividad y no como una acciòn o mejora</t>
  </si>
  <si>
    <t>Sin Observaciones</t>
  </si>
  <si>
    <r>
      <t xml:space="preserve">Si bien las evidencias aportadas por el líder de política dan cuenta de que se realizaron las acciones para dar cumplimiento a los requerimientos del FURAG, no fueron allegados los soportes que permitieran identificar la mejora a implementar establecida que para el caso refiere </t>
    </r>
    <r>
      <rPr>
        <i/>
        <sz val="11"/>
        <rFont val="Times New Roman"/>
        <family val="1"/>
      </rPr>
      <t>"Revisar con la dependencia correspondiente para determinar las necesidades teconológicas para implementar la actividad"</t>
    </r>
    <r>
      <rPr>
        <sz val="11"/>
        <rFont val="Times New Roman"/>
        <family val="1"/>
      </rPr>
      <t xml:space="preserve">, por cuanto esta Oficina tuvo que recurrir a verificaciones adicionales para evidenciar su cumplimiento. </t>
    </r>
  </si>
  <si>
    <r>
      <t>Las funcionarias del equipo de Atención a la Ciudadanía, atienden la Política de Operación 4.15 establecida en el Procedimiento AC-PR-2</t>
    </r>
    <r>
      <rPr>
        <i/>
        <sz val="11"/>
        <rFont val="Times New Roman"/>
        <family val="1"/>
      </rPr>
      <t xml:space="preserve"> Gestión de las peticiones, quejas, reclamos, sugerencias y denuncias de la ciudadanía (versión 9)</t>
    </r>
    <r>
      <rPr>
        <sz val="11"/>
        <rFont val="Times New Roman"/>
        <family val="1"/>
      </rPr>
      <t xml:space="preserve"> en el caso en el que se presente una persona que hable otro idioma o lengua.</t>
    </r>
  </si>
  <si>
    <r>
      <t xml:space="preserve">Se realizó la incorporación de la Política de Operación 4.15 en el Procedimiento AC-PR-2 </t>
    </r>
    <r>
      <rPr>
        <i/>
        <sz val="11"/>
        <rFont val="Times New Roman"/>
        <family val="1"/>
      </rPr>
      <t>Gestión de las peticiones, quejas, reclamos, sugerencias y denuncias de la ciudadanía (versión 9)</t>
    </r>
    <r>
      <rPr>
        <sz val="11"/>
        <rFont val="Times New Roman"/>
        <family val="1"/>
      </rPr>
      <t xml:space="preserve"> de los lineamientos para traducir la información pública que solicita una persona que hable otra lengua. Este ajuste fue socializado mediante Boletina Informativa del 02 de diciembre de 2022.</t>
    </r>
  </si>
  <si>
    <r>
      <rPr>
        <b/>
        <sz val="11"/>
        <rFont val="Times New Roman"/>
        <family val="1"/>
      </rPr>
      <t>Dic 14:</t>
    </r>
    <r>
      <rPr>
        <sz val="11"/>
        <rFont val="Times New Roman"/>
        <family val="1"/>
      </rPr>
      <t xml:space="preserve"> Se llevó a cabo reunión con la Dirección de Enfoque Diferencial el día 07/12/2022, en donde se determinó la vigencia no se destinaron recursos para la adquisición e instalación de un sistema de aumento de audición para personas con discapacidad auditiva.
PENDIENTE: Revisar el tema en 2023. </t>
    </r>
  </si>
  <si>
    <t>De conformidad con el soporte aportado por el  lìder de la polìtca se evidencio que el soporte da cuenta de la ejecuciòn de la acciòn o mejora  en versiòn distinta al soporte mencionado por el lìder del proceso, se dejo el procedimiento " ADMINISTRACIÓN DE RIESGOS DE GESTIÓN, CORRUPCIÓN Y SARLAFT "  en la versiòn 6, debiendo ser la versiòn 4 anunciada en los seguimientos, de acuerdo con el FURAG 2022, asì mismo se adjunto el acta estardar  en donde se evidencia el campo de anàlisis. en concordancia con lo anteiromente expues,se dtermina una calificaciòn equivalente a la presentada  por el lìder de la polìtica toda vez que tan solo falta la formalziaciòn en la proxima vigencia de  los soportes enunciados</t>
  </si>
  <si>
    <r>
      <t>De conformidad con los soporte aportado por el  lìder de la polìtca, como:   RESOLUCIÓN No 0662 DE 03 DIC 2021
“</t>
    </r>
    <r>
      <rPr>
        <i/>
        <sz val="11"/>
        <color theme="1"/>
        <rFont val="Times New Roman"/>
        <family val="1"/>
      </rPr>
      <t>Por medio de la cual se adopta el Código de Integridad de la Secretaría Distrital de la Mujer y
se dictan otras disposiciones”</t>
    </r>
    <r>
      <rPr>
        <sz val="11"/>
        <color theme="1"/>
        <rFont val="Times New Roman"/>
        <family val="1"/>
      </rPr>
      <t>presentaciones en Powerpoint de las reuiniones del Grupo de Gestoras y Gestores de Integridad 2021-2023, comn fechas abril 25 de 2022, mayo 23 de 2022, julio 5 de 2022, agosto 2 de 2022 y diciemrbe 23 de 2022, ademàs del  informe  Encuesta acciones de Integridad 2021, el cual carece de fecha de emisiòn, archivo en PDF con la asistencia a las reuniones 2, 3 y 4 de 2022 de las Gestoras y gestores,   se evidencio  que se dio cumplimiento a la acciòn o mejora contemplada en la acciòn o mejora formulada. Asi mismo se evidencio en el plan de mejora FURAG : Mayo de 2023: Se realizó encuesta y se socializarón los resultados con equipo de gestores y se realizarón actividades con el equipo - Boletina y actividad polinizadoras de valores, pese a que esta actividad nio fuè incluida en el reporte del lìder  de la polìtica se considera que la acciòn o mejora se ejecuto end ebida forma y que esta actividad es un insumo adiconal y de continuidad para seguir ejecutando esta actividad</t>
    </r>
  </si>
  <si>
    <r>
      <t xml:space="preserve">De acuerdo con la acciòn o mejora planteados  en el plan FURAG : </t>
    </r>
    <r>
      <rPr>
        <i/>
        <sz val="11"/>
        <color theme="1"/>
        <rFont val="Times New Roman"/>
        <family val="1"/>
      </rPr>
      <t xml:space="preserve">"Dejar documentadas las mejoraes prácticas en el informe de resultados de apropiación del código de integridad."   </t>
    </r>
    <r>
      <rPr>
        <sz val="11"/>
        <color theme="1"/>
        <rFont val="Times New Roman"/>
        <family val="1"/>
      </rPr>
      <t xml:space="preserve">y verificados los soportes allegados como el còdigo de  integridad y el resultado del informe   de la encuesta </t>
    </r>
    <r>
      <rPr>
        <sz val="11"/>
        <rFont val="Times New Roman"/>
        <family val="1"/>
      </rPr>
      <t xml:space="preserve">acciones de integridad </t>
    </r>
    <r>
      <rPr>
        <sz val="11"/>
        <color theme="1"/>
        <rFont val="Times New Roman"/>
        <family val="1"/>
      </rPr>
      <t xml:space="preserve"> </t>
    </r>
    <r>
      <rPr>
        <sz val="11"/>
        <rFont val="Times New Roman"/>
        <family val="1"/>
      </rPr>
      <t>vigencia 2021</t>
    </r>
    <r>
      <rPr>
        <sz val="11"/>
        <color theme="1"/>
        <rFont val="Times New Roman"/>
        <family val="1"/>
      </rPr>
      <t xml:space="preserve">,  en concordancia con el seguimiento efectuado por la Oficina Asesora de Planeaciòn y  la descripción cualitativa del avance de la mejora a implementar por parte del lìder de la polìtica, se  evidencio y estableciò su avance </t>
    </r>
  </si>
  <si>
    <r>
      <t xml:space="preserve">De conformidad con los soportes remitidos por el líder de politica se observa que se realizaron las gestiones pertinentes que permiten evidenciar el cumplimiento de las actividades de gestión referidas en la presente acciòn o  mejora, en cuanto a: " </t>
    </r>
    <r>
      <rPr>
        <i/>
        <sz val="11"/>
        <color theme="1"/>
        <rFont val="Times New Roman"/>
        <family val="1"/>
      </rPr>
      <t xml:space="preserve">"TH - Evaluaciones de planes institucionales - que acciones de mejora se tienen
Solicitar a TH el plan de mejora producto de las evaluaciones de resultados de planes institucionales del 2020 - Efectividad - cuantitativo y cualitativa
Dejar un documento de mejoras para mejorar el plan del siguiente año"   </t>
    </r>
    <r>
      <rPr>
        <sz val="11"/>
        <color theme="1"/>
        <rFont val="Times New Roman"/>
        <family val="1"/>
      </rPr>
      <t xml:space="preserve">el cumplimientod eesta acciòn o mejora se verificò a travès de las evaluaciones presentadas al  Plan Institucional de Capacitaciòn,  Plan de Bienestar e Incentivos y Plan Anual de Seguridad y Salud en el trabajo, los cuales contiene el cumplimiento de las metas asignadas </t>
    </r>
  </si>
  <si>
    <r>
      <t xml:space="preserve">Los soportes alllegados por el lìder de la polìtica dan cuenta de la ejecuciòn de la acciòn o mejora: </t>
    </r>
    <r>
      <rPr>
        <i/>
        <sz val="11"/>
        <color theme="1"/>
        <rFont val="Times New Roman"/>
        <family val="1"/>
      </rPr>
      <t xml:space="preserve">" Realizar actividades de difusión y apropiación de los valores y codigo de integridad " </t>
    </r>
    <r>
      <rPr>
        <sz val="11"/>
        <color theme="1"/>
        <rFont val="Times New Roman"/>
        <family val="1"/>
      </rPr>
      <t xml:space="preserve">  , evidenciando que  se efectuaron publicaciones sobre el tema relacionado a travès de las boletinas  de fechas 16 de junio, 23 de junio, 30 de junio, 7 de julio, 21 de julio y 28 de julio de 2022 ,resentaciones en Powerpoint de las reuiniones del Grupo de Gestoras y Gestores de Integridad 2021-2023, con fechas abril 25 de 2022, mayo 23 de 2022, julio 5 de 2022, agosto 2 de 2022 y diciemrbe 23 de 2022, ademàs del  informe  Encuesta acciones de Integridad 2021, el cual carece de fecha de emisiòn, archivo en PDF con la asistencia a las reuniones 2, 3 y 4 de 2022 de las Gestoras y gestore</t>
    </r>
  </si>
  <si>
    <r>
      <t xml:space="preserve">De conformidad con los soportes remitidos por el líder de politica se observa que se realizaron las gestiones pertinentes que permiten evidenciar el cumplimiento de las actividades de gestión referidas en la presente acciòn o  mejora, en cuanto a:   </t>
    </r>
    <r>
      <rPr>
        <i/>
        <sz val="11"/>
        <color theme="1"/>
        <rFont val="Times New Roman"/>
        <family val="1"/>
      </rPr>
      <t>" Actividades de concursos e iniciativas que se realizan - dejar documentadas cada una para sus evidencias "    Se e</t>
    </r>
    <r>
      <rPr>
        <sz val="11"/>
        <color theme="1"/>
        <rFont val="Times New Roman"/>
        <family val="1"/>
      </rPr>
      <t>videncio que se   realizó la actividad participativa “el valor es correcto"  Asì mismo se realizó la encuesta sobre las acciones adelantadas durante la vigencia 2021.</t>
    </r>
  </si>
  <si>
    <t>De acuerdo con el seguimiento efectuado por la Oficina Asesora de Planeaciòn y los soportes suministrados( Presentaciòn en Powerpoint Tema Anonimizaciòn Bases de Datos de noviembre de 2022 y lista de asistencia a esta capacitaciòn)    por   el lìder de la polìtica, se evidencia un avance en la implemetaciòn de la acciòn o mejora. Apesar de esto y de acuerdo con los paràmetros utilizados de mediciòn para el avance, no se identifico la Ruta de trabajo inicial, por lo que se califica con un 40% de avance.</t>
  </si>
  <si>
    <t>Implementar en los procesos de producción de información estadística la Guía de metadatos de registros administrativos (DANE).         Guía del DANE: https://www.dane.gov.co/files/sen/registros-administrativos/guia-metadatos-registro-administrativo.pdf</t>
  </si>
  <si>
    <t>De acuerdo con el seguimiento efectuado por la Oficina Asesora de Planeaciòn , y la informaciòn registrada por el lìder de la polìtica no se evidenciaron los soportes anucniados con el avance de la mejora, asì  mismo no se identifico la Ruta de trabajo inicial.</t>
  </si>
  <si>
    <t>Anexar a las evidencias de la ruta de trabajo definida debidamente soportada junto con los soportes que den cuenta del avance de ejecuciòn de la  mejora</t>
  </si>
  <si>
    <t>Seguimiento a la ejecución de la mejora a implementar</t>
  </si>
  <si>
    <t xml:space="preserve">Seguimiento a la ejecución de la mejora a implementar </t>
  </si>
  <si>
    <t>Se recomienda finalizar la generaciòn de los expedientes en el aplicativo ORFEO, no se registro  una fecha de inicio de la o mejora para su implementaciòn , por lo que se dificulta la calificaciòn del avance</t>
  </si>
  <si>
    <r>
      <t xml:space="preserve">De conformidad con los soportes aportados por el líder de politica, se observa que se realizaron las gestiones pertinentes que permiten evidenciar el avance en el  cumplimiento de las actividades de gestión referidas en la presente mejora, en cuanto a:  </t>
    </r>
    <r>
      <rPr>
        <i/>
        <sz val="11"/>
        <color theme="1"/>
        <rFont val="Times New Roman"/>
        <family val="1"/>
      </rPr>
      <t xml:space="preserve">Generar expediente en orfeo de acuerdo con la TRD - contratos </t>
    </r>
    <r>
      <rPr>
        <b/>
        <i/>
        <sz val="11"/>
        <color theme="1"/>
        <rFont val="Times New Roman"/>
        <family val="1"/>
      </rPr>
      <t xml:space="preserve">, </t>
    </r>
    <r>
      <rPr>
        <sz val="11"/>
        <color theme="1"/>
        <rFont val="Times New Roman"/>
        <family val="1"/>
      </rPr>
      <t>De acuerdo con los soportes  suministrados como son: archivo en PDF de la creaciòn de expedientes a dependencias y un pantallazo modulo de formatos y plantillas.  Tomando en cuenta las fechas de ejecuciòn de la acciòn (diciembre 2022-diciembre 2023),  se promedio el avance de  ejecuciòn .</t>
    </r>
  </si>
  <si>
    <t>De acuerdo con el seguimiento efectuado por la Oficina Asesora de Planeaciòn y los soportes suministrados( Presentaciòn en Powerpoint Tema Anonimizaciòn Bases de Datos de noviembre de 2022 y lista de asistencia a esta capacitaciòn)    por   el lìder de la polìtica, se evidencia unavance en la implemetaciòn de la mejora.. A pesar de esto y de acuerdo con los paràmetros utilizados de mediciòn para el avance, no se identifico la Ruta de trabajo inicial, por lo que se califica con un 40% de avance.</t>
  </si>
  <si>
    <t>No reporta evidencias que permitan evidenciar el seguimiento y/o avance de la mejora</t>
  </si>
  <si>
    <t xml:space="preserve">No se reportan soportes que den cuenta del  avance </t>
  </si>
  <si>
    <t>Una vez analizado el  registro de seguimiento efectuado por la Oficina Asesora de Planeaciòn y constrastado con el registro enunciado por el lìder de la polìtica, se evidencia la falta de ejecuciòn de esta  mejora</t>
  </si>
  <si>
    <t>No se deja evidencia de los registros o seguimientos efectuados por cuenta de la OAP y el lìder de la polìtica</t>
  </si>
  <si>
    <t xml:space="preserve">1. Presentación                                                         
2. Listado de asistencia                    
 3. Documento Lineamientos y Orientaciones para la Anonimización de los Microdatos que se Producen y Difunden en el Distrito                                                        </t>
  </si>
  <si>
    <t>Se recomienda  anexar o registrar  los soportes anunciados en los seguimientos, a fin de facilitar  las evaluaciones</t>
  </si>
  <si>
    <t>Se recomienda registrar  y anexar la explicaciòn de la herramienta Chatbot Chatico, en donde se pueda evidenciar  su implementaciòn y cumplimiento de la acciòn, asì mismo dejar evidencia de las reuniones de seguimiento que se realicen a traves de actas o cualquier otro soporte documental..</t>
  </si>
  <si>
    <t>Con relaciòn al plan presentado en el comitè de MIPG las actividades presentadas apenas comienza su ejecuciòn</t>
  </si>
  <si>
    <t>De acuerdo con los soportes  remitdos por el lìder de la polìtica se aporto el Acto Adminsitrativo 662 de 2021 de adopción del Código de Integridad en la SDMujer y el documento. Por otra parte se pudo observar que en el Comité Institucional de Coordinación de Control Interno del 20 de diciembre de 2022 fue presentado el avance del cumplimiento de las actividades relacionadas con el código de integridad(valores y principios)</t>
  </si>
  <si>
    <t>POLÍTICA DE GESTIÓN</t>
  </si>
  <si>
    <t xml:space="preserve">No DE MEJORAS A IMPLEMENTAR </t>
  </si>
  <si>
    <t>CUMPLIDA</t>
  </si>
  <si>
    <t>% AVANCE REPORTADO LÍDER DE POLÍTICA</t>
  </si>
  <si>
    <t>% AVANCE REPORTADO OAP</t>
  </si>
  <si>
    <t xml:space="preserve">% AVANCE REVISIÒN OCI </t>
  </si>
  <si>
    <t>NIVEL DE CUMPLIMIENTO VERIFICADO POR LA OCI</t>
  </si>
  <si>
    <t>INTEGRIDAD</t>
  </si>
  <si>
    <t>SOBRESALIENTE</t>
  </si>
  <si>
    <t>0 a 59%</t>
  </si>
  <si>
    <t>NO SATISFACTORIO</t>
  </si>
  <si>
    <t>DEFENSA JURÍDICA</t>
  </si>
  <si>
    <t>De 60 a 79%</t>
  </si>
  <si>
    <t>SATISFACTORIO</t>
  </si>
  <si>
    <t>SERVICIO AL CIUDADANO</t>
  </si>
  <si>
    <t>de 80 a 100%</t>
  </si>
  <si>
    <t>SEGUIMIENTO Y EVALUACIÓN DEL DESEMPEÑO INSTITUCIONAL</t>
  </si>
  <si>
    <t>GESTIÓN DOCUMENTAL</t>
  </si>
  <si>
    <t>TRANSPARENCIA, ACCESO A LA INFORMACIÓN PÚBLICA Y LUCHA CONTRA LA CORRUPCIÓN</t>
  </si>
  <si>
    <t>GESTIÓN ESTADÍSTICA</t>
  </si>
  <si>
    <t>TOTAL</t>
  </si>
  <si>
    <t xml:space="preserve">CUMPLIDA CON OBSERVACIÓN Y/O RECOMENDACIÓN </t>
  </si>
  <si>
    <t xml:space="preserve">ATRASADA - CON JUSTIFICACIÓN </t>
  </si>
  <si>
    <t xml:space="preserve">ATRASADA - SIN  JUSTIFICACIÓN </t>
  </si>
  <si>
    <t>ANEXO 2. MATRIZ VERIFICACIÓN CUMPLIMIENTO PLAN FURAG POLÍTICA DE INTEGRIDAD 2022</t>
  </si>
  <si>
    <t xml:space="preserve">TOTAL PROMEDIO DEL PLAN FURAG INTEGRIDAD </t>
  </si>
  <si>
    <r>
      <t xml:space="preserve">De conformidad con los soportes aportados por el líder de politica se observa que se realizaron las gestiones pertinentes que permiten evidenciar el cumplimiento de las actividades de gestión referidas en la presente mejora, en cuanto a:
- </t>
    </r>
    <r>
      <rPr>
        <i/>
        <sz val="11"/>
        <color theme="1"/>
        <rFont val="Times New Roman"/>
        <family val="1"/>
      </rPr>
      <t>Socializar y publicar fechas de declaraciones de bienes y rentas y conflicto de interes - SIDEAP y para Directivas</t>
    </r>
    <r>
      <rPr>
        <sz val="11"/>
        <color theme="1"/>
        <rFont val="Times New Roman"/>
        <family val="1"/>
      </rPr>
      <t xml:space="preserve">, se pudo evidenciar que mediante correos electrònicos de fechas 5 de julio de 2022 envìo Circular 013 de 2022 lineamientos declaraciòn biens y rentas y conflicto de intereses , 12 de julio de 2022 recordatorio presentaciòn bienes y rentas , 25 de octubre de 2022 correo a directivas recordatorio actualizaciòn  ley 2013 de 2019, asi mismo se efectuaron recordatorios a travès de las boletinas  de fechas 16 de junio, 23 de junio, 30 de junio, 7 de julio, 21 de julio y 28 de julio de 2022 </t>
    </r>
  </si>
  <si>
    <t xml:space="preserve">De conformidad con el soporte aportado por el  lìder de la polìtca se evidencio  que se dio cumplimiento a la acciòn o mejora,mediante  la publicaciòn  del plan estratégico de conflictos de interés2022 , asì como el informe  estadistico presentado al Comitè  del 22 de diciembre 2022. </t>
  </si>
  <si>
    <t>Se recomienda para los reportes de información hacer específicidad de las fechas de socializacion, presentación en instancias y de esta forma denominar los soportes, con el fin de que se facilite su consulta y verificación. 
Adicionalmente en cuanto a las evidencias aportar documentos definitivos ya que se envidenció una presentación denominada "Presentación Comité MIPG -DTH9" en la cual si bien corresponde a temas de la depdencia no se indentifica la fecha y si fue presentada ante el Comité.</t>
  </si>
  <si>
    <t xml:space="preserve">Sin registro de información </t>
  </si>
  <si>
    <t>La presente acción de mejora no registra información de fecha de inicio y fin, por cuanto se infiere que la mejora impelementar viene de  ñla</t>
  </si>
  <si>
    <t xml:space="preserve">Aportar evidencias que correspondan al periodo evaluado y acordes con la mejora a implementar, adicionalmente no se  adjuntaron los correos elèctronicos reportados como evidencia por parte del lider de política que permita identificar claramente el cumplimiento de la mejora a implementar.  
Para finalizar es de mencionar que de la información reportada por el proceso no se hace específidad de fechas y los soportes allegados se encontraban desorganizados lo que dificulto la verificación del cumplimiento de la mejora. </t>
  </si>
  <si>
    <t>Resumen resultados seguimiento Plan FURAG 2022</t>
  </si>
  <si>
    <t>31 de julio de 2022
Agosto 31 de 2022</t>
  </si>
  <si>
    <t xml:space="preserve">De acuerdo con los soportes   remitidos por el líder de la política(Acta No 18 del 19-8-2022 Comitè de Conciliaciòn-" Divulgación del oficio sobre análisis de las actuaciones procesales adelantadas por las apoderadas de la entidad que ejercen representación judicial Radicado Orfeo 3-2022-003268 del 16 de agosto 2022" el Acta No 27 del 15-12-2022 Comitè de Conciliaciòn -" 4.2 Análisis de las actuaciones procesales adelantadas por las apoderadas de la entidad que ejercen representación judicial. Presentado por la Jefa de la Oficina Asesora jurídica – Radicado 3-2022-005141 Fecha: 12-12-2022") se  evidenciò que se dio cumplimiento a la acciòn o mejora a implementar. </t>
  </si>
  <si>
    <r>
      <t>De acuerdo con los soportes   remitidos por el líder de la política( Acta No 27 del 15-12-2022 Comitè de Conciliaciòn en el que en uno de los puntos de la agenda se encuentra: "</t>
    </r>
    <r>
      <rPr>
        <i/>
        <sz val="11"/>
        <color theme="1"/>
        <rFont val="Times New Roman"/>
        <family val="1"/>
      </rPr>
      <t xml:space="preserve"> Se somete para aprobación el proyecto de modificación Acuerdo 04 de 2021 “Por medio del cual se adopta la política de prevención del daño antijurídico en materia contractual en la Secretaría Distrital de la Mujer”: Aprobado”, </t>
    </r>
    <r>
      <rPr>
        <sz val="11"/>
        <color theme="1"/>
        <rFont val="Times New Roman"/>
        <family val="1"/>
      </rPr>
      <t xml:space="preserve"> adicionalmente fue aportado los documentos sujeto de aprobación, por cuanto se  evidenciò que se dio cumplimiento a la acciòn o mejora a implementar programada. </t>
    </r>
  </si>
  <si>
    <t xml:space="preserve">De acuerdo con los soportes  remitidos por el líder de la política se pudo observar el cumplimiento de la mejora a implementar mediante ue el Acuerdo 07 de 2022 “Por medio del cual se adoptan directrices institucionales para la aplicación de mecanismos de arreglo directo en la Secretaría Distrital de la Mujer”, documento el cual se encuentra publicado en el boton de transparencia y acceso a la información pública. </t>
  </si>
  <si>
    <t xml:space="preserve">De acuerdo con los soportes   remitidos por el líder de la política se observó la presentación de informes (informe semestral de gestión y de ejecución de las decisiones conocidas por esta instancia administrativa, Informe semestral de Gestión del Comité de Conciliación las siguientes sesiones:
a. Acta N°16 del 22 de julio de 2022
b. Acta N° 27 del 15 de diciembre de 2022 </t>
  </si>
  <si>
    <t>Se recomienda a parte de las actas del comité de conciliación aportar evidencias de la presentación de la sesión, teniendo en cuenta que en el contenido de las actas no es claro identificar los resultados de los informes presentados.</t>
  </si>
  <si>
    <r>
      <t>De acuerdo con los soportes   remitidos por el líder de la política se observaron  certificaciones de  cursos y seminarios con fechas  6-7, 10 octubre, 10de noviembre, 7 y 15 de diciembre de 2022) se  evidenciò el cumplimiento de la acciòn o mejora : "S</t>
    </r>
    <r>
      <rPr>
        <i/>
        <sz val="11"/>
        <color theme="1"/>
        <rFont val="Times New Roman"/>
        <family val="1"/>
      </rPr>
      <t>e sustentará con las capacitaciones o entrenamientos a abogados de secretaria juridica"</t>
    </r>
  </si>
  <si>
    <t xml:space="preserve">TOTAL PROMEDIO DEL PLAN FURAG DEFENSA JURÍDICA </t>
  </si>
  <si>
    <t>ANEXO 2. MATRIZ VERIFICACIÓN CUMPLIMIENTO PLAN FURAG POLÍTICA DEFENSA JURIDICA 2022</t>
  </si>
  <si>
    <t>ANEXO 2. MATRIZ VERIFICACIÓN CUMPLIMIENTO PLAN FURAG POLÍTICA SERVICIO A LA CIUDADANÍA 2022</t>
  </si>
  <si>
    <t xml:space="preserve">De acuerdo con los soportes   remitidos por el líder de la política(Acta de reunión seguimiento No04), se evidenció que se llevo a cabo una reunión entre el proceso de atención a la ciudadanía y la dirección de talento humano el 18 de noviembre 2022, en el que verificó relacionado con la actividad de señalización. </t>
  </si>
  <si>
    <t xml:space="preserve">Si bien el soporte muestra que contiene temas relacionados, es de precisar que la mejora establecida para este caso, no corresponde a una acción definida, que permite identificar claramente su desarrollo. Por lo que se recomienda establecer lineamientos respecto de la formulación de planes de mejora FURAG. </t>
  </si>
  <si>
    <t xml:space="preserve">El lider dela politica aporto como evidencia memorando 3-2022-003963 en el que se hizo Solicitud de  implementación de la Guía de Lenguaje Claro para Servidores Públicos del Departamento Nacional de Planeación - DNP, así mismo se anexaron dos archivos en excel en donde se evidencia la lista de asistente a las capacitaciones de los días 11 y 24 de noviembre de 2022. </t>
  </si>
  <si>
    <t>En cuanto a las evidencias aportadas no se observa la relación con lo descrito en la mejora a implementar o la actividad de gestión, por cuanto el avace corresponde a 0%.</t>
  </si>
  <si>
    <t>Hacer contacto con el Ministerio de cultura para elaborar el procedimiento respectivo.</t>
  </si>
  <si>
    <t xml:space="preserve">De  acuerdo con los soportes allegados por el lider de la politíca, se establecio que se efectuaron las gestiones  que permiten evidenciar el cumplimiento de las actividades de gestión en referidas en la presente mejora a implementar:
1-  Se cuenta con la herramienta  botón centro de relevo en la pág web. 
2- Mediante la boletina de fecha diciembre 2 2022 , pág 4, se socializaron Lineamientos para la atención de PQRSD elevadas en lenguas nativas o dialectos étnicos oficiales de
Colombia. 
3- Se actualizo  el procedimiento Procedimiento AC-PR-2, Política de Operación 4.15 (versión 9) 
</t>
  </si>
  <si>
    <t xml:space="preserve">El líder de política aporto como soporte pantallazo de reunión realizada por teams el 26 de octubre de 2022 denominada Mesa de trabajo-creacion dependencia atención a la ciudadanía. </t>
  </si>
  <si>
    <r>
      <t xml:space="preserve">Si bien se aporto soportes de las gestiones que se estan adelantando, estos no dan cuenta de la mejora a implementar </t>
    </r>
    <r>
      <rPr>
        <i/>
        <sz val="11"/>
        <rFont val="Times New Roman"/>
        <family val="1"/>
      </rPr>
      <t>"Realizar un diagnóstico de la viabilidad de creación de la dependencia, de acuerdo con los lineamientos de la Alcaldia Mayor</t>
    </r>
    <r>
      <rPr>
        <sz val="11"/>
        <rFont val="Times New Roman"/>
        <family val="1"/>
      </rPr>
      <t xml:space="preserve">", en virtud de que no se identifica las decisiones tomadas, o el diagnostico realizado de acuerdo a lo formulado. </t>
    </r>
  </si>
  <si>
    <t xml:space="preserve">Si bien la evidencia aportada  da cuenta de los temas tratados y de las tareas pendientes en el que se informa las dificultades por lo que la mejora a implementar aún no ha iniciado su ejecución, la mejora a implementar no se ha ejecutado acorde a lo programado, por cuanto no presenta % de avance. 
Por lo anterior al momento de realizar formulaciones se recomienda analizar los factores externos que pueden incidir en incumplimientos de lo proyectado. </t>
  </si>
  <si>
    <t xml:space="preserve">El líder de la politica aporto evidencia (pantallazo pagina web -linea purpura) en el que se observa que esta linea cuenta con atención en lengua de señas. </t>
  </si>
  <si>
    <t xml:space="preserve">Si bien se aporto documento en el cual se identifica que la entidad cuenta con canales de atención para faciliar la atención a personas en condición de discapacidad, este no refleja el cumplimiento de la mejora a implementar en cuanto a identificar los proyectos que cuentan con recursos para adquirir tecnología enfocada a que facilite la comunicación con personas con discapacidad auditiva. </t>
  </si>
  <si>
    <t>TOTAL PROMEDIO DEL PLAN FURAG SERVICIO A LA CIUDADANÍA</t>
  </si>
  <si>
    <t>Cuantitativa(Porcentaje de avance)</t>
  </si>
  <si>
    <t>30/12/2022
30/12/2024</t>
  </si>
  <si>
    <t>Dic. Se asistió a las capacitaciones realizadas por la DDDI y DAFP, denominado cumbre del conocimiento para los lineamientos y orientaciones sobre construcción de los mapas del conocimiento.
Nov 2022: Se esta elaborano el plan de trabajo para implementar mapas de conocimiento</t>
  </si>
  <si>
    <t xml:space="preserve">Se realizó la implementación de la encuesta a traves de formulario forms y se encuentra publicada en la pagina web para evaluar la claridad de las respuestas dadas a las diferentes solicitudes de la ciudadanía
AGO 2022: Pendiente mesas de trabajo con la Secretaría sobre lenguaje claro.
Noviembre 2022: Se revisará en seguimiento plan de servicio a la ciudadanía en Dic.
Dici de 2022: Se tienen indicadores de las encuestas, se esta revisando en las encuentas la claridad de estas y el uso de lenguaje claro.
</t>
  </si>
  <si>
    <t>Se cuentan con los indicadores implementados en los POAS
Se realizará un piloto de pruebas para el cargue de la informacion masiva de los indicadores correspondientes a los procesos de la entidad.
Dic: Se realizaron reuniones con Direccionamiento Estratégico y el proveedor con el fin de evaluar el cargue de los indicadores en el Kawaw. Pendiente por definir por parte de DE
May 2022: Se realizo reunion con  DE y la jefa de la OAP, quednado pendiente la viabilidad en kawak o la utilización de otra herramienta.
Ago 2022: pendiente reunión con  IDARTES para revisión del sistema de gestión.
Nov 2022: Pendiente reunión con IDARTES - Catalina</t>
  </si>
  <si>
    <t>ANEXO 2. MATRIZ VERIFICACIÓN CUMPLIMIENTO PLAN FURAG SEGUIMIENTO Y EVALUACIÓN DEL DESEMPEÑO 2022</t>
  </si>
  <si>
    <r>
      <t xml:space="preserve">De acuerdo con los soportes  allegados  por parte de la Oficina Asesora de Planeaciòn , con referencia  al avance de la acciòn o mejora que se refiere a: </t>
    </r>
    <r>
      <rPr>
        <b/>
        <sz val="11"/>
        <color theme="1"/>
        <rFont val="Times New Roman"/>
        <family val="1"/>
      </rPr>
      <t xml:space="preserve"> </t>
    </r>
    <r>
      <rPr>
        <sz val="11"/>
        <color theme="1"/>
        <rFont val="Times New Roman"/>
        <family val="1"/>
      </rPr>
      <t xml:space="preserve"> s   "</t>
    </r>
    <r>
      <rPr>
        <i/>
        <sz val="11"/>
        <color theme="1"/>
        <rFont val="Times New Roman"/>
        <family val="1"/>
      </rPr>
      <t xml:space="preserve"> Realizar el diagnóstico e identificar el alcance para determinar las fuentes de información estrategicas."  </t>
    </r>
    <r>
      <rPr>
        <sz val="11"/>
        <color theme="1"/>
        <rFont val="Times New Roman"/>
        <family val="1"/>
      </rPr>
      <t xml:space="preserve">  se  observo que se estàn  efectuando actividades tendientes a su ejecuciòn, tal y como se evidencia en los soportes  allegados , tales como: Prsentaciòn comitè MIPG  Nª15 -V-1  de diciembre 22 de 2022, en donde se socializa  el plan de trabajo construcciòn mapas de conocimiento, archivo en excell con el  plan de trabajo para la construcciònde mapas de conocimiento, basados en las actividades descritas en el plan mencionado y prsentado al comitè se verifica que se planearon  5 temas , de los cuales el primero se ha comenzado a desarrollar, basados ene stos la calificaciòn se estima sobre la cantidad de temas a desarrollar  </t>
    </r>
  </si>
  <si>
    <r>
      <t>De acuerdo con los soportes  allegados  por parte de la Oficina Asesora de Planeaciòn , con referencia  al avance de la  mejora que se refiere a:   "</t>
    </r>
    <r>
      <rPr>
        <i/>
        <sz val="11"/>
        <color theme="1"/>
        <rFont val="Times New Roman"/>
        <family val="1"/>
      </rPr>
      <t>Evaluar como se puede efectuar el cargue, seguimiento, control de los indicadores en Kawak de todos los procesos de la entidad "</t>
    </r>
    <r>
      <rPr>
        <sz val="11"/>
        <color theme="1"/>
        <rFont val="Times New Roman"/>
        <family val="1"/>
      </rPr>
      <t xml:space="preserve">  se observo que las evidencias aportadas no  dan sufiente cuenta de la ejecuciòn de la acciòn o mejora formulada,  se adjunto pantallazo de mesa de trabajo en donde es difìcil establecer los temas tratados y las conclusiones  definidas, la calificaciòn del seguimiento no evidencia  el avance real de la ejecuciòn de la acciòn o mejora.</t>
    </r>
  </si>
  <si>
    <t>TOTAL PROMEDIO DEL PLAN FURAG SEGUIMIENTO Y EVALUACIÓN DEL DESEMPEÑO</t>
  </si>
  <si>
    <t>Junio de 2022: Se realizará piloto con contratos
Mayo de 2023: Se han creado todos los expedientes en orfeo, por la interoperabilidad entre ICOPS Y ORFEO, se crearon 872 expedientes de contratos de personas naturales  y se empezaron a conformar los expedientes con formatos obtenidos con la ingegración con ICOPS.</t>
  </si>
  <si>
    <t>Junio 2022: Se van a adquirir Kit de emergencias para atender emergencias en los archivos de la entidad
Septiembre de 2022: Se tienen ya los estudios previos para la contratación de Kit de seguridad y se estan realizando visitas a archivos para verificar que la reglamentación se cumpla y se tengan en cuenta los aspectos de seguridad a archivos fisicos Septiembre de 2022: Se adquirieron los insumos que faltaban para la conformación de los kits de emergencia en un 100%. Octubre de 2022: Distribución de los kits a los 23 espacios de almacenamiento de archivo de la SDMujer ( edificio elemento, Casas de Igualdad, Casa de todas, archivo central)</t>
  </si>
  <si>
    <r>
      <t xml:space="preserve">De conformidad con los soportes aportados por el líder de politica se observa que se realizaron las gestiones pertinentes que permiten evidenciar el avance en el  cumplimiento de las actividades de gestión referidas en la presente mejora, en cuanto a: </t>
    </r>
    <r>
      <rPr>
        <i/>
        <sz val="11"/>
        <color theme="1"/>
        <rFont val="Times New Roman"/>
        <family val="1"/>
      </rPr>
      <t xml:space="preserve">"Desarrollar actividades de prevención de emergencias y atención desastres en archivo" </t>
    </r>
    <r>
      <rPr>
        <sz val="11"/>
        <color theme="1"/>
        <rFont val="Times New Roman"/>
        <family val="1"/>
      </rPr>
      <t>, los soportes registrados tales como el estudio previo con còdigo de proceso 126, Acta con fecha 26-09-2023 en donde se Identifica  y cuantifica insumos para la conformación de los kits de emergencias documentales para su posterior distribución a los 23 espacios de almacenamiento de archivo de la SD Mujer., Ordèn de Compra Nª 95207</t>
    </r>
  </si>
  <si>
    <t>ANEXO 2. MATRIZ VERIFICACIÓN CUMPLIMIENTO PLAN FURAG POLÍTICA GESTIÓN DOCUMENTAL 2022</t>
  </si>
  <si>
    <t>TOTAL PROMEDIO DEL PLAN FURAG GESTIÓN DOCUMENTAL</t>
  </si>
  <si>
    <t>ANEXO 2. MATRIZ VERIFICACIÓN CUMPLIMIENTO PLAN FURAG POLÍTICA TRANSPARENCIA, ACCESO A LA INFORMACIÓN PÚBLICA Y LUCHA CONTRA LA CORRUPCIÓN 2022</t>
  </si>
  <si>
    <t>Se esta solicitando asesoria por parte del DAFP.
Dic. Se realizó una reunión con Paula Paez de la Secretaría General  y esta pendiente reunión con los misionales de los servicios inscritos en el Suit para revisar temas de racionalización en aspectos tecnológicos.
Ago 2022: Se asistió a reunión con la Secretaría General y entidades priorizadas para los lineamientos de la implementación de " Chatico" .
Noviembre de 2022: El tema lo tiene Atención a la Ciuadanía como líder de la política, el seguimiento a la polítiva de servicio a al ciudadanía se realizará en el mes de diciembre.</t>
  </si>
  <si>
    <t>Ago 2022: Se ajustó el procedimiento PG-PR-3 en su V4, donde se incluye en la actividad No. 1 los informes de gestión de las PQRS y de atención a la ciudadanía como consulta para identificar riesgos de corrupción.
Noviembre de 2022: Se incluirá en el acta de seguimiento cuatrimestral de riesgos el campo de análisis, con el fin de garantizar que el informe de PQRS lo tomen como insumo para análisis cuatrimestral.</t>
  </si>
  <si>
    <t xml:space="preserve">TOTAL PROMEDIO DEL PLAN FURAG TRANSPARENCIA Y ACCESO A LA INFORMACIÓN </t>
  </si>
  <si>
    <r>
      <t>De acuerdo con el soporte allegado por parte de la Oficina Asesora de Planeaciòn , con referencia  al avance de la acciòn o mejora : " I</t>
    </r>
    <r>
      <rPr>
        <i/>
        <sz val="14"/>
        <color theme="1"/>
        <rFont val="Times New Roman"/>
        <family val="1"/>
      </rPr>
      <t>mplementar otros mecanismos que faciliten el acceso  a los diferentes servicios de la entidad." ,</t>
    </r>
    <r>
      <rPr>
        <sz val="14"/>
        <color theme="1"/>
        <rFont val="Times New Roman"/>
        <family val="1"/>
      </rPr>
      <t xml:space="preserve"> se  </t>
    </r>
    <r>
      <rPr>
        <i/>
        <sz val="14"/>
        <color theme="1"/>
        <rFont val="Times New Roman"/>
        <family val="1"/>
      </rPr>
      <t xml:space="preserve"> </t>
    </r>
    <r>
      <rPr>
        <sz val="14"/>
        <color theme="1"/>
        <rFont val="Times New Roman"/>
        <family val="1"/>
      </rPr>
      <t xml:space="preserve"> evidenciò que esta acciòn o mejora  se le hace seguimiento para su implementaciòn atravès de correos entre el lìder de la polìtica y la Secretaria General de la Alcaldìa de Bogotà, sin embargo se evidencio que estas comunicaciones no dan cuenta del avance  a la acciòn o mejora del plan de acciòn FURAG</t>
    </r>
  </si>
  <si>
    <t>ANEXO 2. MATRIZ VERIFICACIÓN CUMPLIMIENTO PLAN FURAG POLÍTICA GESTIÓN DE LA INFORMACIÓN ESTADÍSTICA 2022</t>
  </si>
  <si>
    <t xml:space="preserve">Se han adelantado actividades sobre este tema, con el de acompañamiento de la Secretaría Distrital de Planeación por medio de las capacitaciones sobre documentación de las operaciones estadísticas. Según este proceso, a nivel distrital se tiene la línea de trabajo que exige el DANE y la documentación se debe manejar bajo estos protocolos.
Junio de 2022: Se debe dejar al menos una  al final de año 2022.
Septiembre 2022: No se han tenido avances por que se esta en espera terminar información estadistica. </t>
  </si>
  <si>
    <t>Se han adelantado actividades sobre este tema, con el de acompañamiento de la Secretaría Distrital de Planeación por medio de las capacitaciones sobre documentación de las operaciones estadísticas. Según este proceso, a nivel distrital se tiene la línea de trabajo que exige el DANE y la documentación se debe manejar bajo estos protocolos.
Junio 2022: Se documentaran sobre que es y revisar si se requiere dentro de la entidad
Septiembre 2022: No se han tenido avances por que se esta en espera terminar información estadistica</t>
  </si>
  <si>
    <t>Se han adelantado actividades sobre este tema, con el de acompañamiento de la Secretaría Distrital de Planeación por medio de las capacitaciones sobre documentación de las operaciones estadísticas. Según este proceso, a nivel distrital se tiene la línea de trabajo que exige el DANE y la documentación se debe manejar bajo estos protocolos.      Junio de 2022: Se debe dejar al menos una  al final de año 2022.
Septiembre 2022: Se tiene la ficha metodologica y documentación linea base para una operación estadistica 60%  y para la otra operacion se lleva un 10% de avance, se adicionan la medición ASP y Sistema de Cuidado para incluir en la ficha metodologíca</t>
  </si>
  <si>
    <t>Se adelantó la reunión de orientación sobre Material socialización Hoja Ruta Documental Operaciones Estadísticas con la Secretaría Distrital de Planeación para iniciar el proceso de documentación de las OOEE estratégicas. Se envió la correspondiente al SiMisional como paso inicial para el proceso de doumentación de esta operación estadística.
Junio de 2022: Se elaboró una resolución de intercambio de información donde se tienen los parametros generales, dado que depende de cada entidad.</t>
  </si>
  <si>
    <t>No se han adelantado actividades sobre este tema, sin embargo dentro del plan de acompañamiento de la Secretaría Distrital de Planeación se tiene planeada la capacitación para este tema en el mes de diciembre de 2021.
Junio de 2022: Pendiente realizar la capacitación por parte de secretaraia de planeacion .</t>
  </si>
  <si>
    <t>Se está en la fase de diseño y construcción de las fichas técnicas de las operaciones estadísticas especialmente de las de los registros administrativos del SiMisional. Estas fichas incluyen la periodicidad de los registros administrativos. Adicionalmente, después de la orientación sobre la hoja de ruta de las operaciones estadísticas se envió la primera versión de esta.
Junio 2022: Se entrega la ficha metodologica en el mes de junio donde se incluye la periodicidad
Septiembre de 2022: Ya esta la ficha metodologica con una operación estadistica</t>
  </si>
  <si>
    <t xml:space="preserve">Se está en la fase de diseño y construcción de las fichas técnicas de las operaciones estadísticas especialmente de las de los registros administrativos del SiMisional.
Junio 2022: Se entrega la ficha metodologica en el mes de junio donde se incluye el objetivo
Septiembre de 2022: Esta actividad se deja hasta el 2023 - con SIMISIONAL </t>
  </si>
  <si>
    <t>Sin avance
Junio de 2022: Se tiene el documento de recomendaciones del operador que levanto linea base, pero no se tiene aun plan de mejora hasta el proximo levantamiento en el 2023
Septiembre de 2022: Esta actividad se deja para el 2024</t>
  </si>
  <si>
    <t>Durante el año 2021 se ha adelantado un proceso de oreintaciones respecto al PED con ayuda de la referente de la SDP en los temas clave para el manejo de la producción estadística de la entidad. Se adelantaron capacitaciones de temas como: plan de acción del sector, actualización de inventarios, proceso estadístico, enfoque diferencial y documentación donde se incluye la orientación sobre el diligenciamiento de las hojas de ruta de las OOEE.
Junio de 2022: Se realizó capacitación en el mes de abril y esta pendiente la de anonimización
Septiembre de 2022:Esta pendiente capacitación de anonimización</t>
  </si>
  <si>
    <t>Junio 2022: Se entrega la ficha metodologica en el mes de junio donde se incluye el marco normativo
Sept 2022: Se elaboro la ficha pero esta pendiente terminar</t>
  </si>
  <si>
    <r>
      <t xml:space="preserve">De acuerdo con el seguimiento efectuado por la Oficina Asesora de Planeaciòn y los soportes suministrados( Instrumento encusta caracterizaciòn)    por   el lìder de la polìtica, se evidencia unavance en la implemetaciòn de la acciòn o mejora: </t>
    </r>
    <r>
      <rPr>
        <i/>
        <sz val="11"/>
        <color theme="1"/>
        <rFont val="Times New Roman"/>
        <family val="1"/>
      </rPr>
      <t xml:space="preserve"> " Implementar en los procesos de producción de información estadística la Guía de metadatos de registros administrativos (DANE)." </t>
    </r>
    <r>
      <rPr>
        <sz val="11"/>
        <color theme="1"/>
        <rFont val="Times New Roman"/>
        <family val="1"/>
      </rPr>
      <t xml:space="preserve">   </t>
    </r>
  </si>
  <si>
    <r>
      <t xml:space="preserve">De acuerdo con la informaciòn registrada  por la Oficina  Asesora de Planeaciòn  en el seguimiento efectuado y de conformidad con el lìder de la polìtica al  registrar que:  " </t>
    </r>
    <r>
      <rPr>
        <i/>
        <sz val="11"/>
        <color theme="1"/>
        <rFont val="Times New Roman"/>
        <family val="1"/>
      </rPr>
      <t>Se mantiene el mismo porcentaje de avance reportado en periodo anterior</t>
    </r>
    <r>
      <rPr>
        <sz val="11"/>
        <color theme="1"/>
        <rFont val="Times New Roman"/>
        <family val="1"/>
      </rPr>
      <t>"  y en vista de que no anexo soporte alguno, no se registra avance.</t>
    </r>
  </si>
  <si>
    <t>TOTAL PROMEDIO DEL PLAN FURAG GESTIÓN DE LA INFORMACIÓN ESTADÍSTICA</t>
  </si>
  <si>
    <t>De acuerdo con el seguimiento efectuado por la Oficina Asesora de Planeaciòn y los soportes suministrados( Archivo en Excel denominado Hojas de Vida Indicadores Pùblicados en OMEC)  por   el lìder de la polìtica, se evidencia un avance en la implementaciòn de la actividad, esta se evalua con base en la actividad de gestión.</t>
  </si>
  <si>
    <r>
      <t xml:space="preserve">Se programó reunión con TIC para el 31 de agosto.
Dic: Se realizó solicitud al área administrativa para incorporar el IVR en la línea telefónica (radicado 3-2021-005416).
</t>
    </r>
    <r>
      <rPr>
        <b/>
        <sz val="11"/>
        <rFont val="Times New Roman"/>
        <family val="1"/>
      </rPr>
      <t>Mar 2022:</t>
    </r>
    <r>
      <rPr>
        <sz val="11"/>
        <rFont val="Times New Roman"/>
        <family val="1"/>
      </rPr>
      <t xml:space="preserve"> A la fecha no se ha recibido respuesta por parte de la Dir. Administrativa y Financiera. 
Jun: Pendiente aclarar la competencia para realizar esta actividad
</t>
    </r>
    <r>
      <rPr>
        <b/>
        <sz val="11"/>
        <rFont val="Times New Roman"/>
        <family val="1"/>
      </rPr>
      <t>Sep:</t>
    </r>
    <r>
      <rPr>
        <sz val="11"/>
        <rFont val="Times New Roman"/>
        <family val="1"/>
      </rPr>
      <t xml:space="preserve"> Se tiene programada reunión con Tecnologías para el 28 de sep.  revisar los requerimientos.
</t>
    </r>
    <r>
      <rPr>
        <b/>
        <sz val="11"/>
        <rFont val="Times New Roman"/>
        <family val="1"/>
      </rPr>
      <t>Dic.13:</t>
    </r>
    <r>
      <rPr>
        <sz val="11"/>
        <rFont val="Times New Roman"/>
        <family val="1"/>
      </rPr>
      <t xml:space="preserve"> Se realizó contacto telefónico con Miguel Alberto Bernal quien nos informa que están en el proceso de contratación del operador telefónico y que en este se incluirán los aspecto solicitados. Manifiesta que quedará para este año la solución.</t>
    </r>
  </si>
  <si>
    <r>
      <t xml:space="preserve">Se contactara al MINTIC para revisar un posible convenio con el centro de relevo.
Marzo: La actividad queda programada para el año 2022.
Jun: Se realizó la solicitud a MINTIC el 8 de junio, esta pendiente respuesta.
</t>
    </r>
    <r>
      <rPr>
        <b/>
        <sz val="11"/>
        <rFont val="Times New Roman"/>
        <family val="1"/>
      </rPr>
      <t>Sep:</t>
    </r>
    <r>
      <rPr>
        <sz val="11"/>
        <rFont val="Times New Roman"/>
        <family val="1"/>
      </rPr>
      <t xml:space="preserve"> Se realizara ajuste en el procedimiento Gestión de PQRS de la Ciudadanía lo relacionado con traducción de requerimientos de etnias. Se incluyó la incorporación en la pág. web el botón de centro de relevo.
</t>
    </r>
    <r>
      <rPr>
        <b/>
        <sz val="11"/>
        <rFont val="Times New Roman"/>
        <family val="1"/>
      </rPr>
      <t>Dic. 13:</t>
    </r>
    <r>
      <rPr>
        <sz val="11"/>
        <rFont val="Times New Roman"/>
        <family val="1"/>
      </rPr>
      <t xml:space="preserve"> Ya se encuentra en el aplicativo LUCHA el procedimiento actualizado  AC-PR-2 Versión 9.</t>
    </r>
  </si>
  <si>
    <r>
      <rPr>
        <b/>
        <sz val="11"/>
        <rFont val="Times New Roman"/>
        <family val="1"/>
      </rPr>
      <t>Sep.:</t>
    </r>
    <r>
      <rPr>
        <sz val="11"/>
        <rFont val="Times New Roman"/>
        <family val="1"/>
      </rPr>
      <t xml:space="preserve"> Talento Humano se encuentra adelantando los estudios técnicos para la creación de la dependencia de acuerdo con lineamientos.
</t>
    </r>
    <r>
      <rPr>
        <b/>
        <sz val="11"/>
        <rFont val="Times New Roman"/>
        <family val="1"/>
      </rPr>
      <t>Dic 13</t>
    </r>
    <r>
      <rPr>
        <sz val="11"/>
        <rFont val="Times New Roman"/>
        <family val="1"/>
      </rPr>
      <t>: Se inició mesa de trabajo convocada por Talento Humano la cual se realizó el día 26 de octubre. TH se encuentra adelantando el análisis de cargas de trabajo y la revisión de la Guía de la Función Pública.</t>
    </r>
  </si>
  <si>
    <r>
      <rPr>
        <b/>
        <sz val="11"/>
        <rFont val="Times New Roman"/>
        <family val="1"/>
      </rPr>
      <t>Sep.:</t>
    </r>
    <r>
      <rPr>
        <sz val="11"/>
        <rFont val="Times New Roman"/>
        <family val="1"/>
      </rPr>
      <t xml:space="preserve"> Talento Humano dispuso como fecha aproximada para la instalación de las señalización para finales de septiembre. Esta actividad cuenta con la asesoría del INCI.
</t>
    </r>
    <r>
      <rPr>
        <b/>
        <sz val="11"/>
        <rFont val="Times New Roman"/>
        <family val="1"/>
      </rPr>
      <t>Dic 13:</t>
    </r>
    <r>
      <rPr>
        <sz val="11"/>
        <rFont val="Times New Roman"/>
        <family val="1"/>
      </rPr>
      <t xml:space="preserve"> El proceso contractual de señalización quedó priorizado para enero de 2023, lo anterior, dado que los tiempos de ajustes en el PAABS y de cotización, no  permitieron adjudicar el proceso en esta vigencia.</t>
    </r>
  </si>
  <si>
    <r>
      <rPr>
        <b/>
        <sz val="11"/>
        <rFont val="Times New Roman"/>
        <family val="1"/>
      </rPr>
      <t xml:space="preserve">Sep.: </t>
    </r>
    <r>
      <rPr>
        <sz val="11"/>
        <rFont val="Times New Roman"/>
        <family val="1"/>
      </rPr>
      <t xml:space="preserve">Se cuenta con plan de trabajo con seguimiento registrado en actas de reunión, para realizar seguimientos a los requerimientos realizados por la Veeduría para la sede central.
Se esta realizando un diagnóstico del cumplimiento de la NTC 6047.
</t>
    </r>
    <r>
      <rPr>
        <b/>
        <sz val="11"/>
        <rFont val="Times New Roman"/>
        <family val="1"/>
      </rPr>
      <t>Dic 13:</t>
    </r>
    <r>
      <rPr>
        <sz val="11"/>
        <rFont val="Times New Roman"/>
        <family val="1"/>
      </rPr>
      <t xml:space="preserve"> Ya se elaboró y se cuenta con el  diagnóstico de accesibilidad de acuerdo con la Guía de la Veeduría Distrital.</t>
    </r>
  </si>
  <si>
    <r>
      <rPr>
        <b/>
        <sz val="11"/>
        <rFont val="Times New Roman"/>
        <family val="1"/>
      </rPr>
      <t>Dic 14:</t>
    </r>
    <r>
      <rPr>
        <sz val="11"/>
        <rFont val="Times New Roman"/>
        <family val="1"/>
      </rPr>
      <t xml:space="preserve"> Se llevó a cabo reunión con la Dirección de Enfoque Diferencial el día 07/12/2022, donde se informa que la dependencia cuenta con un manual para la atención sensible a mujeres con discapacidad.
Por otra parte, la Dirección de Enfoque Diferencial cuenta con una profesional referente de mujeres con discapacidad, quien en su momento brinda asesoría acerca de la atención diferencial a mujeres con discapacidad intelectual y psicosocial.</t>
    </r>
  </si>
  <si>
    <r>
      <rPr>
        <b/>
        <sz val="11"/>
        <rFont val="Times New Roman"/>
        <family val="1"/>
      </rPr>
      <t>DIC 14:</t>
    </r>
    <r>
      <rPr>
        <sz val="11"/>
        <rFont val="Times New Roman"/>
        <family val="1"/>
      </rPr>
      <t xml:space="preserve"> Se realizó la implementación de la Guía de Lenguaje Claro mediante memorando 3-2022-003963.
Así mismo, se desarrollaron capacitaciones, el 15 y 24 de noviembre dirigidas al equipo de la Dirección de Territorialización.</t>
    </r>
  </si>
  <si>
    <t>1. Descarga listado de asistencia a capacitación                2. Presentación contenido de la capacitación.</t>
  </si>
  <si>
    <t>Ratificamos que desde DGConocimiento se tiene como política los lineamientos establecidos por el DANE como entidad rectora en información estadística para la nación.</t>
  </si>
  <si>
    <t>Se asigno un avance de 50% en la capacitación estándar y 50% para la implementación, considerando la importancia de ambas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</si>
</sst>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9" x14ac:knownFonts="1">
    <font>
      <sz val="11"/>
      <color theme="1"/>
      <name val="Calibri"/>
      <family val="2"/>
      <scheme val="minor"/>
    </font>
    <font>
      <sz val="11"/>
      <color theme="1"/>
      <name val="Century Gothic"/>
      <family val="2"/>
    </font>
    <font>
      <sz val="11"/>
      <color theme="1"/>
      <name val="Calibri"/>
      <family val="2"/>
      <scheme val="minor"/>
    </font>
    <font>
      <sz val="9"/>
      <color rgb="FF004683"/>
      <name val="Times New Roman"/>
      <family val="1"/>
    </font>
    <font>
      <sz val="10"/>
      <color theme="3"/>
      <name val="Times New Roman"/>
      <family val="1"/>
    </font>
    <font>
      <u/>
      <sz val="10"/>
      <color theme="10"/>
      <name val="Times New Roman"/>
      <family val="1"/>
    </font>
    <font>
      <b/>
      <sz val="11"/>
      <color theme="1"/>
      <name val="Times New Roman"/>
      <family val="1"/>
    </font>
    <font>
      <sz val="8"/>
      <name val="Calibri"/>
      <family val="2"/>
      <scheme val="minor"/>
    </font>
    <font>
      <sz val="11"/>
      <color theme="1"/>
      <name val="Times New Roman"/>
      <family val="1"/>
    </font>
    <font>
      <b/>
      <sz val="16"/>
      <color theme="1"/>
      <name val="Calibri"/>
      <family val="2"/>
      <scheme val="minor"/>
    </font>
    <font>
      <sz val="11"/>
      <name val="Century Gothic"/>
      <family val="2"/>
    </font>
    <font>
      <sz val="26"/>
      <color theme="1"/>
      <name val="Calibri"/>
      <family val="2"/>
      <scheme val="minor"/>
    </font>
    <font>
      <sz val="16"/>
      <color theme="1"/>
      <name val="Times New Roman"/>
      <family val="1"/>
    </font>
    <font>
      <b/>
      <sz val="18"/>
      <name val="Times New Roman"/>
      <family val="1"/>
    </font>
    <font>
      <b/>
      <sz val="18"/>
      <color rgb="FF000000"/>
      <name val="Times New Roman"/>
      <family val="1"/>
    </font>
    <font>
      <b/>
      <sz val="11"/>
      <color theme="1"/>
      <name val="Calibri"/>
      <family val="2"/>
      <scheme val="minor"/>
    </font>
    <font>
      <b/>
      <sz val="11"/>
      <name val="Times New Roman"/>
      <family val="1"/>
    </font>
    <font>
      <b/>
      <sz val="11"/>
      <color rgb="FF000000"/>
      <name val="Times New Roman"/>
      <family val="1"/>
    </font>
    <font>
      <sz val="11"/>
      <name val="Times New Roman"/>
      <family val="1"/>
    </font>
    <font>
      <sz val="11"/>
      <color rgb="FF000000"/>
      <name val="Times New Roman"/>
      <family val="1"/>
    </font>
    <font>
      <sz val="11"/>
      <color rgb="FFFF0000"/>
      <name val="Times New Roman"/>
      <family val="1"/>
    </font>
    <font>
      <i/>
      <sz val="11"/>
      <color theme="1"/>
      <name val="Times New Roman"/>
      <family val="1"/>
    </font>
    <font>
      <i/>
      <sz val="11"/>
      <name val="Times New Roman"/>
      <family val="1"/>
    </font>
    <font>
      <b/>
      <i/>
      <sz val="11"/>
      <color theme="1"/>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Times New Roman"/>
      <family val="1"/>
    </font>
    <font>
      <sz val="8"/>
      <color theme="1"/>
      <name val="Times New Roman"/>
      <family val="1"/>
    </font>
    <font>
      <b/>
      <sz val="8"/>
      <color theme="1"/>
      <name val="Times New Roman"/>
      <family val="1"/>
    </font>
    <font>
      <sz val="10"/>
      <name val="Arial"/>
      <family val="2"/>
    </font>
    <font>
      <sz val="11"/>
      <color rgb="FF9C6500"/>
      <name val="Calibri"/>
      <family val="2"/>
      <scheme val="minor"/>
    </font>
    <font>
      <sz val="10"/>
      <color rgb="FF000000"/>
      <name val="Times New Roman"/>
      <family val="1"/>
    </font>
    <font>
      <b/>
      <sz val="14"/>
      <color theme="1"/>
      <name val="Times New Roman"/>
      <family val="1"/>
    </font>
    <font>
      <sz val="14"/>
      <color theme="1"/>
      <name val="Times New Roman"/>
      <family val="1"/>
    </font>
    <font>
      <sz val="14"/>
      <color rgb="FF000000"/>
      <name val="Times New Roman"/>
      <family val="1"/>
    </font>
    <font>
      <sz val="14"/>
      <name val="Times New Roman"/>
      <family val="1"/>
    </font>
    <font>
      <i/>
      <sz val="14"/>
      <color theme="1"/>
      <name val="Times New Roman"/>
      <family val="1"/>
    </font>
  </fonts>
  <fills count="55">
    <fill>
      <patternFill patternType="none"/>
    </fill>
    <fill>
      <patternFill patternType="gray125"/>
    </fill>
    <fill>
      <patternFill patternType="solid">
        <fgColor theme="0" tint="-0.14999847407452621"/>
        <bgColor rgb="FF4FD1FF"/>
      </patternFill>
    </fill>
    <fill>
      <patternFill patternType="solid">
        <fgColor theme="0" tint="-0.14999847407452621"/>
        <bgColor rgb="FFBDEEFF"/>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79998168889431442"/>
        <bgColor rgb="FFF4B083"/>
      </patternFill>
    </fill>
    <fill>
      <patternFill patternType="solid">
        <fgColor theme="5" tint="0.79998168889431442"/>
        <bgColor rgb="FFFBE4D5"/>
      </patternFill>
    </fill>
    <fill>
      <patternFill patternType="solid">
        <fgColor rgb="FFFFFF00"/>
        <bgColor indexed="64"/>
      </patternFill>
    </fill>
    <fill>
      <patternFill patternType="solid">
        <fgColor theme="8"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D9D9D9"/>
        <bgColor rgb="FF4FD1FF"/>
      </patternFill>
    </fill>
    <fill>
      <patternFill patternType="solid">
        <fgColor rgb="FFFCE4D6"/>
        <bgColor rgb="FFF4B083"/>
      </patternFill>
    </fill>
    <fill>
      <patternFill patternType="solid">
        <fgColor rgb="FFC6E0B4"/>
        <bgColor rgb="FF000000"/>
      </patternFill>
    </fill>
    <fill>
      <patternFill patternType="solid">
        <fgColor rgb="FFD9D9D9"/>
        <bgColor rgb="FFBDEEFF"/>
      </patternFill>
    </fill>
    <fill>
      <patternFill patternType="solid">
        <fgColor rgb="FFFCE4D6"/>
        <bgColor rgb="FFFBE4D5"/>
      </patternFill>
    </fill>
    <fill>
      <patternFill patternType="solid">
        <fgColor rgb="FFC6E0B4"/>
        <bgColor rgb="FFFBE4D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s>
  <cellStyleXfs count="50">
    <xf numFmtId="0" fontId="0" fillId="0" borderId="0"/>
    <xf numFmtId="0" fontId="2" fillId="0" borderId="0"/>
    <xf numFmtId="0" fontId="5" fillId="0" borderId="0" applyNumberFormat="0" applyFill="0" applyBorder="0" applyAlignment="0" applyProtection="0"/>
    <xf numFmtId="9" fontId="2" fillId="0" borderId="0" applyFont="0" applyFill="0" applyBorder="0" applyAlignment="0" applyProtection="0"/>
    <xf numFmtId="0" fontId="24" fillId="0" borderId="0" applyNumberFormat="0" applyFill="0" applyBorder="0" applyAlignment="0" applyProtection="0"/>
    <xf numFmtId="0" fontId="25" fillId="0" borderId="15"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0" applyNumberFormat="0" applyFill="0" applyBorder="0" applyAlignment="0" applyProtection="0"/>
    <xf numFmtId="0" fontId="28" fillId="23" borderId="0" applyNumberFormat="0" applyBorder="0" applyAlignment="0" applyProtection="0"/>
    <xf numFmtId="0" fontId="29" fillId="24" borderId="0" applyNumberFormat="0" applyBorder="0" applyAlignment="0" applyProtection="0"/>
    <xf numFmtId="0" fontId="30" fillId="26" borderId="18" applyNumberFormat="0" applyAlignment="0" applyProtection="0"/>
    <xf numFmtId="0" fontId="31" fillId="27" borderId="19" applyNumberFormat="0" applyAlignment="0" applyProtection="0"/>
    <xf numFmtId="0" fontId="32" fillId="27" borderId="18" applyNumberFormat="0" applyAlignment="0" applyProtection="0"/>
    <xf numFmtId="0" fontId="33" fillId="0" borderId="20" applyNumberFormat="0" applyFill="0" applyAlignment="0" applyProtection="0"/>
    <xf numFmtId="0" fontId="34" fillId="28" borderId="21" applyNumberFormat="0" applyAlignment="0" applyProtection="0"/>
    <xf numFmtId="0" fontId="35" fillId="0" borderId="0" applyNumberFormat="0" applyFill="0" applyBorder="0" applyAlignment="0" applyProtection="0"/>
    <xf numFmtId="0" fontId="2" fillId="29" borderId="22" applyNumberFormat="0" applyFont="0" applyAlignment="0" applyProtection="0"/>
    <xf numFmtId="0" fontId="36" fillId="0" borderId="0" applyNumberFormat="0" applyFill="0" applyBorder="0" applyAlignment="0" applyProtection="0"/>
    <xf numFmtId="0" fontId="15" fillId="0" borderId="23" applyNumberFormat="0" applyFill="0" applyAlignment="0" applyProtection="0"/>
    <xf numFmtId="0" fontId="3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7"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37"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37"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37"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37"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44" fontId="2" fillId="0" borderId="0" applyFont="0" applyFill="0" applyBorder="0" applyAlignment="0" applyProtection="0"/>
    <xf numFmtId="0" fontId="41" fillId="0" borderId="0" applyNumberFormat="0" applyFont="0" applyFill="0" applyBorder="0" applyAlignment="0" applyProtection="0"/>
    <xf numFmtId="9" fontId="41" fillId="0" borderId="0" applyNumberFormat="0" applyFont="0" applyFill="0" applyBorder="0" applyAlignment="0" applyProtection="0"/>
    <xf numFmtId="0" fontId="2" fillId="0" borderId="0"/>
    <xf numFmtId="0" fontId="42" fillId="25" borderId="0" applyNumberFormat="0" applyBorder="0" applyAlignment="0" applyProtection="0"/>
    <xf numFmtId="0" fontId="37" fillId="33" borderId="0" applyNumberFormat="0" applyBorder="0" applyAlignment="0" applyProtection="0"/>
    <xf numFmtId="0" fontId="37" fillId="37" borderId="0" applyNumberFormat="0" applyBorder="0" applyAlignment="0" applyProtection="0"/>
    <xf numFmtId="0" fontId="37" fillId="41" borderId="0" applyNumberFormat="0" applyBorder="0" applyAlignment="0" applyProtection="0"/>
    <xf numFmtId="0" fontId="37" fillId="45" borderId="0" applyNumberFormat="0" applyBorder="0" applyAlignment="0" applyProtection="0"/>
    <xf numFmtId="0" fontId="37" fillId="49" borderId="0" applyNumberFormat="0" applyBorder="0" applyAlignment="0" applyProtection="0"/>
    <xf numFmtId="0" fontId="37" fillId="53" borderId="0" applyNumberFormat="0" applyBorder="0" applyAlignment="0" applyProtection="0"/>
    <xf numFmtId="0" fontId="43" fillId="0" borderId="0"/>
  </cellStyleXfs>
  <cellXfs count="25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xf>
    <xf numFmtId="0" fontId="0" fillId="0" borderId="0" xfId="0"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1" fillId="0" borderId="0" xfId="0" applyFont="1" applyAlignment="1">
      <alignment vertical="center"/>
    </xf>
    <xf numFmtId="0" fontId="1" fillId="0" borderId="0" xfId="0" applyFont="1" applyAlignment="1">
      <alignment horizontal="left"/>
    </xf>
    <xf numFmtId="0" fontId="1" fillId="0" borderId="0" xfId="0" applyFont="1" applyAlignment="1">
      <alignment horizontal="center" vertical="center"/>
    </xf>
    <xf numFmtId="0" fontId="8" fillId="0" borderId="1" xfId="0" applyFont="1" applyBorder="1" applyAlignment="1">
      <alignment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vertical="center" wrapText="1"/>
    </xf>
    <xf numFmtId="0" fontId="6" fillId="5" borderId="1" xfId="0" applyFont="1" applyFill="1" applyBorder="1" applyAlignment="1">
      <alignment horizontal="center"/>
    </xf>
    <xf numFmtId="0" fontId="10" fillId="0" borderId="0" xfId="0" applyFont="1"/>
    <xf numFmtId="0" fontId="0" fillId="0" borderId="1" xfId="0" applyBorder="1"/>
    <xf numFmtId="0" fontId="0" fillId="0" borderId="0" xfId="0" applyAlignment="1">
      <alignment horizontal="center" wrapText="1"/>
    </xf>
    <xf numFmtId="0" fontId="12" fillId="10" borderId="1" xfId="0" applyFont="1" applyFill="1" applyBorder="1" applyAlignment="1">
      <alignment horizontal="center" vertical="center"/>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xf>
    <xf numFmtId="0" fontId="12" fillId="13" borderId="1" xfId="0" applyFont="1" applyFill="1" applyBorder="1" applyAlignment="1">
      <alignment horizontal="center" vertical="center"/>
    </xf>
    <xf numFmtId="0" fontId="11" fillId="0" borderId="0" xfId="0" applyFont="1"/>
    <xf numFmtId="0" fontId="0" fillId="0" borderId="2" xfId="0" applyBorder="1"/>
    <xf numFmtId="0" fontId="16" fillId="9" borderId="1" xfId="0" applyFont="1" applyFill="1" applyBorder="1" applyAlignment="1">
      <alignment horizontal="center" vertical="center" wrapText="1"/>
    </xf>
    <xf numFmtId="9" fontId="0" fillId="0" borderId="0" xfId="0" applyNumberFormat="1"/>
    <xf numFmtId="0" fontId="18" fillId="0" borderId="1" xfId="0" applyFont="1" applyBorder="1" applyAlignment="1">
      <alignment horizontal="center" vertical="center" wrapText="1"/>
    </xf>
    <xf numFmtId="0" fontId="6" fillId="9"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8" fillId="0" borderId="1" xfId="0" applyFont="1" applyBorder="1" applyAlignment="1">
      <alignment vertical="center"/>
    </xf>
    <xf numFmtId="0" fontId="17" fillId="19" borderId="2" xfId="0" applyFont="1" applyFill="1" applyBorder="1" applyAlignment="1">
      <alignment horizontal="center" vertical="center" wrapText="1"/>
    </xf>
    <xf numFmtId="0" fontId="17" fillId="19" borderId="6"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7" fontId="18" fillId="0" borderId="1" xfId="0" applyNumberFormat="1" applyFont="1" applyBorder="1" applyAlignment="1">
      <alignment horizontal="center" vertical="center" wrapText="1"/>
    </xf>
    <xf numFmtId="0" fontId="0" fillId="0" borderId="0" xfId="0" applyAlignment="1">
      <alignment vertical="center"/>
    </xf>
    <xf numFmtId="0" fontId="18" fillId="0" borderId="1" xfId="0" applyFont="1" applyBorder="1" applyAlignment="1">
      <alignment horizontal="justify" vertical="center" wrapText="1"/>
    </xf>
    <xf numFmtId="0" fontId="18" fillId="0" borderId="1" xfId="0" applyFont="1" applyBorder="1" applyAlignment="1">
      <alignment horizontal="center" vertical="center"/>
    </xf>
    <xf numFmtId="0" fontId="8" fillId="0" borderId="0" xfId="0" applyFont="1"/>
    <xf numFmtId="0" fontId="8" fillId="0" borderId="2" xfId="0" applyFont="1" applyBorder="1" applyAlignment="1">
      <alignment horizontal="center" vertical="center" wrapText="1"/>
    </xf>
    <xf numFmtId="9" fontId="18" fillId="0" borderId="2" xfId="0" applyNumberFormat="1" applyFont="1" applyBorder="1" applyAlignment="1">
      <alignment horizontal="center" vertical="center"/>
    </xf>
    <xf numFmtId="9" fontId="18" fillId="0" borderId="5" xfId="0" applyNumberFormat="1"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6" fillId="0" borderId="2"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5" xfId="0" applyFont="1" applyBorder="1" applyAlignment="1">
      <alignment horizontal="justify"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16" fillId="0" borderId="1" xfId="0" applyFont="1" applyBorder="1" applyAlignment="1">
      <alignment horizontal="center" vertical="center"/>
    </xf>
    <xf numFmtId="0" fontId="19" fillId="0" borderId="1" xfId="0" applyFont="1" applyBorder="1" applyAlignment="1">
      <alignment horizontal="center" vertical="center"/>
    </xf>
    <xf numFmtId="9"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xf>
    <xf numFmtId="9" fontId="18" fillId="0" borderId="1"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textRotation="90"/>
    </xf>
    <xf numFmtId="0" fontId="17" fillId="5" borderId="1" xfId="0" applyFont="1" applyFill="1" applyBorder="1" applyAlignment="1">
      <alignment horizontal="center" vertical="center" textRotation="90" wrapText="1"/>
    </xf>
    <xf numFmtId="0" fontId="19" fillId="0" borderId="1" xfId="0" applyFont="1" applyBorder="1" applyAlignment="1">
      <alignment vertical="center" wrapText="1"/>
    </xf>
    <xf numFmtId="9" fontId="19" fillId="0" borderId="1" xfId="3" applyFont="1" applyBorder="1" applyAlignment="1">
      <alignment horizontal="center" vertical="center"/>
    </xf>
    <xf numFmtId="9" fontId="19" fillId="0" borderId="1" xfId="0" applyNumberFormat="1" applyFont="1" applyBorder="1" applyAlignment="1">
      <alignment horizontal="center" vertical="center"/>
    </xf>
    <xf numFmtId="0" fontId="6" fillId="10" borderId="1" xfId="0" applyFont="1" applyFill="1" applyBorder="1" applyAlignment="1">
      <alignment horizontal="center" vertical="center" wrapText="1"/>
    </xf>
    <xf numFmtId="0" fontId="39" fillId="54" borderId="24" xfId="0" applyFont="1" applyFill="1" applyBorder="1" applyAlignment="1">
      <alignment horizontal="center" vertical="center"/>
    </xf>
    <xf numFmtId="0" fontId="40" fillId="13" borderId="24" xfId="0" applyFont="1" applyFill="1" applyBorder="1" applyAlignment="1">
      <alignment horizontal="center" vertical="center" wrapText="1"/>
    </xf>
    <xf numFmtId="0" fontId="40" fillId="8" borderId="24" xfId="0" applyFont="1" applyFill="1" applyBorder="1" applyAlignment="1">
      <alignment horizontal="center" vertical="center" wrapText="1"/>
    </xf>
    <xf numFmtId="0" fontId="40" fillId="10" borderId="24"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xf>
    <xf numFmtId="9" fontId="17" fillId="0" borderId="1" xfId="3" applyFont="1" applyFill="1" applyBorder="1" applyAlignment="1">
      <alignment horizontal="center" vertical="center"/>
    </xf>
    <xf numFmtId="9" fontId="17" fillId="0" borderId="1" xfId="0" applyNumberFormat="1" applyFont="1" applyBorder="1" applyAlignment="1">
      <alignment horizontal="center" vertical="center"/>
    </xf>
    <xf numFmtId="0" fontId="8" fillId="0" borderId="1" xfId="0" applyFont="1" applyBorder="1" applyAlignment="1">
      <alignment horizontal="justify" vertical="center" wrapText="1"/>
    </xf>
    <xf numFmtId="0" fontId="6" fillId="0" borderId="0" xfId="0" applyFont="1" applyAlignment="1">
      <alignment horizontal="center"/>
    </xf>
    <xf numFmtId="0" fontId="8" fillId="0" borderId="0" xfId="0" applyFont="1" applyAlignment="1">
      <alignment horizontal="justify" vertical="center" wrapText="1"/>
    </xf>
    <xf numFmtId="0" fontId="16" fillId="5" borderId="1" xfId="0" applyFont="1" applyFill="1" applyBorder="1" applyAlignment="1">
      <alignment horizontal="center" vertical="center" wrapText="1"/>
    </xf>
    <xf numFmtId="0" fontId="0" fillId="0" borderId="0" xfId="0" applyAlignment="1">
      <alignment horizontal="center"/>
    </xf>
    <xf numFmtId="0" fontId="44" fillId="0" borderId="1" xfId="0" applyFont="1" applyBorder="1" applyAlignment="1">
      <alignment vertical="center"/>
    </xf>
    <xf numFmtId="0" fontId="44" fillId="0" borderId="1" xfId="0" applyFont="1" applyBorder="1" applyAlignment="1">
      <alignment horizontal="center" vertical="center"/>
    </xf>
    <xf numFmtId="9" fontId="8" fillId="0" borderId="1" xfId="0" applyNumberFormat="1" applyFont="1" applyBorder="1" applyAlignment="1">
      <alignment horizontal="center" vertical="center"/>
    </xf>
    <xf numFmtId="9" fontId="44" fillId="0" borderId="1" xfId="3" applyFont="1" applyBorder="1" applyAlignment="1">
      <alignment horizontal="center" vertical="center"/>
    </xf>
    <xf numFmtId="0" fontId="18" fillId="0" borderId="1" xfId="0" applyFont="1" applyBorder="1" applyAlignment="1">
      <alignment horizontal="justify" vertical="center"/>
    </xf>
    <xf numFmtId="9" fontId="19" fillId="0" borderId="1" xfId="3" applyFont="1" applyFill="1" applyBorder="1" applyAlignment="1">
      <alignment horizontal="center" vertical="center"/>
    </xf>
    <xf numFmtId="0" fontId="8" fillId="0" borderId="1" xfId="0" applyFont="1" applyBorder="1" applyAlignment="1">
      <alignment horizontal="center" vertical="center"/>
    </xf>
    <xf numFmtId="0" fontId="16" fillId="9" borderId="1" xfId="0" applyFont="1" applyFill="1" applyBorder="1" applyAlignment="1">
      <alignment vertical="center"/>
    </xf>
    <xf numFmtId="9" fontId="19" fillId="0" borderId="1" xfId="0" applyNumberFormat="1" applyFont="1" applyBorder="1" applyAlignment="1">
      <alignment horizontal="center" vertical="center" wrapText="1"/>
    </xf>
    <xf numFmtId="0" fontId="19" fillId="0" borderId="1" xfId="0" applyFont="1" applyBorder="1" applyAlignment="1">
      <alignment horizontal="justify" vertical="center" wrapText="1"/>
    </xf>
    <xf numFmtId="9" fontId="44"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44" fillId="0" borderId="1" xfId="0" applyFont="1" applyBorder="1" applyAlignment="1">
      <alignment horizontal="center"/>
    </xf>
    <xf numFmtId="9" fontId="44" fillId="0" borderId="1" xfId="0" applyNumberFormat="1" applyFont="1" applyBorder="1" applyAlignment="1">
      <alignment horizontal="center"/>
    </xf>
    <xf numFmtId="9" fontId="8" fillId="0" borderId="8" xfId="0" applyNumberFormat="1" applyFont="1" applyBorder="1" applyAlignment="1">
      <alignment vertical="center" wrapText="1"/>
    </xf>
    <xf numFmtId="9" fontId="8" fillId="0" borderId="1" xfId="0" applyNumberFormat="1" applyFont="1" applyBorder="1" applyAlignment="1">
      <alignment vertical="center" wrapText="1"/>
    </xf>
    <xf numFmtId="9" fontId="8" fillId="0" borderId="8" xfId="0" applyNumberFormat="1" applyFont="1" applyBorder="1" applyAlignment="1">
      <alignment vertical="center"/>
    </xf>
    <xf numFmtId="9" fontId="8" fillId="0" borderId="7" xfId="0" applyNumberFormat="1" applyFont="1" applyBorder="1" applyAlignment="1">
      <alignment vertical="center"/>
    </xf>
    <xf numFmtId="0" fontId="16" fillId="0" borderId="0" xfId="0" applyFont="1" applyAlignment="1">
      <alignment horizontal="center" vertical="center" wrapText="1"/>
    </xf>
    <xf numFmtId="0" fontId="8" fillId="0" borderId="2" xfId="0" applyFont="1" applyBorder="1" applyAlignment="1">
      <alignment horizontal="justify" vertical="center" wrapText="1"/>
    </xf>
    <xf numFmtId="0" fontId="8" fillId="0" borderId="11" xfId="0" applyFont="1" applyBorder="1" applyAlignment="1">
      <alignment horizontal="justify" wrapText="1"/>
    </xf>
    <xf numFmtId="0" fontId="8" fillId="0" borderId="11" xfId="0" applyFont="1" applyBorder="1" applyAlignment="1">
      <alignment horizontal="justify" vertical="center" wrapText="1"/>
    </xf>
    <xf numFmtId="9" fontId="8" fillId="0" borderId="2" xfId="0" applyNumberFormat="1" applyFont="1" applyBorder="1" applyAlignment="1">
      <alignment vertical="center"/>
    </xf>
    <xf numFmtId="0" fontId="8" fillId="0" borderId="8" xfId="0" applyFont="1" applyBorder="1" applyAlignment="1">
      <alignment horizontal="justify" vertical="center" wrapText="1"/>
    </xf>
    <xf numFmtId="0" fontId="8" fillId="0" borderId="2" xfId="0" applyFont="1" applyBorder="1" applyAlignment="1">
      <alignment horizontal="center" vertical="center"/>
    </xf>
    <xf numFmtId="0" fontId="18" fillId="13" borderId="1" xfId="0" applyFont="1" applyFill="1" applyBorder="1" applyAlignment="1">
      <alignment vertical="center"/>
    </xf>
    <xf numFmtId="9" fontId="38" fillId="0" borderId="1" xfId="0" applyNumberFormat="1" applyFont="1" applyBorder="1" applyAlignment="1">
      <alignment horizontal="center" vertical="center"/>
    </xf>
    <xf numFmtId="0" fontId="6" fillId="13" borderId="24" xfId="0" applyFont="1" applyFill="1" applyBorder="1" applyAlignment="1">
      <alignment horizontal="center" vertical="center" wrapText="1"/>
    </xf>
    <xf numFmtId="0" fontId="19" fillId="0" borderId="1" xfId="0" applyFont="1" applyBorder="1" applyAlignment="1">
      <alignment vertical="top" wrapText="1"/>
    </xf>
    <xf numFmtId="0" fontId="46" fillId="0" borderId="2" xfId="0" applyFont="1" applyBorder="1" applyAlignment="1">
      <alignment horizontal="center" vertical="center"/>
    </xf>
    <xf numFmtId="0" fontId="46" fillId="0" borderId="2" xfId="0" applyFont="1" applyBorder="1" applyAlignment="1">
      <alignment horizontal="justify" vertical="center" wrapText="1"/>
    </xf>
    <xf numFmtId="14" fontId="47" fillId="0" borderId="2" xfId="0" applyNumberFormat="1" applyFont="1" applyBorder="1" applyAlignment="1">
      <alignment horizontal="center" vertical="center"/>
    </xf>
    <xf numFmtId="0" fontId="47" fillId="0" borderId="2" xfId="0" applyFont="1" applyBorder="1" applyAlignment="1">
      <alignment horizontal="center" vertical="center" wrapText="1"/>
    </xf>
    <xf numFmtId="9" fontId="46" fillId="0" borderId="2" xfId="0" applyNumberFormat="1" applyFont="1" applyBorder="1" applyAlignment="1">
      <alignment horizontal="center" vertical="center" wrapText="1"/>
    </xf>
    <xf numFmtId="9" fontId="45" fillId="0" borderId="1" xfId="0" applyNumberFormat="1" applyFont="1" applyBorder="1" applyAlignment="1">
      <alignment horizontal="center" vertical="center"/>
    </xf>
    <xf numFmtId="0" fontId="45" fillId="0" borderId="1" xfId="0" applyFont="1" applyBorder="1" applyAlignment="1">
      <alignment horizontal="justify" vertical="center" wrapText="1"/>
    </xf>
    <xf numFmtId="0" fontId="45" fillId="0" borderId="12" xfId="0" applyFont="1" applyBorder="1" applyAlignment="1">
      <alignment horizontal="justify" vertical="center" wrapText="1"/>
    </xf>
    <xf numFmtId="0" fontId="45" fillId="0" borderId="2" xfId="0" applyFont="1" applyBorder="1" applyAlignment="1">
      <alignment horizontal="center" vertical="center" wrapText="1"/>
    </xf>
    <xf numFmtId="0" fontId="46" fillId="0" borderId="1" xfId="0" applyFont="1" applyBorder="1" applyAlignment="1">
      <alignment horizontal="justify" vertical="center" wrapText="1"/>
    </xf>
    <xf numFmtId="0" fontId="19" fillId="0" borderId="1" xfId="0" applyFont="1" applyBorder="1"/>
    <xf numFmtId="10" fontId="8" fillId="0" borderId="1" xfId="0" applyNumberFormat="1" applyFont="1" applyBorder="1" applyAlignment="1">
      <alignment horizontal="center" vertical="center" wrapText="1"/>
    </xf>
    <xf numFmtId="0" fontId="38" fillId="0" borderId="0" xfId="0" applyFont="1" applyAlignment="1">
      <alignment horizontal="center"/>
    </xf>
    <xf numFmtId="0" fontId="44" fillId="0" borderId="1"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16" fillId="5" borderId="1" xfId="0" applyFont="1" applyFill="1" applyBorder="1" applyAlignment="1">
      <alignment horizontal="center"/>
    </xf>
    <xf numFmtId="0" fontId="16" fillId="16" borderId="1" xfId="0" applyFont="1" applyFill="1" applyBorder="1" applyAlignment="1">
      <alignment horizontal="center"/>
    </xf>
    <xf numFmtId="0" fontId="16" fillId="4" borderId="1" xfId="0" applyFont="1" applyFill="1" applyBorder="1" applyAlignment="1">
      <alignment horizontal="center" vertical="center"/>
    </xf>
    <xf numFmtId="0" fontId="16" fillId="9" borderId="3" xfId="0" applyFont="1" applyFill="1" applyBorder="1" applyAlignment="1">
      <alignment horizontal="center" vertical="center"/>
    </xf>
    <xf numFmtId="0" fontId="16" fillId="9" borderId="4" xfId="0" applyFont="1" applyFill="1" applyBorder="1" applyAlignment="1">
      <alignment horizontal="center" vertical="center"/>
    </xf>
    <xf numFmtId="0" fontId="16" fillId="9" borderId="10"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3" xfId="0" applyFont="1" applyBorder="1" applyAlignment="1">
      <alignment horizontal="center"/>
    </xf>
    <xf numFmtId="0" fontId="16" fillId="0" borderId="4" xfId="0" applyFont="1" applyBorder="1" applyAlignment="1">
      <alignment horizontal="center"/>
    </xf>
    <xf numFmtId="0" fontId="44" fillId="0" borderId="3" xfId="0" applyFont="1" applyBorder="1" applyAlignment="1">
      <alignment horizontal="center"/>
    </xf>
    <xf numFmtId="0" fontId="44" fillId="0" borderId="4" xfId="0" applyFont="1" applyBorder="1" applyAlignment="1">
      <alignment horizontal="center"/>
    </xf>
    <xf numFmtId="0" fontId="44" fillId="0" borderId="10" xfId="0" applyFont="1" applyBorder="1" applyAlignment="1">
      <alignment horizontal="center"/>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44" fillId="0" borderId="1" xfId="0" applyFont="1" applyBorder="1" applyAlignment="1">
      <alignment horizont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17" borderId="3" xfId="0" applyFont="1" applyFill="1" applyBorder="1" applyAlignment="1">
      <alignment horizontal="center" vertical="center" wrapText="1"/>
    </xf>
    <xf numFmtId="0" fontId="17" fillId="17" borderId="4" xfId="0" applyFont="1" applyFill="1" applyBorder="1" applyAlignment="1">
      <alignment horizontal="center" vertical="center" wrapText="1"/>
    </xf>
    <xf numFmtId="0" fontId="17" fillId="17" borderId="10" xfId="0" applyFont="1" applyFill="1" applyBorder="1" applyAlignment="1">
      <alignment horizontal="center" vertical="center" wrapText="1"/>
    </xf>
    <xf numFmtId="0" fontId="17" fillId="18" borderId="3" xfId="0" applyFont="1" applyFill="1" applyBorder="1" applyAlignment="1">
      <alignment horizontal="center" vertical="center" wrapText="1"/>
    </xf>
    <xf numFmtId="0" fontId="17" fillId="18" borderId="10" xfId="0" applyFont="1" applyFill="1" applyBorder="1" applyAlignment="1">
      <alignment horizontal="center" vertical="center" wrapText="1"/>
    </xf>
    <xf numFmtId="0" fontId="16" fillId="19" borderId="3" xfId="0" applyFont="1" applyFill="1" applyBorder="1" applyAlignment="1">
      <alignment horizontal="center" vertical="center"/>
    </xf>
    <xf numFmtId="0" fontId="16" fillId="19" borderId="4" xfId="0" applyFont="1" applyFill="1" applyBorder="1" applyAlignment="1">
      <alignment horizontal="center" vertical="center"/>
    </xf>
    <xf numFmtId="0" fontId="17" fillId="20" borderId="2" xfId="0" applyFont="1" applyFill="1" applyBorder="1" applyAlignment="1">
      <alignment horizontal="center" vertical="center" wrapText="1"/>
    </xf>
    <xf numFmtId="0" fontId="17" fillId="20" borderId="6" xfId="0" applyFont="1" applyFill="1" applyBorder="1" applyAlignment="1">
      <alignment horizontal="center" vertical="center" wrapText="1"/>
    </xf>
    <xf numFmtId="0" fontId="16" fillId="20" borderId="2" xfId="0" applyFont="1" applyFill="1" applyBorder="1" applyAlignment="1">
      <alignment horizontal="center" vertical="center" wrapText="1"/>
    </xf>
    <xf numFmtId="0" fontId="16" fillId="20" borderId="6" xfId="0" applyFont="1" applyFill="1" applyBorder="1" applyAlignment="1">
      <alignment horizontal="center" vertical="center" wrapText="1"/>
    </xf>
    <xf numFmtId="0" fontId="17" fillId="21" borderId="2" xfId="0" applyFont="1" applyFill="1" applyBorder="1" applyAlignment="1">
      <alignment horizontal="center" vertical="center" wrapText="1"/>
    </xf>
    <xf numFmtId="0" fontId="17" fillId="21" borderId="6" xfId="0" applyFont="1" applyFill="1" applyBorder="1" applyAlignment="1">
      <alignment horizontal="center" vertical="center" wrapText="1"/>
    </xf>
    <xf numFmtId="0" fontId="17" fillId="19" borderId="2" xfId="0" applyFont="1" applyFill="1" applyBorder="1" applyAlignment="1">
      <alignment horizontal="center" vertical="center" wrapText="1"/>
    </xf>
    <xf numFmtId="0" fontId="17" fillId="19" borderId="6"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18" fillId="0" borderId="1"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2" xfId="0" applyFont="1" applyBorder="1" applyAlignment="1">
      <alignment horizontal="center" vertical="center"/>
    </xf>
    <xf numFmtId="0" fontId="18" fillId="0" borderId="6" xfId="0" applyFont="1" applyBorder="1" applyAlignment="1">
      <alignment horizontal="center" vertical="center"/>
    </xf>
    <xf numFmtId="9" fontId="18" fillId="0" borderId="2" xfId="0" applyNumberFormat="1" applyFont="1" applyBorder="1" applyAlignment="1">
      <alignment horizontal="center" vertical="center"/>
    </xf>
    <xf numFmtId="0" fontId="18" fillId="0" borderId="5" xfId="0" applyFont="1" applyBorder="1" applyAlignment="1">
      <alignment horizontal="justify" vertical="center" wrapText="1"/>
    </xf>
    <xf numFmtId="9"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15" borderId="2" xfId="0" applyFont="1" applyFill="1" applyBorder="1" applyAlignment="1">
      <alignment horizontal="center" vertical="top" wrapText="1"/>
    </xf>
    <xf numFmtId="0" fontId="18" fillId="15" borderId="5" xfId="0" applyFont="1" applyFill="1" applyBorder="1" applyAlignment="1">
      <alignment horizontal="center" vertical="top" wrapText="1"/>
    </xf>
    <xf numFmtId="0" fontId="18" fillId="15" borderId="6"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14" fontId="18"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9"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14" fontId="18" fillId="0" borderId="1" xfId="0" applyNumberFormat="1" applyFont="1" applyBorder="1" applyAlignment="1">
      <alignment horizontal="center" vertical="center"/>
    </xf>
    <xf numFmtId="0" fontId="18" fillId="0" borderId="2" xfId="0" applyFont="1" applyBorder="1" applyAlignment="1">
      <alignment horizontal="center" vertical="top" wrapText="1"/>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18" fillId="0" borderId="5" xfId="0" applyFont="1" applyBorder="1" applyAlignment="1">
      <alignment horizontal="center" vertical="center"/>
    </xf>
    <xf numFmtId="0" fontId="18" fillId="14" borderId="1" xfId="0" applyFont="1" applyFill="1" applyBorder="1" applyAlignment="1">
      <alignment horizontal="center" vertical="center" wrapText="1"/>
    </xf>
    <xf numFmtId="0" fontId="9" fillId="0" borderId="0" xfId="0" applyFont="1" applyAlignment="1">
      <alignment horizontal="center"/>
    </xf>
    <xf numFmtId="0" fontId="9" fillId="5" borderId="1" xfId="0" applyFont="1" applyFill="1" applyBorder="1" applyAlignment="1">
      <alignment horizontal="center"/>
    </xf>
    <xf numFmtId="0" fontId="16" fillId="9" borderId="1" xfId="0" applyFont="1" applyFill="1" applyBorder="1" applyAlignment="1">
      <alignment horizontal="center" vertical="center"/>
    </xf>
    <xf numFmtId="0" fontId="16" fillId="9"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17" fillId="21" borderId="1" xfId="0" applyFont="1" applyFill="1" applyBorder="1" applyAlignment="1">
      <alignment horizontal="center" vertical="center" wrapText="1"/>
    </xf>
    <xf numFmtId="0" fontId="17" fillId="19"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6" fillId="19" borderId="1" xfId="0" applyFont="1" applyFill="1" applyBorder="1" applyAlignment="1">
      <alignment horizontal="center" vertical="center"/>
    </xf>
    <xf numFmtId="0" fontId="17" fillId="20" borderId="1"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0" borderId="10" xfId="0" applyFont="1" applyBorder="1" applyAlignment="1">
      <alignment horizontal="center" vertical="center" wrapText="1"/>
    </xf>
    <xf numFmtId="0" fontId="44" fillId="0" borderId="3" xfId="0" applyFont="1" applyBorder="1" applyAlignment="1">
      <alignment horizontal="center" vertical="center"/>
    </xf>
    <xf numFmtId="0" fontId="44" fillId="0" borderId="10" xfId="0" applyFont="1" applyBorder="1" applyAlignment="1">
      <alignment horizontal="center" vertical="center"/>
    </xf>
    <xf numFmtId="0" fontId="13" fillId="9" borderId="1" xfId="0" applyFont="1" applyFill="1" applyBorder="1" applyAlignment="1">
      <alignment horizontal="center" vertical="center" wrapText="1"/>
    </xf>
    <xf numFmtId="0" fontId="14" fillId="19" borderId="2" xfId="0" applyFont="1" applyFill="1" applyBorder="1" applyAlignment="1">
      <alignment horizontal="center" vertical="center" wrapText="1"/>
    </xf>
    <xf numFmtId="0" fontId="14" fillId="19" borderId="6" xfId="0" applyFont="1" applyFill="1" applyBorder="1" applyAlignment="1">
      <alignment horizontal="center" vertical="center" wrapText="1"/>
    </xf>
    <xf numFmtId="0" fontId="46" fillId="0" borderId="2" xfId="0" applyFont="1" applyBorder="1" applyAlignment="1">
      <alignment horizontal="justify" vertical="center" wrapText="1"/>
    </xf>
    <xf numFmtId="0" fontId="46" fillId="0" borderId="6" xfId="0" applyFont="1" applyBorder="1" applyAlignment="1">
      <alignment horizontal="justify" vertical="center" wrapText="1"/>
    </xf>
    <xf numFmtId="0" fontId="44" fillId="0" borderId="4" xfId="0" applyFont="1" applyBorder="1" applyAlignment="1">
      <alignment horizontal="center" vertical="center"/>
    </xf>
    <xf numFmtId="0" fontId="14" fillId="17" borderId="3"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4" fillId="17" borderId="10"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4" fillId="18" borderId="10" xfId="0" applyFont="1" applyFill="1" applyBorder="1" applyAlignment="1">
      <alignment horizontal="center" vertical="center" wrapText="1"/>
    </xf>
    <xf numFmtId="0" fontId="13" fillId="19" borderId="3" xfId="0" applyFont="1" applyFill="1" applyBorder="1" applyAlignment="1">
      <alignment horizontal="center" vertical="center"/>
    </xf>
    <xf numFmtId="0" fontId="13" fillId="19" borderId="4" xfId="0" applyFont="1" applyFill="1" applyBorder="1" applyAlignment="1">
      <alignment horizontal="center" vertical="center"/>
    </xf>
    <xf numFmtId="0" fontId="14" fillId="20" borderId="2" xfId="0" applyFont="1" applyFill="1" applyBorder="1" applyAlignment="1">
      <alignment horizontal="center" vertical="center" wrapText="1"/>
    </xf>
    <xf numFmtId="0" fontId="14" fillId="20" borderId="6" xfId="0"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3" fillId="20" borderId="6"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4" fillId="21" borderId="2" xfId="0" applyFont="1" applyFill="1" applyBorder="1" applyAlignment="1">
      <alignment horizontal="center" vertical="center" wrapText="1"/>
    </xf>
    <xf numFmtId="0" fontId="14" fillId="21" borderId="6" xfId="0" applyFont="1" applyFill="1" applyBorder="1" applyAlignment="1">
      <alignment horizontal="center" vertical="center" wrapText="1"/>
    </xf>
    <xf numFmtId="0" fontId="46" fillId="0" borderId="2" xfId="0" applyFont="1" applyBorder="1" applyAlignment="1">
      <alignment horizontal="center" vertical="center"/>
    </xf>
    <xf numFmtId="0" fontId="46" fillId="0" borderId="6" xfId="0" applyFont="1" applyBorder="1" applyAlignment="1">
      <alignment horizontal="center" vertical="center"/>
    </xf>
    <xf numFmtId="14" fontId="47" fillId="0" borderId="2" xfId="0" applyNumberFormat="1" applyFont="1" applyBorder="1" applyAlignment="1">
      <alignment horizontal="center" vertical="center"/>
    </xf>
    <xf numFmtId="14" fontId="47" fillId="0" borderId="6" xfId="0" applyNumberFormat="1" applyFont="1" applyBorder="1" applyAlignment="1">
      <alignment horizontal="center" vertical="center"/>
    </xf>
    <xf numFmtId="0" fontId="47" fillId="0" borderId="2" xfId="0" applyFont="1" applyBorder="1" applyAlignment="1">
      <alignment horizontal="center" vertical="center"/>
    </xf>
    <xf numFmtId="0" fontId="47" fillId="0" borderId="6" xfId="0" applyFont="1" applyBorder="1" applyAlignment="1">
      <alignment horizontal="center" vertical="center"/>
    </xf>
    <xf numFmtId="9" fontId="46" fillId="0" borderId="2" xfId="0" applyNumberFormat="1" applyFont="1" applyBorder="1" applyAlignment="1">
      <alignment horizontal="center" vertical="center"/>
    </xf>
    <xf numFmtId="9" fontId="46" fillId="0" borderId="6" xfId="0" applyNumberFormat="1" applyFont="1" applyBorder="1" applyAlignment="1">
      <alignment horizontal="center" vertical="center"/>
    </xf>
    <xf numFmtId="0" fontId="45" fillId="0" borderId="1" xfId="0" applyFont="1" applyBorder="1" applyAlignment="1">
      <alignment horizontal="justify" vertical="center" wrapText="1"/>
    </xf>
    <xf numFmtId="0" fontId="45" fillId="0" borderId="2" xfId="0" applyFont="1" applyBorder="1" applyAlignment="1">
      <alignment horizontal="center" vertical="center" wrapText="1"/>
    </xf>
    <xf numFmtId="0" fontId="45" fillId="0" borderId="6" xfId="0" applyFont="1" applyBorder="1" applyAlignment="1">
      <alignment horizontal="center" vertical="center" wrapText="1"/>
    </xf>
    <xf numFmtId="9" fontId="45" fillId="0" borderId="1" xfId="0" applyNumberFormat="1" applyFont="1" applyBorder="1" applyAlignment="1">
      <alignment horizontal="center" vertical="center"/>
    </xf>
    <xf numFmtId="0" fontId="13" fillId="9" borderId="3" xfId="0" applyFont="1" applyFill="1" applyBorder="1" applyAlignment="1">
      <alignment horizontal="center" vertical="center"/>
    </xf>
    <xf numFmtId="0" fontId="13" fillId="9" borderId="4" xfId="0" applyFont="1" applyFill="1" applyBorder="1" applyAlignment="1">
      <alignment horizontal="center" vertical="center"/>
    </xf>
    <xf numFmtId="0" fontId="17" fillId="22" borderId="1" xfId="0" applyFont="1" applyFill="1" applyBorder="1" applyAlignment="1">
      <alignment horizontal="center" vertical="center" wrapText="1"/>
    </xf>
  </cellXfs>
  <cellStyles count="50">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43" xr:uid="{E3D43ABF-5CF2-4B14-ADAD-D7EE65F7059A}"/>
    <cellStyle name="60% - Énfasis2 2" xfId="44" xr:uid="{5A0AD9CD-CC35-4409-9C31-AB2923737358}"/>
    <cellStyle name="60% - Énfasis3 2" xfId="45" xr:uid="{09072B6F-4C89-4E1C-A526-263A99684E2A}"/>
    <cellStyle name="60% - Énfasis4 2" xfId="46" xr:uid="{AF408193-9EAC-4B77-83EE-2EFCFE026E4D}"/>
    <cellStyle name="60% - Énfasis5 2" xfId="47" xr:uid="{64EE454F-70B1-4F6C-9F64-DC5017BDFB57}"/>
    <cellStyle name="60% - Énfasis6 2" xfId="48" xr:uid="{E8855912-F45C-4965-B131-7A53409E8484}"/>
    <cellStyle name="Bueno" xfId="9" builtinId="26" customBuiltin="1"/>
    <cellStyle name="Cálculo" xfId="13" builtinId="22" customBuiltin="1"/>
    <cellStyle name="Celda de comprobación" xfId="15" builtinId="23" customBuiltin="1"/>
    <cellStyle name="Celda vinculada" xfId="14" builtinId="24" customBuiltin="1"/>
    <cellStyle name="Encabezado 1" xfId="5" builtinId="16" customBuiltin="1"/>
    <cellStyle name="Encabezado 4" xfId="8"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1" builtinId="20" customBuiltin="1"/>
    <cellStyle name="Hyperlink" xfId="2" xr:uid="{7D4F55ED-BD1D-4DD3-925C-7C6B2E547D82}"/>
    <cellStyle name="Incorrecto" xfId="10" builtinId="27" customBuiltin="1"/>
    <cellStyle name="Moneda 2" xfId="38" xr:uid="{04826AA6-D2D9-48D8-90A7-C87AA7465100}"/>
    <cellStyle name="Neutral 2" xfId="42" xr:uid="{BB5A57F6-8B16-405B-BB07-8BA7BC79BFD8}"/>
    <cellStyle name="Normal" xfId="0" builtinId="0"/>
    <cellStyle name="Normal 2" xfId="1" xr:uid="{00000000-0005-0000-0000-000002000000}"/>
    <cellStyle name="Normal 2 2" xfId="41" xr:uid="{9B5D9D0D-ACF3-4AED-A9E9-6F18E67E759F}"/>
    <cellStyle name="Normal 2 3" xfId="49" xr:uid="{15F6D475-4294-4A1B-971A-26B2D07D224D}"/>
    <cellStyle name="Normal 2 4" xfId="39" xr:uid="{3064E1ED-8995-4AEB-A2DC-6C0AE7D731BB}"/>
    <cellStyle name="Notas" xfId="17" builtinId="10" customBuiltin="1"/>
    <cellStyle name="Porcentaje" xfId="3" builtinId="5"/>
    <cellStyle name="Porcentaje 2" xfId="40" xr:uid="{88988623-1B80-47C5-94F5-6F9D977BC9EA}"/>
    <cellStyle name="Salida" xfId="12" builtinId="21" customBuiltin="1"/>
    <cellStyle name="Texto de advertencia" xfId="16"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39">
    <dxf>
      <fill>
        <patternFill>
          <bgColor rgb="FF00B050"/>
        </patternFill>
      </fill>
    </dxf>
    <dxf>
      <fill>
        <patternFill>
          <bgColor rgb="FF92D050"/>
        </patternFill>
      </fill>
    </dxf>
    <dxf>
      <fill>
        <patternFill>
          <bgColor rgb="FF92D05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theme="5" tint="0.59996337778862885"/>
        </patternFill>
      </fill>
    </dxf>
    <dxf>
      <fill>
        <patternFill>
          <bgColor rgb="FFFF0000"/>
        </patternFill>
      </fill>
    </dxf>
  </dxfs>
  <tableStyles count="0" defaultTableStyle="TableStyleMedium2" defaultPivotStyle="PivotStyleLight16"/>
  <colors>
    <mruColors>
      <color rgb="FF99FF33"/>
      <color rgb="FFFFFF99"/>
      <color rgb="FF99FFCC"/>
      <color rgb="FF99FF66"/>
      <color rgb="FFFF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0A82C-E45A-4372-8580-BD1B5D9AFE9E}">
  <dimension ref="A1:M10"/>
  <sheetViews>
    <sheetView workbookViewId="0">
      <selection activeCell="D13" sqref="D13"/>
    </sheetView>
  </sheetViews>
  <sheetFormatPr baseColWidth="10" defaultRowHeight="14.25" x14ac:dyDescent="0.45"/>
  <cols>
    <col min="1" max="1" width="36" customWidth="1"/>
    <col min="7" max="7" width="18.265625" customWidth="1"/>
    <col min="8" max="8" width="20.1328125" customWidth="1"/>
    <col min="9" max="9" width="15.73046875" customWidth="1"/>
    <col min="10" max="10" width="26.265625" customWidth="1"/>
    <col min="13" max="13" width="26.73046875" customWidth="1"/>
  </cols>
  <sheetData>
    <row r="1" spans="1:13" ht="17.25" x14ac:dyDescent="0.45">
      <c r="A1" s="127" t="s">
        <v>307</v>
      </c>
      <c r="B1" s="127"/>
      <c r="C1" s="127"/>
      <c r="D1" s="127"/>
      <c r="E1" s="127"/>
      <c r="F1" s="127"/>
      <c r="G1" s="127"/>
      <c r="H1" s="127"/>
      <c r="I1" s="127"/>
      <c r="J1" s="127"/>
    </row>
    <row r="2" spans="1:13" ht="105" x14ac:dyDescent="0.45">
      <c r="A2" s="64" t="s">
        <v>275</v>
      </c>
      <c r="B2" s="64" t="s">
        <v>276</v>
      </c>
      <c r="C2" s="65" t="s">
        <v>277</v>
      </c>
      <c r="D2" s="66" t="s">
        <v>296</v>
      </c>
      <c r="E2" s="66" t="s">
        <v>297</v>
      </c>
      <c r="F2" s="66" t="s">
        <v>298</v>
      </c>
      <c r="G2" s="64" t="s">
        <v>278</v>
      </c>
      <c r="H2" s="64" t="s">
        <v>279</v>
      </c>
      <c r="I2" s="64" t="s">
        <v>280</v>
      </c>
      <c r="J2" s="64" t="s">
        <v>281</v>
      </c>
    </row>
    <row r="3" spans="1:13" x14ac:dyDescent="0.45">
      <c r="A3" s="67" t="s">
        <v>282</v>
      </c>
      <c r="B3" s="59">
        <v>10</v>
      </c>
      <c r="C3" s="59">
        <v>4</v>
      </c>
      <c r="D3" s="59">
        <v>5</v>
      </c>
      <c r="E3" s="59">
        <v>1</v>
      </c>
      <c r="F3" s="59">
        <v>0</v>
      </c>
      <c r="G3" s="68">
        <f>SUM(POL_INTEGRIDAD!G14)</f>
        <v>0.82499999999999996</v>
      </c>
      <c r="H3" s="69">
        <f>SUM(POL_INTEGRIDAD!I14)</f>
        <v>0.82499999999999996</v>
      </c>
      <c r="I3" s="69">
        <f>SUM(POL_INTEGRIDAD!K14)</f>
        <v>0.95</v>
      </c>
      <c r="J3" s="70" t="s">
        <v>283</v>
      </c>
      <c r="L3" s="71" t="s">
        <v>284</v>
      </c>
      <c r="M3" s="72" t="s">
        <v>285</v>
      </c>
    </row>
    <row r="4" spans="1:13" x14ac:dyDescent="0.45">
      <c r="A4" s="67" t="s">
        <v>286</v>
      </c>
      <c r="B4" s="59">
        <v>5</v>
      </c>
      <c r="C4" s="59">
        <v>4</v>
      </c>
      <c r="D4" s="59">
        <v>1</v>
      </c>
      <c r="E4" s="59">
        <v>0</v>
      </c>
      <c r="F4" s="59">
        <v>0</v>
      </c>
      <c r="G4" s="91">
        <f>SUM('POL_ DEFENSA JURIDICA'!F11)</f>
        <v>1</v>
      </c>
      <c r="H4" s="69">
        <f>SUM('POL_ DEFENSA JURIDICA'!H11)</f>
        <v>0.96</v>
      </c>
      <c r="I4" s="69">
        <f>SUM('POL_ DEFENSA JURIDICA'!J11)</f>
        <v>1</v>
      </c>
      <c r="J4" s="70" t="s">
        <v>283</v>
      </c>
      <c r="L4" s="71" t="s">
        <v>287</v>
      </c>
      <c r="M4" s="73" t="s">
        <v>288</v>
      </c>
    </row>
    <row r="5" spans="1:13" ht="33" customHeight="1" x14ac:dyDescent="0.45">
      <c r="A5" s="67" t="s">
        <v>289</v>
      </c>
      <c r="B5" s="59">
        <v>8</v>
      </c>
      <c r="C5" s="59">
        <v>2</v>
      </c>
      <c r="D5" s="59">
        <v>2</v>
      </c>
      <c r="E5" s="59">
        <v>1</v>
      </c>
      <c r="F5" s="59">
        <v>3</v>
      </c>
      <c r="G5" s="91">
        <f>SUM(POL_SERVICIO_CIUDADANIA!H18)</f>
        <v>0.85</v>
      </c>
      <c r="H5" s="69">
        <f>SUM(POL_SERVICIO_CIUDADANIA!J18)</f>
        <v>0.66249999999999998</v>
      </c>
      <c r="I5" s="69">
        <f>SUM(POL_SERVICIO_CIUDADANIA!L18)</f>
        <v>0.5</v>
      </c>
      <c r="J5" s="113" t="s">
        <v>285</v>
      </c>
      <c r="L5" s="71" t="s">
        <v>290</v>
      </c>
      <c r="M5" s="74" t="s">
        <v>283</v>
      </c>
    </row>
    <row r="6" spans="1:13" ht="48" customHeight="1" x14ac:dyDescent="0.45">
      <c r="A6" s="67" t="s">
        <v>291</v>
      </c>
      <c r="B6" s="59">
        <v>3</v>
      </c>
      <c r="C6" s="59">
        <v>1</v>
      </c>
      <c r="D6" s="59">
        <v>0</v>
      </c>
      <c r="E6" s="59">
        <v>1</v>
      </c>
      <c r="F6" s="59">
        <v>1</v>
      </c>
      <c r="G6" s="91">
        <f>SUM('POL_SEG Y EVAL DESEMPEÑO'!I8)</f>
        <v>0.6</v>
      </c>
      <c r="H6" s="69">
        <f>SUM('POL_SEG Y EVAL DESEMPEÑO'!G8)</f>
        <v>0.6</v>
      </c>
      <c r="I6" s="69">
        <f>SUM('POL_SEG Y EVAL DESEMPEÑO'!K8)</f>
        <v>0.39999999999999997</v>
      </c>
      <c r="J6" s="113" t="s">
        <v>285</v>
      </c>
    </row>
    <row r="7" spans="1:13" ht="35.25" customHeight="1" x14ac:dyDescent="0.45">
      <c r="A7" s="67" t="s">
        <v>292</v>
      </c>
      <c r="B7" s="59">
        <v>2</v>
      </c>
      <c r="C7" s="59">
        <v>1</v>
      </c>
      <c r="D7" s="59">
        <v>0</v>
      </c>
      <c r="E7" s="59">
        <v>1</v>
      </c>
      <c r="F7" s="59">
        <v>0</v>
      </c>
      <c r="G7" s="91">
        <f>SUM(POL_GESTION_DOCUMENTAL!I7)</f>
        <v>0.95</v>
      </c>
      <c r="H7" s="69">
        <f>SUM(POL_GESTION_DOCUMENTAL!G7)</f>
        <v>0.95</v>
      </c>
      <c r="I7" s="69">
        <f>SUM(POL_GESTION_DOCUMENTAL!K7)</f>
        <v>0.75</v>
      </c>
      <c r="J7" s="75" t="s">
        <v>288</v>
      </c>
    </row>
    <row r="8" spans="1:13" ht="52.5" customHeight="1" x14ac:dyDescent="0.45">
      <c r="A8" s="67" t="s">
        <v>293</v>
      </c>
      <c r="B8" s="59">
        <v>2</v>
      </c>
      <c r="C8" s="59">
        <v>0</v>
      </c>
      <c r="D8" s="59">
        <v>0</v>
      </c>
      <c r="E8" s="59">
        <v>2</v>
      </c>
      <c r="F8" s="59">
        <v>0</v>
      </c>
      <c r="G8" s="91">
        <f>SUM(POL_TRANSPARENCIA!H8)</f>
        <v>0.55000000000000004</v>
      </c>
      <c r="H8" s="69">
        <f>SUM(POL_TRANSPARENCIA!J8)</f>
        <v>0.55000000000000004</v>
      </c>
      <c r="I8" s="69">
        <f>SUM(POL_TRANSPARENCIA!L8)</f>
        <v>0.4</v>
      </c>
      <c r="J8" s="76" t="s">
        <v>285</v>
      </c>
    </row>
    <row r="9" spans="1:13" ht="27" customHeight="1" x14ac:dyDescent="0.45">
      <c r="A9" s="67" t="s">
        <v>294</v>
      </c>
      <c r="B9" s="59">
        <v>11</v>
      </c>
      <c r="C9" s="59">
        <v>4</v>
      </c>
      <c r="D9" s="59">
        <v>0</v>
      </c>
      <c r="E9" s="59">
        <v>1</v>
      </c>
      <c r="F9" s="59">
        <v>6</v>
      </c>
      <c r="G9" s="91">
        <f>SUM(POL_GESTIÒN_INFO_ESTADISTICA!F16)</f>
        <v>0.54090909090909089</v>
      </c>
      <c r="H9" s="69">
        <f>SUM(POL_GESTIÒN_INFO_ESTADISTICA!K16)</f>
        <v>0.31818181818181818</v>
      </c>
      <c r="I9" s="69">
        <f>SUM(POL_GESTIÒN_INFO_ESTADISTICA!M16)</f>
        <v>0.34545454545454546</v>
      </c>
      <c r="J9" s="76" t="s">
        <v>285</v>
      </c>
    </row>
    <row r="10" spans="1:13" x14ac:dyDescent="0.45">
      <c r="A10" s="77" t="s">
        <v>295</v>
      </c>
      <c r="B10" s="78">
        <f>(+B3+B4+B5+B6+B7+B8+B9)</f>
        <v>41</v>
      </c>
      <c r="C10" s="78">
        <f t="shared" ref="C10:D10" si="0">(+C3+C4+C5+C6+C7+C8+C9)</f>
        <v>16</v>
      </c>
      <c r="D10" s="78">
        <f t="shared" si="0"/>
        <v>8</v>
      </c>
      <c r="E10" s="78">
        <f>SUM(E3:E9)</f>
        <v>7</v>
      </c>
      <c r="F10" s="78">
        <f>SUM(F3:F9)</f>
        <v>10</v>
      </c>
      <c r="G10" s="79">
        <f>AVERAGE(G3:G9)</f>
        <v>0.75941558441558432</v>
      </c>
      <c r="H10" s="80">
        <f>AVERAGE(H3:H9)</f>
        <v>0.69509740259740249</v>
      </c>
      <c r="I10" s="80">
        <f>AVERAGE(I3:I9)</f>
        <v>0.62077922077922076</v>
      </c>
      <c r="J10" s="75" t="s">
        <v>288</v>
      </c>
    </row>
  </sheetData>
  <sheetProtection algorithmName="SHA-512" hashValue="jkyo0O1RGJdpBwYdsCs65mdMNt1v1FSnly1oMsN8qU9/i+7WkR5NHqUb8ybsBIi+wLzAhh2tSc9uEYcOe/mJHA==" saltValue="ocZGbw3D39emav/1ss66Fw==" spinCount="100000" sheet="1" objects="1" scenarios="1" formatCells="0" formatColumns="0" formatRows="0" sort="0" autoFilter="0" pivotTables="0"/>
  <mergeCells count="1">
    <mergeCell ref="A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8CA7-743A-4BE7-8C95-59BD8D190402}">
  <dimension ref="A1:N57"/>
  <sheetViews>
    <sheetView zoomScale="106" zoomScaleNormal="106" workbookViewId="0">
      <selection activeCell="O1" sqref="O1:P1048576"/>
    </sheetView>
  </sheetViews>
  <sheetFormatPr baseColWidth="10" defaultColWidth="9.1328125" defaultRowHeight="14.25" x14ac:dyDescent="0.45"/>
  <cols>
    <col min="1" max="1" width="23.3984375" customWidth="1"/>
    <col min="2" max="2" width="52" customWidth="1"/>
    <col min="3" max="3" width="59.1328125" customWidth="1"/>
    <col min="4" max="4" width="23.1328125" style="20" customWidth="1"/>
    <col min="5" max="5" width="22.3984375" customWidth="1"/>
    <col min="6" max="6" width="19" customWidth="1"/>
    <col min="7" max="7" width="23.3984375" customWidth="1"/>
    <col min="8" max="8" width="55.73046875" customWidth="1"/>
    <col min="9" max="9" width="18" customWidth="1"/>
    <col min="10" max="10" width="57.73046875" customWidth="1"/>
    <col min="11" max="11" width="15.73046875" customWidth="1"/>
    <col min="12" max="12" width="92.1328125" customWidth="1"/>
    <col min="13" max="13" width="59.86328125" customWidth="1"/>
    <col min="14" max="14" width="25.265625" customWidth="1"/>
    <col min="15" max="251" width="11.3984375" customWidth="1"/>
  </cols>
  <sheetData>
    <row r="1" spans="1:14" x14ac:dyDescent="0.45">
      <c r="A1" s="139" t="s">
        <v>299</v>
      </c>
      <c r="B1" s="140"/>
      <c r="C1" s="140"/>
      <c r="D1" s="140"/>
      <c r="E1" s="140"/>
      <c r="F1" s="140"/>
      <c r="G1" s="140"/>
      <c r="H1" s="140"/>
      <c r="I1" s="140"/>
      <c r="J1" s="140"/>
      <c r="K1" s="140"/>
      <c r="L1" s="140"/>
      <c r="M1" s="140"/>
      <c r="N1" s="140"/>
    </row>
    <row r="2" spans="1:14" ht="26.25" customHeight="1" x14ac:dyDescent="0.45">
      <c r="A2" s="132" t="s">
        <v>84</v>
      </c>
      <c r="B2" s="132"/>
      <c r="C2" s="132"/>
      <c r="D2" s="132"/>
      <c r="E2" s="132"/>
      <c r="F2" s="132"/>
      <c r="G2" s="134" t="s">
        <v>13</v>
      </c>
      <c r="H2" s="134"/>
      <c r="I2" s="133" t="s">
        <v>11</v>
      </c>
      <c r="J2" s="133"/>
      <c r="K2" s="135" t="s">
        <v>51</v>
      </c>
      <c r="L2" s="136"/>
      <c r="M2" s="136"/>
      <c r="N2" s="137"/>
    </row>
    <row r="3" spans="1:14" ht="27" x14ac:dyDescent="0.45">
      <c r="A3" s="84" t="s">
        <v>1</v>
      </c>
      <c r="B3" s="84" t="s">
        <v>78</v>
      </c>
      <c r="C3" s="84" t="s">
        <v>3</v>
      </c>
      <c r="D3" s="84" t="s">
        <v>79</v>
      </c>
      <c r="E3" s="84" t="s">
        <v>85</v>
      </c>
      <c r="F3" s="84" t="s">
        <v>6</v>
      </c>
      <c r="G3" s="40" t="s">
        <v>14</v>
      </c>
      <c r="H3" s="40" t="s">
        <v>15</v>
      </c>
      <c r="I3" s="39" t="s">
        <v>7</v>
      </c>
      <c r="J3" s="39" t="s">
        <v>80</v>
      </c>
      <c r="K3" s="27" t="s">
        <v>52</v>
      </c>
      <c r="L3" s="27" t="s">
        <v>262</v>
      </c>
      <c r="M3" s="27" t="s">
        <v>53</v>
      </c>
      <c r="N3" s="27" t="s">
        <v>54</v>
      </c>
    </row>
    <row r="4" spans="1:14" ht="144" customHeight="1" x14ac:dyDescent="0.45">
      <c r="A4" s="138" t="s">
        <v>82</v>
      </c>
      <c r="B4" s="43" t="s">
        <v>86</v>
      </c>
      <c r="C4" s="43" t="s">
        <v>87</v>
      </c>
      <c r="D4" s="29" t="s">
        <v>88</v>
      </c>
      <c r="E4" s="41" t="s">
        <v>89</v>
      </c>
      <c r="F4" s="44" t="s">
        <v>81</v>
      </c>
      <c r="G4" s="62">
        <v>0.8</v>
      </c>
      <c r="H4" s="43" t="s">
        <v>91</v>
      </c>
      <c r="I4" s="60">
        <v>0.8</v>
      </c>
      <c r="J4" s="43" t="s">
        <v>90</v>
      </c>
      <c r="K4" s="88">
        <v>1</v>
      </c>
      <c r="L4" s="81" t="s">
        <v>301</v>
      </c>
      <c r="M4" s="14" t="s">
        <v>72</v>
      </c>
      <c r="N4" s="92" t="s">
        <v>57</v>
      </c>
    </row>
    <row r="5" spans="1:14" ht="69.400000000000006" x14ac:dyDescent="0.45">
      <c r="A5" s="138"/>
      <c r="B5" s="43" t="s">
        <v>92</v>
      </c>
      <c r="C5" s="43" t="s">
        <v>93</v>
      </c>
      <c r="D5" s="29" t="s">
        <v>304</v>
      </c>
      <c r="E5" s="41" t="s">
        <v>88</v>
      </c>
      <c r="F5" s="44" t="s">
        <v>81</v>
      </c>
      <c r="G5" s="62">
        <v>1</v>
      </c>
      <c r="H5" s="43" t="s">
        <v>95</v>
      </c>
      <c r="I5" s="60">
        <v>1</v>
      </c>
      <c r="J5" s="43" t="s">
        <v>94</v>
      </c>
      <c r="K5" s="88">
        <v>1</v>
      </c>
      <c r="L5" s="81" t="s">
        <v>153</v>
      </c>
      <c r="M5" s="14" t="s">
        <v>72</v>
      </c>
      <c r="N5" s="92" t="s">
        <v>57</v>
      </c>
    </row>
    <row r="6" spans="1:14" ht="111" x14ac:dyDescent="0.45">
      <c r="A6" s="138"/>
      <c r="B6" s="43" t="s">
        <v>96</v>
      </c>
      <c r="C6" s="43" t="s">
        <v>97</v>
      </c>
      <c r="D6" s="29" t="s">
        <v>98</v>
      </c>
      <c r="E6" s="29" t="s">
        <v>99</v>
      </c>
      <c r="F6" s="44" t="s">
        <v>81</v>
      </c>
      <c r="G6" s="62">
        <v>1</v>
      </c>
      <c r="H6" s="43" t="s">
        <v>101</v>
      </c>
      <c r="I6" s="60">
        <v>1</v>
      </c>
      <c r="J6" s="43" t="s">
        <v>100</v>
      </c>
      <c r="K6" s="88">
        <v>1</v>
      </c>
      <c r="L6" s="81" t="s">
        <v>302</v>
      </c>
      <c r="M6" s="81" t="s">
        <v>303</v>
      </c>
      <c r="N6" s="14" t="s">
        <v>59</v>
      </c>
    </row>
    <row r="7" spans="1:14" ht="138.75" x14ac:dyDescent="0.45">
      <c r="A7" s="138"/>
      <c r="B7" s="43" t="s">
        <v>102</v>
      </c>
      <c r="C7" s="43" t="s">
        <v>103</v>
      </c>
      <c r="D7" s="29" t="s">
        <v>98</v>
      </c>
      <c r="E7" s="29" t="s">
        <v>104</v>
      </c>
      <c r="F7" s="44" t="s">
        <v>81</v>
      </c>
      <c r="G7" s="62">
        <v>0.5</v>
      </c>
      <c r="H7" s="43" t="s">
        <v>106</v>
      </c>
      <c r="I7" s="60">
        <v>0.5</v>
      </c>
      <c r="J7" s="43" t="s">
        <v>105</v>
      </c>
      <c r="K7" s="88">
        <v>1</v>
      </c>
      <c r="L7" s="81" t="s">
        <v>141</v>
      </c>
      <c r="M7" s="14" t="s">
        <v>72</v>
      </c>
      <c r="N7" s="14" t="s">
        <v>59</v>
      </c>
    </row>
    <row r="8" spans="1:14" ht="166.5" x14ac:dyDescent="0.45">
      <c r="A8" s="138"/>
      <c r="B8" s="43" t="s">
        <v>107</v>
      </c>
      <c r="C8" s="43" t="s">
        <v>108</v>
      </c>
      <c r="D8" s="29" t="s">
        <v>98</v>
      </c>
      <c r="E8" s="29" t="s">
        <v>109</v>
      </c>
      <c r="F8" s="44" t="s">
        <v>81</v>
      </c>
      <c r="G8" s="62">
        <v>0.95</v>
      </c>
      <c r="H8" s="43" t="s">
        <v>111</v>
      </c>
      <c r="I8" s="60">
        <v>0.95</v>
      </c>
      <c r="J8" s="43" t="s">
        <v>110</v>
      </c>
      <c r="K8" s="88">
        <v>1</v>
      </c>
      <c r="L8" s="81" t="s">
        <v>252</v>
      </c>
      <c r="M8" s="81" t="s">
        <v>139</v>
      </c>
      <c r="N8" s="14" t="s">
        <v>59</v>
      </c>
    </row>
    <row r="9" spans="1:14" ht="111" x14ac:dyDescent="0.45">
      <c r="A9" s="138"/>
      <c r="B9" s="43" t="s">
        <v>112</v>
      </c>
      <c r="C9" s="43" t="s">
        <v>113</v>
      </c>
      <c r="D9" s="29" t="s">
        <v>83</v>
      </c>
      <c r="E9" s="29" t="s">
        <v>114</v>
      </c>
      <c r="F9" s="44" t="s">
        <v>81</v>
      </c>
      <c r="G9" s="62">
        <v>0.5</v>
      </c>
      <c r="H9" s="43" t="s">
        <v>116</v>
      </c>
      <c r="I9" s="60">
        <v>0.5</v>
      </c>
      <c r="J9" s="43" t="s">
        <v>115</v>
      </c>
      <c r="K9" s="88">
        <v>0.5</v>
      </c>
      <c r="L9" s="81" t="s">
        <v>253</v>
      </c>
      <c r="M9" s="81" t="s">
        <v>140</v>
      </c>
      <c r="N9" s="14" t="s">
        <v>61</v>
      </c>
    </row>
    <row r="10" spans="1:14" ht="152.65" x14ac:dyDescent="0.45">
      <c r="A10" s="138"/>
      <c r="B10" s="43" t="s">
        <v>117</v>
      </c>
      <c r="C10" s="43" t="s">
        <v>118</v>
      </c>
      <c r="D10" s="29" t="s">
        <v>119</v>
      </c>
      <c r="E10" s="44" t="s">
        <v>120</v>
      </c>
      <c r="F10" s="44" t="s">
        <v>81</v>
      </c>
      <c r="G10" s="62">
        <v>1</v>
      </c>
      <c r="H10" s="43" t="s">
        <v>122</v>
      </c>
      <c r="I10" s="60">
        <v>1</v>
      </c>
      <c r="J10" s="43" t="s">
        <v>121</v>
      </c>
      <c r="K10" s="88">
        <v>1</v>
      </c>
      <c r="L10" s="81" t="s">
        <v>254</v>
      </c>
      <c r="M10" s="14" t="s">
        <v>72</v>
      </c>
      <c r="N10" s="92" t="s">
        <v>57</v>
      </c>
    </row>
    <row r="11" spans="1:14" ht="194.25" x14ac:dyDescent="0.45">
      <c r="A11" s="138"/>
      <c r="B11" s="43" t="s">
        <v>123</v>
      </c>
      <c r="C11" s="43" t="s">
        <v>124</v>
      </c>
      <c r="D11" s="29" t="s">
        <v>98</v>
      </c>
      <c r="E11" s="29" t="s">
        <v>125</v>
      </c>
      <c r="F11" s="44" t="s">
        <v>81</v>
      </c>
      <c r="G11" s="62">
        <v>1</v>
      </c>
      <c r="H11" s="43" t="s">
        <v>127</v>
      </c>
      <c r="I11" s="60">
        <v>1</v>
      </c>
      <c r="J11" s="43" t="s">
        <v>126</v>
      </c>
      <c r="K11" s="88">
        <v>1</v>
      </c>
      <c r="L11" s="81" t="s">
        <v>255</v>
      </c>
      <c r="M11" s="14" t="s">
        <v>72</v>
      </c>
      <c r="N11" s="92" t="s">
        <v>57</v>
      </c>
    </row>
    <row r="12" spans="1:14" ht="83.25" x14ac:dyDescent="0.45">
      <c r="A12" s="138" t="s">
        <v>128</v>
      </c>
      <c r="B12" s="43" t="s">
        <v>129</v>
      </c>
      <c r="C12" s="43" t="s">
        <v>130</v>
      </c>
      <c r="D12" s="29" t="s">
        <v>304</v>
      </c>
      <c r="E12" s="44" t="s">
        <v>304</v>
      </c>
      <c r="F12" s="44" t="s">
        <v>304</v>
      </c>
      <c r="G12" s="62">
        <v>1</v>
      </c>
      <c r="H12" s="43" t="s">
        <v>132</v>
      </c>
      <c r="I12" s="60">
        <v>1</v>
      </c>
      <c r="J12" s="43" t="s">
        <v>131</v>
      </c>
      <c r="K12" s="88">
        <v>1</v>
      </c>
      <c r="L12" s="81" t="s">
        <v>256</v>
      </c>
      <c r="M12" s="81" t="s">
        <v>305</v>
      </c>
      <c r="N12" s="14" t="s">
        <v>59</v>
      </c>
    </row>
    <row r="13" spans="1:14" ht="124.9" x14ac:dyDescent="0.45">
      <c r="A13" s="138"/>
      <c r="B13" s="43" t="s">
        <v>133</v>
      </c>
      <c r="C13" s="43" t="s">
        <v>134</v>
      </c>
      <c r="D13" s="29" t="s">
        <v>88</v>
      </c>
      <c r="E13" s="29" t="s">
        <v>135</v>
      </c>
      <c r="F13" s="44" t="s">
        <v>304</v>
      </c>
      <c r="G13" s="62">
        <v>0.5</v>
      </c>
      <c r="H13" s="43" t="s">
        <v>137</v>
      </c>
      <c r="I13" s="60">
        <v>0.5</v>
      </c>
      <c r="J13" s="43" t="s">
        <v>136</v>
      </c>
      <c r="K13" s="88">
        <v>1</v>
      </c>
      <c r="L13" s="81" t="s">
        <v>274</v>
      </c>
      <c r="M13" s="81" t="s">
        <v>306</v>
      </c>
      <c r="N13" s="14" t="s">
        <v>59</v>
      </c>
    </row>
    <row r="14" spans="1:14" ht="17.25" x14ac:dyDescent="0.45">
      <c r="A14" s="128" t="s">
        <v>300</v>
      </c>
      <c r="B14" s="128"/>
      <c r="C14" s="128"/>
      <c r="D14" s="128"/>
      <c r="E14" s="128"/>
      <c r="F14" s="128"/>
      <c r="G14" s="89">
        <f>(+G4+G5+G6+G7+G8+G9+G10+G11+G12+G13)/10</f>
        <v>0.82499999999999996</v>
      </c>
      <c r="H14" s="19"/>
      <c r="I14" s="89">
        <f>(+I4+I5+I6+I7+I8+I9+I10+I11+I12+I13)/10</f>
        <v>0.82499999999999996</v>
      </c>
      <c r="J14" s="87"/>
      <c r="K14" s="89">
        <f>SUM(K4:K13)/10</f>
        <v>0.95</v>
      </c>
      <c r="L14" s="129"/>
      <c r="M14" s="130"/>
      <c r="N14" s="131"/>
    </row>
    <row r="15" spans="1:14" x14ac:dyDescent="0.45">
      <c r="G15" s="28"/>
    </row>
    <row r="16" spans="1:14" ht="33.4" x14ac:dyDescent="1">
      <c r="G16" s="25"/>
      <c r="H16" s="25"/>
      <c r="I16" s="25"/>
      <c r="J16" s="25"/>
      <c r="K16" s="25"/>
    </row>
    <row r="17" spans="7:11" ht="33.4" x14ac:dyDescent="1">
      <c r="H17" s="25"/>
      <c r="I17" s="25"/>
      <c r="J17" s="25"/>
      <c r="K17" s="25"/>
    </row>
    <row r="18" spans="7:11" ht="33.4" x14ac:dyDescent="1">
      <c r="G18" s="25"/>
      <c r="H18" s="25"/>
      <c r="I18" s="25"/>
      <c r="J18" s="25"/>
      <c r="K18" s="25"/>
    </row>
    <row r="19" spans="7:11" ht="33.4" x14ac:dyDescent="1">
      <c r="G19" s="25"/>
      <c r="H19" s="25"/>
      <c r="I19" s="25"/>
      <c r="J19" s="25"/>
      <c r="K19" s="25"/>
    </row>
    <row r="20" spans="7:11" ht="33.4" x14ac:dyDescent="1">
      <c r="G20" s="25"/>
      <c r="H20" s="25"/>
      <c r="I20" s="25"/>
      <c r="J20" s="25"/>
      <c r="K20" s="25"/>
    </row>
    <row r="21" spans="7:11" ht="33.4" x14ac:dyDescent="1">
      <c r="G21" s="25"/>
      <c r="H21" s="25"/>
      <c r="I21" s="25"/>
      <c r="J21" s="25"/>
      <c r="K21" s="25"/>
    </row>
    <row r="22" spans="7:11" ht="33.4" x14ac:dyDescent="1">
      <c r="G22" s="25"/>
      <c r="H22" s="25"/>
      <c r="I22" s="25"/>
      <c r="J22" s="25"/>
      <c r="K22" s="25"/>
    </row>
    <row r="23" spans="7:11" ht="33.4" x14ac:dyDescent="1">
      <c r="G23" s="25"/>
      <c r="H23" s="25"/>
      <c r="I23" s="25"/>
      <c r="J23" s="25"/>
      <c r="K23" s="25"/>
    </row>
    <row r="24" spans="7:11" ht="33.4" x14ac:dyDescent="1">
      <c r="G24" s="25"/>
      <c r="H24" s="25"/>
      <c r="I24" s="25"/>
      <c r="J24" s="25"/>
      <c r="K24" s="25"/>
    </row>
    <row r="25" spans="7:11" ht="33.4" x14ac:dyDescent="1">
      <c r="G25" s="25"/>
      <c r="H25" s="25"/>
      <c r="I25" s="25"/>
      <c r="J25" s="25"/>
      <c r="K25" s="25"/>
    </row>
    <row r="26" spans="7:11" ht="33.4" x14ac:dyDescent="1">
      <c r="G26" s="25"/>
      <c r="H26" s="25"/>
      <c r="I26" s="25"/>
      <c r="J26" s="25"/>
      <c r="K26" s="25"/>
    </row>
    <row r="27" spans="7:11" ht="33.4" x14ac:dyDescent="1">
      <c r="G27" s="25"/>
      <c r="H27" s="25"/>
      <c r="I27" s="25"/>
      <c r="J27" s="25"/>
      <c r="K27" s="25"/>
    </row>
    <row r="28" spans="7:11" ht="33.4" x14ac:dyDescent="1">
      <c r="G28" s="25"/>
      <c r="H28" s="25"/>
      <c r="I28" s="25"/>
      <c r="J28" s="25"/>
      <c r="K28" s="25"/>
    </row>
    <row r="29" spans="7:11" ht="33.4" x14ac:dyDescent="1">
      <c r="G29" s="25"/>
      <c r="H29" s="25"/>
      <c r="I29" s="25"/>
      <c r="J29" s="25"/>
      <c r="K29" s="25"/>
    </row>
    <row r="30" spans="7:11" ht="33.4" x14ac:dyDescent="1">
      <c r="G30" s="25"/>
      <c r="H30" s="25"/>
      <c r="I30" s="25"/>
      <c r="J30" s="25"/>
      <c r="K30" s="25"/>
    </row>
    <row r="31" spans="7:11" ht="33.4" x14ac:dyDescent="1">
      <c r="G31" s="25"/>
      <c r="H31" s="25"/>
      <c r="I31" s="25"/>
      <c r="J31" s="25"/>
      <c r="K31" s="25"/>
    </row>
    <row r="32" spans="7:11" ht="33.4" x14ac:dyDescent="1">
      <c r="G32" s="25"/>
      <c r="H32" s="25"/>
      <c r="I32" s="25"/>
      <c r="J32" s="25"/>
      <c r="K32" s="25"/>
    </row>
    <row r="33" spans="7:11" ht="33.4" x14ac:dyDescent="1">
      <c r="G33" s="25"/>
      <c r="H33" s="25"/>
      <c r="I33" s="25"/>
      <c r="J33" s="25"/>
      <c r="K33" s="25"/>
    </row>
    <row r="34" spans="7:11" ht="33.4" x14ac:dyDescent="1">
      <c r="G34" s="25"/>
      <c r="H34" s="25"/>
      <c r="I34" s="25"/>
      <c r="J34" s="25"/>
      <c r="K34" s="25"/>
    </row>
    <row r="35" spans="7:11" ht="33.4" x14ac:dyDescent="1">
      <c r="G35" s="25"/>
      <c r="H35" s="25"/>
      <c r="I35" s="25"/>
      <c r="J35" s="25"/>
      <c r="K35" s="25"/>
    </row>
    <row r="36" spans="7:11" ht="33.4" x14ac:dyDescent="1">
      <c r="G36" s="25"/>
      <c r="H36" s="25"/>
      <c r="I36" s="25"/>
      <c r="J36" s="25"/>
      <c r="K36" s="25"/>
    </row>
    <row r="37" spans="7:11" ht="33.4" x14ac:dyDescent="1">
      <c r="G37" s="25"/>
      <c r="H37" s="25"/>
      <c r="I37" s="25"/>
      <c r="J37" s="25"/>
      <c r="K37" s="25"/>
    </row>
    <row r="38" spans="7:11" ht="33.4" x14ac:dyDescent="1">
      <c r="G38" s="25"/>
      <c r="H38" s="25"/>
      <c r="I38" s="25"/>
      <c r="J38" s="25"/>
      <c r="K38" s="25"/>
    </row>
    <row r="39" spans="7:11" ht="33.4" x14ac:dyDescent="1">
      <c r="G39" s="25"/>
      <c r="H39" s="25"/>
      <c r="I39" s="25"/>
      <c r="J39" s="25"/>
      <c r="K39" s="25"/>
    </row>
    <row r="40" spans="7:11" ht="33.4" x14ac:dyDescent="1">
      <c r="G40" s="25"/>
      <c r="H40" s="25"/>
      <c r="I40" s="25"/>
      <c r="J40" s="25"/>
      <c r="K40" s="25"/>
    </row>
    <row r="41" spans="7:11" ht="33.4" x14ac:dyDescent="1">
      <c r="G41" s="25"/>
      <c r="H41" s="25"/>
      <c r="I41" s="25"/>
      <c r="J41" s="25"/>
      <c r="K41" s="25"/>
    </row>
    <row r="42" spans="7:11" ht="33.4" x14ac:dyDescent="1">
      <c r="G42" s="25"/>
      <c r="H42" s="25"/>
      <c r="I42" s="25"/>
      <c r="J42" s="25"/>
      <c r="K42" s="25"/>
    </row>
    <row r="43" spans="7:11" ht="33.4" x14ac:dyDescent="1">
      <c r="G43" s="25"/>
      <c r="H43" s="25"/>
      <c r="I43" s="25"/>
      <c r="J43" s="25"/>
      <c r="K43" s="25"/>
    </row>
    <row r="44" spans="7:11" ht="33.4" x14ac:dyDescent="1">
      <c r="G44" s="25"/>
      <c r="H44" s="25"/>
      <c r="I44" s="25"/>
      <c r="J44" s="25"/>
      <c r="K44" s="25"/>
    </row>
    <row r="45" spans="7:11" ht="33.4" x14ac:dyDescent="1">
      <c r="G45" s="25"/>
      <c r="H45" s="25"/>
      <c r="I45" s="25"/>
      <c r="J45" s="25"/>
      <c r="K45" s="25"/>
    </row>
    <row r="46" spans="7:11" ht="33.4" x14ac:dyDescent="1">
      <c r="G46" s="25"/>
      <c r="H46" s="25"/>
      <c r="I46" s="25"/>
      <c r="J46" s="25"/>
      <c r="K46" s="25"/>
    </row>
    <row r="47" spans="7:11" ht="33.4" x14ac:dyDescent="1">
      <c r="G47" s="25"/>
      <c r="H47" s="25"/>
      <c r="I47" s="25"/>
      <c r="J47" s="25"/>
      <c r="K47" s="25"/>
    </row>
    <row r="48" spans="7:11" ht="33.4" x14ac:dyDescent="1">
      <c r="G48" s="25"/>
      <c r="H48" s="25"/>
      <c r="I48" s="25"/>
      <c r="J48" s="25"/>
      <c r="K48" s="25"/>
    </row>
    <row r="49" spans="7:11" ht="33.4" x14ac:dyDescent="1">
      <c r="G49" s="25"/>
      <c r="H49" s="25"/>
      <c r="I49" s="25"/>
      <c r="J49" s="25"/>
      <c r="K49" s="25"/>
    </row>
    <row r="50" spans="7:11" ht="33.4" x14ac:dyDescent="1">
      <c r="G50" s="25"/>
      <c r="H50" s="25"/>
      <c r="I50" s="25"/>
      <c r="J50" s="25"/>
      <c r="K50" s="25"/>
    </row>
    <row r="51" spans="7:11" ht="33.4" x14ac:dyDescent="1">
      <c r="G51" s="25"/>
      <c r="H51" s="25"/>
      <c r="I51" s="25"/>
      <c r="J51" s="25"/>
      <c r="K51" s="25"/>
    </row>
    <row r="52" spans="7:11" ht="33.4" x14ac:dyDescent="1">
      <c r="G52" s="25"/>
      <c r="H52" s="25"/>
      <c r="I52" s="25"/>
      <c r="J52" s="25"/>
      <c r="K52" s="25"/>
    </row>
    <row r="53" spans="7:11" ht="33.4" x14ac:dyDescent="1">
      <c r="G53" s="25"/>
      <c r="H53" s="25"/>
      <c r="I53" s="25"/>
      <c r="J53" s="25"/>
      <c r="K53" s="25"/>
    </row>
    <row r="54" spans="7:11" ht="33.4" x14ac:dyDescent="1">
      <c r="G54" s="25"/>
      <c r="H54" s="25"/>
      <c r="I54" s="25"/>
      <c r="J54" s="25"/>
      <c r="K54" s="25"/>
    </row>
    <row r="55" spans="7:11" ht="33.4" x14ac:dyDescent="1">
      <c r="G55" s="25"/>
      <c r="H55" s="25"/>
      <c r="I55" s="25"/>
      <c r="J55" s="25"/>
      <c r="K55" s="25"/>
    </row>
    <row r="56" spans="7:11" ht="33.4" x14ac:dyDescent="1">
      <c r="G56" s="25"/>
      <c r="H56" s="25"/>
      <c r="I56" s="25"/>
      <c r="J56" s="25"/>
      <c r="K56" s="25"/>
    </row>
    <row r="57" spans="7:11" ht="33.4" x14ac:dyDescent="1">
      <c r="G57" s="25"/>
      <c r="H57" s="25"/>
      <c r="I57" s="25"/>
      <c r="J57" s="25"/>
      <c r="K57" s="25"/>
    </row>
  </sheetData>
  <sheetProtection algorithmName="SHA-512" hashValue="VGueLn705QujfvV11qEN5MJaqk2iOAq5MvMrV3O3ckO5P4bga9k6OczhjafUnFZ9wdbKZzhk0fHTIE/ut2IqsA==" saltValue="/iEijqZ/1S8buLGB86oHWw==" spinCount="100000" sheet="1" objects="1" scenarios="1" formatCells="0" formatColumns="0" formatRows="0" sort="0" autoFilter="0" pivotTables="0"/>
  <protectedRanges>
    <protectedRange sqref="D10:E10 C7:C8 C9:E9" name="Simulado_3"/>
  </protectedRanges>
  <autoFilter ref="A3:P14" xr:uid="{6AFD8CA7-743A-4BE7-8C95-59BD8D190402}"/>
  <mergeCells count="9">
    <mergeCell ref="A1:N1"/>
    <mergeCell ref="A14:F14"/>
    <mergeCell ref="L14:N14"/>
    <mergeCell ref="A2:F2"/>
    <mergeCell ref="I2:J2"/>
    <mergeCell ref="G2:H2"/>
    <mergeCell ref="K2:N2"/>
    <mergeCell ref="A4:A11"/>
    <mergeCell ref="A12:A13"/>
  </mergeCells>
  <conditionalFormatting sqref="N4:N13">
    <cfRule type="containsText" dxfId="35" priority="9" operator="containsText" text="Cumplida con observaciòn y/o recomendaciòn">
      <formula>NOT(ISERROR(SEARCH("Cumplida con observaciòn y/o recomendaciòn",N4)))</formula>
    </cfRule>
    <cfRule type="containsText" dxfId="34" priority="10" operator="containsText" text="CUMPLIDA">
      <formula>NOT(ISERROR(SEARCH("CUMPLIDA",N4)))</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6" operator="containsText" id="{5ACFD2C5-A530-44B4-9CC9-0CFE61CF7F1B}">
            <xm:f>NOT(ISERROR(SEARCH(Parámetros!$A$6,N4)))</xm:f>
            <xm:f>Parámetros!$A$6</xm:f>
            <x14:dxf>
              <fill>
                <patternFill>
                  <bgColor rgb="FFFF0000"/>
                </patternFill>
              </fill>
            </x14:dxf>
          </x14:cfRule>
          <x14:cfRule type="containsText" priority="7" operator="containsText" id="{A4CAC5C3-4978-4DD3-9F8E-B8AC05B67843}">
            <xm:f>NOT(ISERROR(SEARCH(Parámetros!$A$5,N4)))</xm:f>
            <xm:f>Parámetros!$A$5</xm:f>
            <x14:dxf>
              <fill>
                <patternFill>
                  <bgColor theme="5" tint="0.59996337778862885"/>
                </patternFill>
              </fill>
            </x14:dxf>
          </x14:cfRule>
          <x14:cfRule type="containsText" priority="8" operator="containsText" id="{3987B726-50A5-4AE3-916C-34AF7C61E94E}">
            <xm:f>NOT(ISERROR(SEARCH(Parámetros!$A$4,N4)))</xm:f>
            <xm:f>Parámetros!$A$4</xm:f>
            <x14:dxf>
              <fill>
                <patternFill>
                  <bgColor rgb="FF92D050"/>
                </patternFill>
              </fill>
            </x14:dxf>
          </x14:cfRule>
          <xm:sqref>N4:N13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E6A50A2-B60C-4859-A5B4-361A44A7C466}">
          <x14:formula1>
            <xm:f>Parámetros!$A$3:$A$6</xm:f>
          </x14:formula1>
          <xm:sqref>N4:N13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743C2-C819-4E40-83AE-773B3FD173AA}">
  <dimension ref="A1:M11"/>
  <sheetViews>
    <sheetView zoomScale="95" zoomScaleNormal="95" workbookViewId="0">
      <selection activeCell="N1" sqref="N1:O1048576"/>
    </sheetView>
  </sheetViews>
  <sheetFormatPr baseColWidth="10" defaultRowHeight="14.25" x14ac:dyDescent="0.45"/>
  <cols>
    <col min="1" max="1" width="5.265625" style="85" customWidth="1"/>
    <col min="2" max="2" width="19.1328125" style="85" customWidth="1"/>
    <col min="3" max="3" width="34.86328125" customWidth="1"/>
    <col min="4" max="4" width="26.73046875" customWidth="1"/>
    <col min="5" max="5" width="24.1328125" customWidth="1"/>
    <col min="6" max="6" width="15.3984375" customWidth="1"/>
    <col min="7" max="7" width="46.86328125" customWidth="1"/>
    <col min="8" max="8" width="12.59765625" customWidth="1"/>
    <col min="9" max="9" width="40.1328125" customWidth="1"/>
    <col min="10" max="10" width="15" customWidth="1"/>
    <col min="11" max="11" width="69" customWidth="1"/>
    <col min="12" max="12" width="35.59765625" customWidth="1"/>
    <col min="13" max="13" width="20.1328125" customWidth="1"/>
  </cols>
  <sheetData>
    <row r="1" spans="1:13" ht="20.25" customHeight="1" x14ac:dyDescent="0.45">
      <c r="A1" s="153" t="s">
        <v>316</v>
      </c>
      <c r="B1" s="154"/>
      <c r="C1" s="154"/>
      <c r="D1" s="154"/>
      <c r="E1" s="154"/>
      <c r="F1" s="154"/>
      <c r="G1" s="154"/>
      <c r="H1" s="104"/>
      <c r="I1" s="104"/>
    </row>
    <row r="2" spans="1:13" ht="31.5" customHeight="1" x14ac:dyDescent="0.45">
      <c r="A2" s="155" t="s">
        <v>12</v>
      </c>
      <c r="B2" s="156"/>
      <c r="C2" s="156"/>
      <c r="D2" s="156"/>
      <c r="E2" s="157"/>
      <c r="F2" s="160" t="s">
        <v>13</v>
      </c>
      <c r="G2" s="161"/>
      <c r="H2" s="158" t="s">
        <v>11</v>
      </c>
      <c r="I2" s="159"/>
      <c r="J2" s="135" t="s">
        <v>51</v>
      </c>
      <c r="K2" s="136"/>
      <c r="L2" s="136"/>
      <c r="M2" s="136"/>
    </row>
    <row r="3" spans="1:13" ht="60" customHeight="1" x14ac:dyDescent="0.45">
      <c r="A3" s="162" t="s">
        <v>0</v>
      </c>
      <c r="B3" s="162" t="s">
        <v>1</v>
      </c>
      <c r="C3" s="162" t="s">
        <v>2</v>
      </c>
      <c r="D3" s="164" t="s">
        <v>3</v>
      </c>
      <c r="E3" s="162" t="s">
        <v>176</v>
      </c>
      <c r="F3" s="37" t="s">
        <v>14</v>
      </c>
      <c r="G3" s="168" t="s">
        <v>15</v>
      </c>
      <c r="H3" s="166" t="s">
        <v>7</v>
      </c>
      <c r="I3" s="166" t="s">
        <v>10</v>
      </c>
      <c r="J3" s="144" t="s">
        <v>52</v>
      </c>
      <c r="K3" s="146" t="s">
        <v>261</v>
      </c>
      <c r="L3" s="146" t="s">
        <v>53</v>
      </c>
      <c r="M3" s="148" t="s">
        <v>54</v>
      </c>
    </row>
    <row r="4" spans="1:13" ht="28.5" customHeight="1" x14ac:dyDescent="0.45">
      <c r="A4" s="163"/>
      <c r="B4" s="163"/>
      <c r="C4" s="163"/>
      <c r="D4" s="165"/>
      <c r="E4" s="163"/>
      <c r="F4" s="38"/>
      <c r="G4" s="169"/>
      <c r="H4" s="167"/>
      <c r="I4" s="167"/>
      <c r="J4" s="145"/>
      <c r="K4" s="147"/>
      <c r="L4" s="147"/>
      <c r="M4" s="149"/>
    </row>
    <row r="5" spans="1:13" ht="171" customHeight="1" x14ac:dyDescent="0.45">
      <c r="A5" s="51">
        <v>1</v>
      </c>
      <c r="B5" s="53" t="s">
        <v>82</v>
      </c>
      <c r="C5" s="54" t="s">
        <v>177</v>
      </c>
      <c r="D5" s="54" t="s">
        <v>178</v>
      </c>
      <c r="E5" s="49" t="s">
        <v>308</v>
      </c>
      <c r="F5" s="47">
        <v>1</v>
      </c>
      <c r="G5" s="54" t="s">
        <v>180</v>
      </c>
      <c r="H5" s="47">
        <v>1</v>
      </c>
      <c r="I5" s="54" t="s">
        <v>179</v>
      </c>
      <c r="J5" s="100">
        <v>1</v>
      </c>
      <c r="K5" s="105" t="s">
        <v>309</v>
      </c>
      <c r="L5" s="46" t="s">
        <v>72</v>
      </c>
      <c r="M5" s="46" t="s">
        <v>57</v>
      </c>
    </row>
    <row r="6" spans="1:13" ht="189" customHeight="1" x14ac:dyDescent="0.45">
      <c r="A6" s="51">
        <v>2</v>
      </c>
      <c r="B6" s="53" t="s">
        <v>181</v>
      </c>
      <c r="C6" s="54" t="s">
        <v>182</v>
      </c>
      <c r="D6" s="54" t="s">
        <v>183</v>
      </c>
      <c r="E6" s="49" t="s">
        <v>184</v>
      </c>
      <c r="F6" s="47">
        <v>1</v>
      </c>
      <c r="G6" s="54" t="s">
        <v>186</v>
      </c>
      <c r="H6" s="47">
        <v>0.9</v>
      </c>
      <c r="I6" s="54" t="s">
        <v>185</v>
      </c>
      <c r="J6" s="101">
        <v>1</v>
      </c>
      <c r="K6" s="106" t="s">
        <v>310</v>
      </c>
      <c r="L6" s="46" t="s">
        <v>72</v>
      </c>
      <c r="M6" s="56" t="s">
        <v>57</v>
      </c>
    </row>
    <row r="7" spans="1:13" ht="175.5" customHeight="1" x14ac:dyDescent="0.45">
      <c r="A7" s="51">
        <v>3</v>
      </c>
      <c r="B7" s="150" t="s">
        <v>187</v>
      </c>
      <c r="C7" s="54" t="s">
        <v>188</v>
      </c>
      <c r="D7" s="54" t="s">
        <v>189</v>
      </c>
      <c r="E7" s="49" t="s">
        <v>184</v>
      </c>
      <c r="F7" s="47">
        <v>1</v>
      </c>
      <c r="G7" s="54" t="s">
        <v>191</v>
      </c>
      <c r="H7" s="47">
        <v>1</v>
      </c>
      <c r="I7" s="54" t="s">
        <v>190</v>
      </c>
      <c r="J7" s="102">
        <v>1</v>
      </c>
      <c r="K7" s="81" t="s">
        <v>311</v>
      </c>
      <c r="L7" s="57" t="s">
        <v>72</v>
      </c>
      <c r="M7" s="57" t="s">
        <v>57</v>
      </c>
    </row>
    <row r="8" spans="1:13" ht="0.75" customHeight="1" x14ac:dyDescent="0.45">
      <c r="A8" s="52"/>
      <c r="B8" s="151"/>
      <c r="C8" s="55"/>
      <c r="D8" s="55"/>
      <c r="E8" s="50"/>
      <c r="F8" s="48"/>
      <c r="G8" s="55"/>
      <c r="H8" s="48"/>
      <c r="I8" s="55"/>
      <c r="J8" s="103"/>
      <c r="K8" s="81"/>
      <c r="L8" s="12"/>
      <c r="M8" s="16"/>
    </row>
    <row r="9" spans="1:13" ht="246" customHeight="1" x14ac:dyDescent="0.45">
      <c r="A9" s="51">
        <v>4</v>
      </c>
      <c r="B9" s="151"/>
      <c r="C9" s="54" t="s">
        <v>192</v>
      </c>
      <c r="D9" s="54" t="s">
        <v>193</v>
      </c>
      <c r="E9" s="49" t="s">
        <v>184</v>
      </c>
      <c r="F9" s="47">
        <v>1</v>
      </c>
      <c r="G9" s="54" t="s">
        <v>195</v>
      </c>
      <c r="H9" s="47">
        <v>0.9</v>
      </c>
      <c r="I9" s="54" t="s">
        <v>194</v>
      </c>
      <c r="J9" s="101">
        <v>1</v>
      </c>
      <c r="K9" s="107" t="s">
        <v>312</v>
      </c>
      <c r="L9" s="105" t="s">
        <v>313</v>
      </c>
      <c r="M9" s="57" t="s">
        <v>59</v>
      </c>
    </row>
    <row r="10" spans="1:13" ht="177" customHeight="1" x14ac:dyDescent="0.45">
      <c r="A10" s="51">
        <v>5</v>
      </c>
      <c r="B10" s="151"/>
      <c r="C10" s="54" t="s">
        <v>196</v>
      </c>
      <c r="D10" s="54" t="s">
        <v>197</v>
      </c>
      <c r="E10" s="49" t="s">
        <v>184</v>
      </c>
      <c r="F10" s="47">
        <v>1</v>
      </c>
      <c r="G10" s="54" t="s">
        <v>199</v>
      </c>
      <c r="H10" s="47">
        <v>1</v>
      </c>
      <c r="I10" s="54" t="s">
        <v>198</v>
      </c>
      <c r="J10" s="108">
        <v>1</v>
      </c>
      <c r="K10" s="109" t="s">
        <v>314</v>
      </c>
      <c r="L10" s="110" t="s">
        <v>72</v>
      </c>
      <c r="M10" s="56" t="s">
        <v>57</v>
      </c>
    </row>
    <row r="11" spans="1:13" ht="17.25" x14ac:dyDescent="0.45">
      <c r="A11" s="152" t="s">
        <v>315</v>
      </c>
      <c r="B11" s="152"/>
      <c r="C11" s="152"/>
      <c r="D11" s="152"/>
      <c r="E11" s="152"/>
      <c r="F11" s="99">
        <f>(+F5+F6+F7+F9+F10)/5</f>
        <v>1</v>
      </c>
      <c r="G11" s="98"/>
      <c r="H11" s="99">
        <f>(+H5+H6+H7+H9+H10)/5</f>
        <v>0.96</v>
      </c>
      <c r="I11" s="98"/>
      <c r="J11" s="99">
        <f>(+J5+J6+J7+J9+J10)/5</f>
        <v>1</v>
      </c>
      <c r="K11" s="141"/>
      <c r="L11" s="142"/>
      <c r="M11" s="143"/>
    </row>
  </sheetData>
  <sheetProtection algorithmName="SHA-512" hashValue="CpUChQd7dGoI5NIiJYy7S2rxAoGe1W3ailot7Wr/NyC4/nMLl34KmNRhtYfbxms8BZiqEhDslBwZd2SLODXxPA==" saltValue="jwZZTotzb9q15fZJswqzzQ==" spinCount="100000" sheet="1" objects="1" scenarios="1" formatCells="0" formatColumns="0" formatRows="0" sort="0" autoFilter="0" pivotTables="0"/>
  <autoFilter ref="A4:M11" xr:uid="{D41743C2-C819-4E40-83AE-773B3FD173AA}"/>
  <mergeCells count="20">
    <mergeCell ref="B7:B10"/>
    <mergeCell ref="A11:E11"/>
    <mergeCell ref="A1:G1"/>
    <mergeCell ref="A2:E2"/>
    <mergeCell ref="H2:I2"/>
    <mergeCell ref="F2:G2"/>
    <mergeCell ref="A3:A4"/>
    <mergeCell ref="B3:B4"/>
    <mergeCell ref="C3:C4"/>
    <mergeCell ref="D3:D4"/>
    <mergeCell ref="E3:E4"/>
    <mergeCell ref="H3:H4"/>
    <mergeCell ref="G3:G4"/>
    <mergeCell ref="I3:I4"/>
    <mergeCell ref="K11:M11"/>
    <mergeCell ref="J2:M2"/>
    <mergeCell ref="J3:J4"/>
    <mergeCell ref="K3:K4"/>
    <mergeCell ref="L3:L4"/>
    <mergeCell ref="M3:M4"/>
  </mergeCells>
  <conditionalFormatting sqref="M5:M7">
    <cfRule type="containsText" dxfId="30" priority="14" operator="containsText" text="Cumplida con observaciòn y/o recomendaciòn">
      <formula>NOT(ISERROR(SEARCH("Cumplida con observaciòn y/o recomendaciòn",M5)))</formula>
    </cfRule>
    <cfRule type="containsText" dxfId="29" priority="15" operator="containsText" text="CUMPLIDA">
      <formula>NOT(ISERROR(SEARCH("CUMPLIDA",M5)))</formula>
    </cfRule>
  </conditionalFormatting>
  <conditionalFormatting sqref="M9:M10">
    <cfRule type="containsText" dxfId="25" priority="4" operator="containsText" text="Cumplida con observaciòn y/o recomendaciòn">
      <formula>NOT(ISERROR(SEARCH("Cumplida con observaciòn y/o recomendaciòn",M9)))</formula>
    </cfRule>
    <cfRule type="containsText" dxfId="24" priority="5" operator="containsText" text="CUMPLIDA">
      <formula>NOT(ISERROR(SEARCH("CUMPLIDA",M9)))</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1" operator="containsText" id="{082E5F5A-492C-43C6-9EC2-624CAC0B0498}">
            <xm:f>NOT(ISERROR(SEARCH(Parámetros!$A$6,M5)))</xm:f>
            <xm:f>Parámetros!$A$6</xm:f>
            <x14:dxf>
              <fill>
                <patternFill>
                  <bgColor rgb="FFFF0000"/>
                </patternFill>
              </fill>
            </x14:dxf>
          </x14:cfRule>
          <x14:cfRule type="containsText" priority="12" operator="containsText" id="{5BC7A2CC-8CBE-45D8-B371-4EC0B5193602}">
            <xm:f>NOT(ISERROR(SEARCH(Parámetros!$A$5,M5)))</xm:f>
            <xm:f>Parámetros!$A$5</xm:f>
            <x14:dxf>
              <fill>
                <patternFill>
                  <bgColor theme="5" tint="0.59996337778862885"/>
                </patternFill>
              </fill>
            </x14:dxf>
          </x14:cfRule>
          <x14:cfRule type="containsText" priority="13" operator="containsText" id="{DF689B9B-7651-4C33-938F-7C830BB23820}">
            <xm:f>NOT(ISERROR(SEARCH(Parámetros!$A$4,M5)))</xm:f>
            <xm:f>Parámetros!$A$4</xm:f>
            <x14:dxf>
              <fill>
                <patternFill>
                  <bgColor rgb="FF92D050"/>
                </patternFill>
              </fill>
            </x14:dxf>
          </x14:cfRule>
          <xm:sqref>M5:M7</xm:sqref>
        </x14:conditionalFormatting>
        <x14:conditionalFormatting xmlns:xm="http://schemas.microsoft.com/office/excel/2006/main">
          <x14:cfRule type="containsText" priority="1" operator="containsText" id="{9E46FCCA-4E03-4A5B-9C0C-455B11E366C7}">
            <xm:f>NOT(ISERROR(SEARCH(Parámetros!$A$6,M9)))</xm:f>
            <xm:f>Parámetros!$A$6</xm:f>
            <x14:dxf>
              <fill>
                <patternFill>
                  <bgColor rgb="FFFF0000"/>
                </patternFill>
              </fill>
            </x14:dxf>
          </x14:cfRule>
          <x14:cfRule type="containsText" priority="2" operator="containsText" id="{A25896BD-923C-44DD-A37D-04A87F1AA782}">
            <xm:f>NOT(ISERROR(SEARCH(Parámetros!$A$5,M9)))</xm:f>
            <xm:f>Parámetros!$A$5</xm:f>
            <x14:dxf>
              <fill>
                <patternFill>
                  <bgColor theme="5" tint="0.59996337778862885"/>
                </patternFill>
              </fill>
            </x14:dxf>
          </x14:cfRule>
          <x14:cfRule type="containsText" priority="3" operator="containsText" id="{0333F421-06DC-4FCA-90E4-2B736CAA3B1D}">
            <xm:f>NOT(ISERROR(SEARCH(Parámetros!$A$4,M9)))</xm:f>
            <xm:f>Parámetros!$A$4</xm:f>
            <x14:dxf>
              <fill>
                <patternFill>
                  <bgColor rgb="FF92D050"/>
                </patternFill>
              </fill>
            </x14:dxf>
          </x14:cfRule>
          <xm:sqref>M9:M10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147C742-CBE1-4B96-84DB-848B344B4640}">
          <x14:formula1>
            <xm:f>Parámetros!$A$3:$A$6</xm:f>
          </x14:formula1>
          <xm:sqref>M5 M6 M7 M9 M10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0"/>
  <sheetViews>
    <sheetView topLeftCell="H1" zoomScale="106" zoomScaleNormal="106" workbookViewId="0">
      <pane ySplit="3" topLeftCell="A16" activePane="bottomLeft" state="frozen"/>
      <selection activeCell="A11" sqref="A11"/>
      <selection pane="bottomLeft" activeCell="K16" sqref="K16"/>
    </sheetView>
  </sheetViews>
  <sheetFormatPr baseColWidth="10" defaultColWidth="11.3984375" defaultRowHeight="14.25" x14ac:dyDescent="0.4"/>
  <cols>
    <col min="1" max="1" width="7.3984375" style="3" customWidth="1"/>
    <col min="2" max="2" width="17.1328125" style="3" customWidth="1"/>
    <col min="3" max="3" width="53.265625" style="2" customWidth="1"/>
    <col min="4" max="4" width="41.73046875" style="1" customWidth="1"/>
    <col min="5" max="5" width="20.265625" style="1" bestFit="1" customWidth="1"/>
    <col min="6" max="6" width="26" style="1" bestFit="1" customWidth="1"/>
    <col min="7" max="7" width="17" style="1" customWidth="1"/>
    <col min="8" max="8" width="22" style="9" customWidth="1"/>
    <col min="9" max="9" width="55.265625" style="7" customWidth="1"/>
    <col min="10" max="10" width="14.1328125" style="8" customWidth="1"/>
    <col min="11" max="11" width="52" style="8" customWidth="1"/>
    <col min="12" max="12" width="15.59765625" style="1" customWidth="1"/>
    <col min="13" max="13" width="56.59765625" style="1" customWidth="1"/>
    <col min="14" max="14" width="49.73046875" style="1" customWidth="1"/>
    <col min="15" max="15" width="25.3984375" style="1" customWidth="1"/>
    <col min="16" max="16" width="70.3984375" style="1" customWidth="1"/>
    <col min="17" max="16384" width="11.3984375" style="1"/>
  </cols>
  <sheetData>
    <row r="1" spans="1:16" ht="31.9" customHeight="1" x14ac:dyDescent="0.4">
      <c r="A1" s="138" t="s">
        <v>317</v>
      </c>
      <c r="B1" s="138"/>
      <c r="C1" s="138"/>
      <c r="D1" s="138"/>
      <c r="E1" s="138"/>
      <c r="F1" s="138"/>
      <c r="G1" s="138"/>
      <c r="H1" s="138"/>
      <c r="I1" s="138"/>
      <c r="J1" s="104"/>
      <c r="K1" s="104"/>
    </row>
    <row r="2" spans="1:16" ht="21" customHeight="1" x14ac:dyDescent="0.4">
      <c r="A2" s="185" t="s">
        <v>12</v>
      </c>
      <c r="B2" s="185"/>
      <c r="C2" s="185"/>
      <c r="D2" s="185"/>
      <c r="E2" s="185"/>
      <c r="F2" s="185"/>
      <c r="G2" s="185"/>
      <c r="H2" s="187" t="s">
        <v>13</v>
      </c>
      <c r="I2" s="188"/>
      <c r="J2" s="186" t="s">
        <v>11</v>
      </c>
      <c r="K2" s="186"/>
      <c r="L2" s="135" t="s">
        <v>51</v>
      </c>
      <c r="M2" s="136"/>
      <c r="N2" s="136"/>
      <c r="O2" s="137"/>
      <c r="P2" s="93"/>
    </row>
    <row r="3" spans="1:16" ht="53.25" customHeight="1" x14ac:dyDescent="0.4">
      <c r="A3" s="31" t="s">
        <v>0</v>
      </c>
      <c r="B3" s="31" t="s">
        <v>1</v>
      </c>
      <c r="C3" s="31" t="s">
        <v>2</v>
      </c>
      <c r="D3" s="32" t="s">
        <v>3</v>
      </c>
      <c r="E3" s="31" t="s">
        <v>4</v>
      </c>
      <c r="F3" s="31" t="s">
        <v>5</v>
      </c>
      <c r="G3" s="31" t="s">
        <v>6</v>
      </c>
      <c r="H3" s="34" t="s">
        <v>14</v>
      </c>
      <c r="I3" s="34" t="s">
        <v>15</v>
      </c>
      <c r="J3" s="33" t="s">
        <v>7</v>
      </c>
      <c r="K3" s="33" t="s">
        <v>10</v>
      </c>
      <c r="L3" s="27" t="s">
        <v>52</v>
      </c>
      <c r="M3" s="27" t="s">
        <v>261</v>
      </c>
      <c r="N3" s="27" t="s">
        <v>53</v>
      </c>
      <c r="O3" s="27" t="s">
        <v>54</v>
      </c>
      <c r="P3" s="30" t="s">
        <v>66</v>
      </c>
    </row>
    <row r="4" spans="1:16" ht="106.5" customHeight="1" x14ac:dyDescent="0.4">
      <c r="A4" s="190">
        <v>1</v>
      </c>
      <c r="B4" s="138" t="s">
        <v>17</v>
      </c>
      <c r="C4" s="43" t="s">
        <v>18</v>
      </c>
      <c r="D4" s="173" t="s">
        <v>19</v>
      </c>
      <c r="E4" s="189">
        <v>44378</v>
      </c>
      <c r="F4" s="189">
        <v>44561</v>
      </c>
      <c r="G4" s="181" t="s">
        <v>20</v>
      </c>
      <c r="H4" s="180">
        <v>1</v>
      </c>
      <c r="I4" s="43" t="s">
        <v>42</v>
      </c>
      <c r="J4" s="180">
        <v>0.5</v>
      </c>
      <c r="K4" s="173" t="s">
        <v>364</v>
      </c>
      <c r="L4" s="191">
        <v>1</v>
      </c>
      <c r="M4" s="173" t="s">
        <v>67</v>
      </c>
      <c r="N4" s="173" t="s">
        <v>247</v>
      </c>
      <c r="O4" s="200" t="s">
        <v>59</v>
      </c>
      <c r="P4" s="181" t="s">
        <v>68</v>
      </c>
    </row>
    <row r="5" spans="1:16" ht="89.25" customHeight="1" x14ac:dyDescent="0.4">
      <c r="A5" s="190"/>
      <c r="B5" s="138"/>
      <c r="C5" s="43" t="s">
        <v>21</v>
      </c>
      <c r="D5" s="173"/>
      <c r="E5" s="189"/>
      <c r="F5" s="189"/>
      <c r="G5" s="181"/>
      <c r="H5" s="181"/>
      <c r="I5" s="43" t="s">
        <v>43</v>
      </c>
      <c r="J5" s="181"/>
      <c r="K5" s="173"/>
      <c r="L5" s="192"/>
      <c r="M5" s="173"/>
      <c r="N5" s="173"/>
      <c r="O5" s="200"/>
      <c r="P5" s="181"/>
    </row>
    <row r="6" spans="1:16" ht="126.75" customHeight="1" x14ac:dyDescent="0.4">
      <c r="A6" s="190"/>
      <c r="B6" s="138"/>
      <c r="C6" s="43" t="s">
        <v>22</v>
      </c>
      <c r="D6" s="173"/>
      <c r="E6" s="189"/>
      <c r="F6" s="189"/>
      <c r="G6" s="181"/>
      <c r="H6" s="181"/>
      <c r="I6" s="43" t="s">
        <v>44</v>
      </c>
      <c r="J6" s="181"/>
      <c r="K6" s="173"/>
      <c r="L6" s="192"/>
      <c r="M6" s="173"/>
      <c r="N6" s="173"/>
      <c r="O6" s="200"/>
      <c r="P6" s="181"/>
    </row>
    <row r="7" spans="1:16" ht="115.5" customHeight="1" x14ac:dyDescent="0.4">
      <c r="A7" s="190">
        <v>2</v>
      </c>
      <c r="B7" s="138"/>
      <c r="C7" s="43" t="s">
        <v>23</v>
      </c>
      <c r="D7" s="173" t="s">
        <v>322</v>
      </c>
      <c r="E7" s="189">
        <v>44378</v>
      </c>
      <c r="F7" s="189">
        <v>44926</v>
      </c>
      <c r="G7" s="181" t="s">
        <v>24</v>
      </c>
      <c r="H7" s="180">
        <v>1</v>
      </c>
      <c r="I7" s="43" t="s">
        <v>248</v>
      </c>
      <c r="J7" s="180">
        <v>1</v>
      </c>
      <c r="K7" s="173" t="s">
        <v>365</v>
      </c>
      <c r="L7" s="178">
        <v>1</v>
      </c>
      <c r="M7" s="174" t="s">
        <v>323</v>
      </c>
      <c r="N7" s="174" t="s">
        <v>72</v>
      </c>
      <c r="O7" s="176" t="s">
        <v>57</v>
      </c>
      <c r="P7" s="193" t="s">
        <v>138</v>
      </c>
    </row>
    <row r="8" spans="1:16" ht="157.5" customHeight="1" x14ac:dyDescent="0.4">
      <c r="A8" s="190"/>
      <c r="B8" s="138"/>
      <c r="C8" s="43" t="s">
        <v>25</v>
      </c>
      <c r="D8" s="173"/>
      <c r="E8" s="189"/>
      <c r="F8" s="189"/>
      <c r="G8" s="181"/>
      <c r="H8" s="181"/>
      <c r="I8" s="43" t="s">
        <v>249</v>
      </c>
      <c r="J8" s="181"/>
      <c r="K8" s="173"/>
      <c r="L8" s="177"/>
      <c r="M8" s="175"/>
      <c r="N8" s="175"/>
      <c r="O8" s="177"/>
      <c r="P8" s="194"/>
    </row>
    <row r="9" spans="1:16" ht="126.75" customHeight="1" x14ac:dyDescent="0.4">
      <c r="A9" s="58">
        <v>3</v>
      </c>
      <c r="B9" s="138" t="s">
        <v>41</v>
      </c>
      <c r="C9" s="43" t="s">
        <v>26</v>
      </c>
      <c r="D9" s="90" t="s">
        <v>27</v>
      </c>
      <c r="E9" s="61">
        <v>44743</v>
      </c>
      <c r="F9" s="61">
        <v>44926</v>
      </c>
      <c r="G9" s="29" t="s">
        <v>24</v>
      </c>
      <c r="H9" s="62">
        <v>0.3</v>
      </c>
      <c r="I9" s="43" t="s">
        <v>45</v>
      </c>
      <c r="J9" s="60">
        <v>0.3</v>
      </c>
      <c r="K9" s="43" t="s">
        <v>366</v>
      </c>
      <c r="L9" s="60">
        <v>0</v>
      </c>
      <c r="M9" s="43" t="s">
        <v>324</v>
      </c>
      <c r="N9" s="43" t="s">
        <v>325</v>
      </c>
      <c r="O9" s="35" t="s">
        <v>62</v>
      </c>
      <c r="P9" s="29" t="s">
        <v>69</v>
      </c>
    </row>
    <row r="10" spans="1:16" ht="42" customHeight="1" x14ac:dyDescent="0.4">
      <c r="A10" s="190">
        <v>4</v>
      </c>
      <c r="B10" s="138"/>
      <c r="C10" s="43" t="s">
        <v>28</v>
      </c>
      <c r="D10" s="173" t="s">
        <v>29</v>
      </c>
      <c r="E10" s="195">
        <v>44743</v>
      </c>
      <c r="F10" s="195">
        <v>44926</v>
      </c>
      <c r="G10" s="181" t="s">
        <v>24</v>
      </c>
      <c r="H10" s="180">
        <v>0.5</v>
      </c>
      <c r="I10" s="174" t="s">
        <v>46</v>
      </c>
      <c r="J10" s="191">
        <v>0.5</v>
      </c>
      <c r="K10" s="173" t="s">
        <v>367</v>
      </c>
      <c r="L10" s="178">
        <v>0</v>
      </c>
      <c r="M10" s="174" t="s">
        <v>318</v>
      </c>
      <c r="N10" s="174" t="s">
        <v>326</v>
      </c>
      <c r="O10" s="182" t="s">
        <v>61</v>
      </c>
      <c r="P10" s="196" t="s">
        <v>70</v>
      </c>
    </row>
    <row r="11" spans="1:16" ht="28.9" customHeight="1" x14ac:dyDescent="0.4">
      <c r="A11" s="190"/>
      <c r="B11" s="138"/>
      <c r="C11" s="43" t="s">
        <v>30</v>
      </c>
      <c r="D11" s="173"/>
      <c r="E11" s="192"/>
      <c r="F11" s="192"/>
      <c r="G11" s="181"/>
      <c r="H11" s="181"/>
      <c r="I11" s="179"/>
      <c r="J11" s="192"/>
      <c r="K11" s="173"/>
      <c r="L11" s="199"/>
      <c r="M11" s="179"/>
      <c r="N11" s="179"/>
      <c r="O11" s="183"/>
      <c r="P11" s="197"/>
    </row>
    <row r="12" spans="1:16" ht="31.9" customHeight="1" x14ac:dyDescent="0.4">
      <c r="A12" s="190"/>
      <c r="B12" s="138"/>
      <c r="C12" s="43" t="s">
        <v>31</v>
      </c>
      <c r="D12" s="173"/>
      <c r="E12" s="192"/>
      <c r="F12" s="192"/>
      <c r="G12" s="181"/>
      <c r="H12" s="181"/>
      <c r="I12" s="179"/>
      <c r="J12" s="192"/>
      <c r="K12" s="173"/>
      <c r="L12" s="199"/>
      <c r="M12" s="179"/>
      <c r="N12" s="179"/>
      <c r="O12" s="183"/>
      <c r="P12" s="197"/>
    </row>
    <row r="13" spans="1:16" ht="72" customHeight="1" x14ac:dyDescent="0.4">
      <c r="A13" s="190"/>
      <c r="B13" s="138"/>
      <c r="C13" s="43" t="s">
        <v>32</v>
      </c>
      <c r="D13" s="173"/>
      <c r="E13" s="192"/>
      <c r="F13" s="192"/>
      <c r="G13" s="181"/>
      <c r="H13" s="181"/>
      <c r="I13" s="175"/>
      <c r="J13" s="192"/>
      <c r="K13" s="173"/>
      <c r="L13" s="177"/>
      <c r="M13" s="175"/>
      <c r="N13" s="175"/>
      <c r="O13" s="184"/>
      <c r="P13" s="198"/>
    </row>
    <row r="14" spans="1:16" ht="97.15" x14ac:dyDescent="0.4">
      <c r="A14" s="58">
        <v>5</v>
      </c>
      <c r="B14" s="138"/>
      <c r="C14" s="43" t="s">
        <v>33</v>
      </c>
      <c r="D14" s="90" t="s">
        <v>34</v>
      </c>
      <c r="E14" s="61">
        <v>44743</v>
      </c>
      <c r="F14" s="61">
        <v>44926</v>
      </c>
      <c r="G14" s="29" t="s">
        <v>24</v>
      </c>
      <c r="H14" s="62">
        <v>1</v>
      </c>
      <c r="I14" s="43" t="s">
        <v>47</v>
      </c>
      <c r="J14" s="60">
        <v>0</v>
      </c>
      <c r="K14" s="43" t="s">
        <v>250</v>
      </c>
      <c r="L14" s="60">
        <v>0</v>
      </c>
      <c r="M14" s="43" t="s">
        <v>327</v>
      </c>
      <c r="N14" s="43" t="s">
        <v>328</v>
      </c>
      <c r="O14" s="111" t="s">
        <v>62</v>
      </c>
      <c r="P14" s="29" t="s">
        <v>71</v>
      </c>
    </row>
    <row r="15" spans="1:16" ht="110.25" customHeight="1" x14ac:dyDescent="0.4">
      <c r="A15" s="190">
        <v>6</v>
      </c>
      <c r="B15" s="138"/>
      <c r="C15" s="43" t="s">
        <v>35</v>
      </c>
      <c r="D15" s="90" t="s">
        <v>36</v>
      </c>
      <c r="E15" s="61">
        <v>44743</v>
      </c>
      <c r="F15" s="61">
        <v>44926</v>
      </c>
      <c r="G15" s="29" t="s">
        <v>24</v>
      </c>
      <c r="H15" s="62">
        <v>1</v>
      </c>
      <c r="I15" s="43" t="s">
        <v>48</v>
      </c>
      <c r="J15" s="60">
        <v>1</v>
      </c>
      <c r="K15" s="43" t="s">
        <v>368</v>
      </c>
      <c r="L15" s="60">
        <v>1</v>
      </c>
      <c r="M15" s="43" t="s">
        <v>74</v>
      </c>
      <c r="N15" s="90" t="s">
        <v>72</v>
      </c>
      <c r="O15" s="44" t="s">
        <v>57</v>
      </c>
      <c r="P15" s="29" t="s">
        <v>73</v>
      </c>
    </row>
    <row r="16" spans="1:16" ht="161.25" customHeight="1" x14ac:dyDescent="0.4">
      <c r="A16" s="190"/>
      <c r="B16" s="138"/>
      <c r="C16" s="43" t="s">
        <v>37</v>
      </c>
      <c r="D16" s="90" t="s">
        <v>38</v>
      </c>
      <c r="E16" s="29" t="s">
        <v>304</v>
      </c>
      <c r="F16" s="29" t="s">
        <v>304</v>
      </c>
      <c r="G16" s="29" t="s">
        <v>24</v>
      </c>
      <c r="H16" s="62">
        <v>1</v>
      </c>
      <c r="I16" s="43" t="s">
        <v>49</v>
      </c>
      <c r="J16" s="60">
        <v>1</v>
      </c>
      <c r="K16" s="43" t="s">
        <v>369</v>
      </c>
      <c r="L16" s="60">
        <v>1</v>
      </c>
      <c r="M16" s="43" t="s">
        <v>76</v>
      </c>
      <c r="N16" s="43" t="s">
        <v>319</v>
      </c>
      <c r="O16" s="29" t="s">
        <v>59</v>
      </c>
      <c r="P16" s="29" t="s">
        <v>75</v>
      </c>
    </row>
    <row r="17" spans="1:16" ht="161.25" customHeight="1" x14ac:dyDescent="0.4">
      <c r="A17" s="190"/>
      <c r="B17" s="138"/>
      <c r="C17" s="43" t="s">
        <v>39</v>
      </c>
      <c r="D17" s="90" t="s">
        <v>40</v>
      </c>
      <c r="E17" s="29" t="s">
        <v>304</v>
      </c>
      <c r="F17" s="29" t="s">
        <v>304</v>
      </c>
      <c r="G17" s="29" t="s">
        <v>24</v>
      </c>
      <c r="H17" s="62">
        <v>1</v>
      </c>
      <c r="I17" s="43" t="s">
        <v>50</v>
      </c>
      <c r="J17" s="60">
        <v>1</v>
      </c>
      <c r="K17" s="43" t="s">
        <v>370</v>
      </c>
      <c r="L17" s="60">
        <v>0</v>
      </c>
      <c r="M17" s="43" t="s">
        <v>320</v>
      </c>
      <c r="N17" s="43" t="s">
        <v>321</v>
      </c>
      <c r="O17" s="35" t="s">
        <v>62</v>
      </c>
      <c r="P17" s="29" t="s">
        <v>77</v>
      </c>
    </row>
    <row r="18" spans="1:16" ht="23.25" customHeight="1" x14ac:dyDescent="0.4">
      <c r="A18" s="128" t="s">
        <v>329</v>
      </c>
      <c r="B18" s="128"/>
      <c r="C18" s="128"/>
      <c r="D18" s="128"/>
      <c r="E18" s="128"/>
      <c r="F18" s="128"/>
      <c r="G18" s="128"/>
      <c r="H18" s="112">
        <f>SUM(H4++H7+H9+H10+H14+H15+H16+H17)/8</f>
        <v>0.85</v>
      </c>
      <c r="I18" s="36"/>
      <c r="J18" s="112">
        <f>SUM(J4++J7+J9+J10+J14+J15+J16+J17)/8</f>
        <v>0.66249999999999998</v>
      </c>
      <c r="K18" s="36"/>
      <c r="L18" s="112">
        <f>SUM(L4+L7+L9+L10+L14+L15+L16+L17)/8</f>
        <v>0.5</v>
      </c>
      <c r="M18" s="170"/>
      <c r="N18" s="171"/>
      <c r="O18" s="172"/>
      <c r="P18" s="18"/>
    </row>
    <row r="19" spans="1:16" x14ac:dyDescent="0.4">
      <c r="C19" s="5"/>
      <c r="D19" s="4"/>
      <c r="E19" s="4"/>
    </row>
    <row r="20" spans="1:16" x14ac:dyDescent="0.4">
      <c r="C20" s="6"/>
      <c r="D20" s="4"/>
      <c r="E20" s="4"/>
    </row>
  </sheetData>
  <sheetProtection algorithmName="SHA-512" hashValue="tzIDH99qsrSUn5sPLNA7Jnk63yFlFllXb+65KOw0vWs9Ln26KzGK3uwtNXd8zolTKwvWjspk7vKvLPrloNApeQ==" saltValue="pMLlpvQylGk5YwyDkKrawA==" spinCount="100000" sheet="1" objects="1" scenarios="1" formatCells="0" formatColumns="0" formatRows="0" sort="0" autoFilter="0" pivotTables="0"/>
  <autoFilter ref="A3:P18" xr:uid="{00000000-0001-0000-0500-000000000000}"/>
  <mergeCells count="50">
    <mergeCell ref="A10:A13"/>
    <mergeCell ref="D10:D13"/>
    <mergeCell ref="E10:E13"/>
    <mergeCell ref="F10:F13"/>
    <mergeCell ref="A15:A17"/>
    <mergeCell ref="K7:K8"/>
    <mergeCell ref="H7:H8"/>
    <mergeCell ref="B4:B8"/>
    <mergeCell ref="P7:P8"/>
    <mergeCell ref="M10:M13"/>
    <mergeCell ref="N10:N13"/>
    <mergeCell ref="P10:P13"/>
    <mergeCell ref="L10:L13"/>
    <mergeCell ref="M4:M6"/>
    <mergeCell ref="L4:L6"/>
    <mergeCell ref="N4:N6"/>
    <mergeCell ref="P4:P6"/>
    <mergeCell ref="O4:O6"/>
    <mergeCell ref="G10:G13"/>
    <mergeCell ref="J10:J13"/>
    <mergeCell ref="B9:B17"/>
    <mergeCell ref="G4:G6"/>
    <mergeCell ref="J4:J6"/>
    <mergeCell ref="H4:H6"/>
    <mergeCell ref="J7:J8"/>
    <mergeCell ref="A1:I1"/>
    <mergeCell ref="A2:G2"/>
    <mergeCell ref="J2:K2"/>
    <mergeCell ref="H2:I2"/>
    <mergeCell ref="D4:D6"/>
    <mergeCell ref="E4:E6"/>
    <mergeCell ref="F4:F6"/>
    <mergeCell ref="A4:A6"/>
    <mergeCell ref="K4:K6"/>
    <mergeCell ref="L2:O2"/>
    <mergeCell ref="A18:G18"/>
    <mergeCell ref="M18:O18"/>
    <mergeCell ref="K10:K13"/>
    <mergeCell ref="M7:M8"/>
    <mergeCell ref="N7:N8"/>
    <mergeCell ref="O7:O8"/>
    <mergeCell ref="L7:L8"/>
    <mergeCell ref="I10:I13"/>
    <mergeCell ref="H10:H13"/>
    <mergeCell ref="O10:O13"/>
    <mergeCell ref="A7:A8"/>
    <mergeCell ref="D7:D8"/>
    <mergeCell ref="E7:E8"/>
    <mergeCell ref="F7:F8"/>
    <mergeCell ref="G7:G8"/>
  </mergeCells>
  <phoneticPr fontId="7" type="noConversion"/>
  <conditionalFormatting sqref="O4 O7 O9:O10 O14:O17">
    <cfRule type="containsText" dxfId="23" priority="1" operator="containsText" text="Atrasada - Sin justificación">
      <formula>NOT(ISERROR(SEARCH("Atrasada - Sin justificación",O4)))</formula>
    </cfRule>
    <cfRule type="containsText" dxfId="22" priority="2" operator="containsText" text="Atrasada - Con justificación ">
      <formula>NOT(ISERROR(SEARCH("Atrasada - Con justificación ",O4)))</formula>
    </cfRule>
    <cfRule type="containsText" dxfId="21" priority="3" operator="containsText" text="Cumplida con observación y/o recomendación">
      <formula>NOT(ISERROR(SEARCH("Cumplida con observación y/o recomendación",O4)))</formula>
    </cfRule>
    <cfRule type="containsText" dxfId="20" priority="4" operator="containsText" text="Cumplida">
      <formula>NOT(ISERROR(SEARCH("Cumplida",O4)))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46C125-0C76-42B6-8304-BD098F72BCB1}">
          <x14:formula1>
            <xm:f>Parámetros!$A$3:$A$6</xm:f>
          </x14:formula1>
          <xm:sqref>O4 O7 O9:O10 O14:O17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7B76E-4CE8-4219-A712-E2C46ACE583B}">
  <dimension ref="A1:H20"/>
  <sheetViews>
    <sheetView workbookViewId="0">
      <selection activeCell="B13" sqref="B13"/>
    </sheetView>
  </sheetViews>
  <sheetFormatPr baseColWidth="10" defaultRowHeight="14.25" x14ac:dyDescent="0.45"/>
  <cols>
    <col min="1" max="1" width="32.86328125" customWidth="1"/>
    <col min="2" max="2" width="36.3984375" customWidth="1"/>
    <col min="3" max="3" width="50.86328125" customWidth="1"/>
    <col min="6" max="6" width="31.265625" customWidth="1"/>
    <col min="7" max="7" width="41.3984375" customWidth="1"/>
  </cols>
  <sheetData>
    <row r="1" spans="1:8" ht="21" x14ac:dyDescent="0.65">
      <c r="A1" s="202" t="s">
        <v>63</v>
      </c>
      <c r="B1" s="202"/>
      <c r="F1" s="201"/>
      <c r="G1" s="201"/>
    </row>
    <row r="2" spans="1:8" x14ac:dyDescent="0.45">
      <c r="A2" s="17" t="s">
        <v>55</v>
      </c>
      <c r="B2" s="17" t="s">
        <v>56</v>
      </c>
      <c r="F2" s="82"/>
      <c r="G2" s="82"/>
    </row>
    <row r="3" spans="1:8" ht="30.75" customHeight="1" x14ac:dyDescent="0.45">
      <c r="A3" s="21" t="s">
        <v>57</v>
      </c>
      <c r="B3" s="10" t="s">
        <v>58</v>
      </c>
      <c r="F3" s="13"/>
      <c r="G3" s="15"/>
    </row>
    <row r="4" spans="1:8" ht="72.75" customHeight="1" x14ac:dyDescent="0.45">
      <c r="A4" s="22" t="s">
        <v>59</v>
      </c>
      <c r="B4" s="10" t="s">
        <v>60</v>
      </c>
      <c r="F4" s="13"/>
      <c r="G4" s="12"/>
    </row>
    <row r="5" spans="1:8" ht="45.75" customHeight="1" x14ac:dyDescent="0.45">
      <c r="A5" s="23" t="s">
        <v>61</v>
      </c>
      <c r="B5" s="11" t="s">
        <v>64</v>
      </c>
      <c r="F5" s="16"/>
      <c r="G5" s="83"/>
    </row>
    <row r="6" spans="1:8" ht="59.25" customHeight="1" x14ac:dyDescent="0.45">
      <c r="A6" s="24" t="s">
        <v>62</v>
      </c>
      <c r="B6" s="11" t="s">
        <v>65</v>
      </c>
      <c r="C6" s="12"/>
      <c r="F6" s="13"/>
      <c r="G6" s="12"/>
    </row>
    <row r="7" spans="1:8" ht="59.25" customHeight="1" x14ac:dyDescent="0.45">
      <c r="C7" s="12"/>
      <c r="F7" s="13"/>
      <c r="G7" s="16"/>
    </row>
    <row r="8" spans="1:8" ht="57.75" customHeight="1" x14ac:dyDescent="0.45">
      <c r="F8" s="16"/>
      <c r="G8" s="15"/>
    </row>
    <row r="9" spans="1:8" ht="45" customHeight="1" x14ac:dyDescent="0.45">
      <c r="F9" s="13"/>
      <c r="G9" s="12"/>
    </row>
    <row r="16" spans="1:8" x14ac:dyDescent="0.45">
      <c r="G16" s="13"/>
      <c r="H16" s="15"/>
    </row>
    <row r="18" spans="1:3" x14ac:dyDescent="0.45">
      <c r="A18" s="13"/>
      <c r="B18" s="12"/>
      <c r="C18" s="12"/>
    </row>
    <row r="19" spans="1:3" x14ac:dyDescent="0.45">
      <c r="A19" s="13"/>
      <c r="B19" s="15"/>
    </row>
    <row r="20" spans="1:3" x14ac:dyDescent="0.45">
      <c r="A20" s="16"/>
      <c r="B20" s="15"/>
    </row>
  </sheetData>
  <mergeCells count="2">
    <mergeCell ref="F1:G1"/>
    <mergeCell ref="A1:B1"/>
  </mergeCell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669C6-D981-4DC7-966C-7E8214CB80DB}">
  <dimension ref="A1:N8"/>
  <sheetViews>
    <sheetView topLeftCell="I1" zoomScale="96" zoomScaleNormal="96" workbookViewId="0">
      <selection activeCell="L5" sqref="L5"/>
    </sheetView>
  </sheetViews>
  <sheetFormatPr baseColWidth="10" defaultRowHeight="14.25" x14ac:dyDescent="0.45"/>
  <cols>
    <col min="1" max="1" width="6.73046875" customWidth="1"/>
    <col min="2" max="2" width="27.1328125" customWidth="1"/>
    <col min="3" max="3" width="29.1328125" customWidth="1"/>
    <col min="4" max="4" width="15" customWidth="1"/>
    <col min="5" max="5" width="15.59765625" customWidth="1"/>
    <col min="6" max="6" width="16.1328125" customWidth="1"/>
    <col min="7" max="7" width="16.86328125" customWidth="1"/>
    <col min="8" max="8" width="39.3984375" customWidth="1"/>
    <col min="9" max="9" width="11.59765625" customWidth="1"/>
    <col min="10" max="10" width="49.59765625" customWidth="1"/>
    <col min="11" max="11" width="15.1328125" customWidth="1"/>
    <col min="12" max="12" width="57.3984375" customWidth="1"/>
    <col min="13" max="13" width="24.86328125" customWidth="1"/>
    <col min="14" max="14" width="21.86328125" customWidth="1"/>
  </cols>
  <sheetData>
    <row r="1" spans="1:14" ht="20.25" customHeight="1" x14ac:dyDescent="0.45">
      <c r="A1" s="153" t="s">
        <v>335</v>
      </c>
      <c r="B1" s="154"/>
      <c r="C1" s="154"/>
      <c r="D1" s="154"/>
      <c r="E1" s="154"/>
      <c r="F1" s="154"/>
      <c r="G1" s="154"/>
      <c r="H1" s="154"/>
      <c r="I1" s="154"/>
      <c r="J1" s="154"/>
      <c r="K1" s="154"/>
      <c r="L1" s="154"/>
      <c r="M1" s="154"/>
      <c r="N1" s="213"/>
    </row>
    <row r="2" spans="1:14" ht="31.5" customHeight="1" x14ac:dyDescent="0.45">
      <c r="A2" s="208" t="s">
        <v>12</v>
      </c>
      <c r="B2" s="208"/>
      <c r="C2" s="208"/>
      <c r="D2" s="208"/>
      <c r="E2" s="208"/>
      <c r="F2" s="208"/>
      <c r="G2" s="210" t="s">
        <v>13</v>
      </c>
      <c r="H2" s="210"/>
      <c r="I2" s="209" t="s">
        <v>11</v>
      </c>
      <c r="J2" s="209"/>
      <c r="K2" s="203" t="s">
        <v>51</v>
      </c>
      <c r="L2" s="203"/>
      <c r="M2" s="203"/>
      <c r="N2" s="203"/>
    </row>
    <row r="3" spans="1:14" ht="31.5" customHeight="1" x14ac:dyDescent="0.45">
      <c r="A3" s="211" t="s">
        <v>0</v>
      </c>
      <c r="B3" s="211" t="s">
        <v>2</v>
      </c>
      <c r="C3" s="212" t="s">
        <v>3</v>
      </c>
      <c r="D3" s="211" t="s">
        <v>4</v>
      </c>
      <c r="E3" s="211" t="s">
        <v>5</v>
      </c>
      <c r="F3" s="211" t="s">
        <v>6</v>
      </c>
      <c r="G3" s="207" t="s">
        <v>330</v>
      </c>
      <c r="H3" s="207" t="s">
        <v>15</v>
      </c>
      <c r="I3" s="206" t="s">
        <v>7</v>
      </c>
      <c r="J3" s="206" t="s">
        <v>10</v>
      </c>
      <c r="K3" s="204" t="s">
        <v>52</v>
      </c>
      <c r="L3" s="204" t="s">
        <v>262</v>
      </c>
      <c r="M3" s="204" t="s">
        <v>53</v>
      </c>
      <c r="N3" s="204" t="s">
        <v>54</v>
      </c>
    </row>
    <row r="4" spans="1:14" ht="93.75" customHeight="1" x14ac:dyDescent="0.45">
      <c r="A4" s="211"/>
      <c r="B4" s="211"/>
      <c r="C4" s="212"/>
      <c r="D4" s="211"/>
      <c r="E4" s="211"/>
      <c r="F4" s="211"/>
      <c r="G4" s="207"/>
      <c r="H4" s="207"/>
      <c r="I4" s="206"/>
      <c r="J4" s="206"/>
      <c r="K4" s="204"/>
      <c r="L4" s="204"/>
      <c r="M4" s="204"/>
      <c r="N4" s="204"/>
    </row>
    <row r="5" spans="1:14" ht="238.5" customHeight="1" x14ac:dyDescent="0.45">
      <c r="A5" s="36">
        <v>1</v>
      </c>
      <c r="B5" s="43" t="s">
        <v>162</v>
      </c>
      <c r="C5" s="43" t="s">
        <v>163</v>
      </c>
      <c r="D5" s="63">
        <v>44378</v>
      </c>
      <c r="E5" s="63" t="s">
        <v>331</v>
      </c>
      <c r="F5" s="44" t="s">
        <v>164</v>
      </c>
      <c r="G5" s="60">
        <v>0.3</v>
      </c>
      <c r="H5" s="43" t="s">
        <v>165</v>
      </c>
      <c r="I5" s="60">
        <v>0.3</v>
      </c>
      <c r="J5" s="43" t="s">
        <v>332</v>
      </c>
      <c r="K5" s="88">
        <v>0.2</v>
      </c>
      <c r="L5" s="81" t="s">
        <v>336</v>
      </c>
      <c r="M5" s="81" t="s">
        <v>273</v>
      </c>
      <c r="N5" s="14" t="s">
        <v>61</v>
      </c>
    </row>
    <row r="6" spans="1:14" ht="223.5" customHeight="1" x14ac:dyDescent="0.45">
      <c r="A6" s="36">
        <v>2</v>
      </c>
      <c r="B6" s="43" t="s">
        <v>166</v>
      </c>
      <c r="C6" s="43" t="s">
        <v>167</v>
      </c>
      <c r="D6" s="63">
        <v>44378</v>
      </c>
      <c r="E6" s="63">
        <v>44925</v>
      </c>
      <c r="F6" s="29" t="s">
        <v>168</v>
      </c>
      <c r="G6" s="60">
        <v>1</v>
      </c>
      <c r="H6" s="43" t="s">
        <v>169</v>
      </c>
      <c r="I6" s="60">
        <v>1</v>
      </c>
      <c r="J6" s="43" t="s">
        <v>333</v>
      </c>
      <c r="K6" s="88">
        <v>1</v>
      </c>
      <c r="L6" s="81" t="s">
        <v>174</v>
      </c>
      <c r="M6" s="14" t="s">
        <v>72</v>
      </c>
      <c r="N6" s="14" t="s">
        <v>57</v>
      </c>
    </row>
    <row r="7" spans="1:14" ht="284.25" customHeight="1" x14ac:dyDescent="0.45">
      <c r="A7" s="36">
        <v>3</v>
      </c>
      <c r="B7" s="43" t="s">
        <v>170</v>
      </c>
      <c r="C7" s="43" t="s">
        <v>171</v>
      </c>
      <c r="D7" s="63">
        <v>44378</v>
      </c>
      <c r="E7" s="63">
        <v>44803</v>
      </c>
      <c r="F7" s="44" t="s">
        <v>172</v>
      </c>
      <c r="G7" s="60">
        <v>0.5</v>
      </c>
      <c r="H7" s="43" t="s">
        <v>173</v>
      </c>
      <c r="I7" s="60">
        <v>0.5</v>
      </c>
      <c r="J7" s="43" t="s">
        <v>334</v>
      </c>
      <c r="K7" s="88">
        <v>0</v>
      </c>
      <c r="L7" s="81" t="s">
        <v>337</v>
      </c>
      <c r="M7" s="81" t="s">
        <v>175</v>
      </c>
      <c r="N7" s="14" t="s">
        <v>62</v>
      </c>
    </row>
    <row r="8" spans="1:14" ht="36" customHeight="1" x14ac:dyDescent="0.45">
      <c r="A8" s="205" t="s">
        <v>338</v>
      </c>
      <c r="B8" s="205"/>
      <c r="C8" s="205"/>
      <c r="D8" s="205"/>
      <c r="E8" s="205"/>
      <c r="F8" s="205"/>
      <c r="G8" s="96">
        <f>(+G5+G6+G7)/3</f>
        <v>0.6</v>
      </c>
      <c r="H8" s="87"/>
      <c r="I8" s="96">
        <f>(+I5+I6+I7)/3</f>
        <v>0.6</v>
      </c>
      <c r="J8" s="87"/>
      <c r="K8" s="96">
        <f>(+K5+K6+K7)/3</f>
        <v>0.39999999999999997</v>
      </c>
      <c r="L8" s="128"/>
      <c r="M8" s="128"/>
      <c r="N8" s="128"/>
    </row>
  </sheetData>
  <sheetProtection algorithmName="SHA-512" hashValue="07Ae/nfPfVBqZfswXyJkYfYh1V+a3Lm6F1TL9mN4xLxKBNBkQced4c0TL8IkBE+AfRRUtTVd1jKFrNbp7jc8UA==" saltValue="D1x/N08Cb0IaotAlPdDuvg==" spinCount="100000" sheet="1" objects="1" scenarios="1" formatCells="0" formatColumns="0" formatRows="0" sort="0" autoFilter="0" pivotTables="0"/>
  <autoFilter ref="A4:N8" xr:uid="{96B669C6-D981-4DC7-966C-7E8214CB80DB}"/>
  <mergeCells count="21">
    <mergeCell ref="A1:N1"/>
    <mergeCell ref="A2:F2"/>
    <mergeCell ref="I2:J2"/>
    <mergeCell ref="G2:H2"/>
    <mergeCell ref="A3:A4"/>
    <mergeCell ref="B3:B4"/>
    <mergeCell ref="C3:C4"/>
    <mergeCell ref="D3:D4"/>
    <mergeCell ref="E3:E4"/>
    <mergeCell ref="F3:F4"/>
    <mergeCell ref="G3:G4"/>
    <mergeCell ref="L8:N8"/>
    <mergeCell ref="A8:F8"/>
    <mergeCell ref="I3:I4"/>
    <mergeCell ref="J3:J4"/>
    <mergeCell ref="H3:H4"/>
    <mergeCell ref="K2:N2"/>
    <mergeCell ref="K3:K4"/>
    <mergeCell ref="L3:L4"/>
    <mergeCell ref="M3:M4"/>
    <mergeCell ref="N3:N4"/>
  </mergeCells>
  <conditionalFormatting sqref="N5:N7">
    <cfRule type="containsText" dxfId="16" priority="4" operator="containsText" text="Cumplida con observaciòn y/o recomendaciòn">
      <formula>NOT(ISERROR(SEARCH("Cumplida con observaciòn y/o recomendaciòn",N5)))</formula>
    </cfRule>
    <cfRule type="containsText" dxfId="15" priority="5" operator="containsText" text="CUMPLIDA">
      <formula>NOT(ISERROR(SEARCH("CUMPLIDA",N5)))</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7A47EFB8-5A76-46D2-8480-640C80D779CA}">
            <xm:f>NOT(ISERROR(SEARCH(Parámetros!$A$6,N5)))</xm:f>
            <xm:f>Parámetros!$A$6</xm:f>
            <x14:dxf>
              <fill>
                <patternFill>
                  <bgColor rgb="FFFF0000"/>
                </patternFill>
              </fill>
            </x14:dxf>
          </x14:cfRule>
          <x14:cfRule type="containsText" priority="2" operator="containsText" id="{7D7AF183-FB05-46AD-B2A2-5897021CF523}">
            <xm:f>NOT(ISERROR(SEARCH(Parámetros!$A$5,N5)))</xm:f>
            <xm:f>Parámetros!$A$5</xm:f>
            <x14:dxf>
              <fill>
                <patternFill>
                  <bgColor theme="5" tint="0.59996337778862885"/>
                </patternFill>
              </fill>
            </x14:dxf>
          </x14:cfRule>
          <x14:cfRule type="containsText" priority="3" operator="containsText" id="{95FF0A99-440D-4375-A6F3-63A32802C0CD}">
            <xm:f>NOT(ISERROR(SEARCH(Parámetros!$A$4,N5)))</xm:f>
            <xm:f>Parámetros!$A$4</xm:f>
            <x14:dxf>
              <fill>
                <patternFill>
                  <bgColor rgb="FF92D050"/>
                </patternFill>
              </fill>
            </x14:dxf>
          </x14:cfRule>
          <xm:sqref>N5:N7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F68306-505E-4586-BB87-0BC1F201A225}">
          <x14:formula1>
            <xm:f>Parámetros!$A$3:$A$6</xm:f>
          </x14:formula1>
          <xm:sqref>N5:N7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4A28F-8BBC-4225-8CAB-688CB8F87AA0}">
  <dimension ref="A1:N8"/>
  <sheetViews>
    <sheetView topLeftCell="L1" zoomScale="80" zoomScaleNormal="80" workbookViewId="0">
      <selection activeCell="M5" sqref="M5"/>
    </sheetView>
  </sheetViews>
  <sheetFormatPr baseColWidth="10" defaultColWidth="11.3984375" defaultRowHeight="14.25" x14ac:dyDescent="0.45"/>
  <cols>
    <col min="1" max="1" width="6.73046875" customWidth="1"/>
    <col min="2" max="2" width="37.73046875" customWidth="1"/>
    <col min="3" max="3" width="38.73046875" customWidth="1"/>
    <col min="4" max="4" width="20.59765625" customWidth="1"/>
    <col min="5" max="5" width="19.265625" customWidth="1"/>
    <col min="6" max="6" width="24" customWidth="1"/>
    <col min="7" max="7" width="28.73046875" customWidth="1"/>
    <col min="8" max="8" width="96.86328125" customWidth="1"/>
    <col min="9" max="9" width="25.86328125" customWidth="1"/>
    <col min="10" max="10" width="70.86328125" customWidth="1"/>
    <col min="11" max="11" width="28.1328125" customWidth="1"/>
    <col min="12" max="12" width="68.1328125" customWidth="1"/>
    <col min="13" max="13" width="51.3984375" customWidth="1"/>
    <col min="14" max="14" width="39" customWidth="1"/>
  </cols>
  <sheetData>
    <row r="1" spans="1:14" ht="20.25" customHeight="1" x14ac:dyDescent="0.45">
      <c r="A1" s="153" t="s">
        <v>342</v>
      </c>
      <c r="B1" s="154"/>
      <c r="C1" s="154"/>
      <c r="D1" s="154"/>
      <c r="E1" s="154"/>
      <c r="F1" s="154"/>
      <c r="G1" s="154"/>
      <c r="H1" s="154"/>
      <c r="I1" s="154"/>
      <c r="J1" s="154"/>
      <c r="K1" s="45"/>
      <c r="L1" s="45"/>
      <c r="M1" s="45"/>
      <c r="N1" s="45"/>
    </row>
    <row r="2" spans="1:14" ht="31.5" customHeight="1" x14ac:dyDescent="0.45">
      <c r="A2" s="208" t="s">
        <v>12</v>
      </c>
      <c r="B2" s="208"/>
      <c r="C2" s="208"/>
      <c r="D2" s="208"/>
      <c r="E2" s="208"/>
      <c r="F2" s="208"/>
      <c r="G2" s="209" t="s">
        <v>11</v>
      </c>
      <c r="H2" s="209"/>
      <c r="I2" s="210" t="s">
        <v>13</v>
      </c>
      <c r="J2" s="210"/>
      <c r="K2" s="203" t="s">
        <v>51</v>
      </c>
      <c r="L2" s="203"/>
      <c r="M2" s="203"/>
      <c r="N2" s="203"/>
    </row>
    <row r="3" spans="1:14" ht="72" customHeight="1" x14ac:dyDescent="0.45">
      <c r="A3" s="211" t="s">
        <v>0</v>
      </c>
      <c r="B3" s="211" t="s">
        <v>2</v>
      </c>
      <c r="C3" s="212" t="s">
        <v>3</v>
      </c>
      <c r="D3" s="211" t="s">
        <v>4</v>
      </c>
      <c r="E3" s="211" t="s">
        <v>5</v>
      </c>
      <c r="F3" s="211" t="s">
        <v>6</v>
      </c>
      <c r="G3" s="206" t="s">
        <v>7</v>
      </c>
      <c r="H3" s="206" t="s">
        <v>10</v>
      </c>
      <c r="I3" s="207" t="s">
        <v>14</v>
      </c>
      <c r="J3" s="207" t="s">
        <v>15</v>
      </c>
      <c r="K3" s="204" t="s">
        <v>52</v>
      </c>
      <c r="L3" s="204" t="s">
        <v>261</v>
      </c>
      <c r="M3" s="204" t="s">
        <v>53</v>
      </c>
      <c r="N3" s="204" t="s">
        <v>54</v>
      </c>
    </row>
    <row r="4" spans="1:14" ht="28.5" customHeight="1" x14ac:dyDescent="0.45">
      <c r="A4" s="211"/>
      <c r="B4" s="211"/>
      <c r="C4" s="212"/>
      <c r="D4" s="211"/>
      <c r="E4" s="211"/>
      <c r="F4" s="211"/>
      <c r="G4" s="206"/>
      <c r="H4" s="206"/>
      <c r="I4" s="207"/>
      <c r="J4" s="207"/>
      <c r="K4" s="204"/>
      <c r="L4" s="204"/>
      <c r="M4" s="204"/>
      <c r="N4" s="204"/>
    </row>
    <row r="5" spans="1:14" ht="152.25" customHeight="1" x14ac:dyDescent="0.45">
      <c r="A5" s="36">
        <v>1</v>
      </c>
      <c r="B5" s="43" t="s">
        <v>154</v>
      </c>
      <c r="C5" s="43" t="s">
        <v>155</v>
      </c>
      <c r="D5" s="29" t="s">
        <v>304</v>
      </c>
      <c r="E5" s="29" t="s">
        <v>135</v>
      </c>
      <c r="F5" s="44" t="s">
        <v>157</v>
      </c>
      <c r="G5" s="60">
        <v>0.9</v>
      </c>
      <c r="H5" s="43" t="s">
        <v>339</v>
      </c>
      <c r="I5" s="94">
        <v>0.9</v>
      </c>
      <c r="J5" s="95" t="s">
        <v>161</v>
      </c>
      <c r="K5" s="88">
        <v>0.5</v>
      </c>
      <c r="L5" s="81" t="s">
        <v>264</v>
      </c>
      <c r="M5" s="81" t="s">
        <v>263</v>
      </c>
      <c r="N5" s="14" t="s">
        <v>61</v>
      </c>
    </row>
    <row r="6" spans="1:14" ht="181.5" customHeight="1" x14ac:dyDescent="0.45">
      <c r="A6" s="36">
        <v>2</v>
      </c>
      <c r="B6" s="43" t="s">
        <v>158</v>
      </c>
      <c r="C6" s="43" t="s">
        <v>159</v>
      </c>
      <c r="D6" s="44" t="s">
        <v>304</v>
      </c>
      <c r="E6" s="29" t="s">
        <v>135</v>
      </c>
      <c r="F6" s="44" t="s">
        <v>157</v>
      </c>
      <c r="G6" s="60">
        <v>1</v>
      </c>
      <c r="H6" s="43" t="s">
        <v>340</v>
      </c>
      <c r="I6" s="69">
        <v>1</v>
      </c>
      <c r="J6" s="95" t="s">
        <v>160</v>
      </c>
      <c r="K6" s="88">
        <v>1</v>
      </c>
      <c r="L6" s="81" t="s">
        <v>341</v>
      </c>
      <c r="M6" s="81" t="s">
        <v>263</v>
      </c>
      <c r="N6" s="14" t="s">
        <v>57</v>
      </c>
    </row>
    <row r="7" spans="1:14" ht="30" customHeight="1" x14ac:dyDescent="0.45">
      <c r="A7" s="128" t="s">
        <v>343</v>
      </c>
      <c r="B7" s="128"/>
      <c r="C7" s="128"/>
      <c r="D7" s="128"/>
      <c r="E7" s="128"/>
      <c r="F7" s="128"/>
      <c r="G7" s="96">
        <f>+(G5+G6)/2</f>
        <v>0.95</v>
      </c>
      <c r="H7" s="87"/>
      <c r="I7" s="96">
        <f>+(I5+I6)/2</f>
        <v>0.95</v>
      </c>
      <c r="J7" s="87"/>
      <c r="K7" s="96">
        <f>+(K5+K6)/2</f>
        <v>0.75</v>
      </c>
      <c r="L7" s="214"/>
      <c r="M7" s="215"/>
      <c r="N7" s="87"/>
    </row>
    <row r="8" spans="1:14" x14ac:dyDescent="0.45">
      <c r="A8" s="45"/>
      <c r="B8" s="45"/>
      <c r="C8" s="45"/>
      <c r="D8" s="45"/>
      <c r="E8" s="45"/>
      <c r="F8" s="45"/>
      <c r="G8" s="45"/>
      <c r="H8" s="45"/>
      <c r="I8" s="45"/>
      <c r="J8" s="45"/>
      <c r="K8" s="45"/>
      <c r="L8" s="45"/>
      <c r="M8" s="45"/>
      <c r="N8" s="45"/>
    </row>
  </sheetData>
  <sheetProtection algorithmName="SHA-512" hashValue="aTvbTv/MA0P47GcRT3lULDUrQ2MqOnKrpkzDbiKLNaNBjLbwb64uO79lVpmJOlVXXaesz8lCuDzKl+Om5kLgAA==" saltValue="U0MN+RWTCjvvPIb9KE0DDg==" spinCount="100000" sheet="1" objects="1" scenarios="1" formatCells="0" formatColumns="0" formatRows="0" sort="0" autoFilter="0" pivotTables="0"/>
  <mergeCells count="21">
    <mergeCell ref="A7:F7"/>
    <mergeCell ref="L7:M7"/>
    <mergeCell ref="A1:J1"/>
    <mergeCell ref="A2:F2"/>
    <mergeCell ref="G2:H2"/>
    <mergeCell ref="I2:J2"/>
    <mergeCell ref="A3:A4"/>
    <mergeCell ref="B3:B4"/>
    <mergeCell ref="C3:C4"/>
    <mergeCell ref="D3:D4"/>
    <mergeCell ref="E3:E4"/>
    <mergeCell ref="F3:F4"/>
    <mergeCell ref="G3:G4"/>
    <mergeCell ref="H3:H4"/>
    <mergeCell ref="J3:J4"/>
    <mergeCell ref="I3:I4"/>
    <mergeCell ref="K2:N2"/>
    <mergeCell ref="K3:K4"/>
    <mergeCell ref="L3:L4"/>
    <mergeCell ref="M3:M4"/>
    <mergeCell ref="N3:N4"/>
  </mergeCells>
  <conditionalFormatting sqref="N5:N6">
    <cfRule type="containsText" dxfId="11" priority="4" operator="containsText" text="Cumplida con observaciòn y/o recomendaciòn">
      <formula>NOT(ISERROR(SEARCH("Cumplida con observaciòn y/o recomendaciòn",N5)))</formula>
    </cfRule>
    <cfRule type="containsText" dxfId="10" priority="5" operator="containsText" text="CUMPLIDA">
      <formula>NOT(ISERROR(SEARCH("CUMPLIDA",N5)))</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0131E243-B803-422E-8F0E-D9E7F90D7073}">
            <xm:f>NOT(ISERROR(SEARCH(Parámetros!$A$6,N5)))</xm:f>
            <xm:f>Parámetros!$A$6</xm:f>
            <x14:dxf>
              <fill>
                <patternFill>
                  <bgColor rgb="FFFF0000"/>
                </patternFill>
              </fill>
            </x14:dxf>
          </x14:cfRule>
          <x14:cfRule type="containsText" priority="2" operator="containsText" id="{7A987405-C2D6-4F7F-897C-221DFCE05344}">
            <xm:f>NOT(ISERROR(SEARCH(Parámetros!$A$5,N5)))</xm:f>
            <xm:f>Parámetros!$A$5</xm:f>
            <x14:dxf>
              <fill>
                <patternFill>
                  <bgColor theme="5" tint="0.59996337778862885"/>
                </patternFill>
              </fill>
            </x14:dxf>
          </x14:cfRule>
          <x14:cfRule type="containsText" priority="3" operator="containsText" id="{90401E07-EA32-47BF-9156-A58635E41A34}">
            <xm:f>NOT(ISERROR(SEARCH(Parámetros!$A$4,N5)))</xm:f>
            <xm:f>Parámetros!$A$4</xm:f>
            <x14:dxf>
              <fill>
                <patternFill>
                  <bgColor rgb="FF92D050"/>
                </patternFill>
              </fill>
            </x14:dxf>
          </x14:cfRule>
          <xm:sqref>N5:N6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F94214A-9DEC-4E55-911C-213C522F8C43}">
          <x14:formula1>
            <xm:f>Parámetros!$A$3:$A$6</xm:f>
          </x14:formula1>
          <xm:sqref>N5 N6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8C7DA-0FBA-450E-973B-6132FADEB663}">
  <dimension ref="A1:GT8"/>
  <sheetViews>
    <sheetView topLeftCell="K1" zoomScale="75" zoomScaleNormal="75" workbookViewId="0">
      <selection activeCell="P1" sqref="P1:Q1048576"/>
    </sheetView>
  </sheetViews>
  <sheetFormatPr baseColWidth="10" defaultRowHeight="14.25" x14ac:dyDescent="0.45"/>
  <cols>
    <col min="1" max="1" width="9.1328125" customWidth="1"/>
    <col min="2" max="2" width="29.265625" customWidth="1"/>
    <col min="3" max="3" width="47.1328125" customWidth="1"/>
    <col min="4" max="4" width="45.73046875" customWidth="1"/>
    <col min="5" max="5" width="19.1328125" bestFit="1" customWidth="1"/>
    <col min="6" max="6" width="21.265625" bestFit="1" customWidth="1"/>
    <col min="7" max="7" width="33.86328125" customWidth="1"/>
    <col min="8" max="8" width="26.265625" customWidth="1"/>
    <col min="9" max="9" width="77.59765625" customWidth="1"/>
    <col min="10" max="10" width="18.1328125" customWidth="1"/>
    <col min="11" max="11" width="64.73046875" customWidth="1"/>
    <col min="12" max="12" width="22.59765625" customWidth="1"/>
    <col min="13" max="13" width="70" customWidth="1"/>
    <col min="14" max="14" width="41.73046875" customWidth="1"/>
    <col min="15" max="15" width="30.59765625" customWidth="1"/>
    <col min="16" max="202" width="11.3984375"/>
  </cols>
  <sheetData>
    <row r="1" spans="1:202" ht="40.5" customHeight="1" x14ac:dyDescent="0.45">
      <c r="A1" s="233" t="s">
        <v>344</v>
      </c>
      <c r="B1" s="234"/>
      <c r="C1" s="234"/>
      <c r="D1" s="234"/>
      <c r="E1" s="234"/>
      <c r="F1" s="234"/>
      <c r="G1" s="234"/>
      <c r="H1" s="234"/>
      <c r="I1" s="234"/>
      <c r="J1" s="234"/>
      <c r="K1" s="234"/>
      <c r="L1" s="234"/>
      <c r="M1" s="234"/>
      <c r="N1" s="234"/>
      <c r="O1" s="234"/>
    </row>
    <row r="2" spans="1:202" ht="31.5" customHeight="1" x14ac:dyDescent="0.45">
      <c r="A2" s="222" t="s">
        <v>12</v>
      </c>
      <c r="B2" s="223"/>
      <c r="C2" s="223"/>
      <c r="D2" s="223"/>
      <c r="E2" s="223"/>
      <c r="F2" s="223"/>
      <c r="G2" s="224"/>
      <c r="H2" s="227" t="s">
        <v>13</v>
      </c>
      <c r="I2" s="228"/>
      <c r="J2" s="225" t="s">
        <v>11</v>
      </c>
      <c r="K2" s="226"/>
      <c r="L2" s="249" t="s">
        <v>51</v>
      </c>
      <c r="M2" s="250"/>
      <c r="N2" s="250"/>
      <c r="O2" s="250"/>
    </row>
    <row r="3" spans="1:202" ht="50.25" customHeight="1" x14ac:dyDescent="0.45">
      <c r="A3" s="229" t="s">
        <v>0</v>
      </c>
      <c r="B3" s="229" t="s">
        <v>1</v>
      </c>
      <c r="C3" s="229" t="s">
        <v>2</v>
      </c>
      <c r="D3" s="231" t="s">
        <v>3</v>
      </c>
      <c r="E3" s="229" t="s">
        <v>4</v>
      </c>
      <c r="F3" s="229" t="s">
        <v>5</v>
      </c>
      <c r="G3" s="229" t="s">
        <v>6</v>
      </c>
      <c r="H3" s="217" t="s">
        <v>14</v>
      </c>
      <c r="I3" s="217" t="s">
        <v>15</v>
      </c>
      <c r="J3" s="235" t="s">
        <v>7</v>
      </c>
      <c r="K3" s="235" t="s">
        <v>10</v>
      </c>
      <c r="L3" s="216" t="s">
        <v>52</v>
      </c>
      <c r="M3" s="216" t="s">
        <v>262</v>
      </c>
      <c r="N3" s="216" t="s">
        <v>53</v>
      </c>
      <c r="O3" s="216" t="s">
        <v>54</v>
      </c>
    </row>
    <row r="4" spans="1:202" ht="38.25" customHeight="1" x14ac:dyDescent="0.45">
      <c r="A4" s="230"/>
      <c r="B4" s="230"/>
      <c r="C4" s="230"/>
      <c r="D4" s="232"/>
      <c r="E4" s="230"/>
      <c r="F4" s="230"/>
      <c r="G4" s="230"/>
      <c r="H4" s="218"/>
      <c r="I4" s="218"/>
      <c r="J4" s="236"/>
      <c r="K4" s="236"/>
      <c r="L4" s="216"/>
      <c r="M4" s="216"/>
      <c r="N4" s="216"/>
      <c r="O4" s="216"/>
    </row>
    <row r="5" spans="1:202" s="26" customFormat="1" ht="273" customHeight="1" x14ac:dyDescent="0.45">
      <c r="A5" s="115">
        <v>1</v>
      </c>
      <c r="B5" s="115" t="s">
        <v>142</v>
      </c>
      <c r="C5" s="116" t="s">
        <v>143</v>
      </c>
      <c r="D5" s="116" t="s">
        <v>144</v>
      </c>
      <c r="E5" s="117">
        <v>44378</v>
      </c>
      <c r="F5" s="117">
        <v>44925</v>
      </c>
      <c r="G5" s="118" t="s">
        <v>145</v>
      </c>
      <c r="H5" s="119">
        <v>0.3</v>
      </c>
      <c r="I5" s="116" t="s">
        <v>146</v>
      </c>
      <c r="J5" s="119">
        <v>0.3</v>
      </c>
      <c r="K5" s="116" t="s">
        <v>345</v>
      </c>
      <c r="L5" s="120">
        <v>0</v>
      </c>
      <c r="M5" s="121" t="s">
        <v>348</v>
      </c>
      <c r="N5" s="122" t="s">
        <v>272</v>
      </c>
      <c r="O5" s="123" t="s">
        <v>61</v>
      </c>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row>
    <row r="6" spans="1:202" ht="123" customHeight="1" x14ac:dyDescent="0.45">
      <c r="A6" s="237">
        <v>2</v>
      </c>
      <c r="B6" s="237" t="s">
        <v>147</v>
      </c>
      <c r="C6" s="116" t="s">
        <v>148</v>
      </c>
      <c r="D6" s="219" t="s">
        <v>149</v>
      </c>
      <c r="E6" s="239">
        <v>44743</v>
      </c>
      <c r="F6" s="239">
        <v>44925</v>
      </c>
      <c r="G6" s="241" t="s">
        <v>150</v>
      </c>
      <c r="H6" s="243">
        <v>0.8</v>
      </c>
      <c r="I6" s="219" t="s">
        <v>151</v>
      </c>
      <c r="J6" s="243">
        <v>0.8</v>
      </c>
      <c r="K6" s="219" t="s">
        <v>346</v>
      </c>
      <c r="L6" s="248">
        <v>0.8</v>
      </c>
      <c r="M6" s="245" t="s">
        <v>251</v>
      </c>
      <c r="N6" s="245" t="s">
        <v>271</v>
      </c>
      <c r="O6" s="246" t="s">
        <v>61</v>
      </c>
    </row>
    <row r="7" spans="1:202" s="19" customFormat="1" ht="123" customHeight="1" x14ac:dyDescent="0.45">
      <c r="A7" s="238"/>
      <c r="B7" s="238"/>
      <c r="C7" s="124" t="s">
        <v>152</v>
      </c>
      <c r="D7" s="220"/>
      <c r="E7" s="240"/>
      <c r="F7" s="240"/>
      <c r="G7" s="242"/>
      <c r="H7" s="244"/>
      <c r="I7" s="220"/>
      <c r="J7" s="244"/>
      <c r="K7" s="220"/>
      <c r="L7" s="248"/>
      <c r="M7" s="245"/>
      <c r="N7" s="245"/>
      <c r="O7" s="24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row>
    <row r="8" spans="1:202" ht="34.5" customHeight="1" x14ac:dyDescent="0.45">
      <c r="A8" s="128" t="s">
        <v>347</v>
      </c>
      <c r="B8" s="128"/>
      <c r="C8" s="128"/>
      <c r="D8" s="128"/>
      <c r="E8" s="128"/>
      <c r="F8" s="128"/>
      <c r="G8" s="128"/>
      <c r="H8" s="96">
        <f>(+H5+H6)/2</f>
        <v>0.55000000000000004</v>
      </c>
      <c r="I8" s="87"/>
      <c r="J8" s="96">
        <f>(+J5+J6)/2</f>
        <v>0.55000000000000004</v>
      </c>
      <c r="K8" s="87"/>
      <c r="L8" s="96">
        <f>+L5+L6/2</f>
        <v>0.4</v>
      </c>
      <c r="M8" s="214"/>
      <c r="N8" s="221"/>
      <c r="O8" s="215"/>
    </row>
  </sheetData>
  <sheetProtection algorithmName="SHA-512" hashValue="bAz+tu8VrJJcM1+OyrSumxuBRre/1P4bqUmuioQmWKjJr/CRT+v9zZ8aN+byxWevOmYVdCzdnn0rG7NqZt/xMg==" saltValue="CONKNoFR0YyqUpWZIR1q4A==" spinCount="100000" sheet="1" objects="1" scenarios="1" formatCells="0" formatColumns="0" formatRows="0" sort="0" autoFilter="0" pivotTables="0"/>
  <mergeCells count="36">
    <mergeCell ref="N6:N7"/>
    <mergeCell ref="O6:O7"/>
    <mergeCell ref="L6:L7"/>
    <mergeCell ref="L2:O2"/>
    <mergeCell ref="L3:L4"/>
    <mergeCell ref="M3:M4"/>
    <mergeCell ref="A1:O1"/>
    <mergeCell ref="G3:G4"/>
    <mergeCell ref="J3:J4"/>
    <mergeCell ref="K3:K4"/>
    <mergeCell ref="I3:I4"/>
    <mergeCell ref="A2:G2"/>
    <mergeCell ref="J2:K2"/>
    <mergeCell ref="H2:I2"/>
    <mergeCell ref="A3:A4"/>
    <mergeCell ref="B3:B4"/>
    <mergeCell ref="C3:C4"/>
    <mergeCell ref="D3:D4"/>
    <mergeCell ref="E3:E4"/>
    <mergeCell ref="F3:F4"/>
    <mergeCell ref="N3:N4"/>
    <mergeCell ref="O3:O4"/>
    <mergeCell ref="H3:H4"/>
    <mergeCell ref="K6:K7"/>
    <mergeCell ref="A8:G8"/>
    <mergeCell ref="M8:O8"/>
    <mergeCell ref="A6:A7"/>
    <mergeCell ref="B6:B7"/>
    <mergeCell ref="D6:D7"/>
    <mergeCell ref="E6:E7"/>
    <mergeCell ref="F6:F7"/>
    <mergeCell ref="G6:G7"/>
    <mergeCell ref="J6:J7"/>
    <mergeCell ref="H6:H7"/>
    <mergeCell ref="I6:I7"/>
    <mergeCell ref="M6:M7"/>
  </mergeCells>
  <conditionalFormatting sqref="O5:O6">
    <cfRule type="containsText" dxfId="6" priority="4" operator="containsText" text="Cumplida con observaciòn y/o recomendaciòn">
      <formula>NOT(ISERROR(SEARCH("Cumplida con observaciòn y/o recomendaciòn",O5)))</formula>
    </cfRule>
    <cfRule type="containsText" dxfId="5" priority="5" operator="containsText" text="CUMPLIDA">
      <formula>NOT(ISERROR(SEARCH("CUMPLIDA",O5)))</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45BABDF4-487D-4D1B-B4DF-11CCDE60E1E7}">
            <xm:f>NOT(ISERROR(SEARCH(Parámetros!$A$6,O5)))</xm:f>
            <xm:f>Parámetros!$A$6</xm:f>
            <x14:dxf>
              <fill>
                <patternFill>
                  <bgColor rgb="FFFF0000"/>
                </patternFill>
              </fill>
            </x14:dxf>
          </x14:cfRule>
          <x14:cfRule type="containsText" priority="2" operator="containsText" id="{F96FD525-F6E4-4718-998F-E23D8886D1C5}">
            <xm:f>NOT(ISERROR(SEARCH(Parámetros!$A$5,O5)))</xm:f>
            <xm:f>Parámetros!$A$5</xm:f>
            <x14:dxf>
              <fill>
                <patternFill>
                  <bgColor theme="5" tint="0.59996337778862885"/>
                </patternFill>
              </fill>
            </x14:dxf>
          </x14:cfRule>
          <x14:cfRule type="containsText" priority="3" operator="containsText" id="{0C509700-4AEC-414F-A27F-7F5B556CD80B}">
            <xm:f>NOT(ISERROR(SEARCH(Parámetros!$A$4,O5)))</xm:f>
            <xm:f>Parámetros!$A$4</xm:f>
            <x14:dxf>
              <fill>
                <patternFill>
                  <bgColor rgb="FF92D050"/>
                </patternFill>
              </fill>
            </x14:dxf>
          </x14:cfRule>
          <xm:sqref>O5:O6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90EC431-B12A-476F-8D17-BB5D1C515476}">
          <x14:formula1>
            <xm:f>Parámetros!$A$3:$A$6</xm:f>
          </x14:formula1>
          <xm:sqref>O5:O6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CF644-3471-448E-9F8E-D03E2AB17769}">
  <dimension ref="A1:P18"/>
  <sheetViews>
    <sheetView tabSelected="1" zoomScale="86" zoomScaleNormal="86" workbookViewId="0">
      <selection activeCell="A2" sqref="A2:E2"/>
    </sheetView>
  </sheetViews>
  <sheetFormatPr baseColWidth="10" defaultRowHeight="14.25" x14ac:dyDescent="0.45"/>
  <cols>
    <col min="1" max="1" width="20.3984375" customWidth="1"/>
    <col min="2" max="3" width="42.86328125" customWidth="1"/>
    <col min="4" max="4" width="17.3984375" customWidth="1"/>
    <col min="5" max="5" width="17" customWidth="1"/>
    <col min="6" max="6" width="21" customWidth="1"/>
    <col min="7" max="7" width="63.1328125" customWidth="1"/>
    <col min="8" max="8" width="18" hidden="1" customWidth="1"/>
    <col min="9" max="9" width="22.73046875" hidden="1" customWidth="1"/>
    <col min="10" max="10" width="20.3984375" hidden="1" customWidth="1"/>
    <col min="11" max="11" width="10.59765625" customWidth="1"/>
    <col min="12" max="12" width="80.1328125" customWidth="1"/>
    <col min="13" max="13" width="17.59765625" customWidth="1"/>
    <col min="14" max="14" width="56.3984375" customWidth="1"/>
    <col min="15" max="15" width="41.59765625" customWidth="1"/>
    <col min="16" max="16" width="32.73046875" customWidth="1"/>
  </cols>
  <sheetData>
    <row r="1" spans="1:16" ht="20.25" customHeight="1" x14ac:dyDescent="0.45">
      <c r="A1" s="138" t="s">
        <v>349</v>
      </c>
      <c r="B1" s="138"/>
      <c r="C1" s="138"/>
      <c r="D1" s="138"/>
      <c r="E1" s="138"/>
      <c r="F1" s="138"/>
      <c r="G1" s="138"/>
      <c r="H1" s="138"/>
      <c r="I1" s="138"/>
      <c r="J1" s="138"/>
      <c r="K1" s="138"/>
      <c r="L1" s="138"/>
      <c r="M1" s="138"/>
      <c r="N1" s="138"/>
      <c r="O1" s="138"/>
      <c r="P1" s="138"/>
    </row>
    <row r="2" spans="1:16" ht="31.5" customHeight="1" x14ac:dyDescent="0.45">
      <c r="A2" s="208"/>
      <c r="B2" s="208"/>
      <c r="C2" s="208"/>
      <c r="D2" s="208"/>
      <c r="E2" s="208"/>
      <c r="F2" s="210" t="s">
        <v>13</v>
      </c>
      <c r="G2" s="210"/>
      <c r="H2" s="210"/>
      <c r="I2" s="210"/>
      <c r="J2" s="210"/>
      <c r="K2" s="209" t="s">
        <v>11</v>
      </c>
      <c r="L2" s="209"/>
      <c r="M2" s="203" t="s">
        <v>51</v>
      </c>
      <c r="N2" s="203"/>
      <c r="O2" s="203"/>
      <c r="P2" s="203"/>
    </row>
    <row r="3" spans="1:16" ht="36" customHeight="1" x14ac:dyDescent="0.45">
      <c r="A3" s="211" t="s">
        <v>1</v>
      </c>
      <c r="B3" s="211" t="s">
        <v>2</v>
      </c>
      <c r="C3" s="212" t="s">
        <v>3</v>
      </c>
      <c r="D3" s="211" t="s">
        <v>4</v>
      </c>
      <c r="E3" s="211" t="s">
        <v>5</v>
      </c>
      <c r="F3" s="207" t="s">
        <v>14</v>
      </c>
      <c r="G3" s="207" t="s">
        <v>15</v>
      </c>
      <c r="H3" s="251" t="s">
        <v>16</v>
      </c>
      <c r="I3" s="251" t="s">
        <v>9</v>
      </c>
      <c r="J3" s="251" t="s">
        <v>8</v>
      </c>
      <c r="K3" s="206" t="s">
        <v>7</v>
      </c>
      <c r="L3" s="206" t="s">
        <v>10</v>
      </c>
      <c r="M3" s="144" t="s">
        <v>52</v>
      </c>
      <c r="N3" s="146" t="s">
        <v>262</v>
      </c>
      <c r="O3" s="146" t="s">
        <v>53</v>
      </c>
      <c r="P3" s="146" t="s">
        <v>54</v>
      </c>
    </row>
    <row r="4" spans="1:16" x14ac:dyDescent="0.45">
      <c r="A4" s="211"/>
      <c r="B4" s="211"/>
      <c r="C4" s="212"/>
      <c r="D4" s="211"/>
      <c r="E4" s="211"/>
      <c r="F4" s="207"/>
      <c r="G4" s="207"/>
      <c r="H4" s="251"/>
      <c r="I4" s="251"/>
      <c r="J4" s="251"/>
      <c r="K4" s="206"/>
      <c r="L4" s="206"/>
      <c r="M4" s="145"/>
      <c r="N4" s="147"/>
      <c r="O4" s="147"/>
      <c r="P4" s="147"/>
    </row>
    <row r="5" spans="1:16" ht="168" customHeight="1" x14ac:dyDescent="0.45">
      <c r="A5" s="190" t="s">
        <v>200</v>
      </c>
      <c r="B5" s="43" t="s">
        <v>201</v>
      </c>
      <c r="C5" s="43" t="s">
        <v>202</v>
      </c>
      <c r="D5" s="29" t="s">
        <v>304</v>
      </c>
      <c r="E5" s="29" t="s">
        <v>156</v>
      </c>
      <c r="F5" s="62">
        <v>0.5</v>
      </c>
      <c r="G5" s="95" t="s">
        <v>203</v>
      </c>
      <c r="H5" s="114" t="s">
        <v>371</v>
      </c>
      <c r="I5" s="114" t="s">
        <v>372</v>
      </c>
      <c r="J5" s="114" t="s">
        <v>204</v>
      </c>
      <c r="K5" s="60">
        <v>0.1</v>
      </c>
      <c r="L5" s="43" t="s">
        <v>350</v>
      </c>
      <c r="M5" s="88">
        <v>0</v>
      </c>
      <c r="N5" s="81" t="s">
        <v>259</v>
      </c>
      <c r="O5" s="14" t="s">
        <v>260</v>
      </c>
      <c r="P5" s="14" t="s">
        <v>62</v>
      </c>
    </row>
    <row r="6" spans="1:16" ht="183.75" customHeight="1" x14ac:dyDescent="0.45">
      <c r="A6" s="190"/>
      <c r="B6" s="43" t="s">
        <v>205</v>
      </c>
      <c r="C6" s="43" t="s">
        <v>206</v>
      </c>
      <c r="D6" s="29" t="s">
        <v>304</v>
      </c>
      <c r="E6" s="29" t="s">
        <v>156</v>
      </c>
      <c r="F6" s="62">
        <v>0.5</v>
      </c>
      <c r="G6" s="95" t="s">
        <v>203</v>
      </c>
      <c r="H6" s="114" t="s">
        <v>371</v>
      </c>
      <c r="I6" s="114"/>
      <c r="J6" s="114" t="s">
        <v>204</v>
      </c>
      <c r="K6" s="60">
        <v>0.1</v>
      </c>
      <c r="L6" s="43" t="s">
        <v>351</v>
      </c>
      <c r="M6" s="88">
        <v>0.4</v>
      </c>
      <c r="N6" s="81" t="s">
        <v>257</v>
      </c>
      <c r="O6" s="14" t="s">
        <v>238</v>
      </c>
      <c r="P6" s="14" t="s">
        <v>61</v>
      </c>
    </row>
    <row r="7" spans="1:16" ht="164.25" customHeight="1" x14ac:dyDescent="0.45">
      <c r="A7" s="190"/>
      <c r="B7" s="43" t="s">
        <v>207</v>
      </c>
      <c r="C7" s="43" t="s">
        <v>258</v>
      </c>
      <c r="D7" s="29" t="s">
        <v>304</v>
      </c>
      <c r="E7" s="29" t="s">
        <v>135</v>
      </c>
      <c r="F7" s="60">
        <v>1</v>
      </c>
      <c r="G7" s="95" t="s">
        <v>208</v>
      </c>
      <c r="H7" s="114" t="s">
        <v>209</v>
      </c>
      <c r="I7" s="125"/>
      <c r="J7" s="67" t="s">
        <v>210</v>
      </c>
      <c r="K7" s="60">
        <v>0.5</v>
      </c>
      <c r="L7" s="43" t="s">
        <v>352</v>
      </c>
      <c r="M7" s="88">
        <v>1</v>
      </c>
      <c r="N7" s="81" t="s">
        <v>360</v>
      </c>
      <c r="O7" s="14" t="s">
        <v>239</v>
      </c>
      <c r="P7" s="14" t="s">
        <v>57</v>
      </c>
    </row>
    <row r="8" spans="1:16" ht="177" customHeight="1" x14ac:dyDescent="0.45">
      <c r="A8" s="190"/>
      <c r="B8" s="43" t="s">
        <v>211</v>
      </c>
      <c r="C8" s="43" t="s">
        <v>211</v>
      </c>
      <c r="D8" s="29" t="s">
        <v>304</v>
      </c>
      <c r="E8" s="29" t="s">
        <v>304</v>
      </c>
      <c r="F8" s="88">
        <v>0</v>
      </c>
      <c r="G8" s="43" t="s">
        <v>212</v>
      </c>
      <c r="H8" s="125"/>
      <c r="I8" s="125"/>
      <c r="J8" s="125"/>
      <c r="K8" s="60">
        <v>0.3</v>
      </c>
      <c r="L8" s="43" t="s">
        <v>353</v>
      </c>
      <c r="M8" s="88">
        <v>0</v>
      </c>
      <c r="N8" s="81" t="s">
        <v>361</v>
      </c>
      <c r="O8" s="14" t="s">
        <v>240</v>
      </c>
      <c r="P8" s="14" t="s">
        <v>62</v>
      </c>
    </row>
    <row r="9" spans="1:16" ht="89.25" customHeight="1" x14ac:dyDescent="0.45">
      <c r="A9" s="190"/>
      <c r="B9" s="43" t="s">
        <v>213</v>
      </c>
      <c r="C9" s="43" t="s">
        <v>214</v>
      </c>
      <c r="D9" s="29" t="s">
        <v>304</v>
      </c>
      <c r="E9" s="29" t="s">
        <v>304</v>
      </c>
      <c r="F9" s="60">
        <v>0.5</v>
      </c>
      <c r="G9" s="95" t="s">
        <v>215</v>
      </c>
      <c r="H9" s="114" t="s">
        <v>216</v>
      </c>
      <c r="I9" s="97" t="s">
        <v>217</v>
      </c>
      <c r="J9" s="97" t="s">
        <v>373</v>
      </c>
      <c r="K9" s="60">
        <v>0</v>
      </c>
      <c r="L9" s="43" t="s">
        <v>354</v>
      </c>
      <c r="M9" s="88">
        <v>0.4</v>
      </c>
      <c r="N9" s="81" t="s">
        <v>265</v>
      </c>
      <c r="O9" s="14" t="s">
        <v>238</v>
      </c>
      <c r="P9" s="14" t="s">
        <v>62</v>
      </c>
    </row>
    <row r="10" spans="1:16" ht="84" customHeight="1" x14ac:dyDescent="0.45">
      <c r="A10" s="190"/>
      <c r="B10" s="43" t="s">
        <v>218</v>
      </c>
      <c r="C10" s="43" t="s">
        <v>218</v>
      </c>
      <c r="D10" s="29" t="s">
        <v>304</v>
      </c>
      <c r="E10" s="29" t="s">
        <v>135</v>
      </c>
      <c r="F10" s="88">
        <v>0</v>
      </c>
      <c r="G10" s="43" t="s">
        <v>219</v>
      </c>
      <c r="H10" s="125"/>
      <c r="I10" s="125"/>
      <c r="J10" s="125"/>
      <c r="K10" s="60">
        <v>1</v>
      </c>
      <c r="L10" s="43" t="s">
        <v>355</v>
      </c>
      <c r="M10" s="126">
        <v>0</v>
      </c>
      <c r="N10" s="81" t="s">
        <v>266</v>
      </c>
      <c r="O10" s="14" t="s">
        <v>267</v>
      </c>
      <c r="P10" s="14" t="s">
        <v>62</v>
      </c>
    </row>
    <row r="11" spans="1:16" ht="102" customHeight="1" x14ac:dyDescent="0.45">
      <c r="A11" s="190"/>
      <c r="B11" s="43" t="s">
        <v>220</v>
      </c>
      <c r="C11" s="43" t="s">
        <v>220</v>
      </c>
      <c r="D11" s="29" t="s">
        <v>304</v>
      </c>
      <c r="E11" s="29" t="s">
        <v>304</v>
      </c>
      <c r="F11" s="60">
        <v>0.75</v>
      </c>
      <c r="G11" s="95" t="s">
        <v>221</v>
      </c>
      <c r="H11" s="67" t="s">
        <v>222</v>
      </c>
      <c r="I11" s="125"/>
      <c r="J11" s="67" t="s">
        <v>223</v>
      </c>
      <c r="K11" s="60">
        <v>0.5</v>
      </c>
      <c r="L11" s="43" t="s">
        <v>356</v>
      </c>
      <c r="M11" s="88">
        <v>0</v>
      </c>
      <c r="N11" s="81" t="s">
        <v>241</v>
      </c>
      <c r="O11" s="14" t="s">
        <v>242</v>
      </c>
      <c r="P11" s="14" t="s">
        <v>62</v>
      </c>
    </row>
    <row r="12" spans="1:16" ht="108" customHeight="1" x14ac:dyDescent="0.45">
      <c r="A12" s="190"/>
      <c r="B12" s="43" t="s">
        <v>224</v>
      </c>
      <c r="C12" s="43" t="s">
        <v>224</v>
      </c>
      <c r="D12" s="29" t="s">
        <v>304</v>
      </c>
      <c r="E12" s="29" t="s">
        <v>304</v>
      </c>
      <c r="F12" s="88">
        <v>0</v>
      </c>
      <c r="G12" s="43" t="s">
        <v>225</v>
      </c>
      <c r="H12" s="125"/>
      <c r="I12" s="125"/>
      <c r="J12" s="125"/>
      <c r="K12" s="60">
        <v>0.2</v>
      </c>
      <c r="L12" s="43" t="s">
        <v>357</v>
      </c>
      <c r="M12" s="88">
        <v>0</v>
      </c>
      <c r="N12" s="81" t="s">
        <v>268</v>
      </c>
      <c r="O12" s="14" t="s">
        <v>269</v>
      </c>
      <c r="P12" s="14" t="s">
        <v>62</v>
      </c>
    </row>
    <row r="13" spans="1:16" ht="189" customHeight="1" x14ac:dyDescent="0.45">
      <c r="A13" s="190"/>
      <c r="B13" s="43" t="s">
        <v>226</v>
      </c>
      <c r="C13" s="43" t="s">
        <v>227</v>
      </c>
      <c r="D13" s="29" t="s">
        <v>304</v>
      </c>
      <c r="E13" s="29" t="s">
        <v>135</v>
      </c>
      <c r="F13" s="60">
        <v>1</v>
      </c>
      <c r="G13" s="95" t="s">
        <v>215</v>
      </c>
      <c r="H13" s="67" t="s">
        <v>270</v>
      </c>
      <c r="I13" s="97" t="s">
        <v>228</v>
      </c>
      <c r="J13" s="97" t="s">
        <v>229</v>
      </c>
      <c r="K13" s="60">
        <v>0.8</v>
      </c>
      <c r="L13" s="43" t="s">
        <v>358</v>
      </c>
      <c r="M13" s="88">
        <v>1</v>
      </c>
      <c r="N13" s="81" t="s">
        <v>243</v>
      </c>
      <c r="O13" s="14" t="s">
        <v>72</v>
      </c>
      <c r="P13" s="14" t="s">
        <v>57</v>
      </c>
    </row>
    <row r="14" spans="1:16" ht="112.5" customHeight="1" x14ac:dyDescent="0.45">
      <c r="A14" s="138" t="s">
        <v>230</v>
      </c>
      <c r="B14" s="43" t="s">
        <v>231</v>
      </c>
      <c r="C14" s="90" t="s">
        <v>232</v>
      </c>
      <c r="D14" s="29" t="s">
        <v>304</v>
      </c>
      <c r="E14" s="29" t="s">
        <v>304</v>
      </c>
      <c r="F14" s="60">
        <v>1</v>
      </c>
      <c r="G14" s="95" t="s">
        <v>234</v>
      </c>
      <c r="H14" s="97" t="s">
        <v>235</v>
      </c>
      <c r="I14" s="125"/>
      <c r="J14" s="97" t="s">
        <v>229</v>
      </c>
      <c r="K14" s="60">
        <v>0</v>
      </c>
      <c r="L14" s="43" t="s">
        <v>233</v>
      </c>
      <c r="M14" s="88">
        <v>1</v>
      </c>
      <c r="N14" s="81" t="s">
        <v>244</v>
      </c>
      <c r="O14" s="92" t="s">
        <v>246</v>
      </c>
      <c r="P14" s="14" t="s">
        <v>57</v>
      </c>
    </row>
    <row r="15" spans="1:16" ht="142.5" customHeight="1" x14ac:dyDescent="0.45">
      <c r="A15" s="138"/>
      <c r="B15" s="43" t="s">
        <v>236</v>
      </c>
      <c r="C15" s="90" t="s">
        <v>304</v>
      </c>
      <c r="D15" s="29" t="s">
        <v>304</v>
      </c>
      <c r="E15" s="29" t="s">
        <v>304</v>
      </c>
      <c r="F15" s="69">
        <v>0.7</v>
      </c>
      <c r="G15" s="95" t="s">
        <v>237</v>
      </c>
      <c r="H15" s="97" t="s">
        <v>222</v>
      </c>
      <c r="I15" s="125"/>
      <c r="J15" s="97" t="s">
        <v>223</v>
      </c>
      <c r="K15" s="60">
        <v>0</v>
      </c>
      <c r="L15" s="43" t="s">
        <v>359</v>
      </c>
      <c r="M15" s="88">
        <v>0</v>
      </c>
      <c r="N15" s="81" t="s">
        <v>363</v>
      </c>
      <c r="O15" s="14" t="s">
        <v>245</v>
      </c>
      <c r="P15" s="14" t="s">
        <v>57</v>
      </c>
    </row>
    <row r="16" spans="1:16" ht="17.25" x14ac:dyDescent="0.45">
      <c r="A16" s="128" t="s">
        <v>362</v>
      </c>
      <c r="B16" s="128"/>
      <c r="C16" s="128"/>
      <c r="D16" s="128"/>
      <c r="E16" s="128"/>
      <c r="F16" s="96">
        <f>(F5+F6+F7+F8+F9+F10+F11+F12+F13+F14+F15)/11</f>
        <v>0.54090909090909089</v>
      </c>
      <c r="G16" s="86"/>
      <c r="H16" s="86"/>
      <c r="I16" s="86"/>
      <c r="J16" s="86"/>
      <c r="K16" s="96">
        <f>(+K5+K6+K7+K8+K9+K10+K11+K12+K13+K14+K15)/11</f>
        <v>0.31818181818181818</v>
      </c>
      <c r="L16" s="86"/>
      <c r="M16" s="96">
        <f>(+M5+M6+M7+M8+M9+M10+M11+M12+M13+M14+M15)/11</f>
        <v>0.34545454545454546</v>
      </c>
      <c r="N16" s="128"/>
      <c r="O16" s="128"/>
      <c r="P16" s="128"/>
    </row>
    <row r="17" spans="6:16" x14ac:dyDescent="0.45">
      <c r="N17" s="42"/>
      <c r="P17" s="12"/>
    </row>
    <row r="18" spans="6:16" x14ac:dyDescent="0.45">
      <c r="F18" s="28"/>
      <c r="M18" s="28"/>
    </row>
  </sheetData>
  <sheetProtection algorithmName="SHA-512" hashValue="81FUOKkO9zDY3NQs4KmU29PkQXInsJsBF8/Vh+jDojgTn2d01f2eyr0Tb86m0OQxQlDadQxGq9tZxe4q8Wuhkw==" saltValue="Z985qeyrMpUTDV/9CsZQ7g==" spinCount="100000" sheet="1" objects="1" scenarios="1" formatCells="0" formatColumns="0" formatRows="0" insertColumns="0" sort="0" autoFilter="0" pivotTables="0"/>
  <autoFilter ref="A4:R16" xr:uid="{5FACF644-3471-448E-9F8E-D03E2AB17769}"/>
  <mergeCells count="25">
    <mergeCell ref="K3:K4"/>
    <mergeCell ref="L3:L4"/>
    <mergeCell ref="G3:G4"/>
    <mergeCell ref="H3:H4"/>
    <mergeCell ref="A3:A4"/>
    <mergeCell ref="B3:B4"/>
    <mergeCell ref="C3:C4"/>
    <mergeCell ref="D3:D4"/>
    <mergeCell ref="E3:E4"/>
    <mergeCell ref="A5:A13"/>
    <mergeCell ref="F3:F4"/>
    <mergeCell ref="A16:E16"/>
    <mergeCell ref="N16:P16"/>
    <mergeCell ref="A1:P1"/>
    <mergeCell ref="M3:M4"/>
    <mergeCell ref="N3:N4"/>
    <mergeCell ref="O3:O4"/>
    <mergeCell ref="P3:P4"/>
    <mergeCell ref="M2:P2"/>
    <mergeCell ref="I3:I4"/>
    <mergeCell ref="J3:J4"/>
    <mergeCell ref="A14:A15"/>
    <mergeCell ref="A2:E2"/>
    <mergeCell ref="K2:L2"/>
    <mergeCell ref="F2:J2"/>
  </mergeCells>
  <conditionalFormatting sqref="P5:P15">
    <cfRule type="containsText" dxfId="1" priority="4" operator="containsText" text="Cumplida con observaciòn y/o recomendaciòn">
      <formula>NOT(ISERROR(SEARCH("Cumplida con observaciòn y/o recomendaciòn",P5)))</formula>
    </cfRule>
    <cfRule type="containsText" dxfId="0" priority="5" operator="containsText" text="CUMPLIDA">
      <formula>NOT(ISERROR(SEARCH("CUMPLIDA",P5)))</formula>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 operator="containsText" id="{1ACE914E-2B3A-44F8-8082-41D0C2FAB89D}">
            <xm:f>NOT(ISERROR(SEARCH(Parámetros!$A$6,P5)))</xm:f>
            <xm:f>Parámetros!$A$6</xm:f>
            <x14:dxf>
              <fill>
                <patternFill>
                  <bgColor rgb="FFFF0000"/>
                </patternFill>
              </fill>
            </x14:dxf>
          </x14:cfRule>
          <x14:cfRule type="containsText" priority="2" operator="containsText" id="{E6D0F653-83F5-428B-834D-5B442DAA0B22}">
            <xm:f>NOT(ISERROR(SEARCH(Parámetros!$A$5,P5)))</xm:f>
            <xm:f>Parámetros!$A$5</xm:f>
            <x14:dxf>
              <fill>
                <patternFill>
                  <bgColor theme="5" tint="0.59996337778862885"/>
                </patternFill>
              </fill>
            </x14:dxf>
          </x14:cfRule>
          <x14:cfRule type="containsText" priority="3" operator="containsText" id="{DD759E1E-F2F5-419F-A73C-7A0805DB6686}">
            <xm:f>NOT(ISERROR(SEARCH(Parámetros!$A$4,P5)))</xm:f>
            <xm:f>Parámetros!$A$4</xm:f>
            <x14:dxf>
              <fill>
                <patternFill>
                  <bgColor rgb="FF92D050"/>
                </patternFill>
              </fill>
            </x14:dxf>
          </x14:cfRule>
          <xm:sqref>P5:P15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A5B0093-B7A1-4BA6-A9D3-46F4A1F6085B}">
          <x14:formula1>
            <xm:f>Parámetros!$A$3:$A$6</xm:f>
          </x14:formula1>
          <xm:sqref>P5:P15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RESUMEN</vt:lpstr>
      <vt:lpstr>POL_INTEGRIDAD</vt:lpstr>
      <vt:lpstr>POL_ DEFENSA JURIDICA</vt:lpstr>
      <vt:lpstr>POL_SERVICIO_CIUDADANIA</vt:lpstr>
      <vt:lpstr>Parámetros</vt:lpstr>
      <vt:lpstr>POL_SEG Y EVAL DESEMPEÑO</vt:lpstr>
      <vt:lpstr>POL_GESTION_DOCUMENTAL</vt:lpstr>
      <vt:lpstr>POL_TRANSPARENCIA</vt:lpstr>
      <vt:lpstr>POL_GESTIÒN_INFO_ESTADISTICA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Nelsy Garzon</dc:creator>
  <cp:keywords/>
  <dc:description/>
  <cp:lastModifiedBy>ASUS</cp:lastModifiedBy>
  <cp:revision/>
  <dcterms:created xsi:type="dcterms:W3CDTF">2020-06-10T00:15:46Z</dcterms:created>
  <dcterms:modified xsi:type="dcterms:W3CDTF">2023-07-13T15:16:26Z</dcterms:modified>
  <cp:category/>
  <cp:contentStatus/>
</cp:coreProperties>
</file>