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Viviana\Documents\APOYO TRANSVERSAL 2023\INFORMES DE ACTIVIDADES\PAGO 5\"/>
    </mc:Choice>
  </mc:AlternateContent>
  <bookViews>
    <workbookView xWindow="0" yWindow="0" windowWidth="20490" windowHeight="7050" tabRatio="737" activeTab="5"/>
  </bookViews>
  <sheets>
    <sheet name="Meta 1 PA proyecto" sheetId="43" r:id="rId1"/>
    <sheet name="Meta 4 PA proyecto" sheetId="42" r:id="rId2"/>
    <sheet name="Meta 5 PA proyecto" sheetId="41" r:id="rId3"/>
    <sheet name="Meta 1..n" sheetId="1" state="hidden" r:id="rId4"/>
    <sheet name="Meta 6 PA proyecto" sheetId="40" r:id="rId5"/>
    <sheet name="Indicadores PA" sheetId="36" r:id="rId6"/>
    <sheet name="Territorialización PA" sheetId="37" r:id="rId7"/>
    <sheet name="Instructivo" sheetId="39" r:id="rId8"/>
    <sheet name="Generalidades" sheetId="38" r:id="rId9"/>
    <sheet name="Hoja2" sheetId="44" r:id="rId10"/>
    <sheet name="Hoja13" sheetId="32" state="hidden" r:id="rId11"/>
    <sheet name="Hoja1" sheetId="20" state="hidden" r:id="rId12"/>
  </sheets>
  <definedNames>
    <definedName name="_xlnm._FilterDatabase" localSheetId="5" hidden="1">'Indicadores PA'!$B$12:$AZ$12</definedName>
    <definedName name="_xlnm.Print_Area" localSheetId="0">'Meta 1 PA proyecto'!$A$1:$AD$55</definedName>
    <definedName name="_xlnm.Print_Area" localSheetId="1">'Meta 4 PA proyecto'!$A$1:$AD$41</definedName>
    <definedName name="_xlnm.Print_Area" localSheetId="2">'Meta 5 PA proyecto'!$A$1:$AD$45</definedName>
    <definedName name="_xlnm.Print_Area" localSheetId="4">'Meta 6 PA proyecto'!$A$1:$AD$43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U18" i="36" l="1"/>
  <c r="S23" i="43" l="1"/>
  <c r="C22" i="40" l="1"/>
  <c r="C22" i="42"/>
  <c r="V24" i="41"/>
  <c r="AC25" i="40"/>
  <c r="O25" i="40"/>
  <c r="AB24" i="40"/>
  <c r="AA24" i="40"/>
  <c r="Z24" i="40"/>
  <c r="Y24" i="40"/>
  <c r="X24" i="40"/>
  <c r="W24" i="40"/>
  <c r="V24" i="40"/>
  <c r="U24" i="40"/>
  <c r="T24" i="40"/>
  <c r="S24" i="40"/>
  <c r="D24" i="40"/>
  <c r="O24" i="40" s="1"/>
  <c r="AC23" i="40"/>
  <c r="AD23" i="40" s="1"/>
  <c r="O23" i="40"/>
  <c r="P23" i="40" s="1"/>
  <c r="AC22" i="40"/>
  <c r="O22" i="40"/>
  <c r="AC25" i="41"/>
  <c r="O25" i="41"/>
  <c r="AB24" i="41"/>
  <c r="AA24" i="41"/>
  <c r="Z24" i="41"/>
  <c r="Y24" i="41"/>
  <c r="X24" i="41"/>
  <c r="W24" i="41"/>
  <c r="U24" i="41"/>
  <c r="T24" i="41"/>
  <c r="S24" i="41"/>
  <c r="D24" i="41"/>
  <c r="O24" i="41" s="1"/>
  <c r="AC23" i="41"/>
  <c r="AD23" i="41" s="1"/>
  <c r="O23" i="41"/>
  <c r="P23" i="41" s="1"/>
  <c r="AC22" i="41"/>
  <c r="O22" i="41"/>
  <c r="AC25" i="42"/>
  <c r="O25" i="42"/>
  <c r="AB24" i="42"/>
  <c r="AA24" i="42"/>
  <c r="Z24" i="42"/>
  <c r="Y24" i="42"/>
  <c r="X24" i="42"/>
  <c r="W24" i="42"/>
  <c r="V24" i="42"/>
  <c r="U24" i="42"/>
  <c r="T24" i="42"/>
  <c r="S24" i="42"/>
  <c r="D24" i="42"/>
  <c r="O24" i="42" s="1"/>
  <c r="AC23" i="42"/>
  <c r="AD23" i="42" s="1"/>
  <c r="O23" i="42"/>
  <c r="P23" i="42" s="1"/>
  <c r="AC22" i="42"/>
  <c r="O22" i="42"/>
  <c r="AC25" i="43"/>
  <c r="O25" i="43"/>
  <c r="AB24" i="43"/>
  <c r="AA24" i="43"/>
  <c r="Z24" i="43"/>
  <c r="Y24" i="43"/>
  <c r="X24" i="43"/>
  <c r="W24" i="43"/>
  <c r="V24" i="43"/>
  <c r="U24" i="43"/>
  <c r="T24" i="43"/>
  <c r="S24" i="43"/>
  <c r="F24" i="43"/>
  <c r="D24" i="43"/>
  <c r="AC23" i="43"/>
  <c r="AD23" i="43" s="1"/>
  <c r="O23" i="43"/>
  <c r="P23" i="43" s="1"/>
  <c r="AC22" i="43"/>
  <c r="O22" i="43"/>
  <c r="P41" i="41"/>
  <c r="P40" i="41"/>
  <c r="AU13" i="36"/>
  <c r="AV13" i="36" s="1"/>
  <c r="AU15" i="36"/>
  <c r="AV15" i="36" s="1"/>
  <c r="A30" i="40"/>
  <c r="A34" i="40" s="1"/>
  <c r="A30" i="41"/>
  <c r="A34" i="41" s="1"/>
  <c r="A30" i="42"/>
  <c r="A34" i="42" s="1"/>
  <c r="P51" i="43"/>
  <c r="P50" i="43"/>
  <c r="P49" i="43"/>
  <c r="P48" i="43"/>
  <c r="P47" i="43"/>
  <c r="P46" i="43"/>
  <c r="P45" i="43"/>
  <c r="P44" i="43"/>
  <c r="P53" i="43"/>
  <c r="P52" i="43"/>
  <c r="P40" i="43"/>
  <c r="P38" i="43"/>
  <c r="A30" i="43"/>
  <c r="A34" i="43" s="1"/>
  <c r="P55" i="43"/>
  <c r="P54" i="43"/>
  <c r="P43" i="43"/>
  <c r="P42" i="43"/>
  <c r="P41" i="43"/>
  <c r="P39" i="43"/>
  <c r="P30" i="43"/>
  <c r="P41" i="42"/>
  <c r="P40" i="42"/>
  <c r="P39" i="42"/>
  <c r="P38" i="42"/>
  <c r="P30" i="42"/>
  <c r="P45" i="41"/>
  <c r="P44" i="41"/>
  <c r="P43" i="41"/>
  <c r="P42" i="41"/>
  <c r="P39" i="41"/>
  <c r="P38" i="41"/>
  <c r="P30" i="4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S37" i="37"/>
  <c r="S58" i="37" s="1"/>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U14" i="36"/>
  <c r="AV14" i="36" s="1"/>
  <c r="AU16" i="36"/>
  <c r="AV16" i="36" s="1"/>
  <c r="AU17" i="36"/>
  <c r="AV18" i="36"/>
  <c r="AU19" i="36"/>
  <c r="AV19" i="36" s="1"/>
  <c r="T32" i="37"/>
  <c r="U32" i="37"/>
  <c r="V32" i="37"/>
  <c r="W32" i="37"/>
  <c r="X32" i="37"/>
  <c r="AZ32" i="37"/>
  <c r="BA32" i="37"/>
  <c r="BB32" i="37"/>
  <c r="BC32" i="37"/>
  <c r="BD32" i="37"/>
  <c r="BE32" i="37"/>
  <c r="P43" i="40"/>
  <c r="P42" i="40"/>
  <c r="P41" i="40"/>
  <c r="P40" i="40"/>
  <c r="P39" i="40"/>
  <c r="P38"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Y58" i="37" l="1"/>
  <c r="P25" i="43"/>
  <c r="AD25" i="43"/>
  <c r="P25" i="42"/>
  <c r="AD25" i="42"/>
  <c r="P25" i="41"/>
  <c r="AD25" i="41"/>
  <c r="AC24" i="41"/>
  <c r="AX58" i="37"/>
  <c r="O24" i="43"/>
  <c r="AD25" i="40"/>
  <c r="R58" i="37"/>
  <c r="S32" i="37"/>
  <c r="P25" i="40"/>
  <c r="AC24" i="42"/>
  <c r="R32" i="37"/>
  <c r="AX32" i="37"/>
  <c r="AY32" i="37"/>
  <c r="AC24" i="43"/>
  <c r="AC24" i="40"/>
</calcChain>
</file>

<file path=xl/comments1.xml><?xml version="1.0" encoding="utf-8"?>
<comments xmlns="http://schemas.openxmlformats.org/spreadsheetml/2006/main">
  <authors>
    <author>ANGELA MARCELA FORERO RUIZ</author>
    <author>Angela Marcela Forero Ruiz</author>
  </authors>
  <commentList>
    <comment ref="Q34" authorId="0" shapeId="0">
      <text>
        <r>
          <rPr>
            <b/>
            <sz val="9"/>
            <color indexed="81"/>
            <rFont val="Tahoma"/>
            <family val="2"/>
          </rPr>
          <t>ANGELA MARCELA FORERO RUIZ:</t>
        </r>
        <r>
          <rPr>
            <sz val="9"/>
            <color indexed="81"/>
            <rFont val="Tahoma"/>
            <family val="2"/>
          </rPr>
          <t xml:space="preserve">
Tratar de resumir el avance. 
Se resumió poco, dado que por cada derecho hay información especifica. Quedo pendiente si por derecho, ubicamos una actividad. </t>
        </r>
      </text>
    </comment>
    <comment ref="T34" authorId="0" shapeId="0">
      <text>
        <r>
          <rPr>
            <b/>
            <sz val="9"/>
            <color indexed="81"/>
            <rFont val="Tahoma"/>
            <family val="2"/>
          </rPr>
          <t>ANGELA MARCELA FORERO RUIZ:</t>
        </r>
        <r>
          <rPr>
            <sz val="9"/>
            <color indexed="81"/>
            <rFont val="Tahoma"/>
            <family val="2"/>
          </rPr>
          <t xml:space="preserve">
Tratar de resumir el avance. 
Igual que el comentario anterior. </t>
        </r>
      </text>
    </comment>
    <comment ref="Q44" authorId="1" shapeId="0">
      <text>
        <r>
          <rPr>
            <b/>
            <sz val="12"/>
            <color indexed="81"/>
            <rFont val="Tahoma"/>
            <family val="2"/>
          </rPr>
          <t>Angela Marcela Forero Ruiz:</t>
        </r>
        <r>
          <rPr>
            <sz val="12"/>
            <color indexed="81"/>
            <rFont val="Tahoma"/>
            <family val="2"/>
          </rPr>
          <t xml:space="preserve">
Se enuncia una actividad del 28 de mayo, por favor revisar. 
Hola Angela. Para no generar confusiones, lo dejaría para el reporte de mayo. Pues si bien, hay adelantos que responden a esa actividad, cuando este cumplida, lo ubico. Gracias.</t>
        </r>
      </text>
    </comment>
  </commentList>
</comments>
</file>

<file path=xl/comments2.xml><?xml version="1.0" encoding="utf-8"?>
<comments xmlns="http://schemas.openxmlformats.org/spreadsheetml/2006/main">
  <authors>
    <author>Microsoft Office User</author>
    <author>ANDREA PAOLA BELLO VARGAS</author>
  </authors>
  <commentList>
    <comment ref="C26" authorId="0" shapeId="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authors>
    <author>Microsoft Office User</author>
    <author>Angela Marcela Forero Ruiz</author>
  </authors>
  <commentList>
    <comment ref="AW5"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0" shapeId="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Z5"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E6" authorId="1" shapeId="0">
      <text>
        <r>
          <rPr>
            <b/>
            <sz val="11"/>
            <color indexed="81"/>
            <rFont val="Tahoma"/>
            <family val="2"/>
          </rPr>
          <t>Angela Marcela Forero Ruiz:</t>
        </r>
        <r>
          <rPr>
            <sz val="11"/>
            <color indexed="81"/>
            <rFont val="Tahoma"/>
            <family val="2"/>
          </rPr>
          <t xml:space="preserve">
Actualizar fecha del reporte. 
Actualizado</t>
        </r>
      </text>
    </comment>
    <comment ref="K11"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W18" authorId="1" shapeId="0">
      <text>
        <r>
          <rPr>
            <b/>
            <sz val="11"/>
            <color indexed="81"/>
            <rFont val="Tahoma"/>
            <family val="2"/>
          </rPr>
          <t>Angela Marcela Forero Ruiz:</t>
        </r>
        <r>
          <rPr>
            <sz val="11"/>
            <color indexed="81"/>
            <rFont val="Tahoma"/>
            <family val="2"/>
          </rPr>
          <t xml:space="preserve">
Revisar el avance dado que mencionan que no se presenta acta pero indican en el avance cuantitativo que se realizó 1 sesión. 
Hola Angela, se eliminó el reporte cuali sobre sesión CIM y se deja únicamente informe gestión que corresponde a una de las evidencias. </t>
        </r>
      </text>
    </comment>
  </commentList>
</comments>
</file>

<file path=xl/sharedStrings.xml><?xml version="1.0" encoding="utf-8"?>
<sst xmlns="http://schemas.openxmlformats.org/spreadsheetml/2006/main" count="1430" uniqueCount="545">
  <si>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</si>
  <si>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</si>
  <si>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</si>
  <si>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</si>
  <si>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</si>
  <si>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</si>
  <si>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</si>
  <si>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</si>
  <si>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ABR</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</si>
  <si>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</si>
  <si>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</si>
  <si>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</si>
  <si>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</si>
  <si>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</si>
  <si>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</si>
  <si>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</si>
  <si>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</si>
  <si>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</si>
  <si>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</si>
  <si>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</si>
  <si>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</si>
  <si>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</si>
  <si>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</si>
  <si>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</si>
  <si>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</si>
  <si>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</si>
  <si>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</si>
  <si>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</si>
  <si>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</si>
  <si>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</si>
  <si>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</si>
  <si>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</si>
  <si>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</si>
  <si>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</si>
  <si>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</si>
  <si>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</si>
  <si>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</si>
  <si>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</si>
  <si>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</si>
  <si>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</si>
  <si>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</si>
  <si>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</si>
  <si>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</si>
  <si>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</si>
  <si>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</si>
  <si>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</si>
  <si>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</si>
  <si>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</si>
  <si>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</si>
  <si>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</si>
  <si>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</si>
  <si>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</si>
  <si>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</si>
  <si>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</si>
  <si>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</si>
  <si>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</si>
  <si>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</si>
  <si>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</si>
  <si>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</si>
  <si>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</si>
  <si>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</si>
  <si>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</si>
  <si>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</si>
  <si>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Ninguno, las cifras son acordes con la programación.</t>
  </si>
  <si>
    <t>Contratistas y funcionarias de las entidades públicas del Distrito y de forma indirecta las Mujeres desde sus diversidades de Bogotá D.C., se benefician de conocimiento e insumos técnicos y metodológicos para la transversalización del enfoque de género de manera que se favorezca la adecuación institucional, la transformación de la cultura organizacional y la garantía de derechos de las mujeres desde la misionalidad de cada uno de los sectores de la Administración Distrital.</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</si>
  <si>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</si>
  <si>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</si>
  <si>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</si>
  <si>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</si>
  <si>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</si>
  <si>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</si>
  <si>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</si>
  <si>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</si>
  <si>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</si>
  <si>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</si>
  <si>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</si>
  <si>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</si>
  <si>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</si>
  <si>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</si>
  <si>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</si>
  <si>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</si>
  <si>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</si>
  <si>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</si>
  <si>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</si>
  <si>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</si>
  <si>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el acompañamiento técnico a los sectores y las entidades de la administración distrital para la definición e implementación de acciones de la Estrategia de Transversalización del Enfoque de Género, el Plan de Igualdad de Oportunidades para la Equidad de Género y los logros de transversalización de género en el marco de la implementación de "En Igualdad: Sello Distrital de Igualdad de Género".</t>
  </si>
  <si>
    <t>Propuestas de plan de trabajo Sello Distrital de Igualdad de Género en 15 sectores distritales para las entidades: Jardín Botánico, Secretaría Distrital de Ambiente, Instituto Distrital de Recreación y Deporte, Secretaría Distrital de Cultura, Recreación y Deporte, Instituto para la Economía Social, Secretaría Distrital de Desarrollo Económico, Secretaría Distrital de Educación, Secretaría General, Instituto Distrital de la Participación y Acción Comunal, Secretaría Distrital de Gobierno, Unidad Administrativa Especial de Servicios Públicos, Secretaría Distrital de Hábitat, Secretaría distrital de Hacienda, Instituto Distrital para la Protección de la Niñez y la Juventud, Secretaría Distrital de Integración Social. Secretaría Jurídica Distrital, Secretaría Distrital de Movilidad, Transmilenio, Secretaría Distrital de la Mujer, Secretaría Distrital de Salud, Secretaría Distrital de Planeación, Bomberos, Secretaría Distrital de Seguridad, Convivencia y Justicia.
Acumulado: Articulación con la SDS, la Subred Integrada de Servicios de Salud Sur para la definición de acciones a implementar durante 2023 en el marco de la transversalización de género. Gestión Pública. Articulación con la Sec. General para incorporar el enfoque de género en la Política Publica de Acogida, Inclusión y Desarrollo para los Nuevos Bogotanos y Bogotanas. Construcción de propuesta de logros de Transversalización de los 15 sectores para el año 2023. Concertación de logros de Transversalización de 14 sectores para el año 2023. Propuestas de plan de trabajo Sello Distrital de Igualdad de Género de las siguientes entidades: Hacienda, Integración Social, Instituto Distrital para la Protección de la Niñez y la Juventud, Seguridad, Unidad administrativa especial cuerpo oficial de bomberos, Gobierno, Desarrollo Económico, Instituto para le Economía Social, Jurídica, Movilidad y Transmilenio.Propuestas de planes de trabajo Sello Distrital de Igualdad de Género en 23 entidades de 15 sectores Distritales.</t>
  </si>
  <si>
    <t xml:space="preserve">2. Realizar el acompañamiento técnico a las mesas, comités y comisiones de los sectores y las entidades de la administración distrital. </t>
  </si>
  <si>
    <t>Participación y acompañamiento técnico a mesas y comités de los sectores EDUCACIÓN Comité Distrital de Convivencia Escolar y Comité Interinstitucional de Educación en Derechos Humanos, Conversatorio sobre Derechos Humanos desde la perspectiva y enfoques poblacional y diferencial GOBIERNO Segunda sesión de la UTA en el marco de la Comisión Intersectorial del Espacio Público del DADEP y Preparación del Conversatorio sobre los Derechos Humanos INTEGRACIÓN SOCIAL Comité Operativo para Familias SALUD Comité Intersectorial Distrital de Salud SEGURIDAD: Comisión Distrital de Seguridad, Convivencia y Comodidad en el Fútbol en Bogotá y Mesa Intersectorial de Seguridad en bicicleta. MUJER Cuarta sesión UTA de la Comisión Intersectorial de Mujeres y presentación Informe de Gestión de la Comisión Intersectorial de Mujeres primer trimestre 2023
Acumulado: SALUD Acompañamiento a mesa del Plan Rescate, EDUCACIÓN Participación en X Congreso de orientación escolar. MOVILIDAD: Mesa Biciexperiencia IDRD. SEGURIDAD: Comisión Distrital de Seguridad, Convivencia y Comodidad en el Fútbol en Bogotá. SEGURIDAD-MOVILIDAD: Mesa de Seguridad de la Bicicleta. MUJER: Realización de la primera y segunda sesión UTA. INTEGRACIÓN SOCIAL: Mesa técnica de Migrantes, Mesa técnica Comité Operativo Distrital para las Familias y Propuesta Producto Política Pública nuevos Bogotanos y Bogotanas. SALUD: Mesa Consejo Consultivo Salud mental, Definición y envío de responsabilidades de la SDMujer en el Plan Rescate por la salud de Bogotá, asistencia a Comité Distrital de Apoyo a la Lactancia Materna y reunión Unidad Técnica de Apoyo del comité de apoyo a la Lactancia Materna. DESARROLLO ECONÓMICO: Mesa de articulación Acuerdo 862. SEGURIDAD: Mesa Intersectorial de ciclistas y Evidencia Comisión de fútbol en Bogotá. MUJER: Realización de la tercera sesión UTA de la Comisión Intersectorial de Mujeres. Participación y acompañamiento a las mesas, comités y comisiones de 6 sectores distritales.</t>
  </si>
  <si>
    <t xml:space="preserve">3. Realizar el acompañamiento técnico para la implementación del enfoque de género en acciones para la adecuación y transformación de la cultura institucional de los sectores de la administración distrital, sus entidades adscritas y vinculadas.  </t>
  </si>
  <si>
    <r>
      <rPr>
        <sz val="11"/>
        <color rgb="FF000000"/>
        <rFont val="Times New Roman"/>
        <family val="1"/>
      </rPr>
      <t xml:space="preserve">Acompañamiento técnico para la implementación del enfoque de género en los sectores GESTIÓN PÚBLICA: Concepto Técnico sobre la Categoría III Reconocimiento a iniciativas y acciones afirmativas con enfoque de género en las entidades del Distrito, para la Gala de Reconocimiento liderado por el Departamento Administrativo del Servicio Civil Distrital. MOVILIDAD: Concepto Técnico Propuesta de ficha metodológica Capital Bus S.A.S vigencia 2023
</t>
    </r>
    <r>
      <rPr>
        <b/>
        <sz val="11"/>
        <color rgb="FF000000"/>
        <rFont val="Times New Roman"/>
        <family val="1"/>
      </rPr>
      <t>Acumulado:</t>
    </r>
    <r>
      <rPr>
        <sz val="11"/>
        <color rgb="FF000000"/>
        <rFont val="Times New Roman"/>
        <family val="1"/>
      </rPr>
      <t xml:space="preserve"> GOBIERNO: Conceptos y acompañamiento técnico a la PP Distrital de Acogida, Inclusión y Desarrollo para los Nuevos Bogotanos y Bogotanas y Proceso de Participación. HACIENDA: Documento técnico Frases alusivas a los derechos de las mujeres. GESTIÓN PÚBLICA: Concepto técnico Lenguaje incluyente. Acompañamiento técnico para la implementación del enfoque de género en los sectores GESTIÓN PÚBLICA: Concepto Técnico sobre la Categoría III Reconocimiento a iniciativas y acciones afirmativas con enfoque de género en las entidades del Distrito, para la Gala de Reconocimiento liderado por el Departamento Administrativo del Servicio Civil Distrital. MOVILIDAD: Concepto Técnico Propuesta de ficha metodológica Capital Bus S.A.S vigencia 2023
</t>
    </r>
  </si>
  <si>
    <t xml:space="preserve">4. Realizar el acompañamiento técnico para la implementación de acciones, en el marco de la transversalización del enfoque de género en la labor misional de los sectores de la administración distrital, sus entidades adscritas y vinculadas.  </t>
  </si>
  <si>
    <r>
      <rPr>
        <sz val="11"/>
        <color rgb="FF000000"/>
        <rFont val="Times New Roman"/>
        <family val="1"/>
      </rPr>
      <t xml:space="preserve">Acompañamiento técnico para la implementación de acciones en el sector distrital CULTURA: Concepto Técnico para la Estrategia metodológica formulación Plan Especial de Salvaguardia (PES) cultura bogotana de los usos y disfrutes de la bicicleta. 
</t>
    </r>
    <r>
      <rPr>
        <b/>
        <sz val="11"/>
        <color rgb="FF000000"/>
        <rFont val="Times New Roman"/>
        <family val="1"/>
      </rPr>
      <t xml:space="preserve">
Acumulado: </t>
    </r>
    <r>
      <rPr>
        <sz val="11"/>
        <color rgb="FF000000"/>
        <rFont val="Times New Roman"/>
        <family val="1"/>
      </rPr>
      <t xml:space="preserve">EDUCACIÓN: Concepto técnico Ruta de Bienestar y acompañamiento Agencia Atenea. PLANEACIÓN: Diagnósticos sectoriales Plan de Ordenamiento Territorial sobre Casas de Igualdad de Oportunidades. HÁBITAT: Acciones para la Mesa de Acompañamiento Social de Vivienda Gratuita. SEGURIDAD: Concepto técnico Responsabilidad Penal Adolescente. Acompañamiento técnico para la implementación de acciones en el sector distrital CULTURA: Concepto Técnico para la Estrategia metodológica formulación Plan Especial de Salvaguardia (PES) cultura bogotana de los usos y disfrutes de la bicicleta. 
</t>
    </r>
  </si>
  <si>
    <t xml:space="preserve">5. Elaborar documentos, manuales, lineamientos, informes y guías para la implementación de la estrategia de transversalización del enfoque de género para la adecuación y transformación de la cultura organizacional de los 15 sectores de la administración distrital. </t>
  </si>
  <si>
    <r>
      <rPr>
        <sz val="11"/>
        <color rgb="FF000000"/>
        <rFont val="Times New Roman"/>
        <family val="1"/>
      </rPr>
      <t xml:space="preserve">Esta actividad no se programó para el mes de abril, por lo tanto, no se reportan avances.
</t>
    </r>
    <r>
      <rPr>
        <b/>
        <sz val="11"/>
        <color rgb="FF000000"/>
        <rFont val="Times New Roman"/>
        <family val="1"/>
      </rPr>
      <t xml:space="preserve">
Acumulado: </t>
    </r>
    <r>
      <rPr>
        <sz val="11"/>
        <color rgb="FF000000"/>
        <rFont val="Times New Roman"/>
        <family val="1"/>
      </rPr>
      <t>Propuesta para Pautas para la Transversalización del Enfoque de Género. Mesa Modelo Integrado Planeación y Gestión</t>
    </r>
  </si>
  <si>
    <t>6. Realizar el fortalecimiento de capacidades en el marco de la transversalización del enfoque de género a través de sensibilizaciones, talleres, charlas, recorridos, entre otros.</t>
  </si>
  <si>
    <t>7.Apoyar la implementación del Trazador Presupuestal de Igualdad y Equidad de Género (aportes a documentos, informes, participación en mesas, sensibilizaciones)</t>
  </si>
  <si>
    <r>
      <rPr>
        <b/>
        <sz val="11"/>
        <color rgb="FF000000"/>
        <rFont val="Times New Roman"/>
        <family val="1"/>
      </rPr>
      <t xml:space="preserve">Abril: </t>
    </r>
    <r>
      <rPr>
        <sz val="11"/>
        <color rgb="FF000000"/>
        <rFont val="Times New Roman"/>
        <family val="1"/>
      </rPr>
      <t xml:space="preserve">Esta actividad no se programó para el mes de abril, por lo tanto, no se reportan avances.
</t>
    </r>
    <r>
      <rPr>
        <b/>
        <sz val="11"/>
        <color rgb="FF000000"/>
        <rFont val="Times New Roman"/>
        <family val="1"/>
      </rPr>
      <t xml:space="preserve">
Acumulado: </t>
    </r>
    <r>
      <rPr>
        <sz val="11"/>
        <color rgb="FF000000"/>
        <rFont val="Times New Roman"/>
        <family val="1"/>
      </rPr>
      <t>Informe del Trazador Presupuestal a 31 de diciembre de 2022.</t>
    </r>
  </si>
  <si>
    <t>8. Implementar “En Igualdad”- Sello Distrital de Igualdad de Género como mecanismo para reconocer, medir e incentivar la inclusión del enfoque de género en las políticas, planes, programas y proyectos de las entidades Distritales así como en su cultura organizacional e institucional.</t>
  </si>
  <si>
    <t>9. Implementar "En Igualdad" - Sello Distrital de Igualdad de Género con las organizaciones del sector privado que se vinculen al proceso de reconocimiento al compromiso con el cierre de brechas de género en Bogotá.</t>
  </si>
  <si>
    <t>*Incluir tantas filas sean necesarias</t>
  </si>
  <si>
    <t>4 - Realizar el seguimiento de 2 Políticas Públicas lideradas por la Secretaría Distrital de la Mujer</t>
  </si>
  <si>
    <t xml:space="preserve">Se realizó revisión y retroalimentación de los reportes del primer trimestre de 2023 de los productos del Plan de Acción del CONPES DC., 14 de 2020 de la Política Pública de Mujeres y Equidad de Género (PPMYEG) de los sectores: Hacienda, Ambiente, Movilidad, Educación, Hábitat, Salud,  Integración Social, Cultura y Jurídica. Se realizó actualización de los alcances remitidos por los sectores Desarrollo Económico e Integración Social sobre el reporte del IV trimestre de 2022.  Se realizó, revisión, análisis y retroalimentación del reporte trimestral 2023 de logros de transversalización de los 15 sectores de la Administración Distrital. 
Se realizó revisión y retroalimentación de los reportes del primer trimestre de 2023 de los productos del Plan de Acción del CONPES DC., 11 de 2019 de la Política Pública de Actividades Sexuales Pagadas (PPASP) de los sectores de: Educación, Movilidad, Planeación, Salud, Integración Social, Gobierno, Cultura, Jurídica y Mujeres. Se realizó actualización de los alcances remitidos por los sectores Desarrollo Económico sobre el reporte del IV trimestre de 2022. 
</t>
  </si>
  <si>
    <t xml:space="preserve">El seguimiento y los ejercicios de retroalimentación permiten aportar a la cualificación de reportes de política, consolidar los avances de implementación anuales de la PPMYEG y la PPASP y aportan al acceso a información oportuna, de calidad y completa sobre los avances en la implementación y ejecución de las actividades concertadas por los 15 sectores de la Administración Distrital. A través de su socialización son un insumo técnico para rendiciones de cuentas </t>
  </si>
  <si>
    <t xml:space="preserve">10. Realizar el seguimiento, la verificación, consolidación, análisis y reporte de información relacionada con la implementación de la Política Pública de Mujeres y Equidad de Género, a partir de su plan de acción, y la implementación de "En Igualdad: Sello Distrital de Igualdad de Género" por medio de la Estrategia de Transversalización de Género, el Plan de Igualdad de Oportunidades para la Equidad de Género y Logros de Trasversalización de Género. </t>
  </si>
  <si>
    <t>11. Realizar el seguimiento, la verificación, consolidación, análisis y reporte de información relacionada con la implementación de la Política Pública de Actividades Sexuales Pagadas,  a partir de su plan de acción.</t>
  </si>
  <si>
    <t>5 - Acompañar el 100% la incorporación del enfoque de género y  la implementación de siete derechos de la PPMyEG</t>
  </si>
  <si>
    <r>
      <rPr>
        <u/>
        <sz val="11"/>
        <color rgb="FF000000"/>
        <rFont val="Times New Roman"/>
        <family val="1"/>
      </rPr>
      <t>Paz:</t>
    </r>
    <r>
      <rPr>
        <sz val="11"/>
        <color rgb="FF000000"/>
        <rFont val="Times New Roman"/>
        <family val="1"/>
      </rPr>
      <t xml:space="preserve"> Articulación intersectorial: Alta Consejería Paz, equipo género JEP, Mesa Distrital Reincorporación, Subcomité Memoria, Paz y Reconciliación, Agencia Nacional Reincorporación, Unidad Búsqueda Personas Desaparecidas, Sistema Integral de Paz. Reportes primer trimestre PP Víctimas y Subcomité Memoria.
</t>
    </r>
    <r>
      <rPr>
        <u/>
        <sz val="11"/>
        <color rgb="FF000000"/>
        <rFont val="Times New Roman"/>
        <family val="1"/>
      </rPr>
      <t>Participación:</t>
    </r>
    <r>
      <rPr>
        <sz val="11"/>
        <color rgb="FF000000"/>
        <rFont val="Times New Roman"/>
        <family val="1"/>
      </rPr>
      <t xml:space="preserve"> Propuesta fortalecimiento Consejo Consultivo Mujeres.
</t>
    </r>
    <r>
      <rPr>
        <u/>
        <sz val="11"/>
        <color rgb="FF000000"/>
        <rFont val="Times New Roman"/>
        <family val="1"/>
      </rPr>
      <t>Trabajo:</t>
    </r>
    <r>
      <rPr>
        <sz val="11"/>
        <color rgb="FF000000"/>
        <rFont val="Times New Roman"/>
        <family val="1"/>
      </rPr>
      <t xml:space="preserve"> Avances cartilla proceso disciplinario con enf.género. Revisión y retroalimentación acciones afirmativas de cada derecho incluidas en Planes de Trabajo de Sello de Igualdad.
</t>
    </r>
    <r>
      <rPr>
        <u/>
        <sz val="11"/>
        <color rgb="FF000000"/>
        <rFont val="Times New Roman"/>
        <family val="1"/>
      </rPr>
      <t>Salud:</t>
    </r>
    <r>
      <rPr>
        <sz val="11"/>
        <color rgb="FF000000"/>
        <rFont val="Times New Roman"/>
        <family val="1"/>
      </rPr>
      <t xml:space="preserve"> Articulación intersectorial: Comité Salud Mental, Mesa Salud y Vida Mujeres, Política Salud Mental, Mesa Intersectorial aborto. Articulación interna documento barreras acceso salud para mujeres. 1 sensibilización alumnado Universidad Juan N Corpas. Avances conmemoración 28 mayo.
</t>
    </r>
    <r>
      <rPr>
        <u/>
        <sz val="11"/>
        <color rgb="FF000000"/>
        <rFont val="Times New Roman"/>
        <family val="1"/>
      </rPr>
      <t>Educación:</t>
    </r>
    <r>
      <rPr>
        <sz val="11"/>
        <color rgb="FF000000"/>
        <rFont val="Times New Roman"/>
        <family val="1"/>
      </rPr>
      <t xml:space="preserve"> Articulación Agencia Atenea producto Política Educativa. Asistencia Mesa atención y prevención violencias sexual y de género en Instituciones Educación Superior. Insumos técnicos documento estrategias de comunicación, educación e información del plan decenal de lactancia materna y manual de educación superior.
</t>
    </r>
    <r>
      <rPr>
        <u/>
        <sz val="11"/>
        <color rgb="FF000000"/>
        <rFont val="Times New Roman"/>
        <family val="1"/>
      </rPr>
      <t>Cultura:</t>
    </r>
    <r>
      <rPr>
        <sz val="11"/>
        <color rgb="FF000000"/>
        <rFont val="Times New Roman"/>
        <family val="1"/>
      </rPr>
      <t xml:space="preserve"> Documento orientaciones técnicas buenas prácticas comunicativas sobre Actividades Sexuales Pagadas. Avance documento análisis acceso, permanencia y reconocimiento de mujeres en cultura escrita. Articulación Smartfilms. 3 sensibilizaciones: Talento humano SDMujer, equipo GIZ, servicios salud mujeres.
</t>
    </r>
    <r>
      <rPr>
        <u/>
        <sz val="11"/>
        <color rgb="FF000000"/>
        <rFont val="Times New Roman"/>
        <family val="1"/>
      </rPr>
      <t>Hábitat:</t>
    </r>
    <r>
      <rPr>
        <sz val="11"/>
        <color rgb="FF000000"/>
        <rFont val="Times New Roman"/>
        <family val="1"/>
      </rPr>
      <t xml:space="preserve"> Insumos documento técnico soporte Sistema Cuidado y artículo libro POT.
</t>
    </r>
    <r>
      <rPr>
        <u/>
        <sz val="11"/>
        <color rgb="FF000000"/>
        <rFont val="Times New Roman"/>
        <family val="1"/>
      </rPr>
      <t>Educación-Cultura</t>
    </r>
    <r>
      <rPr>
        <sz val="11"/>
        <color rgb="FF000000"/>
        <rFont val="Times New Roman"/>
        <family val="1"/>
      </rPr>
      <t xml:space="preserve">: Articulación Agencia Atenea proceso formativo ciudadanía.
</t>
    </r>
    <r>
      <rPr>
        <u/>
        <sz val="11"/>
        <color rgb="FF000000"/>
        <rFont val="Times New Roman"/>
        <family val="1"/>
      </rPr>
      <t>Cultura-Salud</t>
    </r>
    <r>
      <rPr>
        <sz val="11"/>
        <color rgb="FF000000"/>
        <rFont val="Times New Roman"/>
        <family val="1"/>
      </rPr>
      <t xml:space="preserve">: Articulación GIZ derechos sexuales mujeres migrantes.
</t>
    </r>
    <r>
      <rPr>
        <u/>
        <sz val="11"/>
        <color rgb="FF000000"/>
        <rFont val="Times New Roman"/>
        <family val="1"/>
      </rPr>
      <t>Participación-Hábita</t>
    </r>
    <r>
      <rPr>
        <sz val="11"/>
        <color rgb="FF000000"/>
        <rFont val="Times New Roman"/>
        <family val="1"/>
      </rPr>
      <t xml:space="preserve">t: Articulación S.Planeación proceso participativo Consejo Consultivo de Mujeres en Plan Ordenamiento Territorial.
</t>
    </r>
    <r>
      <rPr>
        <u/>
        <sz val="11"/>
        <color rgb="FF000000"/>
        <rFont val="Times New Roman"/>
        <family val="1"/>
      </rPr>
      <t>7Derechos</t>
    </r>
    <r>
      <rPr>
        <sz val="11"/>
        <color rgb="FF000000"/>
        <rFont val="Times New Roman"/>
        <family val="1"/>
      </rPr>
      <t>: Articulación Equipo de Sello y Centro Nacional Consultoría para definir concepto y criterios de acciones afirmativas en instrumentos Sello.  Revisión y retroalimentación acciones afirmativas en 25 Planes de Trabajo de Sello en Igualdad.</t>
    </r>
  </si>
  <si>
    <r>
      <t>Paz:</t>
    </r>
    <r>
      <rPr>
        <sz val="11"/>
        <color rgb="FF000000"/>
        <rFont val="Times New Roman"/>
        <family val="1"/>
      </rPr>
      <t xml:space="preserve"> Articulación Consejo Distrital Paz, Mesa Técnica PDET, Mesa Enfoque Diferencial, Subcomité Memoria, JEP, Unidad Búsqueda Personas Desaparecidas. Alta Consejería Paz.  Informe GPAZ. Reportes PP Víctimas y Subcomité Memoria. </t>
    </r>
    <r>
      <rPr>
        <u/>
        <sz val="11"/>
        <color rgb="FF000000"/>
        <rFont val="Times New Roman"/>
        <family val="1"/>
      </rPr>
      <t>Participación:</t>
    </r>
    <r>
      <rPr>
        <sz val="11"/>
        <color rgb="FF000000"/>
        <rFont val="Times New Roman"/>
        <family val="1"/>
      </rPr>
      <t xml:space="preserve"> Propuesta fortalecimiento CCM. </t>
    </r>
    <r>
      <rPr>
        <u/>
        <sz val="11"/>
        <color rgb="FF000000"/>
        <rFont val="Times New Roman"/>
        <family val="1"/>
      </rPr>
      <t>Trabajo:</t>
    </r>
    <r>
      <rPr>
        <sz val="11"/>
        <color rgb="FF000000"/>
        <rFont val="Times New Roman"/>
        <family val="1"/>
      </rPr>
      <t xml:space="preserve"> Avance productos Acuerdo Plazas Mercado, PPASP y cartilla proceso disciplinario con enf.género. </t>
    </r>
    <r>
      <rPr>
        <u/>
        <sz val="11"/>
        <color rgb="FF000000"/>
        <rFont val="Times New Roman"/>
        <family val="1"/>
      </rPr>
      <t>Salud:</t>
    </r>
    <r>
      <rPr>
        <sz val="11"/>
        <color rgb="FF000000"/>
        <rFont val="Times New Roman"/>
        <family val="1"/>
      </rPr>
      <t xml:space="preserve"> Articulación Plan Rescate, Comité Salud Mental, Mesa IVE, Política Salud Mental, Mesa Salud y Vida Mujeres. Avance documento barreas acceso salud. 2 sensibilizaciones. Avances conmemoración 28 Mayo. </t>
    </r>
    <r>
      <rPr>
        <u/>
        <sz val="11"/>
        <color rgb="FF000000"/>
        <rFont val="Times New Roman"/>
        <family val="1"/>
      </rPr>
      <t>Educación:</t>
    </r>
    <r>
      <rPr>
        <sz val="11"/>
        <color rgb="FF000000"/>
        <rFont val="Times New Roman"/>
        <family val="1"/>
      </rPr>
      <t xml:space="preserve"> Articulación Mesa prevención y atención violencias género en Instituciones Educación Superior, Agencia Atenea. 3 sensibilizaciones. </t>
    </r>
    <r>
      <rPr>
        <u/>
        <sz val="11"/>
        <color rgb="FF000000"/>
        <rFont val="Times New Roman"/>
        <family val="1"/>
      </rPr>
      <t>Cultura:</t>
    </r>
    <r>
      <rPr>
        <sz val="11"/>
        <color rgb="FF000000"/>
        <rFont val="Times New Roman"/>
        <family val="1"/>
      </rPr>
      <t xml:space="preserve"> Documento orientaciones comunicación actividades sexuales pagadas. Avance producto PP Lectura, Escritura y Oralidad. Articulación GIZ y Smartfilms. 4 sensibilizaciones. </t>
    </r>
    <r>
      <rPr>
        <u/>
        <sz val="11"/>
        <color rgb="FF000000"/>
        <rFont val="Times New Roman"/>
        <family val="1"/>
      </rPr>
      <t>Hábitat:</t>
    </r>
    <r>
      <rPr>
        <sz val="11"/>
        <color rgb="FF000000"/>
        <rFont val="Times New Roman"/>
        <family val="1"/>
      </rPr>
      <t xml:space="preserve"> Articulación interna e intersectorial temas POT. Bullets reglamentación POT. Documentos técnicos Sistema Cuidado. </t>
    </r>
    <r>
      <rPr>
        <u/>
        <sz val="11"/>
        <color rgb="FF000000"/>
        <rFont val="Times New Roman"/>
        <family val="1"/>
      </rPr>
      <t>Trabajo-Educación</t>
    </r>
    <r>
      <rPr>
        <sz val="11"/>
        <color rgb="FF000000"/>
        <rFont val="Times New Roman"/>
        <family val="1"/>
      </rPr>
      <t xml:space="preserve">: 1 sensibilización 8M. </t>
    </r>
    <r>
      <rPr>
        <u/>
        <sz val="11"/>
        <color rgb="FF000000"/>
        <rFont val="Times New Roman"/>
        <family val="1"/>
      </rPr>
      <t>Educación-Cultura</t>
    </r>
    <r>
      <rPr>
        <sz val="11"/>
        <color rgb="FF000000"/>
        <rFont val="Times New Roman"/>
        <family val="1"/>
      </rPr>
      <t xml:space="preserve">: Articulación Agencia Atenea. </t>
    </r>
    <r>
      <rPr>
        <u/>
        <sz val="11"/>
        <color rgb="FF000000"/>
        <rFont val="Times New Roman"/>
        <family val="1"/>
      </rPr>
      <t>Cultura-Salud</t>
    </r>
    <r>
      <rPr>
        <sz val="11"/>
        <color rgb="FF000000"/>
        <rFont val="Times New Roman"/>
        <family val="1"/>
      </rPr>
      <t xml:space="preserve">: Articulación GIZ. </t>
    </r>
    <r>
      <rPr>
        <u/>
        <sz val="11"/>
        <color rgb="FF000000"/>
        <rFont val="Times New Roman"/>
        <family val="1"/>
      </rPr>
      <t>Participación-Hábitat</t>
    </r>
    <r>
      <rPr>
        <sz val="11"/>
        <color rgb="FF000000"/>
        <rFont val="Times New Roman"/>
        <family val="1"/>
      </rPr>
      <t xml:space="preserve">: Articulación mecanismo participación POT. </t>
    </r>
    <r>
      <rPr>
        <u/>
        <sz val="11"/>
        <color rgb="FF000000"/>
        <rFont val="Times New Roman"/>
        <family val="1"/>
      </rPr>
      <t>7Derechos</t>
    </r>
    <r>
      <rPr>
        <sz val="11"/>
        <color rgb="FF000000"/>
        <rFont val="Times New Roman"/>
        <family val="1"/>
      </rPr>
      <t xml:space="preserve">: Revisión y retroalimentación acciones afirmativas en 25 planes de trabajo Sello en Igualdad. Avances actualización 7 documentos técnicos. Conmemoración 8M. </t>
    </r>
  </si>
  <si>
    <t xml:space="preserve">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equidad de género en el Distrito Capital.
Las actividades de sensibilización sobre enfoques y derechos aportan al reconocimiento de los derechos de las mujeres y a eliminar los estereotipos de género asociados a discriminaciones y violencias contra ellas.
Las conmemoraciones de fechas emblemáticas aportan a la visibilización y exigibilidad de derechos de las mujeres en sus diferencias y diversidad. </t>
  </si>
  <si>
    <t>12. Apoyar técnicamente el desarrollo de estrategias que contribuyan a la implementación de 7 derechos de la PPMyEG en las entidades de la administración distrital, así como con universidades, sector privado, ONGs y sociedad civil.</t>
  </si>
  <si>
    <r>
      <rPr>
        <b/>
        <sz val="11"/>
        <color rgb="FF000000"/>
        <rFont val="Times New Roman"/>
        <family val="1"/>
      </rPr>
      <t>Abril:</t>
    </r>
    <r>
      <rPr>
        <sz val="11"/>
        <color rgb="FF000000"/>
        <rFont val="Times New Roman"/>
        <family val="1"/>
      </rPr>
      <t xml:space="preserve"> </t>
    </r>
    <r>
      <rPr>
        <u/>
        <sz val="11"/>
        <color rgb="FF000000"/>
        <rFont val="Times New Roman"/>
        <family val="1"/>
      </rPr>
      <t>Paz:</t>
    </r>
    <r>
      <rPr>
        <sz val="11"/>
        <color rgb="FF000000"/>
        <rFont val="Times New Roman"/>
        <family val="1"/>
      </rPr>
      <t xml:space="preserve"> Articulación Alta Consejería Paz, equipo género JEP, Mesa Reincorporación, Subcomité Memoria, Paz y Reconciliación, Agencia Nacional Reincorporación, Unidad Búsqueda Personas Desaparecidas, Sistema Integral de Paz. Reportes seguimiento primer trimestre Política Víctimas y Subcomité Memoria. </t>
    </r>
    <r>
      <rPr>
        <u/>
        <sz val="11"/>
        <color rgb="FF000000"/>
        <rFont val="Times New Roman"/>
        <family val="1"/>
      </rPr>
      <t>Participación - Hábitat</t>
    </r>
    <r>
      <rPr>
        <sz val="11"/>
        <color rgb="FF000000"/>
        <rFont val="Times New Roman"/>
        <family val="1"/>
      </rPr>
      <t xml:space="preserve">: Articulación S.Planeación proceso participativo de Consejo Consultivo Mujeres en Plan de Ordenamiento Territorial. </t>
    </r>
    <r>
      <rPr>
        <u/>
        <sz val="11"/>
        <color rgb="FF000000"/>
        <rFont val="Times New Roman"/>
        <family val="1"/>
      </rPr>
      <t>Participación:</t>
    </r>
    <r>
      <rPr>
        <sz val="11"/>
        <color rgb="FF000000"/>
        <rFont val="Times New Roman"/>
        <family val="1"/>
      </rPr>
      <t xml:space="preserve"> Propuesta fortalecimiento Consejo Consultivo de Mujeres. </t>
    </r>
    <r>
      <rPr>
        <u/>
        <sz val="11"/>
        <color rgb="FF000000"/>
        <rFont val="Times New Roman"/>
        <family val="1"/>
      </rPr>
      <t>Trabajo:</t>
    </r>
    <r>
      <rPr>
        <sz val="11"/>
        <color rgb="FF000000"/>
        <rFont val="Times New Roman"/>
        <family val="1"/>
      </rPr>
      <t xml:space="preserve"> Avance cartilla proceso disciplinario con enf. género. Revisión y retroalimentación acciones afirmativas de cada derecho incluidas en Planes de Trabajo Sello de Igualdad. </t>
    </r>
    <r>
      <rPr>
        <u/>
        <sz val="11"/>
        <color rgb="FF000000"/>
        <rFont val="Times New Roman"/>
        <family val="1"/>
      </rPr>
      <t>Salud:</t>
    </r>
    <r>
      <rPr>
        <sz val="11"/>
        <color rgb="FF000000"/>
        <rFont val="Times New Roman"/>
        <family val="1"/>
      </rPr>
      <t xml:space="preserve"> Articulación Comité Salud Distrital, Mesa Salud y Vida Mujeres, Política Salud Mental, Mesa intersectorial IVE, Comité Salud Mental. Articulación interna documento barreras acceso salud para mujeres. </t>
    </r>
    <r>
      <rPr>
        <u/>
        <sz val="11"/>
        <color rgb="FF000000"/>
        <rFont val="Times New Roman"/>
        <family val="1"/>
      </rPr>
      <t>Educación:</t>
    </r>
    <r>
      <rPr>
        <sz val="11"/>
        <color rgb="FF000000"/>
        <rFont val="Times New Roman"/>
        <family val="1"/>
      </rPr>
      <t xml:space="preserve"> Articulación Agencia Atenea producto Política Educativa. Asistencia Mesa diálogo atención y prevención violencias género en Instituciones Educación Superior. Insumos documento técnico incorporación enfoque género en estrategias comunicación plan decenal lactancia materna. Aportes manual educación superior. </t>
    </r>
    <r>
      <rPr>
        <u/>
        <sz val="11"/>
        <color rgb="FF000000"/>
        <rFont val="Times New Roman"/>
        <family val="1"/>
      </rPr>
      <t>Cultura:</t>
    </r>
    <r>
      <rPr>
        <sz val="11"/>
        <color rgb="FF000000"/>
        <rFont val="Times New Roman"/>
        <family val="1"/>
      </rPr>
      <t xml:space="preserve"> Documento orientaciones técnicas buenas prácticas comunicativas sobre Actividades Sexuales Pagadas, avance documento análisis acceso, permanencia y reconocimiento de mujeres en cultura escrita. Articulación interna estrategia Smartfilms. </t>
    </r>
    <r>
      <rPr>
        <u/>
        <sz val="11"/>
        <color rgb="FF000000"/>
        <rFont val="Times New Roman"/>
        <family val="1"/>
      </rPr>
      <t>Cultura-Salud</t>
    </r>
    <r>
      <rPr>
        <sz val="11"/>
        <color rgb="FF000000"/>
        <rFont val="Times New Roman"/>
        <family val="1"/>
      </rPr>
      <t xml:space="preserve">: Articulación GIZ proceso derechos sexuales mujeres migrantes. </t>
    </r>
    <r>
      <rPr>
        <u/>
        <sz val="11"/>
        <color rgb="FF000000"/>
        <rFont val="Times New Roman"/>
        <family val="1"/>
      </rPr>
      <t>Hábitat:</t>
    </r>
    <r>
      <rPr>
        <sz val="11"/>
        <color rgb="FF000000"/>
        <rFont val="Times New Roman"/>
        <family val="1"/>
      </rPr>
      <t xml:space="preserve"> Insumos documento técnico soporte Sistema Cuidado y artículo libro POT. </t>
    </r>
    <r>
      <rPr>
        <u/>
        <sz val="11"/>
        <color rgb="FF000000"/>
        <rFont val="Times New Roman"/>
        <family val="1"/>
      </rPr>
      <t>7Derechos</t>
    </r>
    <r>
      <rPr>
        <sz val="11"/>
        <color rgb="FF000000"/>
        <rFont val="Times New Roman"/>
        <family val="1"/>
      </rPr>
      <t xml:space="preserve">: Articulación Equipo Sello y Centro Nacional Consultoría para definir concepto y criterios acciones afirmativas en instrumentos Sello. Revisión y retroalimentación de acciones afirmativas en 25 Planes de Trabajo de Sello en Igualdad.
</t>
    </r>
    <r>
      <rPr>
        <b/>
        <sz val="11"/>
        <color rgb="FF000000"/>
        <rFont val="Times New Roman"/>
        <family val="1"/>
      </rPr>
      <t xml:space="preserve">
Acumulado:</t>
    </r>
    <r>
      <rPr>
        <sz val="11"/>
        <color rgb="FF000000"/>
        <rFont val="Times New Roman"/>
        <family val="1"/>
      </rPr>
      <t xml:space="preserve">  </t>
    </r>
    <r>
      <rPr>
        <u/>
        <sz val="11"/>
        <color rgb="FF000000"/>
        <rFont val="Times New Roman"/>
        <family val="1"/>
      </rPr>
      <t>Paz:</t>
    </r>
    <r>
      <rPr>
        <sz val="11"/>
        <color rgb="FF000000"/>
        <rFont val="Times New Roman"/>
        <family val="1"/>
      </rPr>
      <t xml:space="preserve"> Articulación intersectorial: Trazador presupuestal paz, Alta Consejería Paz, JEP, Agencia Nal. Reincorporación, Unidad Búsqueda Personas Desaparecidas, Consejo Distrital Paz, PDET, Mesa Enfoque Diferencial, Subcomité Memoria, Sistema Integral Paz. Socialización GPAZ. Reportes seguimiento Política Víctimas y Subcomité Memoria. </t>
    </r>
    <r>
      <rPr>
        <u/>
        <sz val="11"/>
        <color rgb="FF000000"/>
        <rFont val="Times New Roman"/>
        <family val="1"/>
      </rPr>
      <t>Participación:</t>
    </r>
    <r>
      <rPr>
        <sz val="11"/>
        <color rgb="FF000000"/>
        <rFont val="Times New Roman"/>
        <family val="1"/>
      </rPr>
      <t xml:space="preserve"> Propuesta fortalecimiento CCM. </t>
    </r>
    <r>
      <rPr>
        <u/>
        <sz val="11"/>
        <color rgb="FF000000"/>
        <rFont val="Times New Roman"/>
        <family val="1"/>
      </rPr>
      <t>Trabajo:</t>
    </r>
    <r>
      <rPr>
        <sz val="11"/>
        <color rgb="FF000000"/>
        <rFont val="Times New Roman"/>
        <family val="1"/>
      </rPr>
      <t xml:space="preserve"> Articulación SDMovilidad. Articulación interna y avances productos PPASP y Acuerdo Plazas Mercado. Avances cartilla proceso disciplinario enfoque género. </t>
    </r>
    <r>
      <rPr>
        <u/>
        <sz val="11"/>
        <color rgb="FF000000"/>
        <rFont val="Times New Roman"/>
        <family val="1"/>
      </rPr>
      <t>Salud:</t>
    </r>
    <r>
      <rPr>
        <sz val="11"/>
        <color rgb="FF000000"/>
        <rFont val="Times New Roman"/>
        <family val="1"/>
      </rPr>
      <t xml:space="preserve"> Avance documento barreras acceso salud. Articulación interna e intersectorial: Comité Salud, Política Salud Mental, Plan Rescate, Mesa Intersectorial IVE, Comité Salud Mental, Mesa Salud y Vida Mujeres. Evento sentencia C-055/2022. </t>
    </r>
    <r>
      <rPr>
        <u/>
        <sz val="11"/>
        <color rgb="FF000000"/>
        <rFont val="Times New Roman"/>
        <family val="1"/>
      </rPr>
      <t>Educación:</t>
    </r>
    <r>
      <rPr>
        <sz val="11"/>
        <color rgb="FF000000"/>
        <rFont val="Times New Roman"/>
        <family val="1"/>
      </rPr>
      <t xml:space="preserve"> Articulación Mesa prevención y atención violencias género Instituciones Educación Superior, Agencia Atenea y Sello. Avance producto PP Educativa. </t>
    </r>
    <r>
      <rPr>
        <u/>
        <sz val="11"/>
        <color rgb="FF000000"/>
        <rFont val="Times New Roman"/>
        <family val="1"/>
      </rPr>
      <t>Cultura:</t>
    </r>
    <r>
      <rPr>
        <sz val="11"/>
        <color rgb="FF000000"/>
        <rFont val="Times New Roman"/>
        <family val="1"/>
      </rPr>
      <t xml:space="preserve"> Documento orientaciones buenas prácticas comunicativas Actividades Sexuales Pagadas. Avance documento análisis mujeres en cultura escrita. Articulación Smartfilms. </t>
    </r>
    <r>
      <rPr>
        <u/>
        <sz val="11"/>
        <color rgb="FF000000"/>
        <rFont val="Times New Roman"/>
        <family val="1"/>
      </rPr>
      <t>Hábitat:</t>
    </r>
    <r>
      <rPr>
        <sz val="11"/>
        <color rgb="FF000000"/>
        <rFont val="Times New Roman"/>
        <family val="1"/>
      </rPr>
      <t xml:space="preserve"> Audiencia Concejo vivienda digna mujeres. Bullets reglamentación POT. Insumos documentos técnicos Sistema Cuidado en POT. </t>
    </r>
    <r>
      <rPr>
        <u/>
        <sz val="11"/>
        <color rgb="FF000000"/>
        <rFont val="Times New Roman"/>
        <family val="1"/>
      </rPr>
      <t>Cultura-Salud</t>
    </r>
    <r>
      <rPr>
        <sz val="11"/>
        <color rgb="FF000000"/>
        <rFont val="Times New Roman"/>
        <family val="1"/>
      </rPr>
      <t xml:space="preserve">: Articulación GIZ derechos sexuales mujeres migrantes. </t>
    </r>
    <r>
      <rPr>
        <u/>
        <sz val="11"/>
        <color rgb="FF000000"/>
        <rFont val="Times New Roman"/>
        <family val="1"/>
      </rPr>
      <t>Participación-Hábitat</t>
    </r>
    <r>
      <rPr>
        <sz val="11"/>
        <color rgb="FF000000"/>
        <rFont val="Times New Roman"/>
        <family val="1"/>
      </rPr>
      <t xml:space="preserve">: Avances mecanismo participativo CCM en POT. </t>
    </r>
    <r>
      <rPr>
        <u/>
        <sz val="11"/>
        <color rgb="FF000000"/>
        <rFont val="Times New Roman"/>
        <family val="1"/>
      </rPr>
      <t>7Derechos</t>
    </r>
    <r>
      <rPr>
        <sz val="11"/>
        <color rgb="FF000000"/>
        <rFont val="Times New Roman"/>
        <family val="1"/>
      </rPr>
      <t>: Avances actualización 7 documentos técnicos. Revisión y retroalimentación acciones afirmativas Planes Trabajo Sello En Igualdad</t>
    </r>
  </si>
  <si>
    <t xml:space="preserve">13. Apoyar técnicamente la implementación de 7 derechos de la PPMyEG priorizados en la DDDP a través de conceptos y documentos técnicos. </t>
  </si>
  <si>
    <t xml:space="preserve">Para I Trimestre se realizaron un total de 15 conceptos técnicos: PP comunic comunitaria, PP TIC, PP acción climatica, Acuerdo IVE, Acuerdo plazas mercado, Proposición salud mental, Requerimiento Concejo parto humanizado, Petición ciudadana trabajo doméstico, Circular lenguaje incluyente DASCD, PA 162 de 2023, PA 024 de 2023, PA 161 de 2023, estrategias Plan Decenal de Lactancia Materna, Ecourbanismo y Construcción Sostenible POT,  PP del Peatón. </t>
  </si>
  <si>
    <t>14. Desarrollar y apoyar procesos de información y sensibilización a entidades de la administración distrital, así como con universidades, sector privado, ONGs y sociedad civil en la implementación de 7 derechos de la PPMyEG priorizados en la DDDP.</t>
  </si>
  <si>
    <r>
      <t>Abril:</t>
    </r>
    <r>
      <rPr>
        <sz val="11"/>
        <color rgb="FF000000"/>
        <rFont val="Times New Roman"/>
        <family val="1"/>
      </rPr>
      <t xml:space="preserve"> </t>
    </r>
    <r>
      <rPr>
        <u/>
        <sz val="11"/>
        <color rgb="FF000000"/>
        <rFont val="Times New Roman"/>
        <family val="1"/>
      </rPr>
      <t>Cultura:</t>
    </r>
    <r>
      <rPr>
        <sz val="11"/>
        <color rgb="FF000000"/>
        <rFont val="Times New Roman"/>
        <family val="1"/>
      </rPr>
      <t xml:space="preserve"> 3 sensibilizaciones: talento humano SDMujer. equipo GIZ, funcionariado servicios integrales salud mujeres. </t>
    </r>
    <r>
      <rPr>
        <u/>
        <sz val="11"/>
        <color rgb="FF000000"/>
        <rFont val="Times New Roman"/>
        <family val="1"/>
      </rPr>
      <t>Salud:</t>
    </r>
    <r>
      <rPr>
        <sz val="11"/>
        <color rgb="FF000000"/>
        <rFont val="Times New Roman"/>
        <family val="1"/>
      </rPr>
      <t xml:space="preserve"> 1 Sensibilización alumnado Universidad Juan N Corpas. </t>
    </r>
    <r>
      <rPr>
        <u/>
        <sz val="11"/>
        <color rgb="FF000000"/>
        <rFont val="Times New Roman"/>
        <family val="1"/>
      </rPr>
      <t>Educación-Cultura:</t>
    </r>
    <r>
      <rPr>
        <sz val="11"/>
        <color rgb="FF000000"/>
        <rFont val="Times New Roman"/>
        <family val="1"/>
      </rPr>
      <t xml:space="preserve"> Articulación y propuesta Agencia Atenea para sensibilización ciudadanía.</t>
    </r>
    <r>
      <rPr>
        <b/>
        <sz val="11"/>
        <color rgb="FF000000"/>
        <rFont val="Times New Roman"/>
        <family val="1"/>
      </rPr>
      <t xml:space="preserve">
Acumulado:</t>
    </r>
    <r>
      <rPr>
        <sz val="11"/>
        <color rgb="FF000000"/>
        <rFont val="Times New Roman"/>
        <family val="1"/>
      </rPr>
      <t xml:space="preserve"> </t>
    </r>
    <r>
      <rPr>
        <u/>
        <sz val="11"/>
        <color rgb="FF000000"/>
        <rFont val="Times New Roman"/>
        <family val="1"/>
      </rPr>
      <t>Trabajo-Educación</t>
    </r>
    <r>
      <rPr>
        <sz val="11"/>
        <color rgb="FF000000"/>
        <rFont val="Times New Roman"/>
        <family val="1"/>
      </rPr>
      <t xml:space="preserve">: 1 taller sensibilización a talento humano SDMujer 8M y derechos mujeres. </t>
    </r>
    <r>
      <rPr>
        <u/>
        <sz val="11"/>
        <color rgb="FF000000"/>
        <rFont val="Times New Roman"/>
        <family val="1"/>
      </rPr>
      <t>Educación:</t>
    </r>
    <r>
      <rPr>
        <sz val="11"/>
        <color rgb="FF000000"/>
        <rFont val="Times New Roman"/>
        <family val="1"/>
      </rPr>
      <t xml:space="preserve"> 1 sensibilización funcionariado ICFES. 2 Espacios de información estrategia IES con: UniClaretiana y UNAD. </t>
    </r>
    <r>
      <rPr>
        <u/>
        <sz val="11"/>
        <color rgb="FF000000"/>
        <rFont val="Times New Roman"/>
        <family val="1"/>
      </rPr>
      <t>Cultura:</t>
    </r>
    <r>
      <rPr>
        <sz val="11"/>
        <color rgb="FF000000"/>
        <rFont val="Times New Roman"/>
        <family val="1"/>
      </rPr>
      <t xml:space="preserve"> 4 sensibilizaciones: funcionariado Subred Sur Servicios Salud, talento humano SDMujer, equipo GIZ, servicios salud mujeres. </t>
    </r>
    <r>
      <rPr>
        <u/>
        <sz val="11"/>
        <color rgb="FF000000"/>
        <rFont val="Times New Roman"/>
        <family val="1"/>
      </rPr>
      <t>Salud:</t>
    </r>
    <r>
      <rPr>
        <sz val="11"/>
        <color rgb="FF000000"/>
        <rFont val="Times New Roman"/>
        <family val="1"/>
      </rPr>
      <t xml:space="preserve"> 2 sensibilizaciones: funcionariado DASCD, alumnado Universidad Juan N Corpas.  </t>
    </r>
    <r>
      <rPr>
        <u/>
        <sz val="11"/>
        <color rgb="FF000000"/>
        <rFont val="Times New Roman"/>
        <family val="1"/>
      </rPr>
      <t>Paz:</t>
    </r>
    <r>
      <rPr>
        <sz val="11"/>
        <color rgb="FF000000"/>
        <rFont val="Times New Roman"/>
        <family val="1"/>
      </rPr>
      <t xml:space="preserve"> Propuesta sensibilización Talento Humano SDMujer. </t>
    </r>
    <r>
      <rPr>
        <u/>
        <sz val="11"/>
        <color rgb="FF000000"/>
        <rFont val="Times New Roman"/>
        <family val="1"/>
      </rPr>
      <t>Educación-Cultura</t>
    </r>
    <r>
      <rPr>
        <sz val="11"/>
        <color rgb="FF000000"/>
        <rFont val="Times New Roman"/>
        <family val="1"/>
      </rPr>
      <t>: Articulación y propuesta Agencia Atenea para sensibilización ciudadanía.</t>
    </r>
  </si>
  <si>
    <t>15. Realizar acciones para la conmemoración de fechas emblemáticas en relación con la garantía de los 7 derechos de la PPMyEG (8 de Marzo, 28 de Mayo, 21 de junio, 22 de Julio, 28 de Septiembre, 10 de Diciembre (DDHH), semana paz)</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</si>
  <si>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</si>
  <si>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</si>
  <si>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</si>
  <si>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</si>
  <si>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</si>
  <si>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</si>
  <si>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</si>
  <si>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</si>
  <si>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</si>
  <si>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</si>
  <si>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</si>
  <si>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</si>
  <si>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</si>
  <si>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</si>
  <si>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</si>
  <si>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</si>
  <si>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</si>
  <si>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</si>
  <si>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</si>
  <si>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</si>
  <si>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Se realizaron  2 jornadas de socialización de la Política Pública de Mujer y Equidad de Género (PPMYEG) y 2 mesas de trabajo para la implementación de esta política. Se desarrollaron 13 mesas de trabajo para la implementación de la Política Pública Actividades Sexuales Pagadas (PPASP) y 4 jornadas de socialización. Así mismo se consolidaron 8 reportes de productos en responsabilidad de la SDMujer en políticas públicas distritales y se tuvo acompañamiento en la formulación de 2 políticas públicas en el marco del ciclo de polítcas</t>
  </si>
  <si>
    <t>Se realizaron  5 jornadas de socialización de la Política Pública de Mujer y Equidad de Género (PPMYEG) y 28 mesas de trabajo para la implementación de esta política. Se desarrollaron 51 mesas de trabajo para la implementación de la Política Pública Actividades Sexuales Pagadas (PPASP) y 9 jornada de socialización. Así mismo se consolidaron 23 reportes de productos en responsabilidad de la SDMujer en políticas públicas distritales y se tuvo acompañamiento en la formulación de 7 políticas públicas en el marco del ciclo de polítcas</t>
  </si>
  <si>
    <t>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a la garantía de derechos para las mujeres en Bogotá. Así mismo, el acompañamiento técnico a las políticas públicas  en el marco  del Ciclo de Política, aporta a la transversalización del enfoque de género en las políticas públicias distritales en formulación e implementación.</t>
  </si>
  <si>
    <t>16. Apoyar técnicamente la implementación y socialización de la Política Pública de Mujeres y Equidad de Género - PPMYEG-.</t>
  </si>
  <si>
    <t xml:space="preserve">17. Apoyar técnicamente la implementación y socialización de la Pública de Actividades Sexuales Pagadas -PPASP-. </t>
  </si>
  <si>
    <t xml:space="preserve">18.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</si>
  <si>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</si>
  <si>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</si>
  <si>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</si>
  <si>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</si>
  <si>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</si>
  <si>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</si>
  <si>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</si>
  <si>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</si>
  <si>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</si>
  <si>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</si>
  <si>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</si>
  <si>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</si>
  <si>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</si>
  <si>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</si>
  <si>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</si>
  <si>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</si>
  <si>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</si>
  <si>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</si>
  <si>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</si>
  <si>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</si>
  <si>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</si>
  <si>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</si>
  <si>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</si>
  <si>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</si>
  <si>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</si>
  <si>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</si>
  <si>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</si>
  <si>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</si>
  <si>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</si>
  <si>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</si>
  <si>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</si>
  <si>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</si>
  <si>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</si>
  <si>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Implementar la Política Pública de Mujeres y Equidad de género en los sectores responsables del cumplimiento de su plan de acción.  
(Meta 4 y 6)</t>
  </si>
  <si>
    <t xml:space="preserve">Política Pública de Mujeres y Equidad de Género en los sectores responsables del cumplimiento de su plan de acción implementada. </t>
  </si>
  <si>
    <t>Constante</t>
  </si>
  <si>
    <t>PPMyEG</t>
  </si>
  <si>
    <t xml:space="preserve">Fórmula: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</si>
  <si>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</si>
  <si>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técnicos realizados a los sectores de la administración distrital para la implementación de la PPMYEG</t>
  </si>
  <si>
    <t xml:space="preserve">Se realizaron 2 jornadas de socialización: 1 con el COLMYG de Mártires y 1 con la Unidad Técnica de Apoyo de la Comisión Local Intersectorial de Participación -CLIP- de Mártires. Se llevaon a cabo 2 mesas de trabajo 1 interna con el equipo de seguimiento de la SDmujer y 1 con el sector Gestión Pública
Se realizó revisión y retroalimentación de los reportes del primer trimestre de 2023 de los productos del Plan de Acción de laPPMYEG de los sectores: Hacienda, Ambiente, Movilidad, Educación, Hábitat, Salud,  Integración Social, Cultura y Jurídica. Se realizó actualización matriz de consolidación.  Se realizó, revisión, análisis y retroalimentación del reporte trimestral 2023 de logros de transversalización de los 15 sectores de la Administración Distrital. </t>
  </si>
  <si>
    <t>Se realizó revisión y retroalimentación de los reportes del primer trimestre de 2023 de los productos del Plan de Acción de laPPMYEG de los sectores: Hacienda, Ambiente, Movilidad, Educación, Hábitat, Salud,  Integración Social, Cultura y Jurídica. Se realizó actualización matriz de consolidación.  Se realizó, revisión, análisis y retroalimentación del reporte trimestral 2023 de logros de transversalización de los 15 sectores de la Administración Distrital. Se realizó revisión y retroalimentación a los 15 reportes oficiales sectoriales de plan de acción de la PPMYEG IV trimestre 2022. Así mismo, se incluyeron los ajustes a la matriz de plan de acción de la PPMYEG y a los apartados del Documento CONPES No 14 de 2020, según las modificaciones aprobadas por la SDP a 43 productos. Se realizaron 5 jornadas de socialización: 1 con el Departamento Administrativo del Servicio Civil y 2 con equipos de la Secretaría Distrital de la Mujer, 1 con el COLMYG de Mártires y 1 con la Unidad Técnica de Apoyo de la Comisión Local Intersectorial de Participación  de Mártires. Se llevaron a cabo 28 mesas de implementación de la PPMYEG con los siguientes sectores: 9 con el sector mujeres, 2 Gestión Jurídica, 1 Hacienda, 1 Movilidad, 1 Educación, 1 Seguridad, 2 Planeación, 1 Desarrollo Económico, 1 Salud, 1 gobierno, 1 Integración Social, 1 Cultura, 3 Gestión Pública y 1 Hábitat,  1 interna con el equipo de seguimiento de la SDmujer</t>
  </si>
  <si>
    <t>Incorporar de manera transversal, en los 15 sectores de la administración distrital y en las localidades, el enfoque de género y de derechos de las mujeres (Meta 1 y 5)</t>
  </si>
  <si>
    <t>Estrategia de transversalización implementada en los 15 sectores de la Administración Distrital</t>
  </si>
  <si>
    <t>Estrategia</t>
  </si>
  <si>
    <t xml:space="preserve">Fórmula: (Número de estrategias implementadas)
La meta de implementación de la estrategia de transversalización se realiza de manera constante en la Administración Distrital </t>
  </si>
  <si>
    <t xml:space="preserve">Informes, documentos de lineamientos, actas de reunión y listados de asistencia </t>
  </si>
  <si>
    <r>
      <rPr>
        <sz val="11"/>
        <color rgb="FF000000"/>
        <rFont val="Times New Roman"/>
        <family val="1"/>
      </rPr>
      <t xml:space="preserve">Propuestas de los planes de trabajo para Sello Distrital de Igualdad de Género en 23 entidades de 15 sectores Distritales. Participación y acompañamiento a las mesas, comités y comisiones de 6 sectores distritales Educación, Gobierno, Integración Social, Salud, Seguridad y Mujeres. Acompañamiento técnico para la implementación del enfoque de género en los sectores distritales Gestión Pública y Movilidad. Acompañamiento técnico para la implementación de acciones en el sector distrital Cultura. Sensibilización a 9 entidades por parte de los sectores Ambiente, Cultura, Gestión Pública, Hábitat, Movilidad, Mujeres, y Seguridad.
</t>
    </r>
    <r>
      <rPr>
        <b/>
        <sz val="11"/>
        <color rgb="FFFF0000"/>
        <rFont val="Times New Roman"/>
        <family val="1"/>
      </rPr>
      <t>En el marco de la implementación de los 7 derechos de la PPMyEG durante el mes de abril se avanzó en</t>
    </r>
    <r>
      <rPr>
        <sz val="11"/>
        <color rgb="FFFF0000"/>
        <rFont val="Times New Roman"/>
        <family val="1"/>
      </rPr>
      <t xml:space="preserve">:
</t>
    </r>
    <r>
      <rPr>
        <b/>
        <sz val="11"/>
        <color rgb="FFFF0000"/>
        <rFont val="Times New Roman"/>
        <family val="1"/>
      </rPr>
      <t>Paz:</t>
    </r>
    <r>
      <rPr>
        <sz val="11"/>
        <color rgb="FFFF0000"/>
        <rFont val="Times New Roman"/>
        <family val="1"/>
      </rPr>
      <t xml:space="preserve"> Articulación intersectorial: Alta Consejería Paz, equipo género JEP, Mesa Distrital Reincorporación, Subcomité Memoria, Paz y Reconciliación, Agencia Nacional Reincorporación, Unidad Búsqueda Personas Desaparecidas, Sistema Integral de Paz. Reportes primer trimestre PP Víctimas y Subcomité Memoria.
</t>
    </r>
    <r>
      <rPr>
        <b/>
        <sz val="11"/>
        <color rgb="FFFF0000"/>
        <rFont val="Times New Roman"/>
        <family val="1"/>
      </rPr>
      <t>Participación:</t>
    </r>
    <r>
      <rPr>
        <sz val="11"/>
        <color rgb="FFFF0000"/>
        <rFont val="Times New Roman"/>
        <family val="1"/>
      </rPr>
      <t xml:space="preserve"> Propuesta fortalecimiento Consejo Consultivo Mujeres.
</t>
    </r>
    <r>
      <rPr>
        <b/>
        <sz val="11"/>
        <color rgb="FFFF0000"/>
        <rFont val="Times New Roman"/>
        <family val="1"/>
      </rPr>
      <t>Trabajo:</t>
    </r>
    <r>
      <rPr>
        <sz val="11"/>
        <color rgb="FFFF0000"/>
        <rFont val="Times New Roman"/>
        <family val="1"/>
      </rPr>
      <t xml:space="preserve"> Avances cartilla proceso disciplinario con enf.género. Revisión y retroalimentación acciones afirmativas de cada derecho incluidas en Planes de Trabajo de Sello de Igualdad.
</t>
    </r>
    <r>
      <rPr>
        <b/>
        <sz val="11"/>
        <color rgb="FFFF0000"/>
        <rFont val="Times New Roman"/>
        <family val="1"/>
      </rPr>
      <t>Salud:</t>
    </r>
    <r>
      <rPr>
        <sz val="11"/>
        <color rgb="FFFF0000"/>
        <rFont val="Times New Roman"/>
        <family val="1"/>
      </rPr>
      <t xml:space="preserve"> Coordinación intersectorial: Comité Salud Mental, Mesa Salud y Vida Mujeres, Política Salud Mental, Mesa Intersectorial aborto. Articulación interna documento barreras acceso salud para mujeres. 1 sensibilización alumnado Universidad Juan N Corpas. Avances conmemoración 28 mayo.
</t>
    </r>
    <r>
      <rPr>
        <b/>
        <sz val="11"/>
        <color rgb="FFFF0000"/>
        <rFont val="Times New Roman"/>
        <family val="1"/>
      </rPr>
      <t>Educación:</t>
    </r>
    <r>
      <rPr>
        <sz val="11"/>
        <color rgb="FFFF0000"/>
        <rFont val="Times New Roman"/>
        <family val="1"/>
      </rPr>
      <t xml:space="preserve"> Articulación Agencia Atenea producto Política Educativa. Asistencia Mesa atención y prevención violencias sexual y de género en Instituciones Educación Superior. Insumos técnicos documento estrategias de comunicación, educación e información del plan decenal de lactancia materna y manual de educación superior.
</t>
    </r>
    <r>
      <rPr>
        <b/>
        <sz val="11"/>
        <color rgb="FFFF0000"/>
        <rFont val="Times New Roman"/>
        <family val="1"/>
      </rPr>
      <t>Cultura:</t>
    </r>
    <r>
      <rPr>
        <sz val="11"/>
        <color rgb="FFFF0000"/>
        <rFont val="Times New Roman"/>
        <family val="1"/>
      </rPr>
      <t xml:space="preserve"> Documento orientaciones técnicas buenas prácticas comunicativas sobre Actividades Sexuales Pagadas. Avance documento análisis acceso, permanencia y reconocimiento de mujeres en cultura escrita. Articulación Smartfilms. 3 sensibilizaciones: Talento humano SDMujer, equipo GIZ, servicios salud mujeres.
</t>
    </r>
    <r>
      <rPr>
        <b/>
        <sz val="11"/>
        <color rgb="FFFF0000"/>
        <rFont val="Times New Roman"/>
        <family val="1"/>
      </rPr>
      <t>Hábitat:</t>
    </r>
    <r>
      <rPr>
        <sz val="11"/>
        <color rgb="FFFF0000"/>
        <rFont val="Times New Roman"/>
        <family val="1"/>
      </rPr>
      <t xml:space="preserve"> Insumos documento técnico soporte Sistema Cuidado y artículo libro POT.
</t>
    </r>
    <r>
      <rPr>
        <b/>
        <sz val="11"/>
        <color rgb="FFFF0000"/>
        <rFont val="Times New Roman"/>
        <family val="1"/>
      </rPr>
      <t>Educación-Cultura</t>
    </r>
    <r>
      <rPr>
        <sz val="11"/>
        <color rgb="FFFF0000"/>
        <rFont val="Times New Roman"/>
        <family val="1"/>
      </rPr>
      <t xml:space="preserve">: Articulación Agencia Atenea proceso formativo ciudadanía.
</t>
    </r>
    <r>
      <rPr>
        <b/>
        <sz val="11"/>
        <color rgb="FFFF0000"/>
        <rFont val="Times New Roman"/>
        <family val="1"/>
      </rPr>
      <t>Cultura-Salud</t>
    </r>
    <r>
      <rPr>
        <sz val="11"/>
        <color rgb="FFFF0000"/>
        <rFont val="Times New Roman"/>
        <family val="1"/>
      </rPr>
      <t xml:space="preserve">: Articulación GIZ derechos sexuales mujeres migrantes.
</t>
    </r>
    <r>
      <rPr>
        <b/>
        <sz val="11"/>
        <color rgb="FFFF0000"/>
        <rFont val="Times New Roman"/>
        <family val="1"/>
      </rPr>
      <t>Participación-Hábitat</t>
    </r>
    <r>
      <rPr>
        <sz val="11"/>
        <color rgb="FFFF0000"/>
        <rFont val="Times New Roman"/>
        <family val="1"/>
      </rPr>
      <t xml:space="preserve">: Articulación S.Planeación proceso participativo Consejo Consultivo de Mujeres en Plan Ordenamiento Territorial.
</t>
    </r>
    <r>
      <rPr>
        <b/>
        <sz val="11"/>
        <color rgb="FFFF0000"/>
        <rFont val="Times New Roman"/>
        <family val="1"/>
      </rPr>
      <t>7Derechos</t>
    </r>
    <r>
      <rPr>
        <sz val="11"/>
        <color rgb="FFFF0000"/>
        <rFont val="Times New Roman"/>
        <family val="1"/>
      </rPr>
      <t xml:space="preserve">: Articulación Equipo de Sello y Centro Nacional Consultoría para definir concepto y criterios de acciones afirmativas en instrumentos Sello.  Revisión y retroalimentación acciones afirmativas en 25 Planes de Trabajo de Sello en Igualdad.
</t>
    </r>
    <r>
      <rPr>
        <sz val="11"/>
        <color rgb="FF00B050"/>
        <rFont val="Times New Roman"/>
        <family val="1"/>
      </rPr>
      <t>SDIG: Se socializaron los resultados de los diagnósticos institucionales y la propuesta de plan de trabajo a 22 entidades. Se avanzó en la gestión de un espacio de socialización de la herramienta de autodiagnostico para 1 empresa y se gestionaron reuniones de seguimiento a 7 organizaciones a partir de los resultados de los autodiagnósticos</t>
    </r>
    <r>
      <rPr>
        <b/>
        <sz val="11"/>
        <color rgb="FFFF0000"/>
        <rFont val="Times New Roman"/>
        <family val="1"/>
      </rPr>
      <t>.</t>
    </r>
    <r>
      <rPr>
        <sz val="11"/>
        <color rgb="FF00B050"/>
        <rFont val="Times New Roman"/>
        <family val="1"/>
      </rPr>
      <t xml:space="preserve">	
</t>
    </r>
  </si>
  <si>
    <r>
      <rPr>
        <sz val="11"/>
        <color rgb="FF000000"/>
        <rFont val="Times New Roman"/>
        <family val="1"/>
      </rPr>
      <t xml:space="preserve">Se definieron los logros de transversalización de los 15 sectores para el año 2023, se articuló con la Secretaría de Salud y la Subred Servicios de Salud Sur para definir e implementar acciones 2023: estrategia transversalización de género, acompañamiento Mesa Plan Rescate, participación en X Congreso orientación escolar, concepto técnico Ruta de Bienestar y acompañamiento Agencia Atenea, articulación  incorporación enfoque de género en Política Pública Distrital de Acogida, Inclusión y Desarrollo para los Nuevos Bogotanos y Bogotanas, Mesa Biciexperiencia IDRD, Comisión Distrital de Seguridad, Convivencia y Comodidad en el Fútbol en Bogotá, Mesa de Seguridad de la Bicicleta, realización primera y segunda sesión UTA, conceptos y acompañamiento técnico a Política Pública Distrital de Acogida, Inclusión y Desarrollo para los Nuevos Bogotanos y Bogotanas y Proceso de Participación, sensibilización enfoque de género para Talento Humano de SDIS. 
Concertación logros de transversalización de 14 sectores para 2023. Propuesta plan de trabajo del Sello para 12 entidades del Distrito. Propuesta de Pautas para la Transversalización del Enfoque de Género y participación en Mesa Modelo Integrado Planeación y Gestión. Sensibilización del 8M en 5 sectores de la administración. Informe Trazador Presupuestal 2022. Participación en las mesas intersectoriales de 10 sectores. 
Propuestas de los planes de trabajo para Sello Distrital de Igualdad de Género en 23 entidades de 15 sectores Distritales. Participación y acompañamiento a las mesas, comités y comisiones de 6 sectores distritales. Acompañamiento técnico para la implementación del enfoque de género en 2 sectores distritales. Acompañamiento técnico para la implementación de acciones en el sector distrital Cultura. Sensibilización a 9 entidades por parte de los 7 sectores distritales.
SDIG:Se cuenta con versiones finales de diagnósticos institucionales de 25 entidades Distritales. </t>
    </r>
    <r>
      <rPr>
        <sz val="11"/>
        <color rgb="FF00B050"/>
        <rFont val="Times New Roman"/>
        <family val="1"/>
      </rPr>
      <t>Se socializaron los resultados de los diagnósticos institucionales y la propuesta de plan de trabajo a 22 entidades.</t>
    </r>
    <r>
      <rPr>
        <sz val="11"/>
        <color rgb="FF000000"/>
        <rFont val="Times New Roman"/>
        <family val="1"/>
      </rPr>
      <t xml:space="preserve"> Autodiagnóstico para sector privado aprobada y socializada con 13 empresas. Adhesiones de  4 empresas al Pacto de Ciudad de Igualdad de Género. Premiación de las entidades públicas de acuerdo al Ranking del Sello En Igualdad y entrega de insignias de reconocimiento a 21 organizaciones del sector privado. Aplicación de la herramienta de autodiagnostico para 11 organizaciones del sector privado. </t>
    </r>
    <r>
      <rPr>
        <sz val="11"/>
        <color rgb="FF00B050"/>
        <rFont val="Times New Roman"/>
        <family val="1"/>
      </rPr>
      <t xml:space="preserve">Se avanzó en la gestión de un espacio de socialización de la herramienta de autodiagnostico para 1 empresa y se gestionaron reuniones de seguimiento a 7 organizaciones a partir de los resultados de los autodiagnósticos.	
</t>
    </r>
    <r>
      <rPr>
        <sz val="11"/>
        <color rgb="FF000000"/>
        <rFont val="Times New Roman"/>
        <family val="1"/>
      </rPr>
      <t xml:space="preserve">
</t>
    </r>
    <r>
      <rPr>
        <b/>
        <sz val="11"/>
        <color rgb="FFFF0000"/>
        <rFont val="Times New Roman"/>
        <family val="1"/>
      </rPr>
      <t>En el marco de la implementación de 7 derechos de la PPMyEG se ha avanzado:
Paz</t>
    </r>
    <r>
      <rPr>
        <sz val="11"/>
        <color rgb="FFFF0000"/>
        <rFont val="Times New Roman"/>
        <family val="1"/>
      </rPr>
      <t xml:space="preserve">: Articulación Consejo Distrital Paz, Mesa Técnica PDET, Mesa Enfoque Diferencial, Subcomité Memoria, JEP, Unidad Búsqueda Personas Desaparecidas. Alta Consejería Paz.  Informe GPAZ. Reportes PP Víctimas y Subcomité Memoria. </t>
    </r>
    <r>
      <rPr>
        <b/>
        <sz val="11"/>
        <color rgb="FFFF0000"/>
        <rFont val="Times New Roman"/>
        <family val="1"/>
      </rPr>
      <t>Participación</t>
    </r>
    <r>
      <rPr>
        <sz val="11"/>
        <color rgb="FFFF0000"/>
        <rFont val="Times New Roman"/>
        <family val="1"/>
      </rPr>
      <t xml:space="preserve">: Propuesta fortalecimiento CCM. </t>
    </r>
    <r>
      <rPr>
        <b/>
        <sz val="11"/>
        <color rgb="FFFF0000"/>
        <rFont val="Times New Roman"/>
        <family val="1"/>
      </rPr>
      <t>Trabajo</t>
    </r>
    <r>
      <rPr>
        <sz val="11"/>
        <color rgb="FFFF0000"/>
        <rFont val="Times New Roman"/>
        <family val="1"/>
      </rPr>
      <t xml:space="preserve">: Avance productos Acuerdo Plazas Mercado, PPASP y cartilla proceso disciplinario con enf.género. </t>
    </r>
    <r>
      <rPr>
        <b/>
        <sz val="11"/>
        <color rgb="FFFF0000"/>
        <rFont val="Times New Roman"/>
        <family val="1"/>
      </rPr>
      <t>Salud</t>
    </r>
    <r>
      <rPr>
        <sz val="11"/>
        <color rgb="FFFF0000"/>
        <rFont val="Times New Roman"/>
        <family val="1"/>
      </rPr>
      <t xml:space="preserve">: Articulación Plan Rescate, Comité Salud Mental, Mesa IVE, Política Salud Mental, Mesa Salud y Vida Mujeres. Avance documento barreas acceso salud. 2 sensibilizaciones. Avances conmemoración 28 Mayo. </t>
    </r>
    <r>
      <rPr>
        <b/>
        <sz val="11"/>
        <color rgb="FFFF0000"/>
        <rFont val="Times New Roman"/>
        <family val="1"/>
      </rPr>
      <t>Educación</t>
    </r>
    <r>
      <rPr>
        <sz val="11"/>
        <color rgb="FFFF0000"/>
        <rFont val="Times New Roman"/>
        <family val="1"/>
      </rPr>
      <t xml:space="preserve">: Articulación Mesa prevención y atención violencias género en Instituciones Educación Superior, Agencia Atenea. 3 sensibilizaciones. </t>
    </r>
    <r>
      <rPr>
        <b/>
        <sz val="11"/>
        <color rgb="FFFF0000"/>
        <rFont val="Times New Roman"/>
        <family val="1"/>
      </rPr>
      <t>Cultura</t>
    </r>
    <r>
      <rPr>
        <sz val="11"/>
        <color rgb="FFFF0000"/>
        <rFont val="Times New Roman"/>
        <family val="1"/>
      </rPr>
      <t xml:space="preserve">: Documento orientaciones comunicación actividades sexuales pagadas. Avance producto PP Lectura, Escritura y Oralidad. Articulación GIZ y Smartfilms. 4 sensibilizaciones. </t>
    </r>
    <r>
      <rPr>
        <b/>
        <sz val="11"/>
        <color rgb="FFFF0000"/>
        <rFont val="Times New Roman"/>
        <family val="1"/>
      </rPr>
      <t>Hábitat</t>
    </r>
    <r>
      <rPr>
        <sz val="11"/>
        <color rgb="FFFF0000"/>
        <rFont val="Times New Roman"/>
        <family val="1"/>
      </rPr>
      <t xml:space="preserve">: Articulación interna e intersectorial temas POT. Bullets reglamentación POT. Documentos técnicos Sistema Cuidado. </t>
    </r>
    <r>
      <rPr>
        <b/>
        <sz val="11"/>
        <color rgb="FFFF0000"/>
        <rFont val="Times New Roman"/>
        <family val="1"/>
      </rPr>
      <t>Trabajo-Educación</t>
    </r>
    <r>
      <rPr>
        <sz val="11"/>
        <color rgb="FFFF0000"/>
        <rFont val="Times New Roman"/>
        <family val="1"/>
      </rPr>
      <t xml:space="preserve">: 1 sensibilización 8M. </t>
    </r>
    <r>
      <rPr>
        <b/>
        <sz val="11"/>
        <color rgb="FFFF0000"/>
        <rFont val="Times New Roman"/>
        <family val="1"/>
      </rPr>
      <t>Educación-Cultura</t>
    </r>
    <r>
      <rPr>
        <sz val="11"/>
        <color rgb="FFFF0000"/>
        <rFont val="Times New Roman"/>
        <family val="1"/>
      </rPr>
      <t xml:space="preserve">: Articulación Agencia Atenea. </t>
    </r>
    <r>
      <rPr>
        <b/>
        <sz val="11"/>
        <color rgb="FFFF0000"/>
        <rFont val="Times New Roman"/>
        <family val="1"/>
      </rPr>
      <t>Cultura-Salud</t>
    </r>
    <r>
      <rPr>
        <sz val="11"/>
        <color rgb="FFFF0000"/>
        <rFont val="Times New Roman"/>
        <family val="1"/>
      </rPr>
      <t xml:space="preserve">: Articulación GIZ. </t>
    </r>
    <r>
      <rPr>
        <b/>
        <sz val="11"/>
        <color rgb="FFFF0000"/>
        <rFont val="Times New Roman"/>
        <family val="1"/>
      </rPr>
      <t>Participación-Hábitat</t>
    </r>
    <r>
      <rPr>
        <sz val="11"/>
        <color rgb="FFFF0000"/>
        <rFont val="Times New Roman"/>
        <family val="1"/>
      </rPr>
      <t xml:space="preserve">: Articulación mecanismo participación POT. </t>
    </r>
    <r>
      <rPr>
        <b/>
        <sz val="11"/>
        <color rgb="FFFF0000"/>
        <rFont val="Times New Roman"/>
        <family val="1"/>
      </rPr>
      <t>7Derechos</t>
    </r>
    <r>
      <rPr>
        <sz val="11"/>
        <color rgb="FFFF0000"/>
        <rFont val="Times New Roman"/>
        <family val="1"/>
      </rPr>
      <t xml:space="preserve">: Revisión y retroalimentación acciones afirmativas en 25 planes de trabajo Sello en Igualdad. Avances actualización 7 documentos técnicos. Conmemoración 8M. </t>
    </r>
  </si>
  <si>
    <t>Gestión de Polìticas Pùblicas</t>
  </si>
  <si>
    <t>Socializar documento guía metodológica sobre el seguimiento  con enfoque de género en la UTA de la CIM</t>
  </si>
  <si>
    <t>Documento guía metodológica sobre el seguimiento con enfoque de género en la UTA de la CIM socializado</t>
  </si>
  <si>
    <t>Suma</t>
  </si>
  <si>
    <t>Socialización</t>
  </si>
  <si>
    <t>Formula: (Número de socializaciones realizadas)</t>
  </si>
  <si>
    <t>Anual</t>
  </si>
  <si>
    <t>1. Acta de la UTA 
2. Presentación socialización de la Guía</t>
  </si>
  <si>
    <t>La actividad no se programó para el primer semestre</t>
  </si>
  <si>
    <t xml:space="preserve">Transversalización del Enfoque de Género y Diferencial para las mujeres </t>
  </si>
  <si>
    <t>Apoyar técnicamente la implementación de los siete derechos de la PPMyEG a cargo de la DDDP</t>
  </si>
  <si>
    <t>Documentos técnicos actualizados de los siete Derechos de la PPMYEG a cargo de la DDDP</t>
  </si>
  <si>
    <t>Porcentaje</t>
  </si>
  <si>
    <t>Fórmula: (Avance en actualización de documentos técnicos realizado / Avance en los 7 documentos técnicos programado) * 100</t>
  </si>
  <si>
    <t xml:space="preserve">Trimestral </t>
  </si>
  <si>
    <t>Documentos técnicos de derechos actualizados</t>
  </si>
  <si>
    <t xml:space="preserve">La actividad se programó para reporte trimestral, por lo cual en el mes de abril no se reportan avances. </t>
  </si>
  <si>
    <t>En el primer trimestre se avanzó en la identificación de la información cuantitativa de fuentes secundarias que se requiere para actualizar los 7 documentos técnicos de derechos y se solicitó esta información al OMEG. Asimismo, se actualizó el capítulo de marco normativo de los 7 documentos técnicos de derechos.</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</si>
  <si>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</si>
  <si>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</si>
  <si>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 xml:space="preserve">Suma </t>
  </si>
  <si>
    <t>Fórmula: (Avance en los capítulos de los informes de asistencia técnica realizados/ Avance en los capitulos de los informes de asistencia técnica programado)*100
Quince (15) informes, son realizados por capitulos, cada trimestre se reporta un número de capitulos de avance.</t>
  </si>
  <si>
    <t>15 informes de asistencia técnica para la transversalización del enfoque de género para cada uno de los 15 sectores de la Administración Distrital.</t>
  </si>
  <si>
    <t>Se realizaron los informes de asistencia técnica para la transversalización del enfoque de género de los 15 sectores de la Administración Distrital: Ambiente, Cultura, Desarrollo Económico, Educación, Gestión Pública, Gobierno, Hábitat, Hacienda, Integración Social, Movilidad, Mujeres, Planeación, Salud y Seguridad, informes correspondientes a los meses de febrero y marzo de 2023.</t>
  </si>
  <si>
    <t>Desarrollar sesiones de  la secretaría técnica de la CIM</t>
  </si>
  <si>
    <t>Número de sesiones de la Comisión Intersectorial de Mujeres con Secretaría técnica</t>
  </si>
  <si>
    <t>Sesiones</t>
  </si>
  <si>
    <t>Fórmula: (No. de sesiones de CIM realizadas)</t>
  </si>
  <si>
    <t>Semestral</t>
  </si>
  <si>
    <t>1. Actas de la CIM
2. Informes de la CIM</t>
  </si>
  <si>
    <t>Informe de gestión de la Comisión Intersectorial de Mujeres correspondiente al primer trimestre de 2023</t>
  </si>
  <si>
    <t xml:space="preserve">Coordinar la Unidad Técnica de Apoyo (UTA) de la Comisión Intersectorial de Mujeres </t>
  </si>
  <si>
    <t>Número de Sesiones de la UTA realizadas</t>
  </si>
  <si>
    <t>Fórmula: Número  de sesiones de UTA realizadas</t>
  </si>
  <si>
    <t>1. Actas de la UTA 
2. Presentaciones UTA</t>
  </si>
  <si>
    <t>Se realiza la cuarta sesión de la Unidad Técnica de Apoyo el 20 de abril en la cual se socializan las acciones sectoriales realizadas en el marco del 8M, la buena práctica del sector Ambiente, ajustes al plan de acción de la PPMyEG y reportes de Políticas Públicas 2023. El acta se encuentra en revisión. Se anexa acta aprobada de la tercera sesión de Unidad Técnica de Apoyo y Presentación de la cuarta sesión de la Unidad Técnica de Apoyo.</t>
  </si>
  <si>
    <t>Se envía a los 15 sectores el oficio de solicitud de delegaciones de la Comisión Intersectorial de Mujeres – CIM y su Unidad Técnica de Apoyo-UTA 2023 y fechas de sesiones, así como la propuesta de plan de acción 2023 y cronograma de sesiones. La primera sesión de la UTA se realiza de manera asincrónica el 02 de febrero con el objetivo de definir los planes de acción de la CIM y UTA 2023. La segunda sesión, se realiza el  16 de febrero, presentando el balance de la propuesta de los planes de acción CIM y UTA 2023, aspectos generales para la socialización de buenas prácticas de entidades y  aspectos generales sobre la conmemoración del 8M, Así mismo, se socializa el cronograma de entrega de reportes 2023 de las PPMyEG y PPASP. El acta se encuentra en revisión. Se realiza la tercera sesión de la Unidad Técnica de Apoyo el 23 de marzo en la cual se socializa la matriz de buenas prácticas y logros de Transversalización de Género de los sectores 2023. El acta se encuentra en revisión. Se anexa acta segunda sesión de Unidad Técnica de Apoyo y Presentación tercera sesión Unidad Técnica de Apoyo. Se realiza la cuarta sesión de la Unidad Técnica de Apoyo el 20 de abril, se socializan acciones sectoriales realizadas en el marco del 8M, la buena práctica del sector Ambiente, ajustes al plan de acción de la PPMyEG y reportes de Políticas Públicas 2023 . El acta se encuentra en revisión. Se anexa acta aprobada de la tercera sesión de Unidad Técnica de Apoyo y Presentación de la cuarta sesión Unidad Técnica de Apoyo.</t>
  </si>
  <si>
    <t>ELABORÓ</t>
  </si>
  <si>
    <t xml:space="preserve">Firma: </t>
  </si>
  <si>
    <t>APROBÓ (Según aplique Gerenta de proyecto, Lider técnica y responsable de proceso)</t>
  </si>
  <si>
    <t>Firma:</t>
  </si>
  <si>
    <t>REVISÓ OFICINA ASESORA DE PLANEACIÓN</t>
  </si>
  <si>
    <t xml:space="preserve">VoBo. </t>
  </si>
  <si>
    <t>Nombre: CLARA LÓPEZ GARCÍA</t>
  </si>
  <si>
    <t xml:space="preserve">Nombre: DIANA MARIA PARRA </t>
  </si>
  <si>
    <t>Nombre:</t>
  </si>
  <si>
    <t>Nombre: SANDRA CATALINA CAMPOS ROMERO</t>
  </si>
  <si>
    <t xml:space="preserve">Cargo: </t>
  </si>
  <si>
    <t>Cargo: DIRECTORA DE DERECHOS Y DISEÑO DE POLÍTICA- LIDERESA TÉCNICA Y RESPONSABLE DEL PROCESO</t>
  </si>
  <si>
    <t>Cargo: SUBSECRETARIA DEL CUIDADO Y POLÍTICAS DE IGUALDAD- GERENTA</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</si>
  <si>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</si>
  <si>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</si>
  <si>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</si>
  <si>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</si>
  <si>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</si>
  <si>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</si>
  <si>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</si>
  <si>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</si>
  <si>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</si>
  <si>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</si>
  <si>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</si>
  <si>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</si>
  <si>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</si>
  <si>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</si>
  <si>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</si>
  <si>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</si>
  <si>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</si>
  <si>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</si>
  <si>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</si>
  <si>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</si>
  <si>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</si>
  <si>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</si>
  <si>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</si>
  <si>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</si>
  <si>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</si>
  <si>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</si>
  <si>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</si>
  <si>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</si>
  <si>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</si>
  <si>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</si>
  <si>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</si>
  <si>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</si>
  <si>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</si>
  <si>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</si>
  <si>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</si>
  <si>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</si>
  <si>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</si>
  <si>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</si>
  <si>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</si>
  <si>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</si>
  <si>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</si>
  <si>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</si>
  <si>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</si>
  <si>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</si>
  <si>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</si>
  <si>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</si>
  <si>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</si>
  <si>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</si>
  <si>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</si>
  <si>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</si>
  <si>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</si>
  <si>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</si>
  <si>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</si>
  <si>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</si>
  <si>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</si>
  <si>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</si>
  <si>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</si>
  <si>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</si>
  <si>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</si>
  <si>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</si>
  <si>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</si>
  <si>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</si>
  <si>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</si>
  <si>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</si>
  <si>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</si>
  <si>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</si>
  <si>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</si>
  <si>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</si>
  <si>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</si>
  <si>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</si>
  <si>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</si>
  <si>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</si>
  <si>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</si>
  <si>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</si>
  <si>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</si>
  <si>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</si>
  <si>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</si>
  <si>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</si>
  <si>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</si>
  <si>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</si>
  <si>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</si>
  <si>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</si>
  <si>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</si>
  <si>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</si>
  <si>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</si>
  <si>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</si>
  <si>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</si>
  <si>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</si>
  <si>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</si>
  <si>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</si>
  <si>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</si>
  <si>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</si>
  <si>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</si>
  <si>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</si>
  <si>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</si>
  <si>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</si>
  <si>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</si>
  <si>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</si>
  <si>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</si>
  <si>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</si>
  <si>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</si>
  <si>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</si>
  <si>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</si>
  <si>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</si>
  <si>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</si>
  <si>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</si>
  <si>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</si>
  <si>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</si>
  <si>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</si>
  <si>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</si>
  <si>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</si>
  <si>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</si>
  <si>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</si>
  <si>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</si>
  <si>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</si>
  <si>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</si>
  <si>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</si>
  <si>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</si>
  <si>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</si>
  <si>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</si>
  <si>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</si>
  <si>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</si>
  <si>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</si>
  <si>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</si>
  <si>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</si>
  <si>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</si>
  <si>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</si>
  <si>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</si>
  <si>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</si>
  <si>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</si>
  <si>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</si>
  <si>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</si>
  <si>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</si>
  <si>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</si>
  <si>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</si>
  <si>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</si>
  <si>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</si>
  <si>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</si>
  <si>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</si>
  <si>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</si>
  <si>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</si>
  <si>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</si>
  <si>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</si>
  <si>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</si>
  <si>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</si>
  <si>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</si>
  <si>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</si>
  <si>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</si>
  <si>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</si>
  <si>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</si>
  <si>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</si>
  <si>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</si>
  <si>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</si>
  <si>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</si>
  <si>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</si>
  <si>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</si>
  <si>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</si>
  <si>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</si>
  <si>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</si>
  <si>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</si>
  <si>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</si>
  <si>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</si>
  <si>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</si>
  <si>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</si>
  <si>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</si>
  <si>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</si>
  <si>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</si>
  <si>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</si>
  <si>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</si>
  <si>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</si>
  <si>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</si>
  <si>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</si>
  <si>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</si>
  <si>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</si>
  <si>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</si>
  <si>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</si>
  <si>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</si>
  <si>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</si>
  <si>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</si>
  <si>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</si>
  <si>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</si>
  <si>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</si>
  <si>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</si>
  <si>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</si>
  <si>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</si>
  <si>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</si>
  <si>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</si>
  <si>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</si>
  <si>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</si>
  <si>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</si>
  <si>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</si>
  <si>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</si>
  <si>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</si>
  <si>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</si>
  <si>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</si>
  <si>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</si>
  <si>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</si>
  <si>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</si>
  <si>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</si>
  <si>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</si>
  <si>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</si>
  <si>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</si>
  <si>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</si>
  <si>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</si>
  <si>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</si>
  <si>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</si>
  <si>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</si>
  <si>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</si>
  <si>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</si>
  <si>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</si>
  <si>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</si>
  <si>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</si>
  <si>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</si>
  <si>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</si>
  <si>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</si>
  <si>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</si>
  <si>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</si>
  <si>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</si>
  <si>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</si>
  <si>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</si>
  <si>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</si>
  <si>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</si>
  <si>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</si>
  <si>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</si>
  <si>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</si>
  <si>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</si>
  <si>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</si>
  <si>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</si>
  <si>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</si>
  <si>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</si>
  <si>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</si>
  <si>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</si>
  <si>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</si>
  <si>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</si>
  <si>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</si>
  <si>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</si>
  <si>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</si>
  <si>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</si>
  <si>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</si>
  <si>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</si>
  <si>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</si>
  <si>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</si>
  <si>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</si>
  <si>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</si>
  <si>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</si>
  <si>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</si>
  <si>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</si>
  <si>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</si>
  <si>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</si>
  <si>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</si>
  <si>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</si>
  <si>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</si>
  <si>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</si>
  <si>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</si>
  <si>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</si>
  <si>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</si>
  <si>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</si>
  <si>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</si>
  <si>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</si>
  <si>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</si>
  <si>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</si>
  <si>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</si>
  <si>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</si>
  <si>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</si>
  <si>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</si>
  <si>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</si>
  <si>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</si>
  <si>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</si>
  <si>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</si>
  <si>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</si>
  <si>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</si>
  <si>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</si>
  <si>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</si>
  <si>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</si>
  <si>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</si>
  <si>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</si>
  <si>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</si>
  <si>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</si>
  <si>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</si>
  <si>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</si>
  <si>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</si>
  <si>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</si>
  <si>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</si>
  <si>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</si>
  <si>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</si>
  <si>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r>
      <t xml:space="preserve">Sensibilizaciones por parte de los sectores: AMBIENTE Derecho a una vida libre de violencias-Jardín Botánico de Bogotá. CULTURA Incorporación del Enfoque de Género en la Política Pública Lectura Escritura y Oralidad. GESTIÓN PÚBLICA Las mujeres en tiempos de ciudadanía - DASCD. HÁBITAT Transversalización del enfoque de género - Empresa de Acueducto y Alcantarillado de Bogotá. MOVILIDAD Estereotipos y cultura libre de sexismos - IDU y Violencia sexual y acoso sexual – Capital Bus. MUJERES Estrategia de Transversalización del enfoque de género y el Sistema Distrital de Cuidado - Manzana del cuidado Manitas Ciudad Bolívar. SEGURIDAD Sentencia T594 de 2016 y trato digno para las personas que realizan actividades sexuales pagadas a Gestores de Convivencia y Policía Nacional
</t>
    </r>
    <r>
      <rPr>
        <b/>
        <sz val="11"/>
        <color rgb="FF000000"/>
        <rFont val="Times New Roman"/>
        <family val="1"/>
      </rPr>
      <t>Acumulado:</t>
    </r>
    <r>
      <rPr>
        <sz val="11"/>
        <color rgb="FF000000"/>
        <rFont val="Times New Roman"/>
        <family val="1"/>
      </rPr>
      <t xml:space="preserve"> INTEGRACIÓN SOCIAL: Sensibilización al enfoque de género para TALENTO HUMANO de Secretaría Distrital Integración Social. Sensibilización día internacional por los derechos de las mujeres en los sectores Educación, Planeación, Cultura, Salud y Seguridad. GESTIÓN PÚBLICA: Sensibilización Introducción a una comunicación no sexista-Grupo1y2 Departamento Administrativo del Servicio Civil distrital, Bullets Igualdad de género. MOVILIDAD: Sensibilización Campaña Transmilenio Date Cuenta. Sensibilización a 9 entidades por parte de los sectores Ambiente, Cultura, Gestión Pública, Hábitat, Movilidad, Mujeres, y Seguridad.</t>
    </r>
  </si>
  <si>
    <t>Propuestas de los planes de trabajo para Sello Distrital de Igualdad de Género en 23 entidades de 15 sectores Distritales. Participación y acompañamiento a las mesas, comités y comisiones de 6 sectores distritales Educación, Gobierno, Integración Social, Salud, Seguridad y Mujeres. Acompañamiento técnico para la implementación del enfoque de género en los sectores distritales Gestión Pública y Movilidad. Acompañamiento técnico para la implementación de acciones en el sector distrital Cultura. Sensibilización a 9 entidades por parte de los sectores Ambiente, Cultura, Gestión Pública, Hábitat, Movilidad, Mujeres, y Seguridad. 
SDIG: Se socializaron los resultados de los diagnósticos institucionales y la propuesta de plan de trabajo a 22 entidades. En el marco de la implementación del portafolio de servicios: a) Se realizó la revisión técnica de los resultados de los autodiagnósticos elaborados por 9 organizaciones del sector privado. b) Se avanzó en la gestión de un espacio de socialización de la herramienta de autodiagnostico para 1 empresa. c) se gestionaron reuniones de seguimiento a 7 organizaciones a partir de los resultados de los autodiagnósticos.</t>
  </si>
  <si>
    <t>Concertación de los logros de transversalización de género para 14 sectores. Construcción de los planes de trabajo para Sello en Igualdad de Género de 11 entidades. Propuestas de los planes de trabajo para Sello Distrital de Igualdad de Género en 23 entidades de 15 sectores Distritales. Participación y acompañamiento a las mesas, comités y comisiones de 6 sectores distritales. Acompañamiento técnico para la implementación del enfoque de género en 2 sectores distritales. Acompañamiento técnico para la implementación de acciones en el sector distrital Cultura. Sensibilización a 9 entidades por parte de los 7 sectores distritales.
SDIG: versiones finales de diagnósticos institucionales de 25 entidades Distritales. Se socializaron los resultados de los diagnósticos institucionales y la propuesta de plan de trabajo a 22 entidades. Autodiagnostico para sector privado aprobada y socializada con 13 empresas. Adhesiones de 4 empresas al Pacto de Ciudad de Igualdad de Género. Desarrolló del evento de premiación de las entidades públicas de acuerdo a los resultados del Ranking del Sello En Igualdad y entrega de insignias de reconocimiento a 21 organizaciones del sector privado. Aplicación de la herramienta de autodiagnostico para 11 organizaciones del sector privado. Se avanzó en la gestión de un espacio de socialización de la herramienta de autodiagnostico para 1 empresa y se gestionaron reuniones de seguimiento a 7 organizaciones a partir de los resultados de los autodiagnósticos.</t>
  </si>
  <si>
    <t xml:space="preserve">Se realizó revisión y retroalimentación de los reportes del primer trimestre de 2023 de la PPMYEG (Sectores Hacienda, Ambiente, Movilidad, Educación, Hábitat, Salud, Integración Social, Cultura y Jurídica) y PPASP (Educación, Movilidad, Planeación, Salud, Integración Social, Gobierno, Cultura, Jurídica y Mujeres). Se realizó, revisión, análisis y retroalimentación del reporte trimestral 2023 de logros de transversalización de los 15 sectores de la Administración Distrital. Se realizó revisión, consolidación e informe de los logros de transversalización de género de cierre de vigencia 2022. Se realizó retroalimentación de la PPMYEG y PPASP a los reportes IV trimestre 2022 de todos los sectores de la Administración Distrital que tienen responsabilidad.
Se realizó actualización de la consolidación de reportes de las dos políticas que lidera la SDMujer en las matrices oficiales de la Secretaría Distrital de Planeación. 
</t>
  </si>
  <si>
    <r>
      <t>Acumulado:</t>
    </r>
    <r>
      <rPr>
        <sz val="11"/>
        <color rgb="FF000000"/>
        <rFont val="Times New Roman"/>
        <family val="1"/>
      </rPr>
      <t xml:space="preserve"> Durante los meses de enero a abril se incluyeron los ajustes a la matriz de plan de acción de la PPMYEG y a los apartados del Documento CONPES No 14 de 2020, según las modificaciones aprobadas por la SDP a 43 productos. Se realizaron 5 jornadas de socialización: 1 con el Departamento Administrativo del Servicio Civil y 2 con equipos de la Secretaría Distrital de la Mujer, 1 con el COLMYG de Mártires y 1 con la Unidad Técnica de Apoyo de la Comisión Local Intersectorial de Participación  de Mártires. Se llevaron a cabo 28 mesas de implementación de la PPMYEG con los siguientes sectores: 9 con el sector mujeres, 2 Gestión Jurídica, 1 Hacienda, 1 Movilidad, 1 Educación, 1 Seguridad, 2 Planeación, 1 Desarrollo Económico, 1 Salud, 1 gobierno, 1 Integración Social, 1 Cultura, 3 Gestión Pública y 1 Hábitat,  1 interna con el equipo de seguimiento de la SDmujer</t>
    </r>
  </si>
  <si>
    <r>
      <t>Abril:</t>
    </r>
    <r>
      <rPr>
        <sz val="11"/>
        <color rgb="FF000000"/>
        <rFont val="Times New Roman"/>
        <family val="1"/>
      </rPr>
      <t xml:space="preserve"> Se realizaron 4 jormandas de socialización: 1 con MEBOG de Usaquén, 1 con Secretaría de Seguridad, 1 con mujeres de los Mártires y 1 con mujeres de Santa Fé. Se llevaron a cabo 13 mesas de trabajo para la implimentación de la PPASP: 2 con cultura,1 hábitat, 1 desarrollo económico, 1 integración social, 1 seguridad, 5 con la  SDMujer y 2 para Ferias de Servicios. Se desarrolló una primera versión de los documentos de caracterización de la oferta de servicios de la ASP y el documento de transversalización laboral para mujeres en ASP</t>
    </r>
  </si>
  <si>
    <r>
      <t xml:space="preserve">Acumulado: </t>
    </r>
    <r>
      <rPr>
        <sz val="11"/>
        <color rgb="FF000000"/>
        <rFont val="Times New Roman"/>
        <family val="1"/>
      </rPr>
      <t>De enero a abril se abril 51 mesas de trabajo para la implementación de la PPASP con los siguientes sectores: 6 con Integración Social, 20  Mujeres, 1 Jurídica, 2 Seguridad, 4 Cultura, 2 Movilidad, 2 Planeación, 1 Gestión Pública, 1 Educación, 1 Gobierno, 2 Hábitat, 1 Salud, 3 Desarrollo Económico, 1 Ambiente, 4 para ferias de servicios. Se realizaron 9 jornadas de socialización con los siguientes sectores: Mujeres, 2 con MEBOG, 1 con Alcaldía Local Ciudad Bolívar, 1 con Secretaría de Seguridad y 4 con Mujeres de las localidades de Santa Fe y Mártires. Se elaboró insumo para dar respuesta al seguimiento de la sentencia T594 de 2016, en el cual presenta un balance de las 21 jornadas de socialización de la PPASP que se efectuaron con la Policía Metropolitana de Bogotá a cierre del 2022. Se desarrolló una primera versión de los documentos de caracterización de la oferta de servicios de la ASP y el documento de transversalización laboral para mujeres en ASP</t>
    </r>
  </si>
  <si>
    <r>
      <t xml:space="preserve">Acumulado: </t>
    </r>
    <r>
      <rPr>
        <sz val="11"/>
        <color rgb="FF000000"/>
        <rFont val="Times New Roman"/>
        <family val="1"/>
      </rPr>
      <t>De enero a abril se realizaron 23 reportes y/o informes de seguimiento de políticas públicas Distritales en las que la SDMujer tiene responsabilidad: 2 Habitabilidad en Calle, 2 Envejecimiento y Vejez, 2 Servicio a la Ciudadanía, Transparencia, Economía Cultural, Ruralidad, 2 LGBTI, 2 Familias, Seguridad Alimentaria, 2 Lucha contra la trata de personas, 2 Derechos humanos, 2 Gestión integral del hábitat, Juventud y 2 Adultez. Se hizo acompañamiento técnico  para la formulación de 7 políticas públicas: Vendedoras y vendedores informales,  Lectura, Escritura y Oralidad, Discapacidad, Migrantes, Acción Climática, Salud Mental y Peatón. Se emitieron 8 conceptos técnicos de incorporación de enfoque de género en políticas distritales, en el marco del ciclo de política Pública. Se consolidaron 4 reportes de seguimiento de productos de la DDDP 2 para la PPMYEG y 2 para la PPASP y se consolidó la versión final de las matrices de plan de acción de la PPMYEG y PPASP incluyendo los ajustes aprobados para los dos políticas.</t>
    </r>
  </si>
  <si>
    <t>Nombre: VIVIANA MARTINEZ ESPITIA- HEIDY GUZMPAN</t>
  </si>
  <si>
    <t>Cargo: Contratistas: Apoyo Transversal y Financiera DDDP</t>
  </si>
  <si>
    <r>
      <t xml:space="preserve">Abril: </t>
    </r>
    <r>
      <rPr>
        <sz val="11"/>
        <color rgb="FF000000"/>
        <rFont val="Times New Roman"/>
        <family val="1"/>
      </rPr>
      <t>Se realizaron 2 jornadas de socialización: 1 con el COLMYG de Mártires y 1 con la Unidad Técnica de Apoyo de la Comisión Local Intersectorial de Participación -CLIP- de Mártires. Se llevaron a cabo 2 mesas de trabajo 1 interna con el equipo de seguimiento de la SDmujer y 1 con el sector Gestión Pública</t>
    </r>
  </si>
  <si>
    <r>
      <t xml:space="preserve">Abril: </t>
    </r>
    <r>
      <rPr>
        <sz val="11"/>
        <color rgb="FF000000"/>
        <rFont val="Times New Roman"/>
        <family val="1"/>
      </rPr>
      <t>Se realizaron 8 reportes  y/o informes de seguimiento de políticas públicas Distritales en las que la SDMujer tiene responsabilidad: 1 Lucha Contra la Trata de Personas, 1 Derechos Humanos, 1 Atención a la Ciudadanía,  1 Gestión Integral del Habitat, 1 LGBTI, 1 Vejez, 1 Adultez, 1 Familias. Se emitieron 2 conceptos técnicos de incorporación de enfoque de género en políticas distritales, en el marco del ciclo de política Pública. Se hizo acompañamiento técnico  para la formulación de 2 políticas públicas: Migrantes y Peatón. Se consolidaron 2 reportes de seguimiento de productos de la DDDP 1 para la PPMYEG y 1 para la PPASP</t>
    </r>
  </si>
  <si>
    <r>
      <t xml:space="preserve">Abril: </t>
    </r>
    <r>
      <rPr>
        <sz val="11"/>
        <color rgb="FF000000"/>
        <rFont val="Times New Roman"/>
        <family val="1"/>
      </rPr>
      <t xml:space="preserve">Revisión y retroalimentación de los reportes del primer trimestre de 2023 de los productos del Plan de Acción de laPPMYEG de los sectores: Hacienda, Ambiente, Movilidad, Educación, Hábitat, Salud,  Integración Social, Cultura y Jurídica. Se realizó actualización matriz de consolidación.  Se realizó, revisión, análisis y retroalimentación del reporte trimestral 2023 de logros de transversalización de los 15 sectores de la Administración Distrital. 
</t>
    </r>
    <r>
      <rPr>
        <b/>
        <sz val="11"/>
        <color rgb="FF000000"/>
        <rFont val="Times New Roman"/>
        <family val="1"/>
      </rPr>
      <t xml:space="preserve">
Avance Acumulado</t>
    </r>
    <r>
      <rPr>
        <sz val="11"/>
        <color rgb="FF000000"/>
        <rFont val="Times New Roman"/>
        <family val="1"/>
      </rPr>
      <t xml:space="preserve">: Se realizó revisión y retroalimentación de los reportes del primer trimestre de 2023 de los productos del Plan de Acción del CONPES DC., 14 de 2020 de la PPMYEG de los sectores: Hacienda, Ambiente, Movilidad, Educación, Hábitat, Salud,  Integración Social, Cultura y Jurídica.  Se realizó revisión y ajuste de las matrices de reporte del IV trimestre 2022 de la PPMYEG, insumo para la solicitud de seguimiento y se han retroalimentado los reportes IV trimestre 2022 de 15 sectores de la Administración Distrital. Se realizó acompañamiento a mesas de trabajo sectorial orientadas a cualificar los reportes de política. Se realizó actualización a la consolidación de reportes de la PPMYEG en la matriz de semáforo y en la matriz oficial de seguimiento de productos de la Secretaría Distrital de Planeación.
Logros de Transversalización de Género: se realizó revisión y consolidación del reporte de logros de cierre de vigencia 2022 e informe de balance. Se realizó, revisión, análisis y retroalimentación del reporte trimestral 2023 de logros de transversalización.
Sello: se revisó la matriz de catálogo propuesta para formular el plan de trabajo del sello, el cual incluye los productos de política Plan de Igualdad de Oportunidades para la Equidad de Género y Estrategia de Transversalización de Género. Se proyectaron las matrices de solicitud de reporte de la PPMYEG para el primer trimestre del año 2023
</t>
    </r>
    <r>
      <rPr>
        <b/>
        <sz val="11"/>
        <color rgb="FF000000"/>
        <rFont val="Times New Roman"/>
        <family val="1"/>
      </rPr>
      <t xml:space="preserve">
</t>
    </r>
  </si>
  <si>
    <r>
      <rPr>
        <b/>
        <sz val="11"/>
        <color rgb="FF000000"/>
        <rFont val="Times New Roman"/>
        <family val="1"/>
      </rPr>
      <t xml:space="preserve">Abril:  </t>
    </r>
    <r>
      <rPr>
        <sz val="11"/>
        <color rgb="FF000000"/>
        <rFont val="Times New Roman"/>
        <family val="1"/>
      </rPr>
      <t xml:space="preserve">Se realizó revisión y retroalimentación de los reportes del primer trimestre de 2023 de los productos del Plan de Acción del CONPES DC., 11 de 2019 de la Política Pública de Actividades Sexuales Pagadas (PPASP) de los sectores de: Educación, Movilidad, Planeación, Salud, Integración Social, Gobierno, Cultura, Jurídica y Mujeres. Se realizó actualización de los alcances remitidos por los sectores Desarrollo Económico sobre el reporte del IV trimestre de 2022. </t>
    </r>
    <r>
      <rPr>
        <b/>
        <sz val="11"/>
        <color rgb="FF000000"/>
        <rFont val="Times New Roman"/>
        <family val="1"/>
      </rPr>
      <t xml:space="preserve">
</t>
    </r>
    <r>
      <rPr>
        <sz val="11"/>
        <color rgb="FF000000"/>
        <rFont val="Times New Roman"/>
        <family val="1"/>
      </rPr>
      <t xml:space="preserve">
</t>
    </r>
    <r>
      <rPr>
        <b/>
        <sz val="11"/>
        <color rgb="FF000000"/>
        <rFont val="Times New Roman"/>
        <family val="1"/>
      </rPr>
      <t xml:space="preserve">Reporte Acumulado: </t>
    </r>
    <r>
      <rPr>
        <sz val="11"/>
        <color rgb="FF000000"/>
        <rFont val="Times New Roman"/>
        <family val="1"/>
      </rPr>
      <t xml:space="preserve">Se realizó revisión y retroalimentación de los reportes del primer trimestre de 2023 de los productos del Plan de Acción del CONPES DC., 11 de 2019 de la Política Pública de Actividades Sexuales Pagadas (PPASP) de los sectores de: Educación, Movilidad, Planeación, Salud, Integración Social, Gobierno, Cultura, Jurídica y Mujeres. Se realizó actualización de los alcances remitidos por los sectores Desarrollo Económico sobre el reporte del IV trimestre de 2022. Se realizó retroalimentación de la PPASP del IV trimestre 2022 a los sectores Educación, Jurídica, Movilidad, Cultura, Mujeres, Planeación, Salud, Integración Social, Seguridad, Gestión Pública, Gobierno, Desarrollo Económico, Ambiente y Hábitat. Se realizó acompañamiento a mesas de trabajo sectorial orientadas a cualificar los reportes de política. Se realizó actualización a la consolidación de reportes de la PPASP en la matriz de semaforo y en la matriz oficial de seguimiento de productos de la Secretaría Distrital de Planeación. Se proyectaron las matrices de solicitud de reporte de la PPASP para el primer trimestre del año 2023
</t>
    </r>
  </si>
  <si>
    <r>
      <rPr>
        <b/>
        <sz val="11"/>
        <color rgb="FF000000"/>
        <rFont val="Times New Roman"/>
        <family val="1"/>
      </rPr>
      <t xml:space="preserve">Abril: </t>
    </r>
    <r>
      <rPr>
        <u/>
        <sz val="11"/>
        <color rgb="FF000000"/>
        <rFont val="Times New Roman"/>
        <family val="1"/>
      </rPr>
      <t xml:space="preserve"> Supervisión del Convenio 819-2021 </t>
    </r>
    <r>
      <rPr>
        <sz val="11"/>
        <color rgb="FF000000"/>
        <rFont val="Times New Roman"/>
        <family val="1"/>
      </rPr>
      <t>se revisó el VIII Informe Bimensual</t>
    </r>
    <r>
      <rPr>
        <u/>
        <sz val="11"/>
        <color rgb="FF000000"/>
        <rFont val="Times New Roman"/>
        <family val="1"/>
      </rPr>
      <t>. En el marco de la implementación del Sello de Igualdad de Género Distrital:</t>
    </r>
    <r>
      <rPr>
        <sz val="11"/>
        <color rgb="FF000000"/>
        <rFont val="Times New Roman"/>
        <family val="1"/>
      </rPr>
      <t xml:space="preserve"> a) Se realizó el alistamiento de insumos para la reuniones de socialización de resultados de los diagnósticos institucionales de 25 entidades b) Se socializaron los resultados de los diagnósticos institucionales y la propuesta de plan de trabajo a 22 entidades.
</t>
    </r>
    <r>
      <rPr>
        <b/>
        <u/>
        <sz val="11"/>
        <color rgb="FF000000"/>
        <rFont val="Times New Roman"/>
        <family val="1"/>
      </rPr>
      <t xml:space="preserve">
</t>
    </r>
    <r>
      <rPr>
        <b/>
        <sz val="11"/>
        <color rgb="FF000000"/>
        <rFont val="Times New Roman"/>
        <family val="1"/>
      </rPr>
      <t xml:space="preserve">Acumulado: </t>
    </r>
    <r>
      <rPr>
        <u/>
        <sz val="11"/>
        <rFont val="Times New Roman"/>
        <family val="1"/>
      </rPr>
      <t>Supervisión del Convenio 819-2021</t>
    </r>
    <r>
      <rPr>
        <sz val="11"/>
        <rFont val="Times New Roman"/>
        <family val="1"/>
      </rPr>
      <t xml:space="preserve"> se revisaron los VII y VIII Informes Bimensuales. </t>
    </r>
    <r>
      <rPr>
        <u/>
        <sz val="11"/>
        <rFont val="Times New Roman"/>
        <family val="1"/>
      </rPr>
      <t>En el marco de la implementación del Sello de Igualdad de Género Distrital:</t>
    </r>
    <r>
      <rPr>
        <sz val="11"/>
        <rFont val="Times New Roman"/>
        <family val="1"/>
      </rPr>
      <t xml:space="preserve"> a) De enero a marzo se cuenta con versiones finales de diagnósticos institucionales de 25 entidades Distritales. b) Se corroboró la asignación de puntaje de los diagnósticos institucionales de las entidades de los primeros 5 lugares del Ranking del Sello En Igualdad. c) De enero a marzo se realizaron los preparativos e implementación del evento de premiación de las entidades públicas de acuerdo a sus resultados del Ranking del Sello En Igualdad. d) Se realizó el alistamiento de insumos para la reuniones de socialización de resultados de los diagnósticos institucionales de 25 entidades e) Se socializaron los resultados de los diagnósticos institucionales y la propuesta de plan de trabajo a 22 entidades.</t>
    </r>
  </si>
  <si>
    <r>
      <rPr>
        <b/>
        <sz val="11"/>
        <color rgb="FF000000"/>
        <rFont val="Times New Roman"/>
        <family val="1"/>
      </rPr>
      <t>Abril:</t>
    </r>
    <r>
      <rPr>
        <sz val="11"/>
        <color rgb="FF000000"/>
        <rFont val="Times New Roman"/>
        <family val="1"/>
      </rPr>
      <t xml:space="preserve"> En el marco de la implementación del portafolio de servicios: a) Se realizó la revisión técnica de los resultados de los autodiagnósticos elaborados por 9 organizaciones del sector privado. b) Se avanzó en la gestión de un espacio de socialización de la herramienta de autodiagnostico para 1 empresa. c) se gestionaron reuniones de seguimiento a 7 organizaciones a partir de los resultados de los autodiagnosticos.
</t>
    </r>
    <r>
      <rPr>
        <b/>
        <u/>
        <sz val="11"/>
        <color rgb="FF000000"/>
        <rFont val="Times New Roman"/>
        <family val="1"/>
      </rPr>
      <t xml:space="preserve">
</t>
    </r>
    <r>
      <rPr>
        <b/>
        <sz val="11"/>
        <color rgb="FF000000"/>
        <rFont val="Times New Roman"/>
        <family val="1"/>
      </rPr>
      <t>Acumulado:</t>
    </r>
    <r>
      <rPr>
        <sz val="11"/>
        <rFont val="Times New Roman"/>
        <family val="1"/>
      </rPr>
      <t xml:space="preserve"> </t>
    </r>
    <r>
      <rPr>
        <u/>
        <sz val="11"/>
        <rFont val="Times New Roman"/>
        <family val="1"/>
      </rPr>
      <t>Acompañamiento técnico a ONU Mujeres durante el proceso de selección, retroalimentación y entrega de insumos al CNC consultora encargada de la implementación de la primera fase del Sello de Igualdad de Género Distrital-Sector privado</t>
    </r>
    <r>
      <rPr>
        <sz val="11"/>
        <rFont val="Times New Roman"/>
        <family val="1"/>
      </rPr>
      <t>: a) Seguimiento al avance de la construcción propuesta metodológica de implementación del Sello de Igualdad de Género Distrital para el sector privado. b) Se cuenta con la versión aprobada de la herramienta de autodiagnostico para sector privado. c)  4 empresas se adhidieron al Pacto de Ciudad de Igualdad de Género. d) El Centro Nacional de Consultoría realizó socialización de la propuesta metodológica del mecanismo con sector privado e) Aplicación de la herramienta de autodiagnostico para 11 organizaciones del sector privado y revisión técnica de los resultados de 9 de estas . f)  Se realizó el evento de reconocimiento de 21 organizaciones privadas a través de la entrega de insignias del Sello En Igualdad. g) Se realizó 1 reunion de primer contacto con empresas y organizaciones interesadas en el sello. h) en el marco de la implementación del portafolio de servicios: se realizó acompañamiento a 2 empresa, se avanzó en la gestión de un espacio de socialización de la herramienta de autodiagnostico para 1 empresa y se gestionaron reuniones de seguimiento a 7 organizaciones a partir de los resultados de los autodiagnósticos.</t>
    </r>
  </si>
  <si>
    <r>
      <t>Abril:</t>
    </r>
    <r>
      <rPr>
        <sz val="11"/>
        <color rgb="FF000000"/>
        <rFont val="Times New Roman"/>
        <family val="1"/>
      </rPr>
      <t xml:space="preserve">  </t>
    </r>
    <r>
      <rPr>
        <u/>
        <sz val="11"/>
        <color rgb="FF000000"/>
        <rFont val="Times New Roman"/>
        <family val="1"/>
      </rPr>
      <t>Salud</t>
    </r>
    <r>
      <rPr>
        <sz val="11"/>
        <color rgb="FF000000"/>
        <rFont val="Times New Roman"/>
        <family val="1"/>
      </rPr>
      <t>: Construcción y socialización de la propuesta para la conmemoración del 28 de mayo. Articulación con equipo de comunicación. Articulación interna gestión de recursos para conmemoración.</t>
    </r>
    <r>
      <rPr>
        <b/>
        <sz val="11"/>
        <color rgb="FF000000"/>
        <rFont val="Times New Roman"/>
        <family val="1"/>
      </rPr>
      <t xml:space="preserve">
Acumulado:
8Marzo</t>
    </r>
    <r>
      <rPr>
        <sz val="11"/>
        <color rgb="FF000000"/>
        <rFont val="Times New Roman"/>
        <family val="1"/>
      </rPr>
      <t xml:space="preserve">: </t>
    </r>
    <r>
      <rPr>
        <u/>
        <sz val="11"/>
        <color rgb="FF000000"/>
        <rFont val="Times New Roman"/>
        <family val="1"/>
      </rPr>
      <t>7Derechos</t>
    </r>
    <r>
      <rPr>
        <sz val="11"/>
        <color rgb="FF000000"/>
        <rFont val="Times New Roman"/>
        <family val="1"/>
      </rPr>
      <t xml:space="preserve">: Identificación logros Administración Distrital en garantía derechos a mujeres. Documento de sentido. Piezas comunicativas. Articulación interna y apoyo evento conmemoración distrital. </t>
    </r>
    <r>
      <rPr>
        <u/>
        <sz val="11"/>
        <color rgb="FF000000"/>
        <rFont val="Times New Roman"/>
        <family val="1"/>
      </rPr>
      <t>Trabajo-Educación</t>
    </r>
    <r>
      <rPr>
        <sz val="11"/>
        <color rgb="FF000000"/>
        <rFont val="Times New Roman"/>
        <family val="1"/>
      </rPr>
      <t>: Metodología y PPT sensibilización 8M.</t>
    </r>
    <r>
      <rPr>
        <b/>
        <sz val="11"/>
        <color rgb="FF000000"/>
        <rFont val="Times New Roman"/>
        <family val="1"/>
      </rPr>
      <t xml:space="preserve">
</t>
    </r>
  </si>
  <si>
    <t>Se presenta Informe de gestión de la Comisión Intersectorial de Mujeres correspondiente al primer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</si>
</sst>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 #,##0\ _€_-;\-* #,##0\ _€_-;_-* &quot;-&quot;\ _€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s>
  <fonts count="58"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color theme="0"/>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sz val="10"/>
      <color rgb="FF000000"/>
      <name val="Times New Roman"/>
      <family val="1"/>
    </font>
    <font>
      <sz val="11"/>
      <color rgb="FF000000"/>
      <name val="Calibri"/>
      <family val="2"/>
      <scheme val="minor"/>
    </font>
    <font>
      <b/>
      <sz val="18"/>
      <color theme="0" tint="-0.34998626667073579"/>
      <name val="Calibri"/>
      <family val="2"/>
      <scheme val="minor"/>
    </font>
    <font>
      <b/>
      <sz val="12"/>
      <color theme="1"/>
      <name val="Times New Roman"/>
      <family val="1"/>
    </font>
    <font>
      <b/>
      <sz val="11"/>
      <color rgb="FFA6A6A6"/>
      <name val="Times New Roman"/>
      <family val="1"/>
    </font>
    <font>
      <b/>
      <sz val="11"/>
      <color theme="0" tint="-0.34998626667073579"/>
      <name val="Times New Roman"/>
      <family val="1"/>
    </font>
    <font>
      <b/>
      <u/>
      <sz val="11"/>
      <color rgb="FF000000"/>
      <name val="Times New Roman"/>
      <family val="1"/>
    </font>
    <font>
      <b/>
      <i/>
      <sz val="11"/>
      <color rgb="FF000000"/>
      <name val="Times New Roman"/>
      <family val="1"/>
    </font>
    <font>
      <sz val="9"/>
      <color indexed="81"/>
      <name val="Tahoma"/>
      <family val="2"/>
    </font>
    <font>
      <b/>
      <sz val="9"/>
      <color indexed="81"/>
      <name val="Tahoma"/>
      <family val="2"/>
    </font>
    <font>
      <sz val="11"/>
      <color rgb="FF000000"/>
      <name val="Times New Roman"/>
      <family val="1"/>
    </font>
    <font>
      <b/>
      <sz val="11"/>
      <color rgb="FF000000"/>
      <name val="Times New Roman"/>
      <family val="1"/>
    </font>
    <font>
      <u/>
      <sz val="11"/>
      <color rgb="FF000000"/>
      <name val="Times New Roman"/>
      <family val="1"/>
    </font>
    <font>
      <sz val="11"/>
      <color rgb="FF00B050"/>
      <name val="Times New Roman"/>
      <family val="1"/>
    </font>
    <font>
      <b/>
      <sz val="11"/>
      <color rgb="FFFF0000"/>
      <name val="Times New Roman"/>
      <family val="1"/>
    </font>
    <font>
      <b/>
      <sz val="11"/>
      <color indexed="81"/>
      <name val="Tahoma"/>
      <family val="2"/>
    </font>
    <font>
      <sz val="11"/>
      <color indexed="81"/>
      <name val="Tahoma"/>
      <family val="2"/>
    </font>
    <font>
      <b/>
      <sz val="12"/>
      <color indexed="81"/>
      <name val="Tahoma"/>
      <family val="2"/>
    </font>
    <font>
      <sz val="12"/>
      <color indexed="81"/>
      <name val="Tahoma"/>
      <family val="2"/>
    </font>
    <font>
      <u/>
      <sz val="11"/>
      <name val="Times New Roman"/>
      <family val="1"/>
    </font>
  </fonts>
  <fills count="2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7030A0"/>
        <bgColor indexed="64"/>
      </patternFill>
    </fill>
    <fill>
      <patternFill patternType="solid">
        <fgColor rgb="FFFFFF00"/>
        <bgColor indexed="64"/>
      </patternFill>
    </fill>
    <fill>
      <patternFill patternType="solid">
        <fgColor theme="6"/>
        <bgColor indexed="64"/>
      </patternFill>
    </fill>
    <fill>
      <patternFill patternType="solid">
        <fgColor rgb="FFFFFFFF"/>
        <bgColor rgb="FF000000"/>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indexed="64"/>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thin">
        <color indexed="64"/>
      </top>
      <bottom/>
      <diagonal/>
    </border>
    <border>
      <left/>
      <right style="thin">
        <color rgb="FF000000"/>
      </right>
      <top/>
      <bottom style="medium">
        <color rgb="FF000000"/>
      </bottom>
      <diagonal/>
    </border>
  </borders>
  <cellStyleXfs count="34">
    <xf numFmtId="0" fontId="0" fillId="0" borderId="0"/>
    <xf numFmtId="0" fontId="20" fillId="3" borderId="67" applyNumberFormat="0" applyAlignment="0" applyProtection="0"/>
    <xf numFmtId="49" fontId="21" fillId="0" borderId="0" applyFill="0" applyBorder="0" applyProtection="0">
      <alignment horizontal="left" vertical="center"/>
    </xf>
    <xf numFmtId="0" fontId="22" fillId="4" borderId="68" applyNumberFormat="0" applyFont="0" applyFill="0" applyAlignment="0"/>
    <xf numFmtId="0" fontId="22" fillId="4" borderId="69" applyNumberFormat="0" applyFont="0" applyFill="0" applyAlignment="0"/>
    <xf numFmtId="0" fontId="24" fillId="5" borderId="0" applyNumberFormat="0" applyProtection="0">
      <alignment horizontal="left" wrapText="1" indent="4"/>
    </xf>
    <xf numFmtId="0" fontId="25" fillId="5" borderId="0" applyNumberFormat="0" applyProtection="0">
      <alignment horizontal="left" wrapText="1" indent="4"/>
    </xf>
    <xf numFmtId="0" fontId="23"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7"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2"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2"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5" fillId="0" borderId="0" applyFill="0" applyBorder="0">
      <alignment wrapText="1"/>
    </xf>
    <xf numFmtId="0" fontId="26" fillId="0" borderId="0"/>
    <xf numFmtId="0" fontId="30" fillId="5" borderId="0" applyNumberFormat="0" applyBorder="0" applyProtection="0">
      <alignment horizontal="left" indent="1"/>
    </xf>
  </cellStyleXfs>
  <cellXfs count="754">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72"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6"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5" fontId="20"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1"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2" fillId="0" borderId="1" xfId="28" applyNumberFormat="1" applyFont="1" applyBorder="1" applyAlignment="1">
      <alignment vertical="center"/>
    </xf>
    <xf numFmtId="9" fontId="32" fillId="0" borderId="1" xfId="28"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31"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2"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0" fillId="0" borderId="2" xfId="28" applyFont="1" applyBorder="1" applyAlignment="1">
      <alignment vertical="center"/>
    </xf>
    <xf numFmtId="0" fontId="12" fillId="9" borderId="2" xfId="0" applyFont="1" applyFill="1" applyBorder="1" applyAlignment="1">
      <alignment horizontal="center" vertical="center" wrapText="1"/>
    </xf>
    <xf numFmtId="9" fontId="34" fillId="9" borderId="1" xfId="28" applyFont="1" applyFill="1" applyBorder="1" applyAlignment="1">
      <alignment horizontal="center" vertical="center" wrapText="1"/>
    </xf>
    <xf numFmtId="9" fontId="32" fillId="0" borderId="0" xfId="28" applyFont="1" applyAlignment="1">
      <alignment vertical="center"/>
    </xf>
    <xf numFmtId="0" fontId="34" fillId="21" borderId="1" xfId="0" applyFont="1" applyFill="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77" xfId="22" applyFont="1" applyFill="1" applyBorder="1" applyAlignment="1">
      <alignment vertical="center" wrapText="1"/>
    </xf>
    <xf numFmtId="0" fontId="12" fillId="19" borderId="78" xfId="22" applyFont="1" applyFill="1" applyBorder="1" applyAlignment="1">
      <alignment vertical="center" wrapText="1"/>
    </xf>
    <xf numFmtId="9" fontId="11" fillId="0" borderId="1" xfId="28" applyFont="1" applyBorder="1" applyAlignment="1">
      <alignment horizontal="center" vertical="center" wrapText="1"/>
    </xf>
    <xf numFmtId="9" fontId="38" fillId="0" borderId="79" xfId="29" applyFont="1" applyFill="1" applyBorder="1" applyAlignment="1" applyProtection="1">
      <alignment horizontal="center" vertical="center" wrapText="1"/>
      <protection locked="0"/>
    </xf>
    <xf numFmtId="167" fontId="32" fillId="0" borderId="1" xfId="11" applyFont="1" applyFill="1" applyBorder="1" applyAlignment="1">
      <alignment horizontal="center" vertical="center" wrapText="1"/>
    </xf>
    <xf numFmtId="0" fontId="32" fillId="0" borderId="1" xfId="11"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9" fontId="11" fillId="0" borderId="1" xfId="28" applyFont="1" applyBorder="1" applyAlignment="1">
      <alignment vertical="center" wrapText="1"/>
    </xf>
    <xf numFmtId="9" fontId="11" fillId="0" borderId="1" xfId="28" applyFont="1" applyFill="1" applyBorder="1" applyAlignment="1">
      <alignment vertical="center" wrapText="1"/>
    </xf>
    <xf numFmtId="9" fontId="32" fillId="0" borderId="1" xfId="28" applyFont="1" applyFill="1" applyBorder="1" applyAlignment="1">
      <alignment vertical="center"/>
    </xf>
    <xf numFmtId="9" fontId="32" fillId="0" borderId="1" xfId="28" applyFont="1" applyFill="1" applyBorder="1" applyAlignment="1">
      <alignment horizontal="center" vertical="center"/>
    </xf>
    <xf numFmtId="0" fontId="17" fillId="0" borderId="1" xfId="0" applyFont="1" applyBorder="1" applyAlignment="1">
      <alignment vertical="center" wrapText="1"/>
    </xf>
    <xf numFmtId="0" fontId="11" fillId="0" borderId="10" xfId="0" applyFont="1" applyBorder="1" applyAlignment="1">
      <alignment horizontal="center" vertical="center" wrapText="1"/>
    </xf>
    <xf numFmtId="173" fontId="20" fillId="0" borderId="32" xfId="10" applyNumberFormat="1" applyFont="1" applyFill="1" applyBorder="1" applyAlignment="1">
      <alignment vertical="center"/>
    </xf>
    <xf numFmtId="173" fontId="20" fillId="0" borderId="4" xfId="10" applyNumberFormat="1" applyFont="1" applyFill="1" applyBorder="1" applyAlignment="1">
      <alignment vertical="center"/>
    </xf>
    <xf numFmtId="173" fontId="20" fillId="0" borderId="8" xfId="10" applyNumberFormat="1" applyFont="1" applyFill="1" applyBorder="1" applyAlignment="1">
      <alignment vertical="center"/>
    </xf>
    <xf numFmtId="173" fontId="20" fillId="0" borderId="1" xfId="10" applyNumberFormat="1" applyFont="1" applyFill="1" applyBorder="1" applyAlignment="1">
      <alignment vertical="center"/>
    </xf>
    <xf numFmtId="173" fontId="20" fillId="0" borderId="31" xfId="10" applyNumberFormat="1" applyFont="1" applyFill="1" applyBorder="1" applyAlignment="1">
      <alignment vertical="center"/>
    </xf>
    <xf numFmtId="173" fontId="20" fillId="0" borderId="19" xfId="10" applyNumberFormat="1" applyFont="1" applyFill="1" applyBorder="1" applyAlignment="1">
      <alignment vertical="center"/>
    </xf>
    <xf numFmtId="0" fontId="32" fillId="0" borderId="5" xfId="0" applyFont="1" applyBorder="1" applyAlignment="1">
      <alignment horizontal="center" vertical="center"/>
    </xf>
    <xf numFmtId="0" fontId="17" fillId="0" borderId="1" xfId="0" applyFont="1" applyBorder="1" applyAlignment="1">
      <alignment horizontal="center" vertical="center" wrapText="1"/>
    </xf>
    <xf numFmtId="0" fontId="32" fillId="24" borderId="80" xfId="0" applyFont="1" applyFill="1" applyBorder="1" applyAlignment="1">
      <alignment horizontal="center" vertical="center"/>
    </xf>
    <xf numFmtId="0" fontId="32" fillId="0" borderId="5" xfId="0" applyFont="1" applyBorder="1" applyAlignment="1">
      <alignment horizontal="center" vertical="center" wrapText="1"/>
    </xf>
    <xf numFmtId="0" fontId="11" fillId="0" borderId="5" xfId="0" applyFont="1" applyBorder="1" applyAlignment="1">
      <alignment horizontal="center" vertical="center"/>
    </xf>
    <xf numFmtId="9" fontId="32" fillId="0" borderId="1" xfId="0" applyNumberFormat="1" applyFont="1" applyBorder="1" applyAlignment="1">
      <alignment vertical="center"/>
    </xf>
    <xf numFmtId="0" fontId="36" fillId="0" borderId="1" xfId="0" applyFont="1" applyBorder="1" applyAlignment="1">
      <alignment vertical="center" wrapText="1"/>
    </xf>
    <xf numFmtId="0" fontId="36" fillId="0" borderId="5" xfId="0" applyFont="1" applyBorder="1" applyAlignment="1">
      <alignment vertical="center"/>
    </xf>
    <xf numFmtId="0" fontId="32" fillId="0" borderId="1" xfId="28" applyNumberFormat="1" applyFont="1" applyBorder="1" applyAlignment="1">
      <alignment vertical="center" wrapText="1"/>
    </xf>
    <xf numFmtId="9" fontId="32" fillId="0" borderId="1" xfId="28" applyFont="1" applyBorder="1" applyAlignment="1">
      <alignment vertical="center" wrapText="1"/>
    </xf>
    <xf numFmtId="0" fontId="32" fillId="0" borderId="0" xfId="0" applyFont="1" applyAlignment="1">
      <alignment vertical="center" wrapText="1"/>
    </xf>
    <xf numFmtId="9" fontId="35" fillId="0" borderId="10" xfId="22" applyNumberFormat="1" applyFont="1" applyBorder="1" applyAlignment="1">
      <alignment horizontal="center" vertical="center" wrapText="1"/>
    </xf>
    <xf numFmtId="0" fontId="35" fillId="0" borderId="4" xfId="22" applyFont="1" applyBorder="1" applyAlignment="1">
      <alignment horizontal="left" vertical="center" wrapText="1"/>
    </xf>
    <xf numFmtId="0" fontId="35" fillId="0" borderId="10" xfId="22" applyFont="1" applyBorder="1" applyAlignment="1">
      <alignment horizontal="center" vertical="center" wrapText="1"/>
    </xf>
    <xf numFmtId="173" fontId="35" fillId="0" borderId="10" xfId="10" applyNumberFormat="1" applyFont="1" applyFill="1" applyBorder="1" applyAlignment="1" applyProtection="1">
      <alignment horizontal="center" vertical="center" wrapText="1"/>
    </xf>
    <xf numFmtId="0" fontId="35" fillId="9" borderId="19" xfId="22" applyFont="1" applyFill="1" applyBorder="1" applyAlignment="1">
      <alignment horizontal="left" vertical="center" wrapText="1"/>
    </xf>
    <xf numFmtId="9" fontId="36" fillId="9" borderId="19" xfId="30" applyFont="1" applyFill="1" applyBorder="1" applyAlignment="1" applyProtection="1">
      <alignment vertical="center" wrapText="1"/>
    </xf>
    <xf numFmtId="174" fontId="35" fillId="9" borderId="19" xfId="28" applyNumberFormat="1" applyFont="1" applyFill="1" applyBorder="1" applyAlignment="1" applyProtection="1">
      <alignment vertical="center" wrapText="1"/>
    </xf>
    <xf numFmtId="1" fontId="35" fillId="9" borderId="19" xfId="28" applyNumberFormat="1" applyFont="1" applyFill="1" applyBorder="1" applyAlignment="1" applyProtection="1">
      <alignment horizontal="center" vertical="center" wrapText="1"/>
    </xf>
    <xf numFmtId="0" fontId="35" fillId="20" borderId="1" xfId="22" applyFont="1" applyFill="1" applyBorder="1" applyAlignment="1">
      <alignment horizontal="center" vertical="center" wrapText="1"/>
    </xf>
    <xf numFmtId="9" fontId="36" fillId="0" borderId="4" xfId="29" applyFont="1" applyFill="1" applyBorder="1" applyAlignment="1" applyProtection="1">
      <alignment horizontal="center" vertical="center" wrapText="1"/>
      <protection locked="0"/>
    </xf>
    <xf numFmtId="9" fontId="35" fillId="0" borderId="20" xfId="22" applyNumberFormat="1" applyFont="1" applyBorder="1" applyAlignment="1">
      <alignment horizontal="center" vertical="center" wrapText="1"/>
    </xf>
    <xf numFmtId="0" fontId="35" fillId="9" borderId="1" xfId="22" applyFont="1" applyFill="1" applyBorder="1" applyAlignment="1">
      <alignment horizontal="left" vertical="center" wrapText="1"/>
    </xf>
    <xf numFmtId="9" fontId="36" fillId="9" borderId="1" xfId="28" applyFont="1" applyFill="1" applyBorder="1" applyAlignment="1" applyProtection="1">
      <alignment horizontal="center" vertical="center" wrapText="1"/>
      <protection locked="0"/>
    </xf>
    <xf numFmtId="9" fontId="35" fillId="0" borderId="2" xfId="22" applyNumberFormat="1" applyFont="1" applyBorder="1" applyAlignment="1">
      <alignment horizontal="center" vertical="center" wrapText="1"/>
    </xf>
    <xf numFmtId="0" fontId="35" fillId="0" borderId="1" xfId="22" applyFont="1" applyBorder="1" applyAlignment="1">
      <alignment horizontal="left" vertical="center" wrapText="1"/>
    </xf>
    <xf numFmtId="9" fontId="36" fillId="9" borderId="2" xfId="28" applyFont="1" applyFill="1" applyBorder="1" applyAlignment="1" applyProtection="1">
      <alignment horizontal="center" vertical="center" wrapText="1"/>
      <protection locked="0"/>
    </xf>
    <xf numFmtId="9" fontId="36" fillId="0" borderId="1" xfId="29" applyFont="1" applyFill="1" applyBorder="1" applyAlignment="1" applyProtection="1">
      <alignment horizontal="center" vertical="center" wrapText="1"/>
      <protection locked="0"/>
    </xf>
    <xf numFmtId="9" fontId="36" fillId="0" borderId="1" xfId="28" applyFont="1" applyBorder="1" applyAlignment="1">
      <alignment horizontal="center" vertical="center" wrapText="1"/>
    </xf>
    <xf numFmtId="9" fontId="36" fillId="9" borderId="19" xfId="28" applyFont="1" applyFill="1" applyBorder="1" applyAlignment="1" applyProtection="1">
      <alignment horizontal="center" vertical="center" wrapText="1"/>
      <protection locked="0"/>
    </xf>
    <xf numFmtId="9" fontId="36" fillId="9" borderId="21" xfId="28" applyFont="1" applyFill="1" applyBorder="1" applyAlignment="1" applyProtection="1">
      <alignment horizontal="center" vertical="center" wrapText="1"/>
      <protection locked="0"/>
    </xf>
    <xf numFmtId="9" fontId="35" fillId="0" borderId="21" xfId="22" applyNumberFormat="1" applyFont="1" applyBorder="1" applyAlignment="1">
      <alignment horizontal="center" vertical="center" wrapText="1"/>
    </xf>
    <xf numFmtId="0" fontId="39" fillId="0" borderId="0" xfId="0" applyFont="1" applyAlignment="1">
      <alignment vertical="center"/>
    </xf>
    <xf numFmtId="1" fontId="36" fillId="9" borderId="19" xfId="30" applyNumberFormat="1" applyFont="1" applyFill="1" applyBorder="1" applyAlignment="1" applyProtection="1">
      <alignment horizontal="center" vertical="center" wrapText="1"/>
    </xf>
    <xf numFmtId="0" fontId="36" fillId="0" borderId="18" xfId="22" applyFont="1" applyBorder="1" applyAlignment="1">
      <alignment horizontal="left" vertical="center" wrapText="1"/>
    </xf>
    <xf numFmtId="167" fontId="35" fillId="0" borderId="10" xfId="11" applyFont="1" applyFill="1" applyBorder="1" applyAlignment="1" applyProtection="1">
      <alignment horizontal="center" vertical="center" wrapText="1"/>
    </xf>
    <xf numFmtId="9" fontId="36" fillId="9" borderId="19" xfId="30" applyFont="1" applyFill="1" applyBorder="1" applyAlignment="1" applyProtection="1">
      <alignment horizontal="center" vertical="center" wrapText="1"/>
    </xf>
    <xf numFmtId="9" fontId="35" fillId="9" borderId="19" xfId="28" applyFont="1" applyFill="1" applyBorder="1" applyAlignment="1" applyProtection="1">
      <alignment horizontal="center" vertical="center" wrapText="1"/>
    </xf>
    <xf numFmtId="9" fontId="35" fillId="0" borderId="10" xfId="28" applyFont="1" applyFill="1" applyBorder="1" applyAlignment="1" applyProtection="1">
      <alignment horizontal="center" vertical="center" wrapText="1"/>
    </xf>
    <xf numFmtId="9" fontId="32" fillId="0" borderId="4" xfId="28" applyFont="1" applyBorder="1" applyAlignment="1">
      <alignment vertical="center" wrapText="1"/>
    </xf>
    <xf numFmtId="173" fontId="20" fillId="19" borderId="1" xfId="10" applyNumberFormat="1" applyFont="1" applyFill="1" applyBorder="1" applyAlignment="1">
      <alignment vertical="center"/>
    </xf>
    <xf numFmtId="173" fontId="20" fillId="19" borderId="32" xfId="10" applyNumberFormat="1" applyFont="1" applyFill="1" applyBorder="1" applyAlignment="1">
      <alignment vertical="center"/>
    </xf>
    <xf numFmtId="173" fontId="20" fillId="19" borderId="4" xfId="10" applyNumberFormat="1" applyFont="1" applyFill="1" applyBorder="1" applyAlignment="1">
      <alignment vertical="center"/>
    </xf>
    <xf numFmtId="173" fontId="12" fillId="0" borderId="10" xfId="10" applyNumberFormat="1" applyFont="1" applyFill="1" applyBorder="1" applyAlignment="1" applyProtection="1">
      <alignment horizontal="center" vertical="center" wrapText="1"/>
    </xf>
    <xf numFmtId="0" fontId="11" fillId="9" borderId="19" xfId="30" applyNumberFormat="1" applyFont="1" applyFill="1" applyBorder="1" applyAlignment="1" applyProtection="1">
      <alignment horizontal="center" vertical="center" wrapText="1"/>
    </xf>
    <xf numFmtId="1" fontId="12" fillId="9" borderId="19" xfId="28" applyNumberFormat="1" applyFont="1" applyFill="1" applyBorder="1" applyAlignment="1" applyProtection="1">
      <alignment horizontal="center" vertical="center" wrapText="1"/>
    </xf>
    <xf numFmtId="9" fontId="11" fillId="19" borderId="4" xfId="29" applyFont="1" applyFill="1" applyBorder="1" applyAlignment="1" applyProtection="1">
      <alignment horizontal="center" vertical="center" wrapText="1"/>
      <protection locked="0"/>
    </xf>
    <xf numFmtId="9" fontId="11" fillId="19" borderId="1" xfId="28" applyFont="1" applyFill="1" applyBorder="1" applyAlignment="1" applyProtection="1">
      <alignment horizontal="center" vertical="center" wrapText="1"/>
      <protection locked="0"/>
    </xf>
    <xf numFmtId="9" fontId="11" fillId="0" borderId="2" xfId="29" applyFont="1" applyFill="1" applyBorder="1" applyAlignment="1" applyProtection="1">
      <alignment horizontal="center" vertical="center" wrapText="1"/>
      <protection locked="0"/>
    </xf>
    <xf numFmtId="9" fontId="12" fillId="0" borderId="1" xfId="22" applyNumberFormat="1" applyFont="1" applyBorder="1" applyAlignment="1">
      <alignment horizontal="center" vertical="center" wrapText="1"/>
    </xf>
    <xf numFmtId="0" fontId="11" fillId="24" borderId="80" xfId="0" applyFont="1" applyFill="1" applyBorder="1" applyAlignment="1">
      <alignment horizontal="center" vertical="center"/>
    </xf>
    <xf numFmtId="0" fontId="11" fillId="0" borderId="23" xfId="0" applyFont="1" applyBorder="1" applyAlignment="1">
      <alignment horizontal="center" vertical="center" wrapText="1"/>
    </xf>
    <xf numFmtId="0" fontId="11" fillId="0" borderId="10" xfId="0" applyFont="1" applyBorder="1" applyAlignment="1">
      <alignment vertical="center" wrapText="1"/>
    </xf>
    <xf numFmtId="167" fontId="11" fillId="0" borderId="10" xfId="11" applyFont="1" applyFill="1" applyBorder="1" applyAlignment="1">
      <alignment horizontal="center" vertical="center" wrapText="1"/>
    </xf>
    <xf numFmtId="9" fontId="11" fillId="0" borderId="1" xfId="28" applyFont="1" applyBorder="1" applyAlignment="1">
      <alignment vertical="center"/>
    </xf>
    <xf numFmtId="0" fontId="11" fillId="0" borderId="0" xfId="0" applyFont="1" applyAlignment="1">
      <alignment vertical="center"/>
    </xf>
    <xf numFmtId="0" fontId="11" fillId="19" borderId="1" xfId="0" applyFont="1" applyFill="1" applyBorder="1" applyAlignment="1">
      <alignment vertical="center"/>
    </xf>
    <xf numFmtId="0" fontId="11" fillId="19" borderId="10" xfId="0" applyFont="1" applyFill="1" applyBorder="1" applyAlignment="1">
      <alignment vertical="center" wrapText="1"/>
    </xf>
    <xf numFmtId="0" fontId="32" fillId="19" borderId="1" xfId="0" applyFont="1" applyFill="1" applyBorder="1" applyAlignment="1">
      <alignment vertical="center"/>
    </xf>
    <xf numFmtId="9" fontId="32" fillId="19" borderId="1" xfId="28" applyFont="1" applyFill="1" applyBorder="1" applyAlignment="1">
      <alignment vertical="center"/>
    </xf>
    <xf numFmtId="0" fontId="35" fillId="19" borderId="0" xfId="22" applyFont="1" applyFill="1" applyAlignment="1">
      <alignment vertical="center" wrapText="1"/>
    </xf>
    <xf numFmtId="0" fontId="35" fillId="0" borderId="0" xfId="22" applyFont="1" applyAlignment="1">
      <alignment horizontal="center" vertical="center" wrapText="1"/>
    </xf>
    <xf numFmtId="0" fontId="45" fillId="19" borderId="0" xfId="22" applyFont="1" applyFill="1" applyAlignment="1">
      <alignment horizontal="center" vertical="center" wrapText="1"/>
    </xf>
    <xf numFmtId="0" fontId="36" fillId="19" borderId="0" xfId="0" applyFont="1" applyFill="1" applyAlignment="1">
      <alignment vertical="center"/>
    </xf>
    <xf numFmtId="0" fontId="35" fillId="20" borderId="28" xfId="22" applyFont="1" applyFill="1" applyBorder="1" applyAlignment="1">
      <alignment horizontal="center" vertical="center" wrapText="1"/>
    </xf>
    <xf numFmtId="173" fontId="39" fillId="0" borderId="4" xfId="10" applyNumberFormat="1" applyFont="1" applyBorder="1" applyAlignment="1">
      <alignment vertical="center"/>
    </xf>
    <xf numFmtId="173" fontId="39" fillId="0" borderId="1" xfId="10" applyNumberFormat="1" applyFont="1" applyBorder="1" applyAlignment="1">
      <alignment vertical="center"/>
    </xf>
    <xf numFmtId="173" fontId="39" fillId="0" borderId="19" xfId="10" applyNumberFormat="1" applyFont="1" applyBorder="1" applyAlignment="1">
      <alignment vertical="center"/>
    </xf>
    <xf numFmtId="0" fontId="35" fillId="19" borderId="0" xfId="22" applyFont="1" applyFill="1" applyAlignment="1">
      <alignment horizontal="left" vertical="center" wrapText="1"/>
    </xf>
    <xf numFmtId="0" fontId="36" fillId="0" borderId="23" xfId="0" applyFont="1" applyBorder="1" applyAlignment="1">
      <alignment vertical="center" wrapText="1"/>
    </xf>
    <xf numFmtId="0" fontId="32" fillId="25" borderId="0" xfId="0" applyFont="1" applyFill="1" applyAlignment="1">
      <alignment vertical="center"/>
    </xf>
    <xf numFmtId="0" fontId="12" fillId="26" borderId="10" xfId="0" applyFont="1" applyFill="1" applyBorder="1" applyAlignment="1">
      <alignment horizontal="center" vertical="center" wrapText="1"/>
    </xf>
    <xf numFmtId="9" fontId="48" fillId="19" borderId="1" xfId="28" applyFont="1" applyFill="1" applyBorder="1" applyAlignment="1">
      <alignment vertical="center" wrapText="1"/>
    </xf>
    <xf numFmtId="0" fontId="52" fillId="27" borderId="1" xfId="0" applyFont="1" applyFill="1" applyBorder="1" applyAlignment="1">
      <alignment wrapText="1"/>
    </xf>
    <xf numFmtId="9" fontId="35" fillId="9" borderId="19" xfId="28" applyFont="1" applyFill="1" applyBorder="1" applyAlignment="1" applyProtection="1">
      <alignment vertical="center" wrapText="1"/>
    </xf>
    <xf numFmtId="9" fontId="36" fillId="9" borderId="19" xfId="28" applyFont="1" applyFill="1" applyBorder="1" applyAlignment="1" applyProtection="1">
      <alignment vertical="center" wrapText="1"/>
    </xf>
    <xf numFmtId="0" fontId="11" fillId="25" borderId="0" xfId="0" applyFont="1" applyFill="1" applyAlignment="1">
      <alignment vertical="center" wrapText="1"/>
    </xf>
    <xf numFmtId="2" fontId="11" fillId="0" borderId="1" xfId="22" applyNumberFormat="1" applyFont="1" applyBorder="1" applyAlignment="1">
      <alignment horizontal="center" vertical="center" wrapText="1"/>
    </xf>
    <xf numFmtId="9" fontId="48" fillId="0" borderId="36"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23" xfId="22" applyNumberFormat="1" applyFont="1" applyBorder="1" applyAlignment="1">
      <alignment horizontal="left" vertical="center" wrapText="1"/>
    </xf>
    <xf numFmtId="9" fontId="11" fillId="0" borderId="20" xfId="22" applyNumberFormat="1" applyFont="1" applyBorder="1" applyAlignment="1">
      <alignment horizontal="left" vertical="center" wrapText="1"/>
    </xf>
    <xf numFmtId="9" fontId="11" fillId="0" borderId="3" xfId="22" applyNumberFormat="1" applyFont="1" applyBorder="1" applyAlignment="1">
      <alignment horizontal="left" vertical="center" wrapText="1"/>
    </xf>
    <xf numFmtId="9" fontId="11" fillId="0" borderId="25" xfId="22" applyNumberFormat="1" applyFont="1" applyBorder="1" applyAlignment="1">
      <alignment horizontal="left" vertical="center" wrapText="1"/>
    </xf>
    <xf numFmtId="2" fontId="11" fillId="0" borderId="1" xfId="22" applyNumberFormat="1" applyFont="1" applyBorder="1" applyAlignment="1">
      <alignment vertical="center" wrapText="1"/>
    </xf>
    <xf numFmtId="0" fontId="27" fillId="0" borderId="1" xfId="0" applyFont="1" applyBorder="1" applyAlignment="1">
      <alignment vertical="center" wrapText="1"/>
    </xf>
    <xf numFmtId="9" fontId="49" fillId="0" borderId="36" xfId="22" applyNumberFormat="1" applyFont="1" applyBorder="1" applyAlignment="1">
      <alignment horizontal="left" vertical="center" wrapText="1"/>
    </xf>
    <xf numFmtId="2" fontId="11" fillId="0" borderId="39" xfId="22" applyNumberFormat="1" applyFont="1" applyBorder="1" applyAlignment="1">
      <alignment vertical="center" wrapText="1"/>
    </xf>
    <xf numFmtId="0" fontId="27" fillId="0" borderId="40" xfId="0" applyFont="1" applyBorder="1" applyAlignment="1">
      <alignment vertical="center" wrapText="1"/>
    </xf>
    <xf numFmtId="2" fontId="11" fillId="0" borderId="35" xfId="22" applyNumberFormat="1" applyFont="1" applyBorder="1" applyAlignment="1">
      <alignment horizontal="center" vertical="center" wrapText="1"/>
    </xf>
    <xf numFmtId="2" fontId="11" fillId="0" borderId="41" xfId="22" applyNumberFormat="1" applyFont="1" applyBorder="1" applyAlignment="1">
      <alignment horizontal="center" vertical="center" wrapText="1"/>
    </xf>
    <xf numFmtId="9" fontId="36" fillId="0" borderId="38"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9" fontId="11" fillId="0" borderId="42" xfId="22" applyNumberFormat="1" applyFont="1" applyBorder="1" applyAlignment="1">
      <alignment horizontal="left" vertical="center" wrapText="1"/>
    </xf>
    <xf numFmtId="9" fontId="11" fillId="0" borderId="15" xfId="22" applyNumberFormat="1" applyFont="1" applyBorder="1" applyAlignment="1">
      <alignment horizontal="left" vertical="center" wrapText="1"/>
    </xf>
    <xf numFmtId="9" fontId="11" fillId="0" borderId="16" xfId="22" applyNumberFormat="1" applyFont="1" applyBorder="1" applyAlignment="1">
      <alignment horizontal="left" vertical="center" wrapText="1"/>
    </xf>
    <xf numFmtId="9" fontId="36" fillId="0" borderId="36" xfId="22" applyNumberFormat="1" applyFont="1" applyBorder="1" applyAlignment="1">
      <alignment horizontal="left" vertical="center" wrapText="1"/>
    </xf>
    <xf numFmtId="9" fontId="49" fillId="0" borderId="1" xfId="22" applyNumberFormat="1" applyFont="1" applyBorder="1" applyAlignment="1">
      <alignment horizontal="left" vertical="center" wrapText="1"/>
    </xf>
    <xf numFmtId="9" fontId="11" fillId="0" borderId="1" xfId="22" applyNumberFormat="1" applyFont="1" applyBorder="1" applyAlignment="1">
      <alignment horizontal="left"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2" fontId="11" fillId="0" borderId="4" xfId="22" applyNumberFormat="1" applyFont="1" applyBorder="1" applyAlignment="1">
      <alignment horizontal="center" vertical="center" wrapText="1"/>
    </xf>
    <xf numFmtId="9" fontId="11" fillId="0" borderId="37" xfId="22" applyNumberFormat="1" applyFont="1" applyBorder="1" applyAlignment="1">
      <alignment horizontal="left" vertical="center" wrapText="1"/>
    </xf>
    <xf numFmtId="9" fontId="11" fillId="0" borderId="38" xfId="22" applyNumberFormat="1" applyFont="1" applyBorder="1" applyAlignment="1">
      <alignment horizontal="left" vertical="center" wrapText="1"/>
    </xf>
    <xf numFmtId="2" fontId="11" fillId="0" borderId="10" xfId="22" applyNumberFormat="1"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32" xfId="22" applyNumberFormat="1" applyFont="1" applyBorder="1" applyAlignment="1">
      <alignment horizontal="left" vertical="center" wrapText="1"/>
    </xf>
    <xf numFmtId="9" fontId="48" fillId="0" borderId="1" xfId="22" applyNumberFormat="1" applyFont="1" applyBorder="1" applyAlignment="1">
      <alignment horizontal="left" vertical="center" wrapText="1"/>
    </xf>
    <xf numFmtId="9" fontId="11" fillId="0" borderId="36"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37" xfId="30" applyFont="1" applyFill="1" applyBorder="1" applyAlignment="1" applyProtection="1">
      <alignment horizontal="center" vertical="center" wrapText="1"/>
    </xf>
    <xf numFmtId="9" fontId="11" fillId="0" borderId="42"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16" xfId="30" applyFont="1" applyFill="1" applyBorder="1" applyAlignment="1" applyProtection="1">
      <alignment horizontal="center" vertical="center" wrapText="1"/>
    </xf>
    <xf numFmtId="0" fontId="12" fillId="20" borderId="43"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40" xfId="22" applyFont="1" applyBorder="1" applyAlignment="1">
      <alignment horizontal="center" vertical="center" wrapText="1"/>
    </xf>
    <xf numFmtId="9" fontId="12" fillId="0" borderId="10" xfId="22" applyNumberFormat="1" applyFont="1" applyBorder="1" applyAlignment="1">
      <alignment horizontal="center" vertical="center" wrapText="1"/>
    </xf>
    <xf numFmtId="0" fontId="12" fillId="0" borderId="41" xfId="22" applyFont="1" applyBorder="1" applyAlignment="1">
      <alignment horizontal="center" vertical="center" wrapText="1"/>
    </xf>
    <xf numFmtId="9" fontId="32" fillId="19" borderId="36" xfId="30" applyFont="1" applyFill="1" applyBorder="1" applyAlignment="1" applyProtection="1">
      <alignment horizontal="center" vertical="center" wrapText="1"/>
    </xf>
    <xf numFmtId="9" fontId="32" fillId="19" borderId="22" xfId="30" applyFont="1" applyFill="1" applyBorder="1" applyAlignment="1" applyProtection="1">
      <alignment horizontal="center" vertical="center" wrapText="1"/>
    </xf>
    <xf numFmtId="9" fontId="32" fillId="19" borderId="23" xfId="30" applyFont="1" applyFill="1" applyBorder="1" applyAlignment="1" applyProtection="1">
      <alignment horizontal="center" vertical="center" wrapText="1"/>
    </xf>
    <xf numFmtId="9" fontId="32" fillId="19" borderId="42" xfId="30" applyFont="1" applyFill="1" applyBorder="1" applyAlignment="1" applyProtection="1">
      <alignment horizontal="center" vertical="center" wrapText="1"/>
    </xf>
    <xf numFmtId="9" fontId="32" fillId="19" borderId="15" xfId="30" applyFont="1" applyFill="1" applyBorder="1" applyAlignment="1" applyProtection="1">
      <alignment horizontal="center" vertical="center" wrapText="1"/>
    </xf>
    <xf numFmtId="9" fontId="32" fillId="19" borderId="50" xfId="30" applyFont="1" applyFill="1" applyBorder="1" applyAlignment="1" applyProtection="1">
      <alignment horizontal="center" vertical="center" wrapText="1"/>
    </xf>
    <xf numFmtId="9" fontId="32" fillId="0" borderId="22" xfId="30" applyFont="1" applyBorder="1" applyAlignment="1">
      <alignment horizontal="center" vertical="center" wrapText="1"/>
    </xf>
    <xf numFmtId="9" fontId="32" fillId="0" borderId="22" xfId="30" applyFont="1" applyFill="1" applyBorder="1" applyAlignment="1" applyProtection="1">
      <alignment horizontal="center" vertical="center" wrapText="1"/>
    </xf>
    <xf numFmtId="9" fontId="32" fillId="0" borderId="23" xfId="30" applyFont="1" applyFill="1" applyBorder="1" applyAlignment="1" applyProtection="1">
      <alignment horizontal="center" vertical="center" wrapText="1"/>
    </xf>
    <xf numFmtId="9" fontId="32" fillId="0" borderId="15" xfId="30" applyFont="1" applyFill="1" applyBorder="1" applyAlignment="1" applyProtection="1">
      <alignment horizontal="center" vertical="center" wrapText="1"/>
    </xf>
    <xf numFmtId="9" fontId="32" fillId="0" borderId="50" xfId="30" applyFont="1" applyFill="1" applyBorder="1" applyAlignment="1" applyProtection="1">
      <alignment horizontal="center" vertical="center" wrapText="1"/>
    </xf>
    <xf numFmtId="9" fontId="11" fillId="0" borderId="23" xfId="30" applyFont="1" applyFill="1" applyBorder="1" applyAlignment="1" applyProtection="1">
      <alignment horizontal="center" vertical="center" wrapText="1"/>
    </xf>
    <xf numFmtId="9" fontId="11" fillId="0" borderId="50" xfId="30" applyFont="1" applyFill="1" applyBorder="1" applyAlignment="1" applyProtection="1">
      <alignment horizontal="center"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2" fillId="0" borderId="43" xfId="22" applyFont="1" applyBorder="1" applyAlignment="1">
      <alignment horizontal="center" vertical="center" wrapText="1"/>
    </xf>
    <xf numFmtId="0" fontId="12" fillId="0" borderId="45" xfId="22" applyFont="1" applyBorder="1" applyAlignment="1">
      <alignment horizontal="center" vertical="center" wrapText="1"/>
    </xf>
    <xf numFmtId="0" fontId="12" fillId="0" borderId="51" xfId="22" applyFont="1" applyBorder="1" applyAlignment="1">
      <alignment horizontal="center" vertical="center" wrapText="1"/>
    </xf>
    <xf numFmtId="0" fontId="12" fillId="20" borderId="1"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0" fontId="12" fillId="19" borderId="52"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19" borderId="51"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0" borderId="53"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5"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12" fillId="20" borderId="55" xfId="22" applyFont="1" applyFill="1" applyBorder="1" applyAlignment="1">
      <alignment horizontal="left" vertical="center" wrapText="1"/>
    </xf>
    <xf numFmtId="0" fontId="11" fillId="0" borderId="53" xfId="22" applyFont="1" applyBorder="1" applyAlignment="1">
      <alignment horizontal="center" vertical="center" wrapText="1"/>
    </xf>
    <xf numFmtId="0" fontId="11" fillId="0" borderId="54" xfId="22" applyFont="1" applyBorder="1" applyAlignment="1">
      <alignment horizontal="center" vertical="center" wrapText="1"/>
    </xf>
    <xf numFmtId="0" fontId="11" fillId="0" borderId="55" xfId="22" applyFont="1" applyBorder="1" applyAlignment="1">
      <alignment horizontal="center" vertical="center" wrapText="1"/>
    </xf>
    <xf numFmtId="1" fontId="12" fillId="0" borderId="53" xfId="28" applyNumberFormat="1" applyFont="1" applyFill="1" applyBorder="1" applyAlignment="1" applyProtection="1">
      <alignment horizontal="center" vertical="center" wrapText="1"/>
    </xf>
    <xf numFmtId="1" fontId="12" fillId="0" borderId="55" xfId="28" applyNumberFormat="1" applyFont="1" applyFill="1" applyBorder="1" applyAlignment="1" applyProtection="1">
      <alignment horizontal="center" vertical="center" wrapText="1"/>
    </xf>
    <xf numFmtId="9" fontId="12" fillId="0" borderId="53" xfId="22" applyNumberFormat="1" applyFont="1" applyBorder="1" applyAlignment="1">
      <alignment horizontal="center" vertical="center" wrapText="1"/>
    </xf>
    <xf numFmtId="9" fontId="12" fillId="0" borderId="55" xfId="22" applyNumberFormat="1" applyFont="1" applyBorder="1" applyAlignment="1">
      <alignment horizontal="center" vertical="center" wrapText="1"/>
    </xf>
    <xf numFmtId="0" fontId="15" fillId="0" borderId="53" xfId="22" applyFont="1" applyBorder="1" applyAlignment="1">
      <alignment horizontal="center" vertical="center" wrapText="1"/>
    </xf>
    <xf numFmtId="0" fontId="15" fillId="0" borderId="54" xfId="22" applyFont="1" applyBorder="1" applyAlignment="1">
      <alignment horizontal="center" vertical="center" wrapText="1"/>
    </xf>
    <xf numFmtId="0" fontId="15" fillId="0" borderId="55"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2" fillId="20" borderId="57"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56"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57"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6"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40" fillId="0" borderId="58" xfId="0" applyFont="1" applyBorder="1" applyAlignment="1">
      <alignment horizontal="center" vertical="center"/>
    </xf>
    <xf numFmtId="0" fontId="40" fillId="0" borderId="59" xfId="0" applyFont="1" applyBorder="1" applyAlignment="1">
      <alignment horizontal="center" vertical="center"/>
    </xf>
    <xf numFmtId="0" fontId="40" fillId="0" borderId="60"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37" fillId="0" borderId="57"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6" xfId="0" applyFont="1" applyBorder="1" applyAlignment="1">
      <alignment horizontal="center" vertical="center"/>
    </xf>
    <xf numFmtId="0" fontId="37" fillId="0" borderId="16" xfId="0" applyFont="1" applyBorder="1" applyAlignment="1">
      <alignment horizontal="center" vertical="center"/>
    </xf>
    <xf numFmtId="0" fontId="31" fillId="0" borderId="62" xfId="0" applyFont="1" applyBorder="1" applyAlignment="1">
      <alignment horizontal="center" vertical="center" wrapText="1"/>
    </xf>
    <xf numFmtId="0" fontId="31" fillId="0" borderId="63" xfId="0" applyFont="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19" fillId="0" borderId="52" xfId="0" applyFont="1" applyBorder="1" applyAlignment="1">
      <alignment horizontal="left" vertical="center" wrapText="1"/>
    </xf>
    <xf numFmtId="0" fontId="19" fillId="0" borderId="45" xfId="0" applyFont="1" applyBorder="1" applyAlignment="1">
      <alignment horizontal="left" vertical="center" wrapText="1"/>
    </xf>
    <xf numFmtId="0" fontId="19" fillId="0" borderId="51" xfId="0" applyFont="1" applyBorder="1" applyAlignment="1">
      <alignment horizontal="left"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41" fillId="0" borderId="64"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11" fillId="0" borderId="57"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56" xfId="22" applyFont="1" applyBorder="1" applyAlignment="1">
      <alignment horizontal="center" vertical="center" wrapText="1"/>
    </xf>
    <xf numFmtId="0" fontId="0" fillId="0" borderId="61" xfId="0" applyBorder="1" applyAlignment="1">
      <alignment horizontal="center" vertical="center"/>
    </xf>
    <xf numFmtId="0" fontId="0" fillId="0" borderId="48" xfId="0" applyBorder="1" applyAlignment="1">
      <alignment horizontal="center" vertical="center"/>
    </xf>
    <xf numFmtId="0" fontId="31" fillId="0" borderId="65"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65" xfId="0" applyBorder="1" applyAlignment="1">
      <alignment horizontal="center" vertical="center"/>
    </xf>
    <xf numFmtId="0" fontId="0" fillId="0" borderId="26" xfId="0" applyBorder="1" applyAlignment="1">
      <alignment horizontal="center" vertical="center"/>
    </xf>
    <xf numFmtId="0" fontId="31" fillId="0" borderId="61" xfId="0" applyFont="1" applyBorder="1" applyAlignment="1">
      <alignment horizontal="center" vertical="center" wrapText="1"/>
    </xf>
    <xf numFmtId="0" fontId="31" fillId="0" borderId="48" xfId="0" applyFont="1" applyBorder="1" applyAlignment="1">
      <alignment horizontal="center" vertical="center" wrapText="1"/>
    </xf>
    <xf numFmtId="2" fontId="36" fillId="0" borderId="18" xfId="22" applyNumberFormat="1" applyFont="1" applyBorder="1" applyAlignment="1">
      <alignment vertical="center" wrapText="1"/>
    </xf>
    <xf numFmtId="0" fontId="39" fillId="0" borderId="40" xfId="0" applyFont="1" applyBorder="1" applyAlignment="1">
      <alignment vertical="center" wrapText="1"/>
    </xf>
    <xf numFmtId="2" fontId="36" fillId="0" borderId="10" xfId="22" applyNumberFormat="1" applyFont="1" applyBorder="1" applyAlignment="1">
      <alignment horizontal="center" vertical="center" wrapText="1"/>
    </xf>
    <xf numFmtId="2" fontId="36" fillId="0" borderId="41" xfId="22" applyNumberFormat="1" applyFont="1" applyBorder="1" applyAlignment="1">
      <alignment horizontal="center" vertical="center" wrapText="1"/>
    </xf>
    <xf numFmtId="9" fontId="36" fillId="0" borderId="22" xfId="22" applyNumberFormat="1" applyFont="1" applyBorder="1" applyAlignment="1">
      <alignment horizontal="left" vertical="center" wrapText="1"/>
    </xf>
    <xf numFmtId="9" fontId="36" fillId="0" borderId="37" xfId="22" applyNumberFormat="1" applyFont="1" applyBorder="1" applyAlignment="1">
      <alignment horizontal="left" vertical="center" wrapText="1"/>
    </xf>
    <xf numFmtId="9" fontId="36" fillId="0" borderId="42" xfId="22" applyNumberFormat="1" applyFont="1" applyBorder="1" applyAlignment="1">
      <alignment horizontal="left" vertical="center" wrapText="1"/>
    </xf>
    <xf numFmtId="9" fontId="36" fillId="0" borderId="15" xfId="22" applyNumberFormat="1" applyFont="1" applyBorder="1" applyAlignment="1">
      <alignment horizontal="left" vertical="center" wrapText="1"/>
    </xf>
    <xf numFmtId="9" fontId="36" fillId="0" borderId="16" xfId="22" applyNumberFormat="1" applyFont="1" applyBorder="1" applyAlignment="1">
      <alignment horizontal="left" vertical="center" wrapText="1"/>
    </xf>
    <xf numFmtId="0" fontId="35" fillId="20" borderId="43" xfId="22" applyFont="1" applyFill="1" applyBorder="1" applyAlignment="1">
      <alignment horizontal="center" vertical="center" wrapText="1"/>
    </xf>
    <xf numFmtId="0" fontId="35" fillId="20" borderId="8" xfId="22" applyFont="1" applyFill="1" applyBorder="1" applyAlignment="1">
      <alignment horizontal="center" vertical="center" wrapText="1"/>
    </xf>
    <xf numFmtId="0" fontId="35" fillId="20" borderId="44" xfId="22" applyFont="1" applyFill="1" applyBorder="1" applyAlignment="1">
      <alignment horizontal="center" vertical="center" wrapText="1"/>
    </xf>
    <xf numFmtId="0" fontId="35" fillId="20" borderId="4" xfId="22" applyFont="1" applyFill="1" applyBorder="1" applyAlignment="1">
      <alignment horizontal="center" vertical="center" wrapText="1"/>
    </xf>
    <xf numFmtId="0" fontId="35" fillId="20" borderId="45" xfId="22" applyFont="1" applyFill="1" applyBorder="1" applyAlignment="1">
      <alignment horizontal="center" vertical="center" wrapText="1"/>
    </xf>
    <xf numFmtId="0" fontId="35" fillId="20" borderId="46" xfId="22" applyFont="1" applyFill="1" applyBorder="1" applyAlignment="1">
      <alignment horizontal="center" vertical="center" wrapText="1"/>
    </xf>
    <xf numFmtId="0" fontId="35" fillId="20" borderId="47" xfId="22" applyFont="1" applyFill="1" applyBorder="1" applyAlignment="1">
      <alignment horizontal="center" vertical="center" wrapText="1"/>
    </xf>
    <xf numFmtId="0" fontId="35" fillId="20" borderId="48" xfId="22" applyFont="1" applyFill="1" applyBorder="1" applyAlignment="1">
      <alignment horizontal="center" vertical="center" wrapText="1"/>
    </xf>
    <xf numFmtId="0" fontId="35" fillId="20" borderId="2" xfId="22" applyFont="1" applyFill="1" applyBorder="1" applyAlignment="1">
      <alignment horizontal="center" vertical="center" wrapText="1"/>
    </xf>
    <xf numFmtId="0" fontId="35" fillId="20" borderId="49" xfId="22" applyFont="1" applyFill="1" applyBorder="1" applyAlignment="1">
      <alignment horizontal="center" vertical="center" wrapText="1"/>
    </xf>
    <xf numFmtId="0" fontId="35" fillId="20" borderId="26" xfId="22" applyFont="1" applyFill="1" applyBorder="1" applyAlignment="1">
      <alignment horizontal="center" vertical="center" wrapText="1"/>
    </xf>
    <xf numFmtId="9" fontId="35" fillId="0" borderId="10" xfId="22" applyNumberFormat="1" applyFont="1" applyBorder="1" applyAlignment="1">
      <alignment horizontal="center" vertical="center" wrapText="1"/>
    </xf>
    <xf numFmtId="0" fontId="35" fillId="0" borderId="41" xfId="22" applyFont="1" applyBorder="1" applyAlignment="1">
      <alignment horizontal="center" vertical="center" wrapText="1"/>
    </xf>
    <xf numFmtId="2" fontId="36" fillId="0" borderId="32" xfId="22" applyNumberFormat="1" applyFont="1" applyBorder="1" applyAlignment="1">
      <alignment vertical="center" wrapText="1"/>
    </xf>
    <xf numFmtId="2" fontId="36" fillId="0" borderId="8" xfId="22" applyNumberFormat="1" applyFont="1" applyBorder="1" applyAlignment="1">
      <alignment vertical="center" wrapText="1"/>
    </xf>
    <xf numFmtId="2" fontId="36" fillId="0" borderId="35" xfId="22" applyNumberFormat="1" applyFont="1" applyBorder="1" applyAlignment="1">
      <alignment horizontal="center" vertical="center" wrapText="1"/>
    </xf>
    <xf numFmtId="2" fontId="36" fillId="0" borderId="4" xfId="22" applyNumberFormat="1" applyFont="1" applyBorder="1" applyAlignment="1">
      <alignment horizontal="center" vertical="center" wrapText="1"/>
    </xf>
    <xf numFmtId="9" fontId="35" fillId="0" borderId="36" xfId="22" applyNumberFormat="1" applyFont="1" applyBorder="1" applyAlignment="1">
      <alignment horizontal="left" vertical="center" wrapText="1"/>
    </xf>
    <xf numFmtId="9" fontId="36" fillId="0" borderId="0" xfId="22" applyNumberFormat="1" applyFont="1" applyAlignment="1">
      <alignment horizontal="left" vertical="center" wrapText="1"/>
    </xf>
    <xf numFmtId="9" fontId="36" fillId="0" borderId="14" xfId="22" applyNumberFormat="1" applyFont="1" applyBorder="1" applyAlignment="1">
      <alignment horizontal="left" vertical="center" wrapText="1"/>
    </xf>
    <xf numFmtId="9" fontId="36" fillId="0" borderId="36" xfId="30" applyFont="1" applyFill="1" applyBorder="1" applyAlignment="1" applyProtection="1">
      <alignment horizontal="center" vertical="center" wrapText="1"/>
    </xf>
    <xf numFmtId="9" fontId="36" fillId="0" borderId="22" xfId="30" applyFont="1" applyFill="1" applyBorder="1" applyAlignment="1" applyProtection="1">
      <alignment horizontal="center" vertical="center" wrapText="1"/>
    </xf>
    <xf numFmtId="9" fontId="36" fillId="0" borderId="23" xfId="30" applyFont="1" applyFill="1" applyBorder="1" applyAlignment="1" applyProtection="1">
      <alignment horizontal="center" vertical="center" wrapText="1"/>
    </xf>
    <xf numFmtId="9" fontId="36" fillId="0" borderId="42" xfId="30" applyFont="1" applyFill="1" applyBorder="1" applyAlignment="1" applyProtection="1">
      <alignment horizontal="center" vertical="center" wrapText="1"/>
    </xf>
    <xf numFmtId="9" fontId="36" fillId="0" borderId="15" xfId="30" applyFont="1" applyFill="1" applyBorder="1" applyAlignment="1" applyProtection="1">
      <alignment horizontal="center" vertical="center" wrapText="1"/>
    </xf>
    <xf numFmtId="9" fontId="36" fillId="0" borderId="50" xfId="30" applyFont="1" applyFill="1" applyBorder="1" applyAlignment="1" applyProtection="1">
      <alignment horizontal="center" vertical="center" wrapText="1"/>
    </xf>
    <xf numFmtId="9" fontId="36" fillId="0" borderId="37" xfId="30" applyFont="1" applyFill="1" applyBorder="1" applyAlignment="1" applyProtection="1">
      <alignment horizontal="center" vertical="center" wrapText="1"/>
    </xf>
    <xf numFmtId="9" fontId="36" fillId="0" borderId="16" xfId="30" applyFont="1" applyFill="1" applyBorder="1" applyAlignment="1" applyProtection="1">
      <alignment horizontal="center" vertical="center" wrapText="1"/>
    </xf>
    <xf numFmtId="0" fontId="35" fillId="0" borderId="18" xfId="22" applyFont="1" applyBorder="1" applyAlignment="1">
      <alignment horizontal="center" vertical="center" wrapText="1"/>
    </xf>
    <xf numFmtId="0" fontId="35" fillId="0" borderId="40" xfId="22" applyFont="1" applyBorder="1" applyAlignment="1">
      <alignment horizontal="center" vertical="center" wrapText="1"/>
    </xf>
    <xf numFmtId="9" fontId="36" fillId="0" borderId="36" xfId="30" applyFont="1" applyFill="1" applyBorder="1" applyAlignment="1" applyProtection="1">
      <alignment horizontal="left" vertical="center" wrapText="1"/>
    </xf>
    <xf numFmtId="9" fontId="36" fillId="0" borderId="22" xfId="30" applyFont="1" applyFill="1" applyBorder="1" applyAlignment="1" applyProtection="1">
      <alignment horizontal="left" vertical="center" wrapText="1"/>
    </xf>
    <xf numFmtId="9" fontId="36" fillId="0" borderId="23" xfId="30" applyFont="1" applyFill="1" applyBorder="1" applyAlignment="1" applyProtection="1">
      <alignment horizontal="left" vertical="center" wrapText="1"/>
    </xf>
    <xf numFmtId="9" fontId="36" fillId="0" borderId="42" xfId="30" applyFont="1" applyFill="1" applyBorder="1" applyAlignment="1" applyProtection="1">
      <alignment horizontal="left" vertical="center" wrapText="1"/>
    </xf>
    <xf numFmtId="9" fontId="36" fillId="0" borderId="15" xfId="30" applyFont="1" applyFill="1" applyBorder="1" applyAlignment="1" applyProtection="1">
      <alignment horizontal="left" vertical="center" wrapText="1"/>
    </xf>
    <xf numFmtId="9" fontId="36" fillId="0" borderId="50" xfId="30" applyFont="1" applyFill="1" applyBorder="1" applyAlignment="1" applyProtection="1">
      <alignment horizontal="left" vertical="center" wrapText="1"/>
    </xf>
    <xf numFmtId="9" fontId="36" fillId="0" borderId="36" xfId="30" applyFont="1" applyBorder="1" applyAlignment="1">
      <alignment horizontal="left" vertical="center" wrapText="1"/>
    </xf>
    <xf numFmtId="9" fontId="36" fillId="0" borderId="22" xfId="30" applyFont="1" applyBorder="1" applyAlignment="1">
      <alignment horizontal="left" vertical="center" wrapText="1"/>
    </xf>
    <xf numFmtId="9" fontId="36" fillId="0" borderId="23" xfId="30" applyFont="1" applyBorder="1" applyAlignment="1">
      <alignment horizontal="left" vertical="center" wrapText="1"/>
    </xf>
    <xf numFmtId="9" fontId="36" fillId="0" borderId="42" xfId="30" applyFont="1" applyBorder="1" applyAlignment="1">
      <alignment horizontal="left" vertical="center" wrapText="1"/>
    </xf>
    <xf numFmtId="9" fontId="36" fillId="0" borderId="15" xfId="30" applyFont="1" applyBorder="1" applyAlignment="1">
      <alignment horizontal="left" vertical="center" wrapText="1"/>
    </xf>
    <xf numFmtId="9" fontId="36" fillId="0" borderId="50" xfId="30" applyFont="1" applyBorder="1" applyAlignment="1">
      <alignment horizontal="left" vertical="center" wrapText="1"/>
    </xf>
    <xf numFmtId="0" fontId="49" fillId="0" borderId="36" xfId="0" applyFont="1" applyBorder="1" applyAlignment="1">
      <alignment vertical="center" wrapText="1"/>
    </xf>
    <xf numFmtId="0" fontId="35" fillId="0" borderId="22" xfId="0" applyFont="1" applyBorder="1" applyAlignment="1">
      <alignment vertical="center" wrapText="1"/>
    </xf>
    <xf numFmtId="0" fontId="35" fillId="0" borderId="81" xfId="0" applyFont="1" applyBorder="1" applyAlignment="1">
      <alignment vertical="center" wrapText="1"/>
    </xf>
    <xf numFmtId="0" fontId="35" fillId="0" borderId="38" xfId="0" applyFont="1" applyBorder="1" applyAlignment="1">
      <alignment vertical="center" wrapText="1"/>
    </xf>
    <xf numFmtId="0" fontId="35" fillId="0" borderId="0" xfId="0" applyFont="1" applyAlignment="1">
      <alignment vertical="center" wrapText="1"/>
    </xf>
    <xf numFmtId="0" fontId="35" fillId="0" borderId="82" xfId="0" applyFont="1" applyBorder="1" applyAlignment="1">
      <alignment vertical="center" wrapText="1"/>
    </xf>
    <xf numFmtId="0" fontId="35" fillId="0" borderId="36" xfId="0" applyFont="1" applyBorder="1" applyAlignment="1">
      <alignment vertical="center" wrapText="1"/>
    </xf>
    <xf numFmtId="0" fontId="36" fillId="0" borderId="36" xfId="0" applyFont="1" applyBorder="1" applyAlignment="1">
      <alignment vertical="center" wrapText="1"/>
    </xf>
    <xf numFmtId="0" fontId="36" fillId="0" borderId="22" xfId="0" applyFont="1" applyBorder="1" applyAlignment="1">
      <alignment vertical="center" wrapText="1"/>
    </xf>
    <xf numFmtId="0" fontId="36" fillId="0" borderId="81" xfId="0" applyFont="1" applyBorder="1" applyAlignment="1">
      <alignment vertical="center" wrapText="1"/>
    </xf>
    <xf numFmtId="0" fontId="36" fillId="0" borderId="38" xfId="0" applyFont="1" applyBorder="1" applyAlignment="1">
      <alignment vertical="center" wrapText="1"/>
    </xf>
    <xf numFmtId="0" fontId="36" fillId="0" borderId="0" xfId="0" applyFont="1" applyAlignment="1">
      <alignment vertical="center" wrapText="1"/>
    </xf>
    <xf numFmtId="0" fontId="36" fillId="0" borderId="82" xfId="0" applyFont="1" applyBorder="1" applyAlignment="1">
      <alignment vertical="center" wrapText="1"/>
    </xf>
    <xf numFmtId="0" fontId="36" fillId="0" borderId="36" xfId="0" applyFont="1" applyBorder="1" applyAlignment="1">
      <alignment horizontal="left" vertical="center" wrapText="1"/>
    </xf>
    <xf numFmtId="0" fontId="36" fillId="0" borderId="22" xfId="0" applyFont="1" applyBorder="1" applyAlignment="1">
      <alignment horizontal="left" vertical="center" wrapText="1"/>
    </xf>
    <xf numFmtId="0" fontId="36" fillId="0" borderId="81" xfId="0" applyFont="1" applyBorder="1" applyAlignment="1">
      <alignment horizontal="left" vertical="center" wrapText="1"/>
    </xf>
    <xf numFmtId="0" fontId="36" fillId="0" borderId="89" xfId="0" applyFont="1" applyBorder="1" applyAlignment="1">
      <alignment horizontal="left" vertical="center" wrapText="1"/>
    </xf>
    <xf numFmtId="0" fontId="36" fillId="0" borderId="90" xfId="0" applyFont="1" applyBorder="1" applyAlignment="1">
      <alignment horizontal="left" vertical="center" wrapText="1"/>
    </xf>
    <xf numFmtId="0" fontId="36" fillId="0" borderId="91" xfId="0" applyFont="1" applyBorder="1" applyAlignment="1">
      <alignment horizontal="left" vertical="center" wrapText="1"/>
    </xf>
    <xf numFmtId="0" fontId="50" fillId="27" borderId="36" xfId="0" applyFont="1" applyFill="1" applyBorder="1" applyAlignment="1">
      <alignment vertical="center" wrapText="1"/>
    </xf>
    <xf numFmtId="0" fontId="50" fillId="27" borderId="22" xfId="0" applyFont="1" applyFill="1" applyBorder="1" applyAlignment="1">
      <alignment vertical="center" wrapText="1"/>
    </xf>
    <xf numFmtId="0" fontId="50" fillId="27" borderId="92" xfId="0" applyFont="1" applyFill="1" applyBorder="1" applyAlignment="1">
      <alignment vertical="center" wrapText="1"/>
    </xf>
    <xf numFmtId="0" fontId="50" fillId="27" borderId="89" xfId="0" applyFont="1" applyFill="1" applyBorder="1" applyAlignment="1">
      <alignment vertical="center" wrapText="1"/>
    </xf>
    <xf numFmtId="0" fontId="50" fillId="27" borderId="90" xfId="0" applyFont="1" applyFill="1" applyBorder="1" applyAlignment="1">
      <alignment vertical="center" wrapText="1"/>
    </xf>
    <xf numFmtId="0" fontId="50" fillId="27" borderId="93" xfId="0" applyFont="1" applyFill="1" applyBorder="1" applyAlignment="1">
      <alignment vertical="center" wrapText="1"/>
    </xf>
    <xf numFmtId="0" fontId="36" fillId="0" borderId="92" xfId="0" applyFont="1" applyBorder="1" applyAlignment="1">
      <alignment vertical="center" wrapText="1"/>
    </xf>
    <xf numFmtId="0" fontId="36" fillId="0" borderId="89" xfId="0" applyFont="1" applyBorder="1" applyAlignment="1">
      <alignment vertical="center" wrapText="1"/>
    </xf>
    <xf numFmtId="0" fontId="36" fillId="0" borderId="90" xfId="0" applyFont="1" applyBorder="1" applyAlignment="1">
      <alignment vertical="center" wrapText="1"/>
    </xf>
    <xf numFmtId="0" fontId="36" fillId="0" borderId="93" xfId="0" applyFont="1" applyBorder="1" applyAlignment="1">
      <alignment vertical="center" wrapText="1"/>
    </xf>
    <xf numFmtId="3" fontId="35" fillId="0" borderId="36" xfId="22" applyNumberFormat="1" applyFont="1" applyBorder="1" applyAlignment="1">
      <alignment horizontal="center" vertical="center" wrapText="1"/>
    </xf>
    <xf numFmtId="3" fontId="35" fillId="0" borderId="23" xfId="22" applyNumberFormat="1" applyFont="1" applyBorder="1" applyAlignment="1">
      <alignment horizontal="center" vertical="center" wrapText="1"/>
    </xf>
    <xf numFmtId="0" fontId="36" fillId="0" borderId="1" xfId="22" applyFont="1" applyBorder="1" applyAlignment="1">
      <alignment horizontal="left" vertical="center" wrapText="1"/>
    </xf>
    <xf numFmtId="0" fontId="36" fillId="0" borderId="9" xfId="22" applyFont="1" applyBorder="1" applyAlignment="1">
      <alignment horizontal="left" vertical="center" wrapText="1"/>
    </xf>
    <xf numFmtId="0" fontId="35" fillId="0" borderId="43" xfId="22" applyFont="1" applyBorder="1" applyAlignment="1">
      <alignment horizontal="center" vertical="center" wrapText="1"/>
    </xf>
    <xf numFmtId="0" fontId="35" fillId="0" borderId="45" xfId="22" applyFont="1" applyBorder="1" applyAlignment="1">
      <alignment horizontal="center" vertical="center" wrapText="1"/>
    </xf>
    <xf numFmtId="0" fontId="35" fillId="0" borderId="51" xfId="22" applyFont="1" applyBorder="1" applyAlignment="1">
      <alignment horizontal="center" vertical="center" wrapText="1"/>
    </xf>
    <xf numFmtId="0" fontId="35" fillId="20" borderId="1" xfId="22" applyFont="1" applyFill="1" applyBorder="1" applyAlignment="1">
      <alignment horizontal="center" vertical="center" wrapText="1"/>
    </xf>
    <xf numFmtId="0" fontId="36" fillId="20" borderId="1" xfId="22" applyFont="1" applyFill="1" applyBorder="1" applyAlignment="1">
      <alignment horizontal="center" vertical="center" wrapText="1"/>
    </xf>
    <xf numFmtId="0" fontId="44" fillId="20" borderId="1" xfId="22" applyFont="1" applyFill="1" applyBorder="1" applyAlignment="1">
      <alignment horizontal="center" vertical="center" wrapText="1"/>
    </xf>
    <xf numFmtId="0" fontId="44" fillId="20" borderId="9" xfId="22" applyFont="1" applyFill="1" applyBorder="1" applyAlignment="1">
      <alignment horizontal="center" vertical="center" wrapText="1"/>
    </xf>
    <xf numFmtId="0" fontId="35" fillId="20" borderId="20" xfId="22" applyFont="1" applyFill="1" applyBorder="1" applyAlignment="1">
      <alignment horizontal="center" vertical="center" wrapText="1"/>
    </xf>
    <xf numFmtId="0" fontId="35" fillId="20" borderId="3" xfId="22" applyFont="1" applyFill="1" applyBorder="1" applyAlignment="1">
      <alignment horizontal="center" vertical="center" wrapText="1"/>
    </xf>
    <xf numFmtId="0" fontId="35" fillId="20" borderId="25" xfId="22" applyFont="1" applyFill="1" applyBorder="1" applyAlignment="1">
      <alignment horizontal="center" vertical="center" wrapText="1"/>
    </xf>
    <xf numFmtId="0" fontId="35" fillId="20" borderId="7" xfId="22" applyFont="1" applyFill="1" applyBorder="1" applyAlignment="1">
      <alignment horizontal="center" vertical="center" wrapText="1"/>
    </xf>
    <xf numFmtId="9" fontId="12" fillId="0" borderId="53" xfId="28" applyFont="1" applyFill="1" applyBorder="1" applyAlignment="1" applyProtection="1">
      <alignment horizontal="center" vertical="center" wrapText="1"/>
    </xf>
    <xf numFmtId="9" fontId="12" fillId="0" borderId="55" xfId="28" applyFont="1" applyFill="1" applyBorder="1" applyAlignment="1" applyProtection="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0" fontId="12" fillId="19" borderId="65" xfId="22" applyFont="1" applyFill="1" applyBorder="1" applyAlignment="1">
      <alignment horizontal="center" vertical="center" wrapText="1"/>
    </xf>
    <xf numFmtId="0" fontId="12" fillId="19" borderId="49" xfId="22" applyFont="1" applyFill="1" applyBorder="1" applyAlignment="1">
      <alignment horizontal="center" vertical="center" wrapText="1"/>
    </xf>
    <xf numFmtId="0" fontId="12" fillId="19" borderId="5" xfId="22" applyFont="1" applyFill="1" applyBorder="1" applyAlignment="1">
      <alignment horizontal="center" vertical="center" wrapText="1"/>
    </xf>
    <xf numFmtId="9" fontId="33" fillId="0" borderId="36"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42"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50" xfId="30" applyFont="1" applyFill="1" applyBorder="1" applyAlignment="1" applyProtection="1">
      <alignment horizontal="center" vertical="center" wrapText="1"/>
    </xf>
    <xf numFmtId="0" fontId="12" fillId="0" borderId="10" xfId="22" applyFont="1" applyBorder="1" applyAlignment="1">
      <alignment horizontal="center" vertical="center" wrapText="1"/>
    </xf>
    <xf numFmtId="9" fontId="33" fillId="0" borderId="36"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37" xfId="22" applyNumberFormat="1" applyFont="1" applyBorder="1" applyAlignment="1">
      <alignment horizontal="center" vertical="center" wrapText="1"/>
    </xf>
    <xf numFmtId="9" fontId="33" fillId="0" borderId="42"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8"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66" xfId="17" applyNumberFormat="1" applyFont="1" applyFill="1" applyBorder="1" applyAlignment="1" applyProtection="1">
      <alignment horizontal="center" vertical="center" wrapText="1"/>
    </xf>
    <xf numFmtId="172" fontId="12" fillId="19" borderId="64" xfId="17" applyNumberFormat="1" applyFont="1" applyFill="1" applyBorder="1" applyAlignment="1" applyProtection="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49"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172" fontId="12" fillId="19" borderId="62"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40" xfId="0" applyBorder="1" applyAlignment="1">
      <alignment vertical="center" wrapText="1"/>
    </xf>
    <xf numFmtId="0" fontId="12" fillId="19"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0" borderId="26" xfId="22" applyFont="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9" fontId="33" fillId="0" borderId="37"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3" fillId="0" borderId="36"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37" xfId="22" applyNumberFormat="1" applyFont="1" applyBorder="1" applyAlignment="1">
      <alignment horizontal="left" vertical="center" wrapText="1"/>
    </xf>
    <xf numFmtId="9" fontId="33" fillId="0" borderId="38"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12" fillId="25" borderId="5" xfId="0" applyFont="1" applyFill="1" applyBorder="1" applyAlignment="1">
      <alignment horizontal="left" vertical="center" wrapText="1"/>
    </xf>
    <xf numFmtId="0" fontId="12" fillId="25" borderId="1" xfId="0" applyFont="1" applyFill="1" applyBorder="1" applyAlignment="1">
      <alignment horizontal="left" vertical="center" wrapText="1"/>
    </xf>
    <xf numFmtId="0" fontId="12" fillId="25" borderId="9" xfId="0" applyFont="1" applyFill="1" applyBorder="1" applyAlignment="1">
      <alignment horizontal="left" vertical="center" wrapText="1"/>
    </xf>
    <xf numFmtId="0" fontId="34" fillId="0" borderId="64"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57"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52" xfId="0" applyFont="1" applyBorder="1" applyAlignment="1">
      <alignment horizontal="left" vertical="center" wrapText="1"/>
    </xf>
    <xf numFmtId="0" fontId="12" fillId="0" borderId="45" xfId="0" applyFont="1" applyBorder="1" applyAlignment="1">
      <alignment horizontal="left" vertical="center" wrapText="1"/>
    </xf>
    <xf numFmtId="0" fontId="12" fillId="0" borderId="51" xfId="0" applyFont="1" applyBorder="1" applyAlignment="1">
      <alignment horizontal="left" vertical="center" wrapText="1"/>
    </xf>
    <xf numFmtId="0" fontId="12" fillId="0" borderId="57"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37" fillId="0" borderId="57" xfId="0" applyFont="1" applyBorder="1" applyAlignment="1">
      <alignment horizontal="center" vertical="center"/>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14" fontId="42" fillId="0" borderId="58" xfId="0" applyNumberFormat="1" applyFont="1" applyBorder="1" applyAlignment="1">
      <alignment horizontal="center" vertical="center"/>
    </xf>
    <xf numFmtId="0" fontId="35" fillId="20" borderId="9" xfId="22" applyFont="1" applyFill="1" applyBorder="1" applyAlignment="1">
      <alignment horizontal="center" vertical="center" wrapText="1"/>
    </xf>
    <xf numFmtId="0" fontId="49" fillId="0" borderId="20" xfId="0" applyFont="1" applyBorder="1" applyAlignment="1">
      <alignment vertical="center" wrapText="1"/>
    </xf>
    <xf numFmtId="0" fontId="49" fillId="0" borderId="3" xfId="0" applyFont="1" applyBorder="1" applyAlignment="1">
      <alignment vertical="center" wrapText="1"/>
    </xf>
    <xf numFmtId="0" fontId="49" fillId="0" borderId="25" xfId="0" applyFont="1" applyBorder="1" applyAlignment="1">
      <alignment vertical="center" wrapText="1"/>
    </xf>
    <xf numFmtId="0" fontId="49" fillId="0" borderId="22" xfId="0" applyFont="1" applyBorder="1" applyAlignment="1">
      <alignment vertical="center" wrapText="1"/>
    </xf>
    <xf numFmtId="0" fontId="49" fillId="0" borderId="23" xfId="0" applyFont="1" applyBorder="1" applyAlignment="1">
      <alignment vertical="center" wrapText="1"/>
    </xf>
    <xf numFmtId="0" fontId="34" fillId="9" borderId="10"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4" fillId="9" borderId="2" xfId="0" applyFont="1" applyFill="1" applyBorder="1" applyAlignment="1">
      <alignment horizontal="center" vertical="center"/>
    </xf>
    <xf numFmtId="0" fontId="34" fillId="9" borderId="49"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49" xfId="0" applyFont="1" applyFill="1" applyBorder="1" applyAlignment="1">
      <alignment horizontal="center" vertical="center" wrapText="1"/>
    </xf>
    <xf numFmtId="0" fontId="32" fillId="0" borderId="2" xfId="0" applyFont="1" applyBorder="1" applyAlignment="1">
      <alignment horizontal="left" vertical="center"/>
    </xf>
    <xf numFmtId="0" fontId="32" fillId="0" borderId="49" xfId="0" applyFont="1" applyBorder="1" applyAlignment="1">
      <alignment horizontal="left" vertical="center"/>
    </xf>
    <xf numFmtId="0" fontId="32" fillId="0" borderId="5" xfId="0" applyFont="1" applyBorder="1" applyAlignment="1">
      <alignment horizontal="left" vertical="center"/>
    </xf>
    <xf numFmtId="0" fontId="32" fillId="0" borderId="2" xfId="0" applyFont="1" applyBorder="1" applyAlignment="1">
      <alignment horizontal="center" vertical="center"/>
    </xf>
    <xf numFmtId="0" fontId="32" fillId="0" borderId="49" xfId="0" applyFont="1" applyBorder="1" applyAlignment="1">
      <alignment horizontal="center" vertical="center"/>
    </xf>
    <xf numFmtId="0" fontId="32" fillId="0" borderId="5" xfId="0" applyFont="1" applyBorder="1" applyAlignment="1">
      <alignment horizontal="center" vertical="center"/>
    </xf>
    <xf numFmtId="0" fontId="34" fillId="9" borderId="35"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36"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38" xfId="0" applyFont="1" applyFill="1" applyBorder="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25" xfId="0" applyFont="1" applyFill="1" applyBorder="1" applyAlignment="1">
      <alignment horizontal="center" vertical="center"/>
    </xf>
    <xf numFmtId="0" fontId="34" fillId="9" borderId="2" xfId="0" applyFont="1" applyFill="1" applyBorder="1" applyAlignment="1">
      <alignment horizontal="left" vertical="center"/>
    </xf>
    <xf numFmtId="0" fontId="34" fillId="9" borderId="49"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34" fillId="0" borderId="49" xfId="0" applyFont="1" applyBorder="1" applyAlignment="1">
      <alignment horizontal="center" vertical="center"/>
    </xf>
    <xf numFmtId="0" fontId="34" fillId="0" borderId="5" xfId="0" applyFont="1" applyBorder="1" applyAlignment="1">
      <alignment horizontal="center" vertical="center"/>
    </xf>
    <xf numFmtId="0" fontId="34" fillId="0" borderId="3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9" borderId="1"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0" xfId="0" applyFont="1" applyFill="1" applyAlignment="1">
      <alignment horizontal="center" vertical="center"/>
    </xf>
    <xf numFmtId="0" fontId="34" fillId="9" borderId="3" xfId="0" applyFont="1" applyFill="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9"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34" fillId="0" borderId="36"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4" fillId="0" borderId="1" xfId="0" applyFont="1" applyBorder="1" applyAlignment="1">
      <alignment horizontal="center" vertical="center"/>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36" xfId="12" applyFont="1" applyFill="1" applyBorder="1" applyAlignment="1">
      <alignment horizontal="left" vertical="center"/>
    </xf>
    <xf numFmtId="41" fontId="32" fillId="0" borderId="38"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7"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35" fillId="19" borderId="83" xfId="0" applyFont="1" applyFill="1" applyBorder="1" applyAlignment="1">
      <alignment vertical="center" wrapText="1"/>
    </xf>
    <xf numFmtId="0" fontId="35" fillId="19" borderId="84" xfId="0" applyFont="1" applyFill="1" applyBorder="1" applyAlignment="1">
      <alignment vertical="center" wrapText="1"/>
    </xf>
    <xf numFmtId="0" fontId="35" fillId="19" borderId="85" xfId="0" applyFont="1" applyFill="1" applyBorder="1" applyAlignment="1">
      <alignment vertical="center" wrapText="1"/>
    </xf>
    <xf numFmtId="0" fontId="35" fillId="19" borderId="86" xfId="0" applyFont="1" applyFill="1" applyBorder="1" applyAlignment="1">
      <alignment vertical="center" wrapText="1"/>
    </xf>
    <xf numFmtId="0" fontId="35" fillId="19" borderId="87" xfId="0" applyFont="1" applyFill="1" applyBorder="1" applyAlignment="1">
      <alignment vertical="center" wrapText="1"/>
    </xf>
    <xf numFmtId="0" fontId="35" fillId="19" borderId="88" xfId="0" applyFont="1" applyFill="1" applyBorder="1" applyAlignment="1">
      <alignment vertical="center" wrapText="1"/>
    </xf>
    <xf numFmtId="14" fontId="43" fillId="19" borderId="1" xfId="0" applyNumberFormat="1" applyFont="1" applyFill="1" applyBorder="1" applyAlignment="1">
      <alignment horizontal="center" vertical="center"/>
    </xf>
    <xf numFmtId="0" fontId="43" fillId="19" borderId="1" xfId="0" applyFont="1" applyFill="1" applyBorder="1" applyAlignment="1">
      <alignment horizontal="center" vertical="center"/>
    </xf>
  </cellXfs>
  <cellStyles count="34">
    <cellStyle name="20% - Énfasis6 2" xfId="1"/>
    <cellStyle name="BodyStyle" xfId="2"/>
    <cellStyle name="Borde de la tabla derecha" xfId="3"/>
    <cellStyle name="Borde de la tabla izquierda" xfId="4"/>
    <cellStyle name="Encabezado 1 2" xfId="5"/>
    <cellStyle name="Encabezado 2" xfId="6"/>
    <cellStyle name="Énfasis6 2" xfId="7"/>
    <cellStyle name="Fecha" xfId="8"/>
    <cellStyle name="HeaderStyle" xfId="9"/>
    <cellStyle name="Millares" xfId="10" builtinId="3"/>
    <cellStyle name="Millares [0]" xfId="11" builtinId="6"/>
    <cellStyle name="Millares [0] 2" xfId="12"/>
    <cellStyle name="Millares 2" xfId="13"/>
    <cellStyle name="Moneda" xfId="14" builtinId="4"/>
    <cellStyle name="Moneda [0]" xfId="15" builtinId="7"/>
    <cellStyle name="Moneda 130" xfId="16"/>
    <cellStyle name="Moneda 2" xfId="17"/>
    <cellStyle name="Moneda 2 2" xfId="18"/>
    <cellStyle name="Moneda 23" xfId="19"/>
    <cellStyle name="Moneda 3" xfId="20"/>
    <cellStyle name="Neutral 2" xfId="21"/>
    <cellStyle name="Normal" xfId="0" builtinId="0"/>
    <cellStyle name="Normal 2" xfId="22"/>
    <cellStyle name="Normal 2 2" xfId="23"/>
    <cellStyle name="Normal 2 3" xfId="24"/>
    <cellStyle name="Normal 3" xfId="25"/>
    <cellStyle name="Normal 3 2" xfId="26"/>
    <cellStyle name="Normal 6 2" xfId="27"/>
    <cellStyle name="Porcentaje" xfId="28" builtinId="5"/>
    <cellStyle name="Porcentaje 2" xfId="29"/>
    <cellStyle name="Porcentual 2" xfId="30"/>
    <cellStyle name="Texto de inicio" xfId="31"/>
    <cellStyle name="Texto de la columna A" xfId="32"/>
    <cellStyle name="Título 4" xfId="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899" name="Picture 47">
          <a:extLst>
            <a:ext uri="{FF2B5EF4-FFF2-40B4-BE49-F238E27FC236}">
              <a16:creationId xmlns:a16="http://schemas.microsoft.com/office/drawing/2014/main" id="{65B538A1-3C5E-D4AA-9979-7813383F00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051" name="Picture 47">
          <a:extLst>
            <a:ext uri="{FF2B5EF4-FFF2-40B4-BE49-F238E27FC236}">
              <a16:creationId xmlns:a16="http://schemas.microsoft.com/office/drawing/2014/main" id="{8879EE71-0E76-8D86-CF87-9702EDDD8E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3075" name="Picture 47">
          <a:extLst>
            <a:ext uri="{FF2B5EF4-FFF2-40B4-BE49-F238E27FC236}">
              <a16:creationId xmlns:a16="http://schemas.microsoft.com/office/drawing/2014/main" id="{87FFCF8A-21C7-9FE5-8D5E-4B9BDF238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79981" name="Picture 47">
          <a:extLst>
            <a:ext uri="{FF2B5EF4-FFF2-40B4-BE49-F238E27FC236}">
              <a16:creationId xmlns:a16="http://schemas.microsoft.com/office/drawing/2014/main" id="{954086A5-0282-0319-BDB6-B3D7B77341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4099" name="Picture 47">
          <a:extLst>
            <a:ext uri="{FF2B5EF4-FFF2-40B4-BE49-F238E27FC236}">
              <a16:creationId xmlns:a16="http://schemas.microsoft.com/office/drawing/2014/main" id="{60E05972-EE62-4A18-8B98-B63BE61F09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O56"/>
  <sheetViews>
    <sheetView showGridLines="0" topLeftCell="O1" zoomScale="60" zoomScaleNormal="60" workbookViewId="0">
      <selection activeCell="AC23" sqref="AC23"/>
    </sheetView>
  </sheetViews>
  <sheetFormatPr baseColWidth="10" defaultColWidth="10.85546875" defaultRowHeight="15" x14ac:dyDescent="0.25"/>
  <cols>
    <col min="1" max="1" width="38.42578125" style="50" customWidth="1"/>
    <col min="2" max="2" width="15.42578125" style="50" customWidth="1"/>
    <col min="3" max="3" width="19.85546875" style="50" customWidth="1"/>
    <col min="4" max="4" width="20.7109375" style="50" customWidth="1"/>
    <col min="5" max="5" width="21.28515625" style="50" customWidth="1"/>
    <col min="6" max="6" width="20.7109375" style="50" customWidth="1"/>
    <col min="7" max="7" width="20.5703125" style="50" customWidth="1"/>
    <col min="8" max="8" width="21.140625" style="50" customWidth="1"/>
    <col min="9" max="9" width="22.140625" style="50" customWidth="1"/>
    <col min="10" max="10" width="22.85546875" style="50" customWidth="1"/>
    <col min="11" max="11" width="21.28515625" style="50" customWidth="1"/>
    <col min="12" max="12" width="22.28515625" style="50" customWidth="1"/>
    <col min="1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9"/>
      <c r="B1" s="457" t="s">
        <v>0</v>
      </c>
      <c r="C1" s="458"/>
      <c r="D1" s="458"/>
      <c r="E1" s="458"/>
      <c r="F1" s="458"/>
      <c r="G1" s="458"/>
      <c r="H1" s="458"/>
      <c r="I1" s="458"/>
      <c r="J1" s="458"/>
      <c r="K1" s="458"/>
      <c r="L1" s="458"/>
      <c r="M1" s="458"/>
      <c r="N1" s="458"/>
      <c r="O1" s="458"/>
      <c r="P1" s="458"/>
      <c r="Q1" s="458"/>
      <c r="R1" s="458"/>
      <c r="S1" s="458"/>
      <c r="T1" s="458"/>
      <c r="U1" s="458"/>
      <c r="V1" s="458"/>
      <c r="W1" s="458"/>
      <c r="X1" s="458"/>
      <c r="Y1" s="458"/>
      <c r="Z1" s="458"/>
      <c r="AA1" s="459"/>
      <c r="AB1" s="454" t="s">
        <v>1</v>
      </c>
      <c r="AC1" s="455"/>
      <c r="AD1" s="456"/>
    </row>
    <row r="2" spans="1:30" ht="30.75" customHeight="1" thickBot="1" x14ac:dyDescent="0.3">
      <c r="A2" s="470"/>
      <c r="B2" s="457" t="s">
        <v>2</v>
      </c>
      <c r="C2" s="458"/>
      <c r="D2" s="458"/>
      <c r="E2" s="458"/>
      <c r="F2" s="458"/>
      <c r="G2" s="458"/>
      <c r="H2" s="458"/>
      <c r="I2" s="458"/>
      <c r="J2" s="458"/>
      <c r="K2" s="458"/>
      <c r="L2" s="458"/>
      <c r="M2" s="458"/>
      <c r="N2" s="458"/>
      <c r="O2" s="458"/>
      <c r="P2" s="458"/>
      <c r="Q2" s="458"/>
      <c r="R2" s="458"/>
      <c r="S2" s="458"/>
      <c r="T2" s="458"/>
      <c r="U2" s="458"/>
      <c r="V2" s="458"/>
      <c r="W2" s="458"/>
      <c r="X2" s="458"/>
      <c r="Y2" s="458"/>
      <c r="Z2" s="458"/>
      <c r="AA2" s="459"/>
      <c r="AB2" s="460" t="s">
        <v>3</v>
      </c>
      <c r="AC2" s="461"/>
      <c r="AD2" s="462"/>
    </row>
    <row r="3" spans="1:30" ht="24" customHeight="1" x14ac:dyDescent="0.25">
      <c r="A3" s="470"/>
      <c r="B3" s="374" t="s">
        <v>4</v>
      </c>
      <c r="C3" s="375"/>
      <c r="D3" s="375"/>
      <c r="E3" s="375"/>
      <c r="F3" s="375"/>
      <c r="G3" s="375"/>
      <c r="H3" s="375"/>
      <c r="I3" s="375"/>
      <c r="J3" s="375"/>
      <c r="K3" s="375"/>
      <c r="L3" s="375"/>
      <c r="M3" s="375"/>
      <c r="N3" s="375"/>
      <c r="O3" s="375"/>
      <c r="P3" s="375"/>
      <c r="Q3" s="375"/>
      <c r="R3" s="375"/>
      <c r="S3" s="375"/>
      <c r="T3" s="375"/>
      <c r="U3" s="375"/>
      <c r="V3" s="375"/>
      <c r="W3" s="375"/>
      <c r="X3" s="375"/>
      <c r="Y3" s="375"/>
      <c r="Z3" s="375"/>
      <c r="AA3" s="376"/>
      <c r="AB3" s="460" t="s">
        <v>5</v>
      </c>
      <c r="AC3" s="461"/>
      <c r="AD3" s="462"/>
    </row>
    <row r="4" spans="1:30" ht="21.95" customHeight="1" thickBot="1" x14ac:dyDescent="0.3">
      <c r="A4" s="471"/>
      <c r="B4" s="463"/>
      <c r="C4" s="464"/>
      <c r="D4" s="464"/>
      <c r="E4" s="464"/>
      <c r="F4" s="464"/>
      <c r="G4" s="464"/>
      <c r="H4" s="464"/>
      <c r="I4" s="464"/>
      <c r="J4" s="464"/>
      <c r="K4" s="464"/>
      <c r="L4" s="464"/>
      <c r="M4" s="464"/>
      <c r="N4" s="464"/>
      <c r="O4" s="464"/>
      <c r="P4" s="464"/>
      <c r="Q4" s="464"/>
      <c r="R4" s="464"/>
      <c r="S4" s="464"/>
      <c r="T4" s="464"/>
      <c r="U4" s="464"/>
      <c r="V4" s="464"/>
      <c r="W4" s="464"/>
      <c r="X4" s="464"/>
      <c r="Y4" s="464"/>
      <c r="Z4" s="464"/>
      <c r="AA4" s="465"/>
      <c r="AB4" s="466" t="s">
        <v>6</v>
      </c>
      <c r="AC4" s="467"/>
      <c r="AD4" s="468"/>
    </row>
    <row r="5" spans="1:30" ht="9" customHeight="1" thickBot="1" x14ac:dyDescent="0.3">
      <c r="A5" s="51"/>
      <c r="B5" s="205"/>
      <c r="C5" s="20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23" t="s">
        <v>7</v>
      </c>
      <c r="B7" s="424"/>
      <c r="C7" s="438" t="s">
        <v>8</v>
      </c>
      <c r="D7" s="423" t="s">
        <v>9</v>
      </c>
      <c r="E7" s="441"/>
      <c r="F7" s="441"/>
      <c r="G7" s="441"/>
      <c r="H7" s="424"/>
      <c r="I7" s="444">
        <v>45051</v>
      </c>
      <c r="J7" s="445"/>
      <c r="K7" s="423" t="s">
        <v>10</v>
      </c>
      <c r="L7" s="424"/>
      <c r="M7" s="478" t="s">
        <v>11</v>
      </c>
      <c r="N7" s="479"/>
      <c r="O7" s="472"/>
      <c r="P7" s="473"/>
      <c r="Q7" s="54"/>
      <c r="R7" s="54"/>
      <c r="S7" s="54"/>
      <c r="T7" s="54"/>
      <c r="U7" s="54"/>
      <c r="V7" s="54"/>
      <c r="W7" s="54"/>
      <c r="X7" s="54"/>
      <c r="Y7" s="54"/>
      <c r="Z7" s="55"/>
      <c r="AA7" s="54"/>
      <c r="AB7" s="54"/>
      <c r="AC7" s="60"/>
      <c r="AD7" s="61"/>
    </row>
    <row r="8" spans="1:30" x14ac:dyDescent="0.25">
      <c r="A8" s="425"/>
      <c r="B8" s="426"/>
      <c r="C8" s="439"/>
      <c r="D8" s="425"/>
      <c r="E8" s="442"/>
      <c r="F8" s="442"/>
      <c r="G8" s="442"/>
      <c r="H8" s="426"/>
      <c r="I8" s="446"/>
      <c r="J8" s="447"/>
      <c r="K8" s="425"/>
      <c r="L8" s="426"/>
      <c r="M8" s="474" t="s">
        <v>12</v>
      </c>
      <c r="N8" s="475"/>
      <c r="O8" s="476"/>
      <c r="P8" s="477"/>
      <c r="Q8" s="54"/>
      <c r="R8" s="54"/>
      <c r="S8" s="54"/>
      <c r="T8" s="54"/>
      <c r="U8" s="54"/>
      <c r="V8" s="54"/>
      <c r="W8" s="54"/>
      <c r="X8" s="54"/>
      <c r="Y8" s="54"/>
      <c r="Z8" s="55"/>
      <c r="AA8" s="54"/>
      <c r="AB8" s="54"/>
      <c r="AC8" s="60"/>
      <c r="AD8" s="61"/>
    </row>
    <row r="9" spans="1:30" ht="15.75" thickBot="1" x14ac:dyDescent="0.3">
      <c r="A9" s="427"/>
      <c r="B9" s="428"/>
      <c r="C9" s="440"/>
      <c r="D9" s="427"/>
      <c r="E9" s="443"/>
      <c r="F9" s="443"/>
      <c r="G9" s="443"/>
      <c r="H9" s="428"/>
      <c r="I9" s="448"/>
      <c r="J9" s="449"/>
      <c r="K9" s="427"/>
      <c r="L9" s="428"/>
      <c r="M9" s="450" t="s">
        <v>13</v>
      </c>
      <c r="N9" s="451"/>
      <c r="O9" s="452" t="s">
        <v>14</v>
      </c>
      <c r="P9" s="453"/>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23" t="s">
        <v>15</v>
      </c>
      <c r="B11" s="424"/>
      <c r="C11" s="429" t="s">
        <v>16</v>
      </c>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1"/>
    </row>
    <row r="12" spans="1:30" ht="15" customHeight="1" x14ac:dyDescent="0.25">
      <c r="A12" s="425"/>
      <c r="B12" s="426"/>
      <c r="C12" s="432"/>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4"/>
    </row>
    <row r="13" spans="1:30" ht="15" customHeight="1" thickBot="1" x14ac:dyDescent="0.3">
      <c r="A13" s="427"/>
      <c r="B13" s="428"/>
      <c r="C13" s="435"/>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7"/>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08" t="s">
        <v>17</v>
      </c>
      <c r="B15" s="409"/>
      <c r="C15" s="417" t="s">
        <v>18</v>
      </c>
      <c r="D15" s="418"/>
      <c r="E15" s="418"/>
      <c r="F15" s="418"/>
      <c r="G15" s="418"/>
      <c r="H15" s="418"/>
      <c r="I15" s="418"/>
      <c r="J15" s="418"/>
      <c r="K15" s="419"/>
      <c r="L15" s="395" t="s">
        <v>19</v>
      </c>
      <c r="M15" s="396"/>
      <c r="N15" s="396"/>
      <c r="O15" s="396"/>
      <c r="P15" s="396"/>
      <c r="Q15" s="397"/>
      <c r="R15" s="420" t="s">
        <v>20</v>
      </c>
      <c r="S15" s="421"/>
      <c r="T15" s="421"/>
      <c r="U15" s="421"/>
      <c r="V15" s="421"/>
      <c r="W15" s="421"/>
      <c r="X15" s="422"/>
      <c r="Y15" s="395" t="s">
        <v>21</v>
      </c>
      <c r="Z15" s="397"/>
      <c r="AA15" s="404" t="s">
        <v>22</v>
      </c>
      <c r="AB15" s="405"/>
      <c r="AC15" s="405"/>
      <c r="AD15" s="406"/>
    </row>
    <row r="16" spans="1:30" ht="9" customHeight="1" thickBot="1" x14ac:dyDescent="0.3">
      <c r="A16" s="59"/>
      <c r="B16" s="54"/>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73"/>
      <c r="AD16" s="74"/>
    </row>
    <row r="17" spans="1:41" s="76" customFormat="1" ht="37.5" customHeight="1" thickBot="1" x14ac:dyDescent="0.3">
      <c r="A17" s="408" t="s">
        <v>23</v>
      </c>
      <c r="B17" s="409"/>
      <c r="C17" s="410" t="s">
        <v>24</v>
      </c>
      <c r="D17" s="411"/>
      <c r="E17" s="411"/>
      <c r="F17" s="411"/>
      <c r="G17" s="411"/>
      <c r="H17" s="411"/>
      <c r="I17" s="411"/>
      <c r="J17" s="411"/>
      <c r="K17" s="411"/>
      <c r="L17" s="411"/>
      <c r="M17" s="411"/>
      <c r="N17" s="411"/>
      <c r="O17" s="411"/>
      <c r="P17" s="411"/>
      <c r="Q17" s="412"/>
      <c r="R17" s="395" t="s">
        <v>25</v>
      </c>
      <c r="S17" s="396"/>
      <c r="T17" s="396"/>
      <c r="U17" s="396"/>
      <c r="V17" s="397"/>
      <c r="W17" s="413">
        <v>15</v>
      </c>
      <c r="X17" s="414"/>
      <c r="Y17" s="396" t="s">
        <v>26</v>
      </c>
      <c r="Z17" s="396"/>
      <c r="AA17" s="396"/>
      <c r="AB17" s="397"/>
      <c r="AC17" s="415">
        <v>0.45</v>
      </c>
      <c r="AD17" s="416"/>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95" t="s">
        <v>27</v>
      </c>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7"/>
      <c r="AE19" s="83"/>
      <c r="AF19" s="83"/>
    </row>
    <row r="20" spans="1:41" ht="32.1" customHeight="1" thickBot="1" x14ac:dyDescent="0.3">
      <c r="A20" s="82"/>
      <c r="B20" s="60"/>
      <c r="C20" s="398" t="s">
        <v>28</v>
      </c>
      <c r="D20" s="399"/>
      <c r="E20" s="399"/>
      <c r="F20" s="399"/>
      <c r="G20" s="399"/>
      <c r="H20" s="399"/>
      <c r="I20" s="399"/>
      <c r="J20" s="399"/>
      <c r="K20" s="399"/>
      <c r="L20" s="399"/>
      <c r="M20" s="399"/>
      <c r="N20" s="399"/>
      <c r="O20" s="399"/>
      <c r="P20" s="400"/>
      <c r="Q20" s="401" t="s">
        <v>29</v>
      </c>
      <c r="R20" s="402"/>
      <c r="S20" s="402"/>
      <c r="T20" s="402"/>
      <c r="U20" s="402"/>
      <c r="V20" s="402"/>
      <c r="W20" s="402"/>
      <c r="X20" s="402"/>
      <c r="Y20" s="402"/>
      <c r="Z20" s="402"/>
      <c r="AA20" s="402"/>
      <c r="AB20" s="402"/>
      <c r="AC20" s="402"/>
      <c r="AD20" s="403"/>
      <c r="AE20" s="83"/>
      <c r="AF20" s="83"/>
    </row>
    <row r="21" spans="1:41" ht="32.1" customHeight="1" thickBot="1" x14ac:dyDescent="0.3">
      <c r="A21" s="59"/>
      <c r="B21" s="54"/>
      <c r="C21" s="160" t="s">
        <v>30</v>
      </c>
      <c r="D21" s="161" t="s">
        <v>31</v>
      </c>
      <c r="E21" s="161" t="s">
        <v>32</v>
      </c>
      <c r="F21" s="161" t="s">
        <v>8</v>
      </c>
      <c r="G21" s="161" t="s">
        <v>33</v>
      </c>
      <c r="H21" s="161" t="s">
        <v>34</v>
      </c>
      <c r="I21" s="161" t="s">
        <v>35</v>
      </c>
      <c r="J21" s="161" t="s">
        <v>36</v>
      </c>
      <c r="K21" s="161" t="s">
        <v>37</v>
      </c>
      <c r="L21" s="161" t="s">
        <v>38</v>
      </c>
      <c r="M21" s="161" t="s">
        <v>39</v>
      </c>
      <c r="N21" s="161" t="s">
        <v>40</v>
      </c>
      <c r="O21" s="161" t="s">
        <v>41</v>
      </c>
      <c r="P21" s="162" t="s">
        <v>42</v>
      </c>
      <c r="Q21" s="160" t="s">
        <v>30</v>
      </c>
      <c r="R21" s="161" t="s">
        <v>31</v>
      </c>
      <c r="S21" s="161" t="s">
        <v>32</v>
      </c>
      <c r="T21" s="161" t="s">
        <v>8</v>
      </c>
      <c r="U21" s="161" t="s">
        <v>33</v>
      </c>
      <c r="V21" s="161" t="s">
        <v>34</v>
      </c>
      <c r="W21" s="161" t="s">
        <v>35</v>
      </c>
      <c r="X21" s="161" t="s">
        <v>36</v>
      </c>
      <c r="Y21" s="161" t="s">
        <v>37</v>
      </c>
      <c r="Z21" s="161" t="s">
        <v>38</v>
      </c>
      <c r="AA21" s="161" t="s">
        <v>39</v>
      </c>
      <c r="AB21" s="161" t="s">
        <v>40</v>
      </c>
      <c r="AC21" s="161" t="s">
        <v>41</v>
      </c>
      <c r="AD21" s="162" t="s">
        <v>42</v>
      </c>
      <c r="AE21" s="3"/>
      <c r="AF21" s="3"/>
    </row>
    <row r="22" spans="1:41" ht="32.1" customHeight="1" x14ac:dyDescent="0.25">
      <c r="A22" s="342" t="s">
        <v>43</v>
      </c>
      <c r="B22" s="347"/>
      <c r="C22" s="221">
        <v>22878899</v>
      </c>
      <c r="D22" s="222"/>
      <c r="E22" s="180"/>
      <c r="F22" s="180"/>
      <c r="G22" s="180"/>
      <c r="H22" s="180"/>
      <c r="I22" s="180"/>
      <c r="J22" s="180"/>
      <c r="K22" s="180"/>
      <c r="L22" s="180"/>
      <c r="M22" s="180"/>
      <c r="N22" s="180"/>
      <c r="O22" s="180">
        <f>SUM(C22:N22)</f>
        <v>22878899</v>
      </c>
      <c r="P22" s="183"/>
      <c r="Q22" s="221">
        <v>1334419471</v>
      </c>
      <c r="R22" s="222">
        <v>75240000</v>
      </c>
      <c r="S22" s="222"/>
      <c r="T22" s="180"/>
      <c r="U22" s="180">
        <v>8351665</v>
      </c>
      <c r="V22" s="180"/>
      <c r="W22" s="180"/>
      <c r="X22" s="180"/>
      <c r="Y22" s="180"/>
      <c r="Z22" s="180"/>
      <c r="AA22" s="180"/>
      <c r="AB22" s="180"/>
      <c r="AC22" s="180">
        <f>SUM(Q22:AB22)</f>
        <v>1418011136</v>
      </c>
      <c r="AD22" s="187"/>
      <c r="AE22" s="3"/>
      <c r="AF22" s="3"/>
    </row>
    <row r="23" spans="1:41" ht="32.1" customHeight="1" x14ac:dyDescent="0.25">
      <c r="A23" s="343" t="s">
        <v>44</v>
      </c>
      <c r="B23" s="350"/>
      <c r="C23" s="223"/>
      <c r="D23" s="224"/>
      <c r="E23" s="176"/>
      <c r="F23" s="176"/>
      <c r="G23" s="176"/>
      <c r="H23" s="176"/>
      <c r="I23" s="176"/>
      <c r="J23" s="176"/>
      <c r="K23" s="176"/>
      <c r="L23" s="176"/>
      <c r="M23" s="176"/>
      <c r="N23" s="176"/>
      <c r="O23" s="176">
        <f>SUM(C23:N23)</f>
        <v>0</v>
      </c>
      <c r="P23" s="195" t="str">
        <f>IFERROR(O23/(SUMIF(C23:N23,"&gt;0",C22:N22))," ")</f>
        <v xml:space="preserve"> </v>
      </c>
      <c r="Q23" s="223">
        <v>990509470</v>
      </c>
      <c r="R23" s="224">
        <v>419150001</v>
      </c>
      <c r="S23" s="224">
        <f>-15291731</f>
        <v>-15291731</v>
      </c>
      <c r="T23" s="176">
        <v>-27041001</v>
      </c>
      <c r="U23" s="176"/>
      <c r="V23" s="176"/>
      <c r="W23" s="176"/>
      <c r="X23" s="176"/>
      <c r="Y23" s="176"/>
      <c r="Z23" s="176"/>
      <c r="AA23" s="176"/>
      <c r="AB23" s="176"/>
      <c r="AC23" s="267">
        <f>SUM(Q23:AB23)</f>
        <v>1367326739</v>
      </c>
      <c r="AD23" s="185">
        <f>IFERROR(AC23/(SUMIF(Q23:AB23,"&gt;0",Q22:AB22))," ")</f>
        <v>0.96996953315968604</v>
      </c>
      <c r="AE23" s="3"/>
      <c r="AF23" s="3"/>
    </row>
    <row r="24" spans="1:41" ht="32.1" customHeight="1" x14ac:dyDescent="0.25">
      <c r="A24" s="343" t="s">
        <v>45</v>
      </c>
      <c r="B24" s="350"/>
      <c r="C24" s="177">
        <v>5133518</v>
      </c>
      <c r="D24" s="224">
        <f>4100000+1000000+1083214</f>
        <v>6183214</v>
      </c>
      <c r="E24" s="176"/>
      <c r="F24" s="176">
        <f>1562167+10000000</f>
        <v>11562167</v>
      </c>
      <c r="G24" s="176"/>
      <c r="H24" s="176"/>
      <c r="I24" s="176"/>
      <c r="J24" s="176"/>
      <c r="K24" s="176"/>
      <c r="L24" s="176"/>
      <c r="M24" s="176"/>
      <c r="N24" s="176"/>
      <c r="O24" s="176">
        <f>SUM(C24:N24)</f>
        <v>22878899</v>
      </c>
      <c r="P24" s="181"/>
      <c r="Q24" s="223"/>
      <c r="R24" s="224">
        <v>45552771</v>
      </c>
      <c r="S24" s="224">
        <f>117169700+6840000</f>
        <v>124009700</v>
      </c>
      <c r="T24" s="224">
        <f t="shared" ref="T24:AA24" si="0">117169700+6840000</f>
        <v>124009700</v>
      </c>
      <c r="U24" s="224">
        <f t="shared" si="0"/>
        <v>124009700</v>
      </c>
      <c r="V24" s="224">
        <f>117169700+6840000+8351665</f>
        <v>132361365</v>
      </c>
      <c r="W24" s="224">
        <f t="shared" si="0"/>
        <v>124009700</v>
      </c>
      <c r="X24" s="224">
        <f t="shared" si="0"/>
        <v>124009700</v>
      </c>
      <c r="Y24" s="224">
        <f t="shared" si="0"/>
        <v>124009700</v>
      </c>
      <c r="Z24" s="224">
        <f t="shared" si="0"/>
        <v>124009700</v>
      </c>
      <c r="AA24" s="224">
        <f t="shared" si="0"/>
        <v>124009700</v>
      </c>
      <c r="AB24" s="176">
        <f>234339400+13680000</f>
        <v>248019400</v>
      </c>
      <c r="AC24" s="176">
        <f>SUM(Q24:AB24)</f>
        <v>1418011136</v>
      </c>
      <c r="AD24" s="185"/>
      <c r="AE24" s="3"/>
      <c r="AF24" s="3"/>
    </row>
    <row r="25" spans="1:41" ht="32.1" customHeight="1" thickBot="1" x14ac:dyDescent="0.3">
      <c r="A25" s="384" t="s">
        <v>46</v>
      </c>
      <c r="B25" s="385"/>
      <c r="C25" s="225">
        <v>5078090</v>
      </c>
      <c r="D25" s="226">
        <v>5100000</v>
      </c>
      <c r="E25" s="179">
        <v>1083214</v>
      </c>
      <c r="F25" s="179">
        <v>10055428</v>
      </c>
      <c r="G25" s="179"/>
      <c r="H25" s="179"/>
      <c r="I25" s="179"/>
      <c r="J25" s="179"/>
      <c r="K25" s="179"/>
      <c r="L25" s="179"/>
      <c r="M25" s="179"/>
      <c r="N25" s="179"/>
      <c r="O25" s="179">
        <f>SUM(C25:N25)</f>
        <v>21316732</v>
      </c>
      <c r="P25" s="186">
        <f>IFERROR(O25/(SUMIF(C25:N25,"&gt;0",C24:N24))," ")</f>
        <v>0.93172018461203054</v>
      </c>
      <c r="Q25" s="225"/>
      <c r="R25" s="226">
        <v>17691205</v>
      </c>
      <c r="S25" s="226">
        <v>109538534</v>
      </c>
      <c r="T25" s="179">
        <v>124009700</v>
      </c>
      <c r="U25" s="179"/>
      <c r="V25" s="179"/>
      <c r="W25" s="179"/>
      <c r="X25" s="179"/>
      <c r="Y25" s="179"/>
      <c r="Z25" s="179"/>
      <c r="AA25" s="179"/>
      <c r="AB25" s="179"/>
      <c r="AC25" s="179">
        <f>SUM(Q25:AB25)</f>
        <v>251239439</v>
      </c>
      <c r="AD25" s="186">
        <f>IFERROR(AC25/(SUMIF(Q25:AB25,"&gt;0",Q24:AB24))," ")</f>
        <v>0.85580127756728008</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86" t="s">
        <v>47</v>
      </c>
      <c r="B27" s="387"/>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9"/>
    </row>
    <row r="28" spans="1:41" ht="15" customHeight="1" x14ac:dyDescent="0.25">
      <c r="A28" s="390" t="s">
        <v>48</v>
      </c>
      <c r="B28" s="392" t="s">
        <v>49</v>
      </c>
      <c r="C28" s="393"/>
      <c r="D28" s="350" t="s">
        <v>50</v>
      </c>
      <c r="E28" s="351"/>
      <c r="F28" s="351"/>
      <c r="G28" s="351"/>
      <c r="H28" s="351"/>
      <c r="I28" s="351"/>
      <c r="J28" s="351"/>
      <c r="K28" s="351"/>
      <c r="L28" s="351"/>
      <c r="M28" s="351"/>
      <c r="N28" s="351"/>
      <c r="O28" s="394"/>
      <c r="P28" s="377" t="s">
        <v>41</v>
      </c>
      <c r="Q28" s="377" t="s">
        <v>51</v>
      </c>
      <c r="R28" s="377"/>
      <c r="S28" s="377"/>
      <c r="T28" s="377"/>
      <c r="U28" s="377"/>
      <c r="V28" s="377"/>
      <c r="W28" s="377"/>
      <c r="X28" s="377"/>
      <c r="Y28" s="377"/>
      <c r="Z28" s="377"/>
      <c r="AA28" s="377"/>
      <c r="AB28" s="377"/>
      <c r="AC28" s="377"/>
      <c r="AD28" s="379"/>
    </row>
    <row r="29" spans="1:41" ht="27" customHeight="1" x14ac:dyDescent="0.25">
      <c r="A29" s="391"/>
      <c r="B29" s="380"/>
      <c r="C29" s="382"/>
      <c r="D29" s="88" t="s">
        <v>30</v>
      </c>
      <c r="E29" s="88" t="s">
        <v>31</v>
      </c>
      <c r="F29" s="88" t="s">
        <v>32</v>
      </c>
      <c r="G29" s="88" t="s">
        <v>8</v>
      </c>
      <c r="H29" s="88" t="s">
        <v>33</v>
      </c>
      <c r="I29" s="88" t="s">
        <v>34</v>
      </c>
      <c r="J29" s="88" t="s">
        <v>35</v>
      </c>
      <c r="K29" s="88" t="s">
        <v>36</v>
      </c>
      <c r="L29" s="88" t="s">
        <v>37</v>
      </c>
      <c r="M29" s="88" t="s">
        <v>38</v>
      </c>
      <c r="N29" s="88" t="s">
        <v>39</v>
      </c>
      <c r="O29" s="88" t="s">
        <v>40</v>
      </c>
      <c r="P29" s="394"/>
      <c r="Q29" s="377"/>
      <c r="R29" s="377"/>
      <c r="S29" s="377"/>
      <c r="T29" s="377"/>
      <c r="U29" s="377"/>
      <c r="V29" s="377"/>
      <c r="W29" s="377"/>
      <c r="X29" s="377"/>
      <c r="Y29" s="377"/>
      <c r="Z29" s="377"/>
      <c r="AA29" s="377"/>
      <c r="AB29" s="377"/>
      <c r="AC29" s="377"/>
      <c r="AD29" s="379"/>
    </row>
    <row r="30" spans="1:41" ht="99" customHeight="1" thickBot="1" x14ac:dyDescent="0.3">
      <c r="A30" s="85" t="str">
        <f>C17</f>
        <v>1 - Acompañar técnicamente a 15 sectores de la Administración Distrital en la inclusión del enfoque de género en las políticas, planes,  programas y proyectos así como en su cultura organizacional e institucional</v>
      </c>
      <c r="B30" s="370" t="s">
        <v>52</v>
      </c>
      <c r="C30" s="371"/>
      <c r="D30" s="89"/>
      <c r="E30" s="89"/>
      <c r="F30" s="89"/>
      <c r="G30" s="89"/>
      <c r="H30" s="89"/>
      <c r="I30" s="89"/>
      <c r="J30" s="89"/>
      <c r="K30" s="89"/>
      <c r="L30" s="89"/>
      <c r="M30" s="89"/>
      <c r="N30" s="89"/>
      <c r="O30" s="89"/>
      <c r="P30" s="86">
        <f>SUM(D30:O30)</f>
        <v>0</v>
      </c>
      <c r="Q30" s="372"/>
      <c r="R30" s="372"/>
      <c r="S30" s="372"/>
      <c r="T30" s="372"/>
      <c r="U30" s="372"/>
      <c r="V30" s="372"/>
      <c r="W30" s="372"/>
      <c r="X30" s="372"/>
      <c r="Y30" s="372"/>
      <c r="Z30" s="372"/>
      <c r="AA30" s="372"/>
      <c r="AB30" s="372"/>
      <c r="AC30" s="372"/>
      <c r="AD30" s="373"/>
    </row>
    <row r="31" spans="1:41" ht="45" customHeight="1" x14ac:dyDescent="0.25">
      <c r="A31" s="374" t="s">
        <v>53</v>
      </c>
      <c r="B31" s="375"/>
      <c r="C31" s="375"/>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6"/>
    </row>
    <row r="32" spans="1:41" ht="23.1" customHeight="1" x14ac:dyDescent="0.25">
      <c r="A32" s="343" t="s">
        <v>54</v>
      </c>
      <c r="B32" s="377" t="s">
        <v>55</v>
      </c>
      <c r="C32" s="377" t="s">
        <v>49</v>
      </c>
      <c r="D32" s="377" t="s">
        <v>56</v>
      </c>
      <c r="E32" s="377"/>
      <c r="F32" s="377"/>
      <c r="G32" s="377"/>
      <c r="H32" s="377"/>
      <c r="I32" s="377"/>
      <c r="J32" s="377"/>
      <c r="K32" s="377"/>
      <c r="L32" s="377"/>
      <c r="M32" s="377"/>
      <c r="N32" s="377"/>
      <c r="O32" s="377"/>
      <c r="P32" s="377"/>
      <c r="Q32" s="377" t="s">
        <v>57</v>
      </c>
      <c r="R32" s="377"/>
      <c r="S32" s="377"/>
      <c r="T32" s="377"/>
      <c r="U32" s="377"/>
      <c r="V32" s="377"/>
      <c r="W32" s="377"/>
      <c r="X32" s="377"/>
      <c r="Y32" s="377"/>
      <c r="Z32" s="377"/>
      <c r="AA32" s="377"/>
      <c r="AB32" s="377"/>
      <c r="AC32" s="377"/>
      <c r="AD32" s="379"/>
      <c r="AG32" s="87"/>
      <c r="AH32" s="87"/>
      <c r="AI32" s="87"/>
      <c r="AJ32" s="87"/>
      <c r="AK32" s="87"/>
      <c r="AL32" s="87"/>
      <c r="AM32" s="87"/>
      <c r="AN32" s="87"/>
      <c r="AO32" s="87"/>
    </row>
    <row r="33" spans="1:41" ht="27" customHeight="1" x14ac:dyDescent="0.25">
      <c r="A33" s="343"/>
      <c r="B33" s="377"/>
      <c r="C33" s="378"/>
      <c r="D33" s="88" t="s">
        <v>30</v>
      </c>
      <c r="E33" s="88" t="s">
        <v>31</v>
      </c>
      <c r="F33" s="88" t="s">
        <v>32</v>
      </c>
      <c r="G33" s="88" t="s">
        <v>8</v>
      </c>
      <c r="H33" s="88" t="s">
        <v>33</v>
      </c>
      <c r="I33" s="88" t="s">
        <v>34</v>
      </c>
      <c r="J33" s="88" t="s">
        <v>35</v>
      </c>
      <c r="K33" s="88" t="s">
        <v>36</v>
      </c>
      <c r="L33" s="88" t="s">
        <v>37</v>
      </c>
      <c r="M33" s="88" t="s">
        <v>38</v>
      </c>
      <c r="N33" s="88" t="s">
        <v>39</v>
      </c>
      <c r="O33" s="88" t="s">
        <v>40</v>
      </c>
      <c r="P33" s="88" t="s">
        <v>41</v>
      </c>
      <c r="Q33" s="377" t="s">
        <v>58</v>
      </c>
      <c r="R33" s="377"/>
      <c r="S33" s="377"/>
      <c r="T33" s="377" t="s">
        <v>59</v>
      </c>
      <c r="U33" s="377"/>
      <c r="V33" s="377"/>
      <c r="W33" s="380" t="s">
        <v>60</v>
      </c>
      <c r="X33" s="381"/>
      <c r="Y33" s="381"/>
      <c r="Z33" s="382"/>
      <c r="AA33" s="380" t="s">
        <v>61</v>
      </c>
      <c r="AB33" s="381"/>
      <c r="AC33" s="381"/>
      <c r="AD33" s="383"/>
      <c r="AG33" s="87"/>
      <c r="AH33" s="87"/>
      <c r="AI33" s="87"/>
      <c r="AJ33" s="87"/>
      <c r="AK33" s="87"/>
      <c r="AL33" s="87"/>
      <c r="AM33" s="87"/>
      <c r="AN33" s="87"/>
      <c r="AO33" s="87"/>
    </row>
    <row r="34" spans="1:41" ht="57.75" customHeight="1" x14ac:dyDescent="0.25">
      <c r="A34" s="353" t="str">
        <f>A30</f>
        <v>1 - Acompañar técnicamente a 15 sectores de la Administración Distrital en la inclusión del enfoque de género en las políticas, planes,  programas y proyectos así como en su cultura organizacional e institucional</v>
      </c>
      <c r="B34" s="355">
        <v>0.45</v>
      </c>
      <c r="C34" s="90" t="s">
        <v>62</v>
      </c>
      <c r="D34" s="89">
        <v>15</v>
      </c>
      <c r="E34" s="89">
        <v>15</v>
      </c>
      <c r="F34" s="89">
        <v>15</v>
      </c>
      <c r="G34" s="89">
        <v>15</v>
      </c>
      <c r="H34" s="89">
        <v>15</v>
      </c>
      <c r="I34" s="89">
        <v>15</v>
      </c>
      <c r="J34" s="89">
        <v>15</v>
      </c>
      <c r="K34" s="89">
        <v>15</v>
      </c>
      <c r="L34" s="89">
        <v>15</v>
      </c>
      <c r="M34" s="89">
        <v>15</v>
      </c>
      <c r="N34" s="89">
        <v>15</v>
      </c>
      <c r="O34" s="89">
        <v>15</v>
      </c>
      <c r="P34" s="270">
        <v>15</v>
      </c>
      <c r="Q34" s="357" t="s">
        <v>528</v>
      </c>
      <c r="R34" s="358"/>
      <c r="S34" s="359"/>
      <c r="T34" s="363" t="s">
        <v>529</v>
      </c>
      <c r="U34" s="364"/>
      <c r="V34" s="365"/>
      <c r="W34" s="336" t="s">
        <v>63</v>
      </c>
      <c r="X34" s="337"/>
      <c r="Y34" s="337"/>
      <c r="Z34" s="368"/>
      <c r="AA34" s="336" t="s">
        <v>64</v>
      </c>
      <c r="AB34" s="337"/>
      <c r="AC34" s="337"/>
      <c r="AD34" s="338"/>
      <c r="AG34" s="87"/>
      <c r="AH34" s="87"/>
      <c r="AI34" s="87"/>
      <c r="AJ34" s="87"/>
      <c r="AK34" s="87"/>
      <c r="AL34" s="87"/>
      <c r="AM34" s="87"/>
      <c r="AN34" s="87"/>
      <c r="AO34" s="87"/>
    </row>
    <row r="35" spans="1:41" ht="157.5" customHeight="1" thickBot="1" x14ac:dyDescent="0.3">
      <c r="A35" s="354"/>
      <c r="B35" s="356"/>
      <c r="C35" s="91" t="s">
        <v>65</v>
      </c>
      <c r="D35" s="271">
        <v>15</v>
      </c>
      <c r="E35" s="271">
        <v>15</v>
      </c>
      <c r="F35" s="271">
        <v>15</v>
      </c>
      <c r="G35" s="271">
        <v>15</v>
      </c>
      <c r="H35" s="93"/>
      <c r="I35" s="93"/>
      <c r="J35" s="93"/>
      <c r="K35" s="93"/>
      <c r="L35" s="93"/>
      <c r="M35" s="93"/>
      <c r="N35" s="93"/>
      <c r="O35" s="93"/>
      <c r="P35" s="272"/>
      <c r="Q35" s="360"/>
      <c r="R35" s="361"/>
      <c r="S35" s="362"/>
      <c r="T35" s="366"/>
      <c r="U35" s="366"/>
      <c r="V35" s="367"/>
      <c r="W35" s="339"/>
      <c r="X35" s="340"/>
      <c r="Y35" s="340"/>
      <c r="Z35" s="369"/>
      <c r="AA35" s="339"/>
      <c r="AB35" s="340"/>
      <c r="AC35" s="340"/>
      <c r="AD35" s="341"/>
      <c r="AE35" s="49"/>
      <c r="AG35" s="87"/>
      <c r="AH35" s="87"/>
      <c r="AI35" s="87"/>
      <c r="AJ35" s="87"/>
      <c r="AK35" s="87"/>
      <c r="AL35" s="87"/>
      <c r="AM35" s="87"/>
      <c r="AN35" s="87"/>
      <c r="AO35" s="87"/>
    </row>
    <row r="36" spans="1:41" ht="26.1" customHeight="1" x14ac:dyDescent="0.25">
      <c r="A36" s="342" t="s">
        <v>66</v>
      </c>
      <c r="B36" s="344" t="s">
        <v>67</v>
      </c>
      <c r="C36" s="346" t="s">
        <v>68</v>
      </c>
      <c r="D36" s="346"/>
      <c r="E36" s="346"/>
      <c r="F36" s="346"/>
      <c r="G36" s="346"/>
      <c r="H36" s="346"/>
      <c r="I36" s="346"/>
      <c r="J36" s="346"/>
      <c r="K36" s="346"/>
      <c r="L36" s="346"/>
      <c r="M36" s="346"/>
      <c r="N36" s="346"/>
      <c r="O36" s="346"/>
      <c r="P36" s="346"/>
      <c r="Q36" s="347" t="s">
        <v>69</v>
      </c>
      <c r="R36" s="348"/>
      <c r="S36" s="348"/>
      <c r="T36" s="348"/>
      <c r="U36" s="348"/>
      <c r="V36" s="348"/>
      <c r="W36" s="348"/>
      <c r="X36" s="348"/>
      <c r="Y36" s="348"/>
      <c r="Z36" s="348"/>
      <c r="AA36" s="348"/>
      <c r="AB36" s="348"/>
      <c r="AC36" s="348"/>
      <c r="AD36" s="349"/>
      <c r="AG36" s="87"/>
      <c r="AH36" s="87"/>
      <c r="AI36" s="87"/>
      <c r="AJ36" s="87"/>
      <c r="AK36" s="87"/>
      <c r="AL36" s="87"/>
      <c r="AM36" s="87"/>
      <c r="AN36" s="87"/>
      <c r="AO36" s="87"/>
    </row>
    <row r="37" spans="1:41" ht="26.1" customHeight="1" x14ac:dyDescent="0.25">
      <c r="A37" s="343"/>
      <c r="B37" s="345"/>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350" t="s">
        <v>84</v>
      </c>
      <c r="R37" s="351"/>
      <c r="S37" s="351"/>
      <c r="T37" s="351"/>
      <c r="U37" s="351"/>
      <c r="V37" s="351"/>
      <c r="W37" s="351"/>
      <c r="X37" s="351"/>
      <c r="Y37" s="351"/>
      <c r="Z37" s="351"/>
      <c r="AA37" s="351"/>
      <c r="AB37" s="351"/>
      <c r="AC37" s="351"/>
      <c r="AD37" s="352"/>
      <c r="AG37" s="94"/>
      <c r="AH37" s="94"/>
      <c r="AI37" s="94"/>
      <c r="AJ37" s="94"/>
      <c r="AK37" s="94"/>
      <c r="AL37" s="94"/>
      <c r="AM37" s="94"/>
      <c r="AN37" s="94"/>
      <c r="AO37" s="94"/>
    </row>
    <row r="38" spans="1:41" ht="88.5" customHeight="1" x14ac:dyDescent="0.25">
      <c r="A38" s="327" t="s">
        <v>85</v>
      </c>
      <c r="B38" s="316">
        <v>3</v>
      </c>
      <c r="C38" s="90" t="s">
        <v>62</v>
      </c>
      <c r="D38" s="95">
        <v>0.05</v>
      </c>
      <c r="E38" s="273">
        <v>0.05</v>
      </c>
      <c r="F38" s="95">
        <v>0.05</v>
      </c>
      <c r="G38" s="95">
        <v>0.1</v>
      </c>
      <c r="H38" s="95">
        <v>0.1</v>
      </c>
      <c r="I38" s="95">
        <v>0.1</v>
      </c>
      <c r="J38" s="95">
        <v>0.1</v>
      </c>
      <c r="K38" s="95">
        <v>0.1</v>
      </c>
      <c r="L38" s="95">
        <v>0.1</v>
      </c>
      <c r="M38" s="95">
        <v>0.1</v>
      </c>
      <c r="N38" s="95">
        <v>0.1</v>
      </c>
      <c r="O38" s="95">
        <v>0.05</v>
      </c>
      <c r="P38" s="96">
        <f>SUM(D38:O38)</f>
        <v>0.99999999999999989</v>
      </c>
      <c r="Q38" s="305" t="s">
        <v>86</v>
      </c>
      <c r="R38" s="306"/>
      <c r="S38" s="306"/>
      <c r="T38" s="306"/>
      <c r="U38" s="306"/>
      <c r="V38" s="306"/>
      <c r="W38" s="306"/>
      <c r="X38" s="306"/>
      <c r="Y38" s="306"/>
      <c r="Z38" s="306"/>
      <c r="AA38" s="306"/>
      <c r="AB38" s="306"/>
      <c r="AC38" s="306"/>
      <c r="AD38" s="330"/>
      <c r="AE38" s="97"/>
      <c r="AG38" s="98"/>
      <c r="AH38" s="98"/>
      <c r="AI38" s="98"/>
      <c r="AJ38" s="98"/>
      <c r="AK38" s="98"/>
      <c r="AL38" s="98"/>
      <c r="AM38" s="98"/>
      <c r="AN38" s="98"/>
      <c r="AO38" s="98"/>
    </row>
    <row r="39" spans="1:41" ht="108.75" customHeight="1" x14ac:dyDescent="0.25">
      <c r="A39" s="328"/>
      <c r="B39" s="329"/>
      <c r="C39" s="99" t="s">
        <v>65</v>
      </c>
      <c r="D39" s="100">
        <v>0.05</v>
      </c>
      <c r="E39" s="100">
        <v>0.05</v>
      </c>
      <c r="F39" s="100">
        <v>0.05</v>
      </c>
      <c r="G39" s="100">
        <v>0.1</v>
      </c>
      <c r="H39" s="100"/>
      <c r="I39" s="100"/>
      <c r="J39" s="100"/>
      <c r="K39" s="100"/>
      <c r="L39" s="100"/>
      <c r="M39" s="100"/>
      <c r="N39" s="100"/>
      <c r="O39" s="100"/>
      <c r="P39" s="101">
        <f t="shared" ref="P39:P55" si="1">SUM(D39:O39)</f>
        <v>0.25</v>
      </c>
      <c r="Q39" s="331"/>
      <c r="R39" s="319"/>
      <c r="S39" s="319"/>
      <c r="T39" s="319"/>
      <c r="U39" s="319"/>
      <c r="V39" s="319"/>
      <c r="W39" s="319"/>
      <c r="X39" s="319"/>
      <c r="Y39" s="319"/>
      <c r="Z39" s="319"/>
      <c r="AA39" s="319"/>
      <c r="AB39" s="319"/>
      <c r="AC39" s="319"/>
      <c r="AD39" s="320"/>
      <c r="AE39" s="97"/>
    </row>
    <row r="40" spans="1:41" ht="80.25" customHeight="1" x14ac:dyDescent="0.25">
      <c r="A40" s="328" t="s">
        <v>87</v>
      </c>
      <c r="B40" s="332">
        <v>2</v>
      </c>
      <c r="C40" s="102" t="s">
        <v>62</v>
      </c>
      <c r="D40" s="274">
        <v>0</v>
      </c>
      <c r="E40" s="274">
        <v>0.1</v>
      </c>
      <c r="F40" s="274">
        <v>0.09</v>
      </c>
      <c r="G40" s="274">
        <v>0.09</v>
      </c>
      <c r="H40" s="274">
        <v>0.09</v>
      </c>
      <c r="I40" s="274">
        <v>0.09</v>
      </c>
      <c r="J40" s="274">
        <v>0.09</v>
      </c>
      <c r="K40" s="274">
        <v>0.09</v>
      </c>
      <c r="L40" s="274">
        <v>0.09</v>
      </c>
      <c r="M40" s="274">
        <v>0.09</v>
      </c>
      <c r="N40" s="274">
        <v>0.09</v>
      </c>
      <c r="O40" s="274">
        <v>0.09</v>
      </c>
      <c r="P40" s="101">
        <f>SUM(D40:O40)</f>
        <v>0.99999999999999978</v>
      </c>
      <c r="Q40" s="305" t="s">
        <v>88</v>
      </c>
      <c r="R40" s="306"/>
      <c r="S40" s="306"/>
      <c r="T40" s="306"/>
      <c r="U40" s="306"/>
      <c r="V40" s="306"/>
      <c r="W40" s="306"/>
      <c r="X40" s="306"/>
      <c r="Y40" s="306"/>
      <c r="Z40" s="306"/>
      <c r="AA40" s="306"/>
      <c r="AB40" s="306"/>
      <c r="AC40" s="306"/>
      <c r="AD40" s="330"/>
      <c r="AE40" s="97"/>
    </row>
    <row r="41" spans="1:41" ht="68.25" customHeight="1" x14ac:dyDescent="0.25">
      <c r="A41" s="328"/>
      <c r="B41" s="329"/>
      <c r="C41" s="99" t="s">
        <v>65</v>
      </c>
      <c r="D41" s="100">
        <v>0</v>
      </c>
      <c r="E41" s="100">
        <v>0.1</v>
      </c>
      <c r="F41" s="100">
        <v>0.09</v>
      </c>
      <c r="G41" s="100">
        <v>0.09</v>
      </c>
      <c r="H41" s="100"/>
      <c r="I41" s="100"/>
      <c r="J41" s="100"/>
      <c r="K41" s="100"/>
      <c r="L41" s="104"/>
      <c r="M41" s="104"/>
      <c r="N41" s="104"/>
      <c r="O41" s="104"/>
      <c r="P41" s="101">
        <f t="shared" si="1"/>
        <v>0.28000000000000003</v>
      </c>
      <c r="Q41" s="331"/>
      <c r="R41" s="319"/>
      <c r="S41" s="319"/>
      <c r="T41" s="319"/>
      <c r="U41" s="319"/>
      <c r="V41" s="319"/>
      <c r="W41" s="319"/>
      <c r="X41" s="319"/>
      <c r="Y41" s="319"/>
      <c r="Z41" s="319"/>
      <c r="AA41" s="319"/>
      <c r="AB41" s="319"/>
      <c r="AC41" s="319"/>
      <c r="AD41" s="320"/>
      <c r="AE41" s="97"/>
    </row>
    <row r="42" spans="1:41" ht="55.5" customHeight="1" x14ac:dyDescent="0.25">
      <c r="A42" s="333" t="s">
        <v>89</v>
      </c>
      <c r="B42" s="332">
        <v>7</v>
      </c>
      <c r="C42" s="102" t="s">
        <v>62</v>
      </c>
      <c r="D42" s="103">
        <v>0</v>
      </c>
      <c r="E42" s="103">
        <v>0.05</v>
      </c>
      <c r="F42" s="103">
        <v>0.1</v>
      </c>
      <c r="G42" s="103">
        <v>0.1</v>
      </c>
      <c r="H42" s="103">
        <v>0.1</v>
      </c>
      <c r="I42" s="103">
        <v>0.1</v>
      </c>
      <c r="J42" s="103">
        <v>0.1</v>
      </c>
      <c r="K42" s="103">
        <v>0.1</v>
      </c>
      <c r="L42" s="103">
        <v>0.1</v>
      </c>
      <c r="M42" s="103">
        <v>0.1</v>
      </c>
      <c r="N42" s="103">
        <v>0.1</v>
      </c>
      <c r="O42" s="103">
        <v>0.05</v>
      </c>
      <c r="P42" s="101">
        <f t="shared" si="1"/>
        <v>0.99999999999999989</v>
      </c>
      <c r="Q42" s="305" t="s">
        <v>90</v>
      </c>
      <c r="R42" s="306"/>
      <c r="S42" s="306"/>
      <c r="T42" s="306"/>
      <c r="U42" s="306"/>
      <c r="V42" s="306"/>
      <c r="W42" s="306"/>
      <c r="X42" s="306"/>
      <c r="Y42" s="306"/>
      <c r="Z42" s="306"/>
      <c r="AA42" s="306"/>
      <c r="AB42" s="306"/>
      <c r="AC42" s="306"/>
      <c r="AD42" s="330"/>
      <c r="AE42" s="97"/>
    </row>
    <row r="43" spans="1:41" ht="66.75" customHeight="1" x14ac:dyDescent="0.25">
      <c r="A43" s="334"/>
      <c r="B43" s="329"/>
      <c r="C43" s="99" t="s">
        <v>65</v>
      </c>
      <c r="D43" s="100">
        <v>0</v>
      </c>
      <c r="E43" s="100">
        <v>0.05</v>
      </c>
      <c r="F43" s="100">
        <v>0.1</v>
      </c>
      <c r="G43" s="100">
        <v>0.1</v>
      </c>
      <c r="H43" s="100"/>
      <c r="I43" s="100"/>
      <c r="J43" s="100"/>
      <c r="K43" s="100"/>
      <c r="L43" s="104"/>
      <c r="M43" s="104"/>
      <c r="N43" s="104"/>
      <c r="O43" s="104"/>
      <c r="P43" s="101">
        <f t="shared" si="1"/>
        <v>0.25</v>
      </c>
      <c r="Q43" s="331"/>
      <c r="R43" s="319"/>
      <c r="S43" s="319"/>
      <c r="T43" s="319"/>
      <c r="U43" s="319"/>
      <c r="V43" s="319"/>
      <c r="W43" s="319"/>
      <c r="X43" s="319"/>
      <c r="Y43" s="319"/>
      <c r="Z43" s="319"/>
      <c r="AA43" s="319"/>
      <c r="AB43" s="319"/>
      <c r="AC43" s="319"/>
      <c r="AD43" s="320"/>
      <c r="AE43" s="97"/>
    </row>
    <row r="44" spans="1:41" ht="60" customHeight="1" x14ac:dyDescent="0.25">
      <c r="A44" s="311" t="s">
        <v>91</v>
      </c>
      <c r="B44" s="304">
        <v>7</v>
      </c>
      <c r="C44" s="102" t="s">
        <v>62</v>
      </c>
      <c r="D44" s="103">
        <v>0</v>
      </c>
      <c r="E44" s="103">
        <v>0.06</v>
      </c>
      <c r="F44" s="103">
        <v>0.09</v>
      </c>
      <c r="G44" s="103">
        <v>0.1</v>
      </c>
      <c r="H44" s="103">
        <v>0.09</v>
      </c>
      <c r="I44" s="103">
        <v>0.09</v>
      </c>
      <c r="J44" s="103">
        <v>0.1</v>
      </c>
      <c r="K44" s="103">
        <v>0.09</v>
      </c>
      <c r="L44" s="103">
        <v>0.09</v>
      </c>
      <c r="M44" s="103">
        <v>0.09</v>
      </c>
      <c r="N44" s="103">
        <v>0.1</v>
      </c>
      <c r="O44" s="275">
        <v>0.1</v>
      </c>
      <c r="P44" s="276">
        <f t="shared" si="1"/>
        <v>0.99999999999999978</v>
      </c>
      <c r="Q44" s="335" t="s">
        <v>92</v>
      </c>
      <c r="R44" s="326"/>
      <c r="S44" s="326"/>
      <c r="T44" s="326"/>
      <c r="U44" s="326"/>
      <c r="V44" s="326"/>
      <c r="W44" s="326"/>
      <c r="X44" s="326"/>
      <c r="Y44" s="326"/>
      <c r="Z44" s="326"/>
      <c r="AA44" s="326"/>
      <c r="AB44" s="326"/>
      <c r="AC44" s="326"/>
      <c r="AD44" s="326"/>
      <c r="AE44" s="97"/>
    </row>
    <row r="45" spans="1:41" ht="54" customHeight="1" x14ac:dyDescent="0.25">
      <c r="A45" s="312"/>
      <c r="B45" s="304"/>
      <c r="C45" s="99" t="s">
        <v>65</v>
      </c>
      <c r="D45" s="100">
        <v>0</v>
      </c>
      <c r="E45" s="100">
        <v>0.06</v>
      </c>
      <c r="F45" s="100">
        <v>0.09</v>
      </c>
      <c r="G45" s="100">
        <v>0.1</v>
      </c>
      <c r="H45" s="100"/>
      <c r="I45" s="100"/>
      <c r="J45" s="100"/>
      <c r="K45" s="100"/>
      <c r="L45" s="100"/>
      <c r="M45" s="100"/>
      <c r="N45" s="100"/>
      <c r="O45" s="100"/>
      <c r="P45" s="276">
        <f t="shared" si="1"/>
        <v>0.25</v>
      </c>
      <c r="Q45" s="326"/>
      <c r="R45" s="326"/>
      <c r="S45" s="326"/>
      <c r="T45" s="326"/>
      <c r="U45" s="326"/>
      <c r="V45" s="326"/>
      <c r="W45" s="326"/>
      <c r="X45" s="326"/>
      <c r="Y45" s="326"/>
      <c r="Z45" s="326"/>
      <c r="AA45" s="326"/>
      <c r="AB45" s="326"/>
      <c r="AC45" s="326"/>
      <c r="AD45" s="326"/>
      <c r="AE45" s="97"/>
    </row>
    <row r="46" spans="1:41" ht="58.5" customHeight="1" x14ac:dyDescent="0.25">
      <c r="A46" s="311" t="s">
        <v>93</v>
      </c>
      <c r="B46" s="304">
        <v>4</v>
      </c>
      <c r="C46" s="102" t="s">
        <v>62</v>
      </c>
      <c r="D46" s="103">
        <v>0</v>
      </c>
      <c r="E46" s="103">
        <v>0</v>
      </c>
      <c r="F46" s="103">
        <v>0.25</v>
      </c>
      <c r="G46" s="103">
        <v>0</v>
      </c>
      <c r="H46" s="103">
        <v>0</v>
      </c>
      <c r="I46" s="103">
        <v>0.25</v>
      </c>
      <c r="J46" s="103">
        <v>0</v>
      </c>
      <c r="K46" s="103">
        <v>0</v>
      </c>
      <c r="L46" s="103">
        <v>0.25</v>
      </c>
      <c r="M46" s="103">
        <v>0</v>
      </c>
      <c r="N46" s="103">
        <v>0</v>
      </c>
      <c r="O46" s="103">
        <v>0.25</v>
      </c>
      <c r="P46" s="276">
        <f t="shared" si="1"/>
        <v>1</v>
      </c>
      <c r="Q46" s="325" t="s">
        <v>94</v>
      </c>
      <c r="R46" s="326"/>
      <c r="S46" s="326"/>
      <c r="T46" s="326"/>
      <c r="U46" s="326"/>
      <c r="V46" s="326"/>
      <c r="W46" s="326"/>
      <c r="X46" s="326"/>
      <c r="Y46" s="326"/>
      <c r="Z46" s="326"/>
      <c r="AA46" s="326"/>
      <c r="AB46" s="326"/>
      <c r="AC46" s="326"/>
      <c r="AD46" s="326"/>
      <c r="AE46" s="97"/>
    </row>
    <row r="47" spans="1:41" ht="72" customHeight="1" x14ac:dyDescent="0.25">
      <c r="A47" s="312"/>
      <c r="B47" s="304"/>
      <c r="C47" s="99" t="s">
        <v>65</v>
      </c>
      <c r="D47" s="100">
        <v>0</v>
      </c>
      <c r="E47" s="100">
        <v>0</v>
      </c>
      <c r="F47" s="100">
        <v>0.25</v>
      </c>
      <c r="G47" s="100">
        <v>0</v>
      </c>
      <c r="H47" s="100"/>
      <c r="I47" s="100"/>
      <c r="J47" s="100"/>
      <c r="K47" s="100"/>
      <c r="L47" s="100"/>
      <c r="M47" s="100"/>
      <c r="N47" s="100"/>
      <c r="O47" s="100"/>
      <c r="P47" s="276">
        <f t="shared" si="1"/>
        <v>0.25</v>
      </c>
      <c r="Q47" s="326"/>
      <c r="R47" s="326"/>
      <c r="S47" s="326"/>
      <c r="T47" s="326"/>
      <c r="U47" s="326"/>
      <c r="V47" s="326"/>
      <c r="W47" s="326"/>
      <c r="X47" s="326"/>
      <c r="Y47" s="326"/>
      <c r="Z47" s="326"/>
      <c r="AA47" s="326"/>
      <c r="AB47" s="326"/>
      <c r="AC47" s="326"/>
      <c r="AD47" s="326"/>
      <c r="AE47" s="97"/>
    </row>
    <row r="48" spans="1:41" ht="51.75" customHeight="1" x14ac:dyDescent="0.25">
      <c r="A48" s="311" t="s">
        <v>95</v>
      </c>
      <c r="B48" s="304">
        <v>3</v>
      </c>
      <c r="C48" s="102" t="s">
        <v>62</v>
      </c>
      <c r="D48" s="103">
        <v>0</v>
      </c>
      <c r="E48" s="103">
        <v>0.05</v>
      </c>
      <c r="F48" s="103">
        <v>0.1</v>
      </c>
      <c r="G48" s="103">
        <v>0.1</v>
      </c>
      <c r="H48" s="103">
        <v>0.1</v>
      </c>
      <c r="I48" s="103">
        <v>0.1</v>
      </c>
      <c r="J48" s="103">
        <v>0.1</v>
      </c>
      <c r="K48" s="103">
        <v>0.1</v>
      </c>
      <c r="L48" s="103">
        <v>0.1</v>
      </c>
      <c r="M48" s="103">
        <v>0.1</v>
      </c>
      <c r="N48" s="103">
        <v>0.1</v>
      </c>
      <c r="O48" s="103">
        <v>0.05</v>
      </c>
      <c r="P48" s="276">
        <f t="shared" si="1"/>
        <v>0.99999999999999989</v>
      </c>
      <c r="Q48" s="305" t="s">
        <v>527</v>
      </c>
      <c r="R48" s="306"/>
      <c r="S48" s="306"/>
      <c r="T48" s="306"/>
      <c r="U48" s="306"/>
      <c r="V48" s="306"/>
      <c r="W48" s="306"/>
      <c r="X48" s="306"/>
      <c r="Y48" s="306"/>
      <c r="Z48" s="306"/>
      <c r="AA48" s="306"/>
      <c r="AB48" s="306"/>
      <c r="AC48" s="306"/>
      <c r="AD48" s="307"/>
      <c r="AE48" s="97"/>
    </row>
    <row r="49" spans="1:31" ht="50.25" customHeight="1" x14ac:dyDescent="0.25">
      <c r="A49" s="312"/>
      <c r="B49" s="304"/>
      <c r="C49" s="99" t="s">
        <v>65</v>
      </c>
      <c r="D49" s="100">
        <v>0</v>
      </c>
      <c r="E49" s="100">
        <v>0.05</v>
      </c>
      <c r="F49" s="100">
        <v>0.1</v>
      </c>
      <c r="G49" s="100">
        <v>0.1</v>
      </c>
      <c r="H49" s="100"/>
      <c r="I49" s="100"/>
      <c r="J49" s="100"/>
      <c r="K49" s="100"/>
      <c r="L49" s="100"/>
      <c r="M49" s="100"/>
      <c r="N49" s="100"/>
      <c r="O49" s="100"/>
      <c r="P49" s="276">
        <f t="shared" si="1"/>
        <v>0.25</v>
      </c>
      <c r="Q49" s="308"/>
      <c r="R49" s="309"/>
      <c r="S49" s="309"/>
      <c r="T49" s="309"/>
      <c r="U49" s="309"/>
      <c r="V49" s="309"/>
      <c r="W49" s="309"/>
      <c r="X49" s="309"/>
      <c r="Y49" s="309"/>
      <c r="Z49" s="309"/>
      <c r="AA49" s="309"/>
      <c r="AB49" s="309"/>
      <c r="AC49" s="309"/>
      <c r="AD49" s="310"/>
      <c r="AE49" s="97"/>
    </row>
    <row r="50" spans="1:31" ht="33" customHeight="1" x14ac:dyDescent="0.25">
      <c r="A50" s="311" t="s">
        <v>96</v>
      </c>
      <c r="B50" s="304">
        <v>5</v>
      </c>
      <c r="C50" s="102" t="s">
        <v>62</v>
      </c>
      <c r="D50" s="207">
        <v>0</v>
      </c>
      <c r="E50" s="207">
        <v>0</v>
      </c>
      <c r="F50" s="207">
        <v>0.25</v>
      </c>
      <c r="G50" s="207">
        <v>0</v>
      </c>
      <c r="H50" s="207">
        <v>0</v>
      </c>
      <c r="I50" s="207">
        <v>0</v>
      </c>
      <c r="J50" s="207">
        <v>0.25</v>
      </c>
      <c r="K50" s="207">
        <v>0</v>
      </c>
      <c r="L50" s="207">
        <v>0</v>
      </c>
      <c r="M50" s="207">
        <v>0.25</v>
      </c>
      <c r="N50" s="207">
        <v>0</v>
      </c>
      <c r="O50" s="207">
        <v>0.25</v>
      </c>
      <c r="P50" s="276">
        <f t="shared" si="1"/>
        <v>1</v>
      </c>
      <c r="Q50" s="313" t="s">
        <v>97</v>
      </c>
      <c r="R50" s="306"/>
      <c r="S50" s="306"/>
      <c r="T50" s="306"/>
      <c r="U50" s="306"/>
      <c r="V50" s="306"/>
      <c r="W50" s="306"/>
      <c r="X50" s="306"/>
      <c r="Y50" s="306"/>
      <c r="Z50" s="306"/>
      <c r="AA50" s="306"/>
      <c r="AB50" s="306"/>
      <c r="AC50" s="306"/>
      <c r="AD50" s="307"/>
      <c r="AE50" s="97"/>
    </row>
    <row r="51" spans="1:31" ht="44.25" customHeight="1" x14ac:dyDescent="0.25">
      <c r="A51" s="312"/>
      <c r="B51" s="304"/>
      <c r="C51" s="99" t="s">
        <v>65</v>
      </c>
      <c r="D51" s="100">
        <v>0</v>
      </c>
      <c r="E51" s="100">
        <v>0</v>
      </c>
      <c r="F51" s="100">
        <v>0.25</v>
      </c>
      <c r="G51" s="100">
        <v>0</v>
      </c>
      <c r="H51" s="100"/>
      <c r="I51" s="100"/>
      <c r="J51" s="100"/>
      <c r="K51" s="100"/>
      <c r="L51" s="100"/>
      <c r="M51" s="100"/>
      <c r="N51" s="100"/>
      <c r="O51" s="100"/>
      <c r="P51" s="276">
        <f t="shared" si="1"/>
        <v>0.25</v>
      </c>
      <c r="Q51" s="308"/>
      <c r="R51" s="309"/>
      <c r="S51" s="309"/>
      <c r="T51" s="309"/>
      <c r="U51" s="309"/>
      <c r="V51" s="309"/>
      <c r="W51" s="309"/>
      <c r="X51" s="309"/>
      <c r="Y51" s="309"/>
      <c r="Z51" s="309"/>
      <c r="AA51" s="309"/>
      <c r="AB51" s="309"/>
      <c r="AC51" s="309"/>
      <c r="AD51" s="310"/>
      <c r="AE51" s="97"/>
    </row>
    <row r="52" spans="1:31" ht="66" customHeight="1" x14ac:dyDescent="0.25">
      <c r="A52" s="311" t="s">
        <v>98</v>
      </c>
      <c r="B52" s="304">
        <v>7</v>
      </c>
      <c r="C52" s="102" t="s">
        <v>62</v>
      </c>
      <c r="D52" s="103">
        <v>0.04</v>
      </c>
      <c r="E52" s="103">
        <v>0.08</v>
      </c>
      <c r="F52" s="103">
        <v>0.14000000000000001</v>
      </c>
      <c r="G52" s="103">
        <v>0.08</v>
      </c>
      <c r="H52" s="103">
        <v>0.08</v>
      </c>
      <c r="I52" s="103">
        <v>0.08</v>
      </c>
      <c r="J52" s="103">
        <v>0.08</v>
      </c>
      <c r="K52" s="103">
        <v>0.08</v>
      </c>
      <c r="L52" s="103">
        <v>0.08</v>
      </c>
      <c r="M52" s="103">
        <v>0.08</v>
      </c>
      <c r="N52" s="103">
        <v>0.14000000000000001</v>
      </c>
      <c r="O52" s="103">
        <v>0.04</v>
      </c>
      <c r="P52" s="276">
        <f>SUM(D52:O52)</f>
        <v>0.99999999999999989</v>
      </c>
      <c r="Q52" s="324" t="s">
        <v>541</v>
      </c>
      <c r="R52" s="306"/>
      <c r="S52" s="306"/>
      <c r="T52" s="306"/>
      <c r="U52" s="306"/>
      <c r="V52" s="306"/>
      <c r="W52" s="306"/>
      <c r="X52" s="306"/>
      <c r="Y52" s="306"/>
      <c r="Z52" s="306"/>
      <c r="AA52" s="306"/>
      <c r="AB52" s="306"/>
      <c r="AC52" s="306"/>
      <c r="AD52" s="307"/>
    </row>
    <row r="53" spans="1:31" ht="66.75" customHeight="1" x14ac:dyDescent="0.25">
      <c r="A53" s="312"/>
      <c r="B53" s="304"/>
      <c r="C53" s="99" t="s">
        <v>65</v>
      </c>
      <c r="D53" s="100">
        <v>0.04</v>
      </c>
      <c r="E53" s="100">
        <v>0.08</v>
      </c>
      <c r="F53" s="100">
        <v>0.14000000000000001</v>
      </c>
      <c r="G53" s="100">
        <v>0.08</v>
      </c>
      <c r="H53" s="100"/>
      <c r="I53" s="100"/>
      <c r="J53" s="100"/>
      <c r="K53" s="100"/>
      <c r="L53" s="100"/>
      <c r="M53" s="100"/>
      <c r="N53" s="100"/>
      <c r="O53" s="100"/>
      <c r="P53" s="276">
        <f>SUM(D53:O53)</f>
        <v>0.34</v>
      </c>
      <c r="Q53" s="308"/>
      <c r="R53" s="309"/>
      <c r="S53" s="309"/>
      <c r="T53" s="309"/>
      <c r="U53" s="309"/>
      <c r="V53" s="309"/>
      <c r="W53" s="309"/>
      <c r="X53" s="309"/>
      <c r="Y53" s="309"/>
      <c r="Z53" s="309"/>
      <c r="AA53" s="309"/>
      <c r="AB53" s="309"/>
      <c r="AC53" s="309"/>
      <c r="AD53" s="310"/>
    </row>
    <row r="54" spans="1:31" ht="60.75" customHeight="1" x14ac:dyDescent="0.25">
      <c r="A54" s="314" t="s">
        <v>99</v>
      </c>
      <c r="B54" s="316">
        <v>7</v>
      </c>
      <c r="C54" s="90" t="s">
        <v>62</v>
      </c>
      <c r="D54" s="95">
        <v>0.03</v>
      </c>
      <c r="E54" s="95">
        <v>0.08</v>
      </c>
      <c r="F54" s="95">
        <v>0.14000000000000001</v>
      </c>
      <c r="G54" s="103">
        <v>0.08</v>
      </c>
      <c r="H54" s="103">
        <v>0.08</v>
      </c>
      <c r="I54" s="103">
        <v>0.08</v>
      </c>
      <c r="J54" s="103">
        <v>0.08</v>
      </c>
      <c r="K54" s="103">
        <v>0.08</v>
      </c>
      <c r="L54" s="103">
        <v>0.08</v>
      </c>
      <c r="M54" s="103">
        <v>0.08</v>
      </c>
      <c r="N54" s="103">
        <v>0.14000000000000001</v>
      </c>
      <c r="O54" s="103">
        <v>0.05</v>
      </c>
      <c r="P54" s="96">
        <f t="shared" si="1"/>
        <v>1</v>
      </c>
      <c r="Q54" s="318" t="s">
        <v>542</v>
      </c>
      <c r="R54" s="319"/>
      <c r="S54" s="319"/>
      <c r="T54" s="319"/>
      <c r="U54" s="319"/>
      <c r="V54" s="319"/>
      <c r="W54" s="319"/>
      <c r="X54" s="319"/>
      <c r="Y54" s="319"/>
      <c r="Z54" s="319"/>
      <c r="AA54" s="319"/>
      <c r="AB54" s="319"/>
      <c r="AC54" s="319"/>
      <c r="AD54" s="320"/>
    </row>
    <row r="55" spans="1:31" ht="94.5" customHeight="1" thickBot="1" x14ac:dyDescent="0.3">
      <c r="A55" s="315"/>
      <c r="B55" s="317"/>
      <c r="C55" s="91" t="s">
        <v>65</v>
      </c>
      <c r="D55" s="105">
        <v>0.03</v>
      </c>
      <c r="E55" s="105">
        <v>0.08</v>
      </c>
      <c r="F55" s="105">
        <v>0.14000000000000001</v>
      </c>
      <c r="G55" s="105">
        <v>0.08</v>
      </c>
      <c r="H55" s="105"/>
      <c r="I55" s="105"/>
      <c r="J55" s="105"/>
      <c r="K55" s="105"/>
      <c r="L55" s="106"/>
      <c r="M55" s="106"/>
      <c r="N55" s="106"/>
      <c r="O55" s="106"/>
      <c r="P55" s="107">
        <f t="shared" si="1"/>
        <v>0.33</v>
      </c>
      <c r="Q55" s="321"/>
      <c r="R55" s="322"/>
      <c r="S55" s="322"/>
      <c r="T55" s="322"/>
      <c r="U55" s="322"/>
      <c r="V55" s="322"/>
      <c r="W55" s="322"/>
      <c r="X55" s="322"/>
      <c r="Y55" s="322"/>
      <c r="Z55" s="322"/>
      <c r="AA55" s="322"/>
      <c r="AB55" s="322"/>
      <c r="AC55" s="322"/>
      <c r="AD55" s="323"/>
    </row>
    <row r="56" spans="1:31" x14ac:dyDescent="0.25">
      <c r="A56" s="259" t="s">
        <v>100</v>
      </c>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row>
  </sheetData>
  <mergeCells count="97">
    <mergeCell ref="A1:A4"/>
    <mergeCell ref="B1:AA1"/>
    <mergeCell ref="O7:P7"/>
    <mergeCell ref="M8:N8"/>
    <mergeCell ref="O8:P8"/>
    <mergeCell ref="M7:N7"/>
    <mergeCell ref="AB1:AD1"/>
    <mergeCell ref="B2:AA2"/>
    <mergeCell ref="AB2:AD2"/>
    <mergeCell ref="B3:AA4"/>
    <mergeCell ref="AB3:AD3"/>
    <mergeCell ref="AB4:AD4"/>
    <mergeCell ref="A11:B13"/>
    <mergeCell ref="C11:AD13"/>
    <mergeCell ref="A7:B9"/>
    <mergeCell ref="C7:C9"/>
    <mergeCell ref="D7:H9"/>
    <mergeCell ref="I7:J9"/>
    <mergeCell ref="K7:L9"/>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6:A37"/>
    <mergeCell ref="B36:B37"/>
    <mergeCell ref="C36:P36"/>
    <mergeCell ref="Q36:AD36"/>
    <mergeCell ref="Q37:AD37"/>
    <mergeCell ref="A34:A35"/>
    <mergeCell ref="B34:B35"/>
    <mergeCell ref="Q34:S35"/>
    <mergeCell ref="T34:V35"/>
    <mergeCell ref="W34:Z35"/>
    <mergeCell ref="A46:A47"/>
    <mergeCell ref="B46:B47"/>
    <mergeCell ref="Q46:AD47"/>
    <mergeCell ref="A48:A49"/>
    <mergeCell ref="A38:A39"/>
    <mergeCell ref="B38:B39"/>
    <mergeCell ref="Q38:AD39"/>
    <mergeCell ref="A40:A41"/>
    <mergeCell ref="B40:B41"/>
    <mergeCell ref="Q40:AD41"/>
    <mergeCell ref="A42:A43"/>
    <mergeCell ref="B42:B43"/>
    <mergeCell ref="Q42:AD43"/>
    <mergeCell ref="A44:A45"/>
    <mergeCell ref="B44:B45"/>
    <mergeCell ref="Q44:AD45"/>
    <mergeCell ref="A54:A55"/>
    <mergeCell ref="B54:B55"/>
    <mergeCell ref="Q54:AD55"/>
    <mergeCell ref="A52:A53"/>
    <mergeCell ref="B52:B53"/>
    <mergeCell ref="Q52:AD53"/>
    <mergeCell ref="B48:B49"/>
    <mergeCell ref="Q48:AD49"/>
    <mergeCell ref="A50:A51"/>
    <mergeCell ref="B50:B51"/>
    <mergeCell ref="Q50:AD51"/>
  </mergeCells>
  <dataValidations count="3">
    <dataValidation type="list" allowBlank="1" showInputMessage="1" showErrorMessage="1" sqref="C7:C9">
      <formula1>$C$21:$N$21</formula1>
    </dataValidation>
    <dataValidation type="textLength" operator="lessThanOrEqual" allowBlank="1" showInputMessage="1" showErrorMessage="1" errorTitle="Máximo 2.000 caracteres" error="Máximo 2.000 caracteres" promptTitle="2.000 caracteres" sqref="Q30:AD30">
      <formula1>2000</formula1>
    </dataValidation>
    <dataValidation type="textLength" operator="lessThanOrEqual" allowBlank="1" showInputMessage="1" showErrorMessage="1" errorTitle="Máximo 2.000 caracteres" error="Máximo 2.000 caracteres" sqref="AA34 Q34 W34 Q38:AD55">
      <formula1>2000</formula1>
    </dataValidation>
  </dataValidations>
  <pageMargins left="0.25" right="0.25" top="0.75" bottom="0.75" header="0.3" footer="0.3"/>
  <pageSetup scale="2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510</v>
      </c>
      <c r="C1" s="742" t="s">
        <v>511</v>
      </c>
      <c r="D1" s="742"/>
      <c r="E1" s="742"/>
      <c r="F1" s="742"/>
      <c r="G1" s="743" t="s">
        <v>512</v>
      </c>
      <c r="H1" s="744"/>
      <c r="I1" s="744"/>
      <c r="J1" s="745"/>
      <c r="K1" s="741" t="s">
        <v>513</v>
      </c>
      <c r="L1" s="741"/>
      <c r="M1" s="741"/>
      <c r="N1" s="741"/>
    </row>
    <row r="2" spans="1:14" x14ac:dyDescent="0.25">
      <c r="C2" s="4"/>
      <c r="D2" s="4"/>
      <c r="E2" s="4"/>
      <c r="F2" s="4" t="s">
        <v>514</v>
      </c>
      <c r="G2" s="30"/>
      <c r="H2" s="4"/>
      <c r="I2" s="4"/>
      <c r="J2" s="31" t="s">
        <v>514</v>
      </c>
      <c r="K2" s="4"/>
      <c r="L2" s="4"/>
      <c r="M2" s="4"/>
      <c r="N2" s="4" t="s">
        <v>514</v>
      </c>
    </row>
    <row r="3" spans="1:14" x14ac:dyDescent="0.25">
      <c r="A3" s="739" t="s">
        <v>515</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39"/>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39"/>
      <c r="B5" s="5">
        <v>3</v>
      </c>
      <c r="C5" s="6">
        <v>0.05</v>
      </c>
      <c r="D5" s="6">
        <v>0.05</v>
      </c>
      <c r="E5" s="6">
        <v>0.1</v>
      </c>
      <c r="F5" s="7">
        <f>(C5+D5+E5)</f>
        <v>0.2</v>
      </c>
      <c r="G5" s="32">
        <v>0.1</v>
      </c>
      <c r="H5" s="6">
        <v>0.1</v>
      </c>
      <c r="I5" s="6">
        <v>0.1</v>
      </c>
      <c r="J5" s="33">
        <f>(G5+H5+I5)</f>
        <v>0.30000000000000004</v>
      </c>
      <c r="K5" s="24"/>
      <c r="L5" s="5"/>
      <c r="M5" s="5"/>
      <c r="N5" s="5"/>
    </row>
    <row r="6" spans="1:14" x14ac:dyDescent="0.25">
      <c r="A6" s="739"/>
      <c r="B6" s="5">
        <v>4</v>
      </c>
      <c r="C6" s="6">
        <v>0.1</v>
      </c>
      <c r="D6" s="6">
        <v>0.1</v>
      </c>
      <c r="E6" s="6">
        <v>0.2</v>
      </c>
      <c r="F6" s="7">
        <f>(C6+D6+E6)</f>
        <v>0.4</v>
      </c>
      <c r="G6" s="32">
        <v>0</v>
      </c>
      <c r="H6" s="6">
        <v>0</v>
      </c>
      <c r="I6" s="6">
        <v>0.1</v>
      </c>
      <c r="J6" s="33">
        <f>(G6+H6+I6)</f>
        <v>0.1</v>
      </c>
      <c r="K6" s="24"/>
      <c r="L6" s="5"/>
      <c r="M6" s="5"/>
      <c r="N6" s="5"/>
    </row>
    <row r="7" spans="1:14" x14ac:dyDescent="0.25">
      <c r="A7" s="739"/>
      <c r="B7" s="5">
        <v>5</v>
      </c>
      <c r="C7" s="6">
        <v>0</v>
      </c>
      <c r="D7" s="6">
        <v>0</v>
      </c>
      <c r="E7" s="6">
        <v>0</v>
      </c>
      <c r="F7" s="7">
        <f>(C7+D7+E7)</f>
        <v>0</v>
      </c>
      <c r="G7" s="32">
        <v>0</v>
      </c>
      <c r="H7" s="6">
        <v>0</v>
      </c>
      <c r="I7" s="6">
        <v>0</v>
      </c>
      <c r="J7" s="33">
        <f>(G7+H7+I7)</f>
        <v>0</v>
      </c>
      <c r="K7" s="24"/>
      <c r="L7" s="5"/>
      <c r="M7" s="5"/>
      <c r="N7" s="5"/>
    </row>
    <row r="8" spans="1:14" x14ac:dyDescent="0.25">
      <c r="A8" s="739" t="s">
        <v>516</v>
      </c>
      <c r="B8" s="9">
        <v>6</v>
      </c>
      <c r="C8" s="10">
        <v>0.1</v>
      </c>
      <c r="D8" s="10">
        <v>0.1</v>
      </c>
      <c r="E8" s="10">
        <v>0.1</v>
      </c>
      <c r="F8" s="11">
        <f>C8+D8+E8</f>
        <v>0.30000000000000004</v>
      </c>
      <c r="G8" s="34"/>
      <c r="H8" s="9"/>
      <c r="I8" s="9"/>
      <c r="J8" s="35"/>
      <c r="K8" s="25"/>
      <c r="L8" s="9"/>
      <c r="M8" s="9"/>
      <c r="N8" s="9"/>
    </row>
    <row r="9" spans="1:14" x14ac:dyDescent="0.25">
      <c r="A9" s="739"/>
      <c r="B9" s="9">
        <v>7</v>
      </c>
      <c r="C9" s="9"/>
      <c r="D9" s="9"/>
      <c r="E9" s="9"/>
      <c r="F9" s="19"/>
      <c r="G9" s="36"/>
      <c r="H9" s="9"/>
      <c r="I9" s="9"/>
      <c r="J9" s="35"/>
      <c r="K9" s="25"/>
      <c r="L9" s="9"/>
      <c r="M9" s="9"/>
      <c r="N9" s="9"/>
    </row>
    <row r="10" spans="1:14" x14ac:dyDescent="0.25">
      <c r="A10" s="739"/>
      <c r="B10" s="9">
        <v>8</v>
      </c>
      <c r="C10" s="9"/>
      <c r="D10" s="9"/>
      <c r="E10" s="9"/>
      <c r="F10" s="19"/>
      <c r="G10" s="36"/>
      <c r="H10" s="9"/>
      <c r="I10" s="9"/>
      <c r="J10" s="35"/>
      <c r="K10" s="25"/>
      <c r="L10" s="9"/>
      <c r="M10" s="9"/>
      <c r="N10" s="9"/>
    </row>
    <row r="11" spans="1:14" x14ac:dyDescent="0.25">
      <c r="A11" s="739"/>
      <c r="B11" s="9">
        <v>9</v>
      </c>
      <c r="C11" s="9"/>
      <c r="D11" s="9"/>
      <c r="E11" s="9"/>
      <c r="F11" s="19"/>
      <c r="G11" s="36"/>
      <c r="H11" s="9"/>
      <c r="I11" s="9"/>
      <c r="J11" s="35"/>
      <c r="K11" s="25"/>
      <c r="L11" s="9"/>
      <c r="M11" s="9"/>
      <c r="N11" s="9"/>
    </row>
    <row r="12" spans="1:14" x14ac:dyDescent="0.25">
      <c r="A12" s="739" t="s">
        <v>517</v>
      </c>
      <c r="B12" s="14">
        <v>10</v>
      </c>
      <c r="C12" s="14"/>
      <c r="D12" s="14"/>
      <c r="E12" s="14"/>
      <c r="F12" s="20"/>
      <c r="G12" s="37"/>
      <c r="H12" s="14"/>
      <c r="I12" s="14"/>
      <c r="J12" s="38"/>
      <c r="K12" s="26"/>
      <c r="L12" s="14"/>
      <c r="M12" s="14"/>
      <c r="N12" s="14"/>
    </row>
    <row r="13" spans="1:14" x14ac:dyDescent="0.25">
      <c r="A13" s="739"/>
      <c r="B13" s="14">
        <v>11</v>
      </c>
      <c r="C13" s="14"/>
      <c r="D13" s="14"/>
      <c r="E13" s="14"/>
      <c r="F13" s="20"/>
      <c r="G13" s="37"/>
      <c r="H13" s="14"/>
      <c r="I13" s="14"/>
      <c r="J13" s="38"/>
      <c r="K13" s="26"/>
      <c r="L13" s="14"/>
      <c r="M13" s="14"/>
      <c r="N13" s="14"/>
    </row>
    <row r="14" spans="1:14" x14ac:dyDescent="0.25">
      <c r="A14" s="739"/>
      <c r="B14" s="14">
        <v>12</v>
      </c>
      <c r="C14" s="14"/>
      <c r="D14" s="14"/>
      <c r="E14" s="14"/>
      <c r="F14" s="20"/>
      <c r="G14" s="37"/>
      <c r="H14" s="14"/>
      <c r="I14" s="14"/>
      <c r="J14" s="38"/>
      <c r="K14" s="26"/>
      <c r="L14" s="14"/>
      <c r="M14" s="14"/>
      <c r="N14" s="14"/>
    </row>
    <row r="15" spans="1:14" x14ac:dyDescent="0.25">
      <c r="A15" s="739"/>
      <c r="B15" s="14">
        <v>13</v>
      </c>
      <c r="C15" s="14"/>
      <c r="D15" s="14"/>
      <c r="E15" s="14"/>
      <c r="F15" s="20"/>
      <c r="G15" s="37"/>
      <c r="H15" s="14"/>
      <c r="I15" s="14"/>
      <c r="J15" s="38"/>
      <c r="K15" s="26"/>
      <c r="L15" s="14"/>
      <c r="M15" s="14"/>
      <c r="N15" s="14"/>
    </row>
    <row r="16" spans="1:14" x14ac:dyDescent="0.25">
      <c r="A16" s="739" t="s">
        <v>518</v>
      </c>
      <c r="B16" s="15">
        <v>14</v>
      </c>
      <c r="C16" s="15"/>
      <c r="D16" s="15"/>
      <c r="E16" s="15"/>
      <c r="F16" s="21"/>
      <c r="G16" s="39"/>
      <c r="H16" s="15"/>
      <c r="I16" s="15"/>
      <c r="J16" s="40"/>
      <c r="K16" s="27"/>
      <c r="L16" s="15"/>
      <c r="M16" s="15"/>
      <c r="N16" s="15"/>
    </row>
    <row r="17" spans="1:14" x14ac:dyDescent="0.25">
      <c r="A17" s="739"/>
      <c r="B17" s="15">
        <v>15</v>
      </c>
      <c r="C17" s="15"/>
      <c r="D17" s="15"/>
      <c r="E17" s="15"/>
      <c r="F17" s="21"/>
      <c r="G17" s="39"/>
      <c r="H17" s="15"/>
      <c r="I17" s="15"/>
      <c r="J17" s="40"/>
      <c r="K17" s="27"/>
      <c r="L17" s="15"/>
      <c r="M17" s="15"/>
      <c r="N17" s="15"/>
    </row>
    <row r="18" spans="1:14" x14ac:dyDescent="0.25">
      <c r="A18" s="739"/>
      <c r="B18" s="15">
        <v>16</v>
      </c>
      <c r="C18" s="15"/>
      <c r="D18" s="15"/>
      <c r="E18" s="15"/>
      <c r="F18" s="21"/>
      <c r="G18" s="39"/>
      <c r="H18" s="15"/>
      <c r="I18" s="15"/>
      <c r="J18" s="40"/>
      <c r="K18" s="27"/>
      <c r="L18" s="15"/>
      <c r="M18" s="15"/>
      <c r="N18" s="15"/>
    </row>
    <row r="19" spans="1:14" x14ac:dyDescent="0.25">
      <c r="A19" s="739" t="s">
        <v>519</v>
      </c>
      <c r="B19" s="18">
        <v>17</v>
      </c>
      <c r="C19" s="18"/>
      <c r="D19" s="18"/>
      <c r="E19" s="18"/>
      <c r="F19" s="22"/>
      <c r="G19" s="41"/>
      <c r="H19" s="18"/>
      <c r="I19" s="18"/>
      <c r="J19" s="42"/>
      <c r="K19" s="28"/>
      <c r="L19" s="18"/>
      <c r="M19" s="18"/>
      <c r="N19" s="18"/>
    </row>
    <row r="20" spans="1:14" x14ac:dyDescent="0.25">
      <c r="A20" s="739"/>
      <c r="B20" s="18">
        <v>18</v>
      </c>
      <c r="C20" s="18"/>
      <c r="D20" s="18"/>
      <c r="E20" s="18"/>
      <c r="F20" s="22"/>
      <c r="G20" s="41"/>
      <c r="H20" s="18"/>
      <c r="I20" s="18"/>
      <c r="J20" s="42"/>
      <c r="K20" s="28"/>
      <c r="L20" s="18"/>
      <c r="M20" s="18"/>
      <c r="N20" s="18"/>
    </row>
    <row r="21" spans="1:14" x14ac:dyDescent="0.25">
      <c r="A21" s="739"/>
      <c r="B21" s="18">
        <v>19</v>
      </c>
      <c r="C21" s="18"/>
      <c r="D21" s="18"/>
      <c r="E21" s="18"/>
      <c r="F21" s="22"/>
      <c r="G21" s="41"/>
      <c r="H21" s="18"/>
      <c r="I21" s="18"/>
      <c r="J21" s="42"/>
      <c r="K21" s="28"/>
      <c r="L21" s="18"/>
      <c r="M21" s="18"/>
      <c r="N21" s="18"/>
    </row>
    <row r="22" spans="1:14" x14ac:dyDescent="0.25">
      <c r="A22" s="739"/>
      <c r="B22" s="18">
        <v>20</v>
      </c>
      <c r="C22" s="18"/>
      <c r="D22" s="18"/>
      <c r="E22" s="18"/>
      <c r="F22" s="22"/>
      <c r="G22" s="41"/>
      <c r="H22" s="18"/>
      <c r="I22" s="18"/>
      <c r="J22" s="42"/>
      <c r="K22" s="28"/>
      <c r="L22" s="18"/>
      <c r="M22" s="18"/>
      <c r="N22" s="18"/>
    </row>
    <row r="23" spans="1:14" x14ac:dyDescent="0.25">
      <c r="A23" s="739" t="s">
        <v>520</v>
      </c>
      <c r="B23" s="13">
        <v>21</v>
      </c>
      <c r="C23" s="13"/>
      <c r="D23" s="13"/>
      <c r="E23" s="13"/>
      <c r="F23" s="23"/>
      <c r="G23" s="43"/>
      <c r="H23" s="13"/>
      <c r="I23" s="13"/>
      <c r="J23" s="44"/>
      <c r="K23" s="29"/>
      <c r="L23" s="13"/>
      <c r="M23" s="13"/>
      <c r="N23" s="13"/>
    </row>
    <row r="24" spans="1:14" x14ac:dyDescent="0.25">
      <c r="A24" s="739"/>
      <c r="B24" s="13">
        <v>22</v>
      </c>
      <c r="C24" s="13"/>
      <c r="D24" s="13"/>
      <c r="E24" s="13"/>
      <c r="F24" s="23"/>
      <c r="G24" s="43"/>
      <c r="H24" s="13"/>
      <c r="I24" s="13"/>
      <c r="J24" s="44"/>
      <c r="K24" s="29"/>
      <c r="L24" s="13"/>
      <c r="M24" s="13"/>
      <c r="N24" s="13"/>
    </row>
    <row r="25" spans="1:14" x14ac:dyDescent="0.25">
      <c r="A25" s="739"/>
      <c r="B25" s="13">
        <v>23</v>
      </c>
      <c r="C25" s="13"/>
      <c r="D25" s="13"/>
      <c r="E25" s="13"/>
      <c r="F25" s="23"/>
      <c r="G25" s="43"/>
      <c r="H25" s="13"/>
      <c r="I25" s="13"/>
      <c r="J25" s="44"/>
      <c r="K25" s="29"/>
      <c r="L25" s="13"/>
      <c r="M25" s="13"/>
      <c r="N25" s="13"/>
    </row>
    <row r="26" spans="1:14" x14ac:dyDescent="0.25">
      <c r="A26" s="739"/>
      <c r="B26" s="13">
        <v>24</v>
      </c>
      <c r="C26" s="13"/>
      <c r="D26" s="13"/>
      <c r="E26" s="13"/>
      <c r="F26" s="23"/>
      <c r="G26" s="43"/>
      <c r="H26" s="13"/>
      <c r="I26" s="13"/>
      <c r="J26" s="44"/>
      <c r="K26" s="29"/>
      <c r="L26" s="13"/>
      <c r="M26" s="13"/>
      <c r="N26" s="13"/>
    </row>
    <row r="27" spans="1:14" x14ac:dyDescent="0.25">
      <c r="A27" s="739" t="s">
        <v>521</v>
      </c>
      <c r="B27" s="9">
        <v>25</v>
      </c>
      <c r="C27" s="9"/>
      <c r="D27" s="9"/>
      <c r="E27" s="9"/>
      <c r="F27" s="9"/>
      <c r="G27" s="9"/>
      <c r="H27" s="9"/>
      <c r="I27" s="9"/>
      <c r="J27" s="9"/>
      <c r="K27" s="9"/>
      <c r="L27" s="9"/>
      <c r="M27" s="9"/>
      <c r="N27" s="9"/>
    </row>
    <row r="28" spans="1:14" x14ac:dyDescent="0.25">
      <c r="A28" s="739"/>
      <c r="B28" s="9">
        <v>26</v>
      </c>
      <c r="C28" s="9"/>
      <c r="D28" s="9"/>
      <c r="E28" s="9"/>
      <c r="F28" s="9"/>
      <c r="G28" s="9"/>
      <c r="H28" s="9"/>
      <c r="I28" s="9"/>
      <c r="J28" s="9"/>
      <c r="K28" s="9"/>
      <c r="L28" s="9"/>
      <c r="M28" s="9"/>
      <c r="N28" s="9"/>
    </row>
    <row r="29" spans="1:14" x14ac:dyDescent="0.25">
      <c r="A29" s="739"/>
      <c r="B29" s="9">
        <v>27</v>
      </c>
      <c r="C29" s="9"/>
      <c r="D29" s="9"/>
      <c r="E29" s="9"/>
      <c r="F29" s="9"/>
      <c r="G29" s="9"/>
      <c r="H29" s="9"/>
      <c r="I29" s="9"/>
      <c r="J29" s="9"/>
      <c r="K29" s="9"/>
      <c r="L29" s="9"/>
      <c r="M29" s="9"/>
      <c r="N29" s="9"/>
    </row>
    <row r="30" spans="1:14" x14ac:dyDescent="0.25">
      <c r="A30" s="739"/>
      <c r="B30" s="9">
        <v>28</v>
      </c>
      <c r="C30" s="9"/>
      <c r="D30" s="9"/>
      <c r="E30" s="9"/>
      <c r="F30" s="9"/>
      <c r="G30" s="9"/>
      <c r="H30" s="9"/>
      <c r="I30" s="9"/>
      <c r="J30" s="9"/>
      <c r="K30" s="9"/>
      <c r="L30" s="9"/>
      <c r="M30" s="9"/>
      <c r="N30" s="9"/>
    </row>
    <row r="31" spans="1:14" x14ac:dyDescent="0.25">
      <c r="A31" s="739"/>
      <c r="B31" s="9">
        <v>29</v>
      </c>
      <c r="C31" s="9"/>
      <c r="D31" s="9"/>
      <c r="E31" s="9"/>
      <c r="F31" s="9"/>
      <c r="G31" s="9"/>
      <c r="H31" s="9"/>
      <c r="I31" s="9"/>
      <c r="J31" s="9"/>
      <c r="K31" s="9"/>
      <c r="L31" s="9"/>
      <c r="M31" s="9"/>
      <c r="N31" s="9"/>
    </row>
    <row r="32" spans="1:14" x14ac:dyDescent="0.25">
      <c r="A32" s="739" t="s">
        <v>522</v>
      </c>
      <c r="B32" s="16">
        <v>30</v>
      </c>
      <c r="C32" s="16"/>
      <c r="D32" s="16"/>
      <c r="E32" s="16"/>
      <c r="F32" s="16"/>
      <c r="G32" s="16"/>
      <c r="H32" s="16"/>
      <c r="I32" s="16"/>
      <c r="J32" s="16"/>
      <c r="K32" s="16"/>
      <c r="L32" s="16"/>
      <c r="M32" s="16"/>
      <c r="N32" s="16"/>
    </row>
    <row r="33" spans="1:14" x14ac:dyDescent="0.25">
      <c r="A33" s="739"/>
      <c r="B33" s="16">
        <v>31</v>
      </c>
      <c r="C33" s="16"/>
      <c r="D33" s="16"/>
      <c r="E33" s="16"/>
      <c r="F33" s="16"/>
      <c r="G33" s="16"/>
      <c r="H33" s="16"/>
      <c r="I33" s="16"/>
      <c r="J33" s="16"/>
      <c r="K33" s="16"/>
      <c r="L33" s="16"/>
      <c r="M33" s="16"/>
      <c r="N33" s="16"/>
    </row>
    <row r="34" spans="1:14" x14ac:dyDescent="0.25">
      <c r="A34" s="739"/>
      <c r="B34" s="16">
        <v>32</v>
      </c>
      <c r="C34" s="16"/>
      <c r="D34" s="16"/>
      <c r="E34" s="16"/>
      <c r="F34" s="16"/>
      <c r="G34" s="16"/>
      <c r="H34" s="16"/>
      <c r="I34" s="16"/>
      <c r="J34" s="16"/>
      <c r="K34" s="16"/>
      <c r="L34" s="16"/>
      <c r="M34" s="16"/>
      <c r="N34" s="16"/>
    </row>
    <row r="35" spans="1:14" x14ac:dyDescent="0.25">
      <c r="A35" s="739" t="s">
        <v>523</v>
      </c>
      <c r="B35" s="17">
        <v>33</v>
      </c>
      <c r="C35" s="14"/>
      <c r="D35" s="14"/>
      <c r="E35" s="14"/>
      <c r="F35" s="14"/>
      <c r="G35" s="14"/>
      <c r="H35" s="14"/>
      <c r="I35" s="14"/>
      <c r="J35" s="14"/>
      <c r="K35" s="14"/>
      <c r="L35" s="14"/>
      <c r="M35" s="14"/>
      <c r="N35" s="14"/>
    </row>
    <row r="36" spans="1:14" x14ac:dyDescent="0.25">
      <c r="A36" s="739"/>
      <c r="B36" s="14">
        <v>34</v>
      </c>
      <c r="C36" s="14"/>
      <c r="D36" s="14"/>
      <c r="E36" s="14"/>
      <c r="F36" s="14"/>
      <c r="G36" s="14"/>
      <c r="H36" s="14"/>
      <c r="I36" s="14"/>
      <c r="J36" s="14"/>
      <c r="K36" s="14"/>
      <c r="L36" s="14"/>
      <c r="M36" s="14"/>
      <c r="N36" s="14"/>
    </row>
    <row r="37" spans="1:14" x14ac:dyDescent="0.25">
      <c r="A37" s="739"/>
      <c r="B37" s="45">
        <v>35</v>
      </c>
      <c r="C37" s="14"/>
      <c r="D37" s="14"/>
      <c r="E37" s="14"/>
      <c r="F37" s="14"/>
      <c r="G37" s="14"/>
      <c r="H37" s="14"/>
      <c r="I37" s="14"/>
      <c r="J37" s="14"/>
      <c r="K37" s="14"/>
      <c r="L37" s="14"/>
      <c r="M37" s="14"/>
      <c r="N37" s="14"/>
    </row>
    <row r="38" spans="1:14" x14ac:dyDescent="0.25">
      <c r="A38" s="739" t="s">
        <v>524</v>
      </c>
      <c r="B38" s="8">
        <v>36</v>
      </c>
      <c r="C38" s="8"/>
      <c r="D38" s="8"/>
      <c r="E38" s="8"/>
      <c r="F38" s="8"/>
      <c r="G38" s="8"/>
      <c r="H38" s="8"/>
      <c r="I38" s="8"/>
      <c r="J38" s="8"/>
      <c r="K38" s="8"/>
      <c r="L38" s="8"/>
      <c r="M38" s="8"/>
      <c r="N38" s="8"/>
    </row>
    <row r="39" spans="1:14" x14ac:dyDescent="0.25">
      <c r="A39" s="739"/>
      <c r="B39" s="8">
        <v>37</v>
      </c>
      <c r="C39" s="8"/>
      <c r="D39" s="8"/>
      <c r="E39" s="8"/>
      <c r="F39" s="8"/>
      <c r="G39" s="8"/>
      <c r="H39" s="8"/>
      <c r="I39" s="8"/>
      <c r="J39" s="8"/>
      <c r="K39" s="8"/>
      <c r="L39" s="8"/>
      <c r="M39" s="8"/>
      <c r="N39" s="8"/>
    </row>
    <row r="40" spans="1:14" x14ac:dyDescent="0.25">
      <c r="A40" s="739"/>
      <c r="B40" s="8">
        <v>38</v>
      </c>
      <c r="C40" s="8"/>
      <c r="D40" s="8"/>
      <c r="E40" s="8"/>
      <c r="F40" s="8"/>
      <c r="G40" s="8"/>
      <c r="H40" s="8"/>
      <c r="I40" s="8"/>
      <c r="J40" s="8"/>
      <c r="K40" s="8"/>
      <c r="L40" s="8"/>
      <c r="M40" s="8"/>
      <c r="N40" s="8"/>
    </row>
    <row r="41" spans="1:14" x14ac:dyDescent="0.25">
      <c r="A41" s="740" t="s">
        <v>525</v>
      </c>
      <c r="B41" s="46">
        <v>39</v>
      </c>
      <c r="C41" s="47"/>
      <c r="D41" s="47"/>
      <c r="E41" s="47"/>
      <c r="F41" s="47"/>
      <c r="G41" s="47"/>
      <c r="H41" s="47"/>
      <c r="I41" s="47"/>
      <c r="J41" s="47"/>
      <c r="K41" s="47"/>
      <c r="L41" s="47"/>
      <c r="M41" s="47"/>
      <c r="N41" s="47"/>
    </row>
    <row r="42" spans="1:14" x14ac:dyDescent="0.25">
      <c r="A42" s="740"/>
      <c r="B42" s="47">
        <v>40</v>
      </c>
      <c r="C42" s="47"/>
      <c r="D42" s="47"/>
      <c r="E42" s="47"/>
      <c r="F42" s="47"/>
      <c r="G42" s="47"/>
      <c r="H42" s="47"/>
      <c r="I42" s="47"/>
      <c r="J42" s="47"/>
      <c r="K42" s="47"/>
      <c r="L42" s="47"/>
      <c r="M42" s="47"/>
      <c r="N42" s="47"/>
    </row>
    <row r="43" spans="1:14" x14ac:dyDescent="0.25">
      <c r="A43" s="740"/>
      <c r="B43" s="47">
        <v>41</v>
      </c>
      <c r="C43" s="47"/>
      <c r="D43" s="47"/>
      <c r="E43" s="47"/>
      <c r="F43" s="47"/>
      <c r="G43" s="47"/>
      <c r="H43" s="47"/>
      <c r="I43" s="47"/>
      <c r="J43" s="47"/>
      <c r="K43" s="47"/>
      <c r="L43" s="47"/>
      <c r="M43" s="47"/>
      <c r="N43" s="47"/>
    </row>
    <row r="44" spans="1:14" x14ac:dyDescent="0.25">
      <c r="A44" s="740"/>
      <c r="B44" s="48">
        <v>42</v>
      </c>
      <c r="C44" s="47"/>
      <c r="D44" s="47"/>
      <c r="E44" s="47"/>
      <c r="F44" s="47"/>
      <c r="G44" s="47"/>
      <c r="H44" s="47"/>
      <c r="I44" s="47"/>
      <c r="J44" s="47"/>
      <c r="K44" s="47"/>
      <c r="L44" s="47"/>
      <c r="M44" s="47"/>
      <c r="N44" s="47"/>
    </row>
    <row r="45" spans="1:14" x14ac:dyDescent="0.25">
      <c r="A45" s="738" t="s">
        <v>526</v>
      </c>
      <c r="B45" s="12">
        <v>43</v>
      </c>
      <c r="C45" s="12"/>
      <c r="D45" s="12"/>
      <c r="E45" s="12"/>
      <c r="F45" s="12"/>
      <c r="G45" s="12"/>
      <c r="H45" s="12"/>
      <c r="I45" s="12"/>
      <c r="J45" s="12"/>
      <c r="K45" s="12"/>
      <c r="L45" s="12"/>
      <c r="M45" s="12"/>
      <c r="N45" s="12"/>
    </row>
    <row r="46" spans="1:14" x14ac:dyDescent="0.25">
      <c r="A46" s="738"/>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O43"/>
  <sheetViews>
    <sheetView showGridLines="0" topLeftCell="N1" zoomScale="60" zoomScaleNormal="60" workbookViewId="0">
      <selection activeCell="AC23" sqref="AC2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9"/>
      <c r="B1" s="457" t="s">
        <v>0</v>
      </c>
      <c r="C1" s="458"/>
      <c r="D1" s="458"/>
      <c r="E1" s="458"/>
      <c r="F1" s="458"/>
      <c r="G1" s="458"/>
      <c r="H1" s="458"/>
      <c r="I1" s="458"/>
      <c r="J1" s="458"/>
      <c r="K1" s="458"/>
      <c r="L1" s="458"/>
      <c r="M1" s="458"/>
      <c r="N1" s="458"/>
      <c r="O1" s="458"/>
      <c r="P1" s="458"/>
      <c r="Q1" s="458"/>
      <c r="R1" s="458"/>
      <c r="S1" s="458"/>
      <c r="T1" s="458"/>
      <c r="U1" s="458"/>
      <c r="V1" s="458"/>
      <c r="W1" s="458"/>
      <c r="X1" s="458"/>
      <c r="Y1" s="458"/>
      <c r="Z1" s="458"/>
      <c r="AA1" s="459"/>
      <c r="AB1" s="454" t="s">
        <v>1</v>
      </c>
      <c r="AC1" s="455"/>
      <c r="AD1" s="456"/>
    </row>
    <row r="2" spans="1:30" ht="30.75" customHeight="1" thickBot="1" x14ac:dyDescent="0.3">
      <c r="A2" s="470"/>
      <c r="B2" s="457" t="s">
        <v>2</v>
      </c>
      <c r="C2" s="458"/>
      <c r="D2" s="458"/>
      <c r="E2" s="458"/>
      <c r="F2" s="458"/>
      <c r="G2" s="458"/>
      <c r="H2" s="458"/>
      <c r="I2" s="458"/>
      <c r="J2" s="458"/>
      <c r="K2" s="458"/>
      <c r="L2" s="458"/>
      <c r="M2" s="458"/>
      <c r="N2" s="458"/>
      <c r="O2" s="458"/>
      <c r="P2" s="458"/>
      <c r="Q2" s="458"/>
      <c r="R2" s="458"/>
      <c r="S2" s="458"/>
      <c r="T2" s="458"/>
      <c r="U2" s="458"/>
      <c r="V2" s="458"/>
      <c r="W2" s="458"/>
      <c r="X2" s="458"/>
      <c r="Y2" s="458"/>
      <c r="Z2" s="458"/>
      <c r="AA2" s="459"/>
      <c r="AB2" s="460" t="s">
        <v>3</v>
      </c>
      <c r="AC2" s="461"/>
      <c r="AD2" s="462"/>
    </row>
    <row r="3" spans="1:30" ht="24" customHeight="1" x14ac:dyDescent="0.25">
      <c r="A3" s="470"/>
      <c r="B3" s="374" t="s">
        <v>4</v>
      </c>
      <c r="C3" s="375"/>
      <c r="D3" s="375"/>
      <c r="E3" s="375"/>
      <c r="F3" s="375"/>
      <c r="G3" s="375"/>
      <c r="H3" s="375"/>
      <c r="I3" s="375"/>
      <c r="J3" s="375"/>
      <c r="K3" s="375"/>
      <c r="L3" s="375"/>
      <c r="M3" s="375"/>
      <c r="N3" s="375"/>
      <c r="O3" s="375"/>
      <c r="P3" s="375"/>
      <c r="Q3" s="375"/>
      <c r="R3" s="375"/>
      <c r="S3" s="375"/>
      <c r="T3" s="375"/>
      <c r="U3" s="375"/>
      <c r="V3" s="375"/>
      <c r="W3" s="375"/>
      <c r="X3" s="375"/>
      <c r="Y3" s="375"/>
      <c r="Z3" s="375"/>
      <c r="AA3" s="376"/>
      <c r="AB3" s="460" t="s">
        <v>5</v>
      </c>
      <c r="AC3" s="461"/>
      <c r="AD3" s="462"/>
    </row>
    <row r="4" spans="1:30" ht="21.95" customHeight="1" thickBot="1" x14ac:dyDescent="0.3">
      <c r="A4" s="471"/>
      <c r="B4" s="463"/>
      <c r="C4" s="464"/>
      <c r="D4" s="464"/>
      <c r="E4" s="464"/>
      <c r="F4" s="464"/>
      <c r="G4" s="464"/>
      <c r="H4" s="464"/>
      <c r="I4" s="464"/>
      <c r="J4" s="464"/>
      <c r="K4" s="464"/>
      <c r="L4" s="464"/>
      <c r="M4" s="464"/>
      <c r="N4" s="464"/>
      <c r="O4" s="464"/>
      <c r="P4" s="464"/>
      <c r="Q4" s="464"/>
      <c r="R4" s="464"/>
      <c r="S4" s="464"/>
      <c r="T4" s="464"/>
      <c r="U4" s="464"/>
      <c r="V4" s="464"/>
      <c r="W4" s="464"/>
      <c r="X4" s="464"/>
      <c r="Y4" s="464"/>
      <c r="Z4" s="464"/>
      <c r="AA4" s="465"/>
      <c r="AB4" s="466" t="s">
        <v>6</v>
      </c>
      <c r="AC4" s="467"/>
      <c r="AD4" s="468"/>
    </row>
    <row r="5" spans="1:30" ht="9" customHeight="1" thickBot="1" x14ac:dyDescent="0.3">
      <c r="A5" s="51"/>
      <c r="B5" s="205"/>
      <c r="C5" s="20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23" t="s">
        <v>7</v>
      </c>
      <c r="B7" s="424"/>
      <c r="C7" s="438" t="s">
        <v>8</v>
      </c>
      <c r="D7" s="423" t="s">
        <v>9</v>
      </c>
      <c r="E7" s="441"/>
      <c r="F7" s="441"/>
      <c r="G7" s="441"/>
      <c r="H7" s="424"/>
      <c r="I7" s="444">
        <v>45051</v>
      </c>
      <c r="J7" s="445"/>
      <c r="K7" s="423" t="s">
        <v>10</v>
      </c>
      <c r="L7" s="424"/>
      <c r="M7" s="478" t="s">
        <v>11</v>
      </c>
      <c r="N7" s="479"/>
      <c r="O7" s="472"/>
      <c r="P7" s="473"/>
      <c r="Q7" s="54"/>
      <c r="R7" s="54"/>
      <c r="S7" s="54"/>
      <c r="T7" s="54"/>
      <c r="U7" s="54"/>
      <c r="V7" s="54"/>
      <c r="W7" s="54"/>
      <c r="X7" s="54"/>
      <c r="Y7" s="54"/>
      <c r="Z7" s="55"/>
      <c r="AA7" s="54"/>
      <c r="AB7" s="54"/>
      <c r="AC7" s="60"/>
      <c r="AD7" s="61"/>
    </row>
    <row r="8" spans="1:30" x14ac:dyDescent="0.25">
      <c r="A8" s="425"/>
      <c r="B8" s="426"/>
      <c r="C8" s="439"/>
      <c r="D8" s="425"/>
      <c r="E8" s="442"/>
      <c r="F8" s="442"/>
      <c r="G8" s="442"/>
      <c r="H8" s="426"/>
      <c r="I8" s="446"/>
      <c r="J8" s="447"/>
      <c r="K8" s="425"/>
      <c r="L8" s="426"/>
      <c r="M8" s="474" t="s">
        <v>12</v>
      </c>
      <c r="N8" s="475"/>
      <c r="O8" s="476"/>
      <c r="P8" s="477"/>
      <c r="Q8" s="54"/>
      <c r="R8" s="54"/>
      <c r="S8" s="54"/>
      <c r="T8" s="54"/>
      <c r="U8" s="54"/>
      <c r="V8" s="54"/>
      <c r="W8" s="54"/>
      <c r="X8" s="54"/>
      <c r="Y8" s="54"/>
      <c r="Z8" s="55"/>
      <c r="AA8" s="54"/>
      <c r="AB8" s="54"/>
      <c r="AC8" s="60"/>
      <c r="AD8" s="61"/>
    </row>
    <row r="9" spans="1:30" ht="15.75" thickBot="1" x14ac:dyDescent="0.3">
      <c r="A9" s="427"/>
      <c r="B9" s="428"/>
      <c r="C9" s="440"/>
      <c r="D9" s="427"/>
      <c r="E9" s="443"/>
      <c r="F9" s="443"/>
      <c r="G9" s="443"/>
      <c r="H9" s="428"/>
      <c r="I9" s="448"/>
      <c r="J9" s="449"/>
      <c r="K9" s="427"/>
      <c r="L9" s="428"/>
      <c r="M9" s="450" t="s">
        <v>13</v>
      </c>
      <c r="N9" s="451"/>
      <c r="O9" s="452" t="s">
        <v>14</v>
      </c>
      <c r="P9" s="453"/>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23" t="s">
        <v>15</v>
      </c>
      <c r="B11" s="424"/>
      <c r="C11" s="429" t="s">
        <v>16</v>
      </c>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1"/>
    </row>
    <row r="12" spans="1:30" ht="15" customHeight="1" x14ac:dyDescent="0.25">
      <c r="A12" s="425"/>
      <c r="B12" s="426"/>
      <c r="C12" s="432"/>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4"/>
    </row>
    <row r="13" spans="1:30" ht="15" customHeight="1" thickBot="1" x14ac:dyDescent="0.3">
      <c r="A13" s="427"/>
      <c r="B13" s="428"/>
      <c r="C13" s="435"/>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7"/>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08" t="s">
        <v>17</v>
      </c>
      <c r="B15" s="409"/>
      <c r="C15" s="417" t="s">
        <v>18</v>
      </c>
      <c r="D15" s="418"/>
      <c r="E15" s="418"/>
      <c r="F15" s="418"/>
      <c r="G15" s="418"/>
      <c r="H15" s="418"/>
      <c r="I15" s="418"/>
      <c r="J15" s="418"/>
      <c r="K15" s="419"/>
      <c r="L15" s="395" t="s">
        <v>19</v>
      </c>
      <c r="M15" s="396"/>
      <c r="N15" s="396"/>
      <c r="O15" s="396"/>
      <c r="P15" s="396"/>
      <c r="Q15" s="397"/>
      <c r="R15" s="420" t="s">
        <v>20</v>
      </c>
      <c r="S15" s="421"/>
      <c r="T15" s="421"/>
      <c r="U15" s="421"/>
      <c r="V15" s="421"/>
      <c r="W15" s="421"/>
      <c r="X15" s="422"/>
      <c r="Y15" s="395" t="s">
        <v>21</v>
      </c>
      <c r="Z15" s="397"/>
      <c r="AA15" s="404" t="s">
        <v>22</v>
      </c>
      <c r="AB15" s="405"/>
      <c r="AC15" s="405"/>
      <c r="AD15" s="406"/>
    </row>
    <row r="16" spans="1:30" ht="9" customHeight="1" thickBot="1" x14ac:dyDescent="0.3">
      <c r="A16" s="59"/>
      <c r="B16" s="54"/>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73"/>
      <c r="AD16" s="74"/>
    </row>
    <row r="17" spans="1:41" s="76" customFormat="1" ht="37.5" customHeight="1" thickBot="1" x14ac:dyDescent="0.3">
      <c r="A17" s="408" t="s">
        <v>23</v>
      </c>
      <c r="B17" s="409"/>
      <c r="C17" s="410" t="s">
        <v>101</v>
      </c>
      <c r="D17" s="411"/>
      <c r="E17" s="411"/>
      <c r="F17" s="411"/>
      <c r="G17" s="411"/>
      <c r="H17" s="411"/>
      <c r="I17" s="411"/>
      <c r="J17" s="411"/>
      <c r="K17" s="411"/>
      <c r="L17" s="411"/>
      <c r="M17" s="411"/>
      <c r="N17" s="411"/>
      <c r="O17" s="411"/>
      <c r="P17" s="411"/>
      <c r="Q17" s="412"/>
      <c r="R17" s="395" t="s">
        <v>25</v>
      </c>
      <c r="S17" s="396"/>
      <c r="T17" s="396"/>
      <c r="U17" s="396"/>
      <c r="V17" s="397"/>
      <c r="W17" s="413">
        <v>2</v>
      </c>
      <c r="X17" s="414"/>
      <c r="Y17" s="396" t="s">
        <v>26</v>
      </c>
      <c r="Z17" s="396"/>
      <c r="AA17" s="396"/>
      <c r="AB17" s="397"/>
      <c r="AC17" s="415">
        <v>0.15</v>
      </c>
      <c r="AD17" s="416"/>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95" t="s">
        <v>27</v>
      </c>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7"/>
      <c r="AE19" s="83"/>
      <c r="AF19" s="83"/>
    </row>
    <row r="20" spans="1:41" ht="32.1" customHeight="1" thickBot="1" x14ac:dyDescent="0.3">
      <c r="A20" s="82"/>
      <c r="B20" s="60"/>
      <c r="C20" s="398" t="s">
        <v>28</v>
      </c>
      <c r="D20" s="399"/>
      <c r="E20" s="399"/>
      <c r="F20" s="399"/>
      <c r="G20" s="399"/>
      <c r="H20" s="399"/>
      <c r="I20" s="399"/>
      <c r="J20" s="399"/>
      <c r="K20" s="399"/>
      <c r="L20" s="399"/>
      <c r="M20" s="399"/>
      <c r="N20" s="399"/>
      <c r="O20" s="399"/>
      <c r="P20" s="400"/>
      <c r="Q20" s="401" t="s">
        <v>29</v>
      </c>
      <c r="R20" s="402"/>
      <c r="S20" s="402"/>
      <c r="T20" s="402"/>
      <c r="U20" s="402"/>
      <c r="V20" s="402"/>
      <c r="W20" s="402"/>
      <c r="X20" s="402"/>
      <c r="Y20" s="402"/>
      <c r="Z20" s="402"/>
      <c r="AA20" s="402"/>
      <c r="AB20" s="402"/>
      <c r="AC20" s="402"/>
      <c r="AD20" s="403"/>
      <c r="AE20" s="83"/>
      <c r="AF20" s="83"/>
    </row>
    <row r="21" spans="1:41" ht="32.1" customHeight="1" thickBot="1" x14ac:dyDescent="0.3">
      <c r="A21" s="59"/>
      <c r="B21" s="54"/>
      <c r="C21" s="160" t="s">
        <v>30</v>
      </c>
      <c r="D21" s="161" t="s">
        <v>31</v>
      </c>
      <c r="E21" s="161" t="s">
        <v>32</v>
      </c>
      <c r="F21" s="161" t="s">
        <v>8</v>
      </c>
      <c r="G21" s="161" t="s">
        <v>33</v>
      </c>
      <c r="H21" s="161" t="s">
        <v>34</v>
      </c>
      <c r="I21" s="161" t="s">
        <v>35</v>
      </c>
      <c r="J21" s="161" t="s">
        <v>36</v>
      </c>
      <c r="K21" s="161" t="s">
        <v>37</v>
      </c>
      <c r="L21" s="161" t="s">
        <v>38</v>
      </c>
      <c r="M21" s="161" t="s">
        <v>39</v>
      </c>
      <c r="N21" s="161" t="s">
        <v>40</v>
      </c>
      <c r="O21" s="161" t="s">
        <v>41</v>
      </c>
      <c r="P21" s="162" t="s">
        <v>42</v>
      </c>
      <c r="Q21" s="160" t="s">
        <v>30</v>
      </c>
      <c r="R21" s="161" t="s">
        <v>31</v>
      </c>
      <c r="S21" s="161" t="s">
        <v>32</v>
      </c>
      <c r="T21" s="161" t="s">
        <v>8</v>
      </c>
      <c r="U21" s="161" t="s">
        <v>33</v>
      </c>
      <c r="V21" s="161" t="s">
        <v>34</v>
      </c>
      <c r="W21" s="161" t="s">
        <v>35</v>
      </c>
      <c r="X21" s="161" t="s">
        <v>36</v>
      </c>
      <c r="Y21" s="161" t="s">
        <v>37</v>
      </c>
      <c r="Z21" s="161" t="s">
        <v>38</v>
      </c>
      <c r="AA21" s="161" t="s">
        <v>39</v>
      </c>
      <c r="AB21" s="161" t="s">
        <v>40</v>
      </c>
      <c r="AC21" s="161" t="s">
        <v>41</v>
      </c>
      <c r="AD21" s="162" t="s">
        <v>42</v>
      </c>
      <c r="AE21" s="3"/>
      <c r="AF21" s="3"/>
    </row>
    <row r="22" spans="1:41" ht="32.1" customHeight="1" x14ac:dyDescent="0.25">
      <c r="A22" s="342" t="s">
        <v>43</v>
      </c>
      <c r="B22" s="347"/>
      <c r="C22" s="182">
        <f>18097638+2574687</f>
        <v>20672325</v>
      </c>
      <c r="D22" s="180"/>
      <c r="E22" s="180"/>
      <c r="F22" s="180"/>
      <c r="G22" s="180"/>
      <c r="H22" s="180"/>
      <c r="I22" s="180"/>
      <c r="J22" s="180"/>
      <c r="K22" s="180"/>
      <c r="L22" s="180"/>
      <c r="M22" s="180"/>
      <c r="N22" s="180"/>
      <c r="O22" s="180">
        <f>SUM(C22:N22)</f>
        <v>20672325</v>
      </c>
      <c r="P22" s="183"/>
      <c r="Q22" s="182">
        <v>284502500</v>
      </c>
      <c r="R22" s="180">
        <v>31350000</v>
      </c>
      <c r="S22" s="180"/>
      <c r="T22" s="180"/>
      <c r="U22" s="180">
        <v>2004400</v>
      </c>
      <c r="V22" s="180"/>
      <c r="W22" s="180"/>
      <c r="X22" s="180"/>
      <c r="Y22" s="180"/>
      <c r="Z22" s="180"/>
      <c r="AA22" s="180"/>
      <c r="AB22" s="180"/>
      <c r="AC22" s="180">
        <f>SUM(Q22:AB22)</f>
        <v>317856900</v>
      </c>
      <c r="AD22" s="187"/>
      <c r="AE22" s="3"/>
      <c r="AF22" s="3"/>
    </row>
    <row r="23" spans="1:41" ht="32.1" customHeight="1" x14ac:dyDescent="0.25">
      <c r="A23" s="343" t="s">
        <v>44</v>
      </c>
      <c r="B23" s="350"/>
      <c r="C23" s="177"/>
      <c r="D23" s="176"/>
      <c r="E23" s="176"/>
      <c r="F23" s="176"/>
      <c r="G23" s="176"/>
      <c r="H23" s="176"/>
      <c r="I23" s="176"/>
      <c r="J23" s="176"/>
      <c r="K23" s="176"/>
      <c r="L23" s="176"/>
      <c r="M23" s="176"/>
      <c r="N23" s="176"/>
      <c r="O23" s="176">
        <f>SUM(C23:N23)</f>
        <v>0</v>
      </c>
      <c r="P23" s="195" t="str">
        <f>IFERROR(O23/(SUMIF(C23:N23,"&gt;0",C22:N22))," ")</f>
        <v xml:space="preserve"> </v>
      </c>
      <c r="Q23" s="177">
        <v>218952500</v>
      </c>
      <c r="R23" s="176">
        <v>96900000</v>
      </c>
      <c r="S23" s="176">
        <v>-6125083</v>
      </c>
      <c r="T23" s="176">
        <v>-6650000</v>
      </c>
      <c r="U23" s="176"/>
      <c r="V23" s="176"/>
      <c r="W23" s="176"/>
      <c r="X23" s="176"/>
      <c r="Y23" s="176"/>
      <c r="Z23" s="176"/>
      <c r="AA23" s="176"/>
      <c r="AB23" s="176"/>
      <c r="AC23" s="267">
        <f>SUM(Q23:AB23)</f>
        <v>303077417</v>
      </c>
      <c r="AD23" s="185">
        <f>IFERROR(AC23/(SUMIF(Q23:AB23,"&gt;0",Q22:AB22))," ")</f>
        <v>0.95955364291876744</v>
      </c>
      <c r="AE23" s="3"/>
      <c r="AF23" s="3"/>
    </row>
    <row r="24" spans="1:41" ht="32.1" customHeight="1" x14ac:dyDescent="0.25">
      <c r="A24" s="343" t="s">
        <v>45</v>
      </c>
      <c r="B24" s="350"/>
      <c r="C24" s="177">
        <v>5133518</v>
      </c>
      <c r="D24" s="176">
        <f>1000000+314120</f>
        <v>1314120</v>
      </c>
      <c r="E24" s="176">
        <v>2574687</v>
      </c>
      <c r="F24" s="176">
        <v>10000000</v>
      </c>
      <c r="G24" s="176"/>
      <c r="H24" s="176"/>
      <c r="I24" s="176"/>
      <c r="J24" s="176">
        <v>1650000</v>
      </c>
      <c r="K24" s="176"/>
      <c r="L24" s="176"/>
      <c r="M24" s="176"/>
      <c r="N24" s="176"/>
      <c r="O24" s="267">
        <f>SUM(C24:N24)</f>
        <v>20672325</v>
      </c>
      <c r="P24" s="181"/>
      <c r="Q24" s="177"/>
      <c r="R24" s="176">
        <v>15415000</v>
      </c>
      <c r="S24" s="176">
        <f>24462500+2850000</f>
        <v>27312500</v>
      </c>
      <c r="T24" s="176">
        <f t="shared" ref="T24:AA24" si="0">24462500+2850000</f>
        <v>27312500</v>
      </c>
      <c r="U24" s="176">
        <f t="shared" si="0"/>
        <v>27312500</v>
      </c>
      <c r="V24" s="176">
        <f>24462500+2850000+2004400</f>
        <v>29316900</v>
      </c>
      <c r="W24" s="176">
        <f t="shared" si="0"/>
        <v>27312500</v>
      </c>
      <c r="X24" s="176">
        <f t="shared" si="0"/>
        <v>27312500</v>
      </c>
      <c r="Y24" s="176">
        <f t="shared" si="0"/>
        <v>27312500</v>
      </c>
      <c r="Z24" s="176">
        <f t="shared" si="0"/>
        <v>27312500</v>
      </c>
      <c r="AA24" s="176">
        <f t="shared" si="0"/>
        <v>27312500</v>
      </c>
      <c r="AB24" s="176">
        <f>48925000+5700000</f>
        <v>54625000</v>
      </c>
      <c r="AC24" s="176">
        <f>SUM(Q24:AB24)</f>
        <v>317856900</v>
      </c>
      <c r="AD24" s="185"/>
      <c r="AE24" s="3"/>
      <c r="AF24" s="3"/>
    </row>
    <row r="25" spans="1:41" ht="32.1" customHeight="1" thickBot="1" x14ac:dyDescent="0.3">
      <c r="A25" s="384" t="s">
        <v>46</v>
      </c>
      <c r="B25" s="385"/>
      <c r="C25" s="178">
        <v>7599885</v>
      </c>
      <c r="D25" s="179">
        <v>1000000</v>
      </c>
      <c r="E25" s="179">
        <v>422440</v>
      </c>
      <c r="F25" s="179">
        <v>10000000</v>
      </c>
      <c r="G25" s="179"/>
      <c r="H25" s="179"/>
      <c r="I25" s="179"/>
      <c r="J25" s="179"/>
      <c r="K25" s="179"/>
      <c r="L25" s="179"/>
      <c r="M25" s="179"/>
      <c r="N25" s="179"/>
      <c r="O25" s="179">
        <f>SUM(C25:N25)</f>
        <v>19022325</v>
      </c>
      <c r="P25" s="184">
        <f>IFERROR(O25/(SUMIF(C25:N25,"&gt;0",C24:N24))," ")</f>
        <v>1</v>
      </c>
      <c r="Q25" s="178"/>
      <c r="R25" s="179">
        <v>6439917</v>
      </c>
      <c r="S25" s="179">
        <v>23512500</v>
      </c>
      <c r="T25" s="179">
        <v>27122500</v>
      </c>
      <c r="U25" s="179"/>
      <c r="V25" s="179"/>
      <c r="W25" s="179"/>
      <c r="X25" s="179"/>
      <c r="Y25" s="179"/>
      <c r="Z25" s="179"/>
      <c r="AA25" s="179"/>
      <c r="AB25" s="179"/>
      <c r="AC25" s="179">
        <f>SUM(Q25:AB25)</f>
        <v>57074917</v>
      </c>
      <c r="AD25" s="186">
        <f>IFERROR(AC25/(SUMIF(Q25:AB25,"&gt;0",Q24:AB24))," ")</f>
        <v>0.81489030553969155</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86" t="s">
        <v>47</v>
      </c>
      <c r="B27" s="387"/>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9"/>
    </row>
    <row r="28" spans="1:41" ht="15" customHeight="1" x14ac:dyDescent="0.25">
      <c r="A28" s="390" t="s">
        <v>48</v>
      </c>
      <c r="B28" s="392" t="s">
        <v>49</v>
      </c>
      <c r="C28" s="393"/>
      <c r="D28" s="350" t="s">
        <v>50</v>
      </c>
      <c r="E28" s="351"/>
      <c r="F28" s="351"/>
      <c r="G28" s="351"/>
      <c r="H28" s="351"/>
      <c r="I28" s="351"/>
      <c r="J28" s="351"/>
      <c r="K28" s="351"/>
      <c r="L28" s="351"/>
      <c r="M28" s="351"/>
      <c r="N28" s="351"/>
      <c r="O28" s="394"/>
      <c r="P28" s="377" t="s">
        <v>41</v>
      </c>
      <c r="Q28" s="377" t="s">
        <v>51</v>
      </c>
      <c r="R28" s="377"/>
      <c r="S28" s="377"/>
      <c r="T28" s="377"/>
      <c r="U28" s="377"/>
      <c r="V28" s="377"/>
      <c r="W28" s="377"/>
      <c r="X28" s="377"/>
      <c r="Y28" s="377"/>
      <c r="Z28" s="377"/>
      <c r="AA28" s="377"/>
      <c r="AB28" s="377"/>
      <c r="AC28" s="377"/>
      <c r="AD28" s="379"/>
    </row>
    <row r="29" spans="1:41" ht="27" customHeight="1" x14ac:dyDescent="0.25">
      <c r="A29" s="391"/>
      <c r="B29" s="380"/>
      <c r="C29" s="382"/>
      <c r="D29" s="88" t="s">
        <v>30</v>
      </c>
      <c r="E29" s="88" t="s">
        <v>31</v>
      </c>
      <c r="F29" s="88" t="s">
        <v>32</v>
      </c>
      <c r="G29" s="88" t="s">
        <v>8</v>
      </c>
      <c r="H29" s="88" t="s">
        <v>33</v>
      </c>
      <c r="I29" s="88" t="s">
        <v>34</v>
      </c>
      <c r="J29" s="88" t="s">
        <v>35</v>
      </c>
      <c r="K29" s="88" t="s">
        <v>36</v>
      </c>
      <c r="L29" s="88" t="s">
        <v>37</v>
      </c>
      <c r="M29" s="88" t="s">
        <v>38</v>
      </c>
      <c r="N29" s="88" t="s">
        <v>39</v>
      </c>
      <c r="O29" s="88" t="s">
        <v>40</v>
      </c>
      <c r="P29" s="394"/>
      <c r="Q29" s="377"/>
      <c r="R29" s="377"/>
      <c r="S29" s="377"/>
      <c r="T29" s="377"/>
      <c r="U29" s="377"/>
      <c r="V29" s="377"/>
      <c r="W29" s="377"/>
      <c r="X29" s="377"/>
      <c r="Y29" s="377"/>
      <c r="Z29" s="377"/>
      <c r="AA29" s="377"/>
      <c r="AB29" s="377"/>
      <c r="AC29" s="377"/>
      <c r="AD29" s="379"/>
    </row>
    <row r="30" spans="1:41" ht="54.75" customHeight="1" thickBot="1" x14ac:dyDescent="0.3">
      <c r="A30" s="85" t="str">
        <f>C17</f>
        <v>4 - Realizar el seguimiento de 2 Políticas Públicas lideradas por la Secretaría Distrital de la Mujer</v>
      </c>
      <c r="B30" s="370" t="s">
        <v>52</v>
      </c>
      <c r="C30" s="371"/>
      <c r="D30" s="89"/>
      <c r="E30" s="89"/>
      <c r="F30" s="89"/>
      <c r="G30" s="89"/>
      <c r="H30" s="89"/>
      <c r="I30" s="89"/>
      <c r="J30" s="89"/>
      <c r="K30" s="89"/>
      <c r="L30" s="89"/>
      <c r="M30" s="89"/>
      <c r="N30" s="89"/>
      <c r="O30" s="89"/>
      <c r="P30" s="86">
        <f>SUM(D30:O30)</f>
        <v>0</v>
      </c>
      <c r="Q30" s="372"/>
      <c r="R30" s="372"/>
      <c r="S30" s="372"/>
      <c r="T30" s="372"/>
      <c r="U30" s="372"/>
      <c r="V30" s="372"/>
      <c r="W30" s="372"/>
      <c r="X30" s="372"/>
      <c r="Y30" s="372"/>
      <c r="Z30" s="372"/>
      <c r="AA30" s="372"/>
      <c r="AB30" s="372"/>
      <c r="AC30" s="372"/>
      <c r="AD30" s="373"/>
    </row>
    <row r="31" spans="1:41" ht="45" customHeight="1" x14ac:dyDescent="0.25">
      <c r="A31" s="374" t="s">
        <v>53</v>
      </c>
      <c r="B31" s="375"/>
      <c r="C31" s="375"/>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6"/>
    </row>
    <row r="32" spans="1:41" ht="23.1" customHeight="1" x14ac:dyDescent="0.25">
      <c r="A32" s="343" t="s">
        <v>54</v>
      </c>
      <c r="B32" s="377" t="s">
        <v>55</v>
      </c>
      <c r="C32" s="377" t="s">
        <v>49</v>
      </c>
      <c r="D32" s="377" t="s">
        <v>56</v>
      </c>
      <c r="E32" s="377"/>
      <c r="F32" s="377"/>
      <c r="G32" s="377"/>
      <c r="H32" s="377"/>
      <c r="I32" s="377"/>
      <c r="J32" s="377"/>
      <c r="K32" s="377"/>
      <c r="L32" s="377"/>
      <c r="M32" s="377"/>
      <c r="N32" s="377"/>
      <c r="O32" s="377"/>
      <c r="P32" s="377"/>
      <c r="Q32" s="377" t="s">
        <v>57</v>
      </c>
      <c r="R32" s="377"/>
      <c r="S32" s="377"/>
      <c r="T32" s="377"/>
      <c r="U32" s="377"/>
      <c r="V32" s="377"/>
      <c r="W32" s="377"/>
      <c r="X32" s="377"/>
      <c r="Y32" s="377"/>
      <c r="Z32" s="377"/>
      <c r="AA32" s="377"/>
      <c r="AB32" s="377"/>
      <c r="AC32" s="377"/>
      <c r="AD32" s="379"/>
      <c r="AG32" s="87"/>
      <c r="AH32" s="87"/>
      <c r="AI32" s="87"/>
      <c r="AJ32" s="87"/>
      <c r="AK32" s="87"/>
      <c r="AL32" s="87"/>
      <c r="AM32" s="87"/>
      <c r="AN32" s="87"/>
      <c r="AO32" s="87"/>
    </row>
    <row r="33" spans="1:41" ht="27" customHeight="1" x14ac:dyDescent="0.25">
      <c r="A33" s="343"/>
      <c r="B33" s="377"/>
      <c r="C33" s="378"/>
      <c r="D33" s="88" t="s">
        <v>30</v>
      </c>
      <c r="E33" s="88" t="s">
        <v>31</v>
      </c>
      <c r="F33" s="88" t="s">
        <v>32</v>
      </c>
      <c r="G33" s="88" t="s">
        <v>8</v>
      </c>
      <c r="H33" s="88" t="s">
        <v>33</v>
      </c>
      <c r="I33" s="88" t="s">
        <v>34</v>
      </c>
      <c r="J33" s="88" t="s">
        <v>35</v>
      </c>
      <c r="K33" s="88" t="s">
        <v>36</v>
      </c>
      <c r="L33" s="88" t="s">
        <v>37</v>
      </c>
      <c r="M33" s="88" t="s">
        <v>38</v>
      </c>
      <c r="N33" s="88" t="s">
        <v>39</v>
      </c>
      <c r="O33" s="88" t="s">
        <v>40</v>
      </c>
      <c r="P33" s="88" t="s">
        <v>41</v>
      </c>
      <c r="Q33" s="377" t="s">
        <v>58</v>
      </c>
      <c r="R33" s="377"/>
      <c r="S33" s="377"/>
      <c r="T33" s="377" t="s">
        <v>59</v>
      </c>
      <c r="U33" s="377"/>
      <c r="V33" s="377"/>
      <c r="W33" s="380" t="s">
        <v>60</v>
      </c>
      <c r="X33" s="381"/>
      <c r="Y33" s="381"/>
      <c r="Z33" s="382"/>
      <c r="AA33" s="380" t="s">
        <v>61</v>
      </c>
      <c r="AB33" s="381"/>
      <c r="AC33" s="381"/>
      <c r="AD33" s="383"/>
      <c r="AG33" s="87"/>
      <c r="AH33" s="87"/>
      <c r="AI33" s="87"/>
      <c r="AJ33" s="87"/>
      <c r="AK33" s="87"/>
      <c r="AL33" s="87"/>
      <c r="AM33" s="87"/>
      <c r="AN33" s="87"/>
      <c r="AO33" s="87"/>
    </row>
    <row r="34" spans="1:41" ht="45" customHeight="1" x14ac:dyDescent="0.25">
      <c r="A34" s="517" t="str">
        <f>A30</f>
        <v>4 - Realizar el seguimiento de 2 Políticas Públicas lideradas por la Secretaría Distrital de la Mujer</v>
      </c>
      <c r="B34" s="500">
        <v>0.15</v>
      </c>
      <c r="C34" s="239" t="s">
        <v>62</v>
      </c>
      <c r="D34" s="240">
        <v>2</v>
      </c>
      <c r="E34" s="240">
        <v>2</v>
      </c>
      <c r="F34" s="240">
        <v>2</v>
      </c>
      <c r="G34" s="240">
        <v>2</v>
      </c>
      <c r="H34" s="240">
        <v>2</v>
      </c>
      <c r="I34" s="240">
        <v>2</v>
      </c>
      <c r="J34" s="240">
        <v>2</v>
      </c>
      <c r="K34" s="240">
        <v>2</v>
      </c>
      <c r="L34" s="240">
        <v>2</v>
      </c>
      <c r="M34" s="240">
        <v>2</v>
      </c>
      <c r="N34" s="240">
        <v>2</v>
      </c>
      <c r="O34" s="240">
        <v>2</v>
      </c>
      <c r="P34" s="241">
        <v>2</v>
      </c>
      <c r="Q34" s="519" t="s">
        <v>102</v>
      </c>
      <c r="R34" s="520"/>
      <c r="S34" s="521"/>
      <c r="T34" s="525" t="s">
        <v>530</v>
      </c>
      <c r="U34" s="526"/>
      <c r="V34" s="527"/>
      <c r="W34" s="509" t="s">
        <v>63</v>
      </c>
      <c r="X34" s="510"/>
      <c r="Y34" s="510"/>
      <c r="Z34" s="511"/>
      <c r="AA34" s="509" t="s">
        <v>103</v>
      </c>
      <c r="AB34" s="510"/>
      <c r="AC34" s="510"/>
      <c r="AD34" s="515"/>
      <c r="AG34" s="87"/>
      <c r="AH34" s="87"/>
      <c r="AI34" s="87"/>
      <c r="AJ34" s="87"/>
      <c r="AK34" s="87"/>
      <c r="AL34" s="87"/>
      <c r="AM34" s="87"/>
      <c r="AN34" s="87"/>
      <c r="AO34" s="87"/>
    </row>
    <row r="35" spans="1:41" ht="129" customHeight="1" x14ac:dyDescent="0.25">
      <c r="A35" s="518"/>
      <c r="B35" s="501"/>
      <c r="C35" s="242" t="s">
        <v>65</v>
      </c>
      <c r="D35" s="260">
        <v>2</v>
      </c>
      <c r="E35" s="260">
        <v>2</v>
      </c>
      <c r="F35" s="260">
        <v>2</v>
      </c>
      <c r="G35" s="260">
        <v>2</v>
      </c>
      <c r="H35" s="244"/>
      <c r="I35" s="244"/>
      <c r="J35" s="244"/>
      <c r="K35" s="244"/>
      <c r="L35" s="244"/>
      <c r="M35" s="244"/>
      <c r="N35" s="244"/>
      <c r="O35" s="244"/>
      <c r="P35" s="245"/>
      <c r="Q35" s="522"/>
      <c r="R35" s="523"/>
      <c r="S35" s="524"/>
      <c r="T35" s="528"/>
      <c r="U35" s="529"/>
      <c r="V35" s="530"/>
      <c r="W35" s="512"/>
      <c r="X35" s="513"/>
      <c r="Y35" s="513"/>
      <c r="Z35" s="514"/>
      <c r="AA35" s="512"/>
      <c r="AB35" s="513"/>
      <c r="AC35" s="513"/>
      <c r="AD35" s="516"/>
      <c r="AE35" s="49"/>
      <c r="AG35" s="87"/>
      <c r="AH35" s="87"/>
      <c r="AI35" s="87"/>
      <c r="AJ35" s="87"/>
      <c r="AK35" s="87"/>
      <c r="AL35" s="87"/>
      <c r="AM35" s="87"/>
      <c r="AN35" s="87"/>
      <c r="AO35" s="87"/>
    </row>
    <row r="36" spans="1:41" ht="26.1" customHeight="1" x14ac:dyDescent="0.25">
      <c r="A36" s="489" t="s">
        <v>66</v>
      </c>
      <c r="B36" s="491" t="s">
        <v>67</v>
      </c>
      <c r="C36" s="493" t="s">
        <v>68</v>
      </c>
      <c r="D36" s="493"/>
      <c r="E36" s="493"/>
      <c r="F36" s="493"/>
      <c r="G36" s="493"/>
      <c r="H36" s="493"/>
      <c r="I36" s="493"/>
      <c r="J36" s="493"/>
      <c r="K36" s="493"/>
      <c r="L36" s="493"/>
      <c r="M36" s="493"/>
      <c r="N36" s="493"/>
      <c r="O36" s="493"/>
      <c r="P36" s="493"/>
      <c r="Q36" s="494" t="s">
        <v>69</v>
      </c>
      <c r="R36" s="495"/>
      <c r="S36" s="495"/>
      <c r="T36" s="495"/>
      <c r="U36" s="495"/>
      <c r="V36" s="495"/>
      <c r="W36" s="495"/>
      <c r="X36" s="495"/>
      <c r="Y36" s="495"/>
      <c r="Z36" s="495"/>
      <c r="AA36" s="495"/>
      <c r="AB36" s="495"/>
      <c r="AC36" s="495"/>
      <c r="AD36" s="496"/>
      <c r="AG36" s="87"/>
      <c r="AH36" s="87"/>
      <c r="AI36" s="87"/>
      <c r="AJ36" s="87"/>
      <c r="AK36" s="87"/>
      <c r="AL36" s="87"/>
      <c r="AM36" s="87"/>
      <c r="AN36" s="87"/>
      <c r="AO36" s="87"/>
    </row>
    <row r="37" spans="1:41" ht="26.1" customHeight="1" x14ac:dyDescent="0.25">
      <c r="A37" s="490"/>
      <c r="B37" s="492"/>
      <c r="C37" s="246" t="s">
        <v>70</v>
      </c>
      <c r="D37" s="246" t="s">
        <v>71</v>
      </c>
      <c r="E37" s="246" t="s">
        <v>72</v>
      </c>
      <c r="F37" s="246" t="s">
        <v>73</v>
      </c>
      <c r="G37" s="246" t="s">
        <v>74</v>
      </c>
      <c r="H37" s="246" t="s">
        <v>75</v>
      </c>
      <c r="I37" s="246" t="s">
        <v>76</v>
      </c>
      <c r="J37" s="246" t="s">
        <v>77</v>
      </c>
      <c r="K37" s="246" t="s">
        <v>78</v>
      </c>
      <c r="L37" s="246" t="s">
        <v>79</v>
      </c>
      <c r="M37" s="246" t="s">
        <v>80</v>
      </c>
      <c r="N37" s="246" t="s">
        <v>81</v>
      </c>
      <c r="O37" s="246" t="s">
        <v>82</v>
      </c>
      <c r="P37" s="246" t="s">
        <v>83</v>
      </c>
      <c r="Q37" s="497" t="s">
        <v>84</v>
      </c>
      <c r="R37" s="498"/>
      <c r="S37" s="498"/>
      <c r="T37" s="498"/>
      <c r="U37" s="498"/>
      <c r="V37" s="498"/>
      <c r="W37" s="498"/>
      <c r="X37" s="498"/>
      <c r="Y37" s="498"/>
      <c r="Z37" s="498"/>
      <c r="AA37" s="498"/>
      <c r="AB37" s="498"/>
      <c r="AC37" s="498"/>
      <c r="AD37" s="499"/>
      <c r="AG37" s="94"/>
      <c r="AH37" s="94"/>
      <c r="AI37" s="94"/>
      <c r="AJ37" s="94"/>
      <c r="AK37" s="94"/>
      <c r="AL37" s="94"/>
      <c r="AM37" s="94"/>
      <c r="AN37" s="94"/>
      <c r="AO37" s="94"/>
    </row>
    <row r="38" spans="1:41" ht="89.25" customHeight="1" x14ac:dyDescent="0.25">
      <c r="A38" s="502" t="s">
        <v>104</v>
      </c>
      <c r="B38" s="504">
        <v>8</v>
      </c>
      <c r="C38" s="239" t="s">
        <v>62</v>
      </c>
      <c r="D38" s="247">
        <v>0.05</v>
      </c>
      <c r="E38" s="247">
        <v>0.08</v>
      </c>
      <c r="F38" s="247">
        <v>0.08</v>
      </c>
      <c r="G38" s="247">
        <v>0.09</v>
      </c>
      <c r="H38" s="247">
        <v>0.08</v>
      </c>
      <c r="I38" s="247">
        <v>0.08</v>
      </c>
      <c r="J38" s="247">
        <v>0.09</v>
      </c>
      <c r="K38" s="247">
        <v>0.09</v>
      </c>
      <c r="L38" s="247">
        <v>0.09</v>
      </c>
      <c r="M38" s="247">
        <v>0.09</v>
      </c>
      <c r="N38" s="247">
        <v>0.09</v>
      </c>
      <c r="O38" s="247">
        <v>0.09</v>
      </c>
      <c r="P38" s="248">
        <f>SUM(D38:O38)</f>
        <v>0.99999999999999989</v>
      </c>
      <c r="Q38" s="506" t="s">
        <v>539</v>
      </c>
      <c r="R38" s="484"/>
      <c r="S38" s="484"/>
      <c r="T38" s="484"/>
      <c r="U38" s="484"/>
      <c r="V38" s="484"/>
      <c r="W38" s="484"/>
      <c r="X38" s="484"/>
      <c r="Y38" s="484"/>
      <c r="Z38" s="484"/>
      <c r="AA38" s="484"/>
      <c r="AB38" s="484"/>
      <c r="AC38" s="484"/>
      <c r="AD38" s="485"/>
      <c r="AE38" s="97"/>
      <c r="AG38" s="98"/>
      <c r="AH38" s="98"/>
      <c r="AI38" s="98"/>
      <c r="AJ38" s="98"/>
      <c r="AK38" s="98"/>
      <c r="AL38" s="98"/>
      <c r="AM38" s="98"/>
      <c r="AN38" s="98"/>
      <c r="AO38" s="98"/>
    </row>
    <row r="39" spans="1:41" ht="122.25" customHeight="1" x14ac:dyDescent="0.25">
      <c r="A39" s="503"/>
      <c r="B39" s="505"/>
      <c r="C39" s="249" t="s">
        <v>65</v>
      </c>
      <c r="D39" s="250">
        <v>0.05</v>
      </c>
      <c r="E39" s="250">
        <v>0.08</v>
      </c>
      <c r="F39" s="250">
        <v>0.08</v>
      </c>
      <c r="G39" s="250">
        <v>0.09</v>
      </c>
      <c r="H39" s="250"/>
      <c r="I39" s="250"/>
      <c r="J39" s="250"/>
      <c r="K39" s="250"/>
      <c r="L39" s="250"/>
      <c r="M39" s="250"/>
      <c r="N39" s="250"/>
      <c r="O39" s="250"/>
      <c r="P39" s="251">
        <f>SUM(D39:O39)</f>
        <v>0.30000000000000004</v>
      </c>
      <c r="Q39" s="318"/>
      <c r="R39" s="507"/>
      <c r="S39" s="507"/>
      <c r="T39" s="507"/>
      <c r="U39" s="507"/>
      <c r="V39" s="507"/>
      <c r="W39" s="507"/>
      <c r="X39" s="507"/>
      <c r="Y39" s="507"/>
      <c r="Z39" s="507"/>
      <c r="AA39" s="507"/>
      <c r="AB39" s="507"/>
      <c r="AC39" s="507"/>
      <c r="AD39" s="508"/>
      <c r="AE39" s="97"/>
    </row>
    <row r="40" spans="1:41" ht="92.25" customHeight="1" x14ac:dyDescent="0.25">
      <c r="A40" s="480" t="s">
        <v>105</v>
      </c>
      <c r="B40" s="482">
        <v>7</v>
      </c>
      <c r="C40" s="252" t="s">
        <v>62</v>
      </c>
      <c r="D40" s="247">
        <v>0.05</v>
      </c>
      <c r="E40" s="247">
        <v>0.08</v>
      </c>
      <c r="F40" s="247">
        <v>0.08</v>
      </c>
      <c r="G40" s="247">
        <v>0.09</v>
      </c>
      <c r="H40" s="247">
        <v>0.08</v>
      </c>
      <c r="I40" s="247">
        <v>0.08</v>
      </c>
      <c r="J40" s="247">
        <v>0.09</v>
      </c>
      <c r="K40" s="247">
        <v>0.09</v>
      </c>
      <c r="L40" s="247">
        <v>0.09</v>
      </c>
      <c r="M40" s="247">
        <v>0.09</v>
      </c>
      <c r="N40" s="247">
        <v>0.09</v>
      </c>
      <c r="O40" s="247">
        <v>0.09</v>
      </c>
      <c r="P40" s="251">
        <f>SUM(D40:O40)</f>
        <v>0.99999999999999989</v>
      </c>
      <c r="Q40" s="324" t="s">
        <v>540</v>
      </c>
      <c r="R40" s="484"/>
      <c r="S40" s="484"/>
      <c r="T40" s="484"/>
      <c r="U40" s="484"/>
      <c r="V40" s="484"/>
      <c r="W40" s="484"/>
      <c r="X40" s="484"/>
      <c r="Y40" s="484"/>
      <c r="Z40" s="484"/>
      <c r="AA40" s="484"/>
      <c r="AB40" s="484"/>
      <c r="AC40" s="484"/>
      <c r="AD40" s="485"/>
      <c r="AE40" s="97"/>
    </row>
    <row r="41" spans="1:41" ht="66.75" customHeight="1" thickBot="1" x14ac:dyDescent="0.3">
      <c r="A41" s="481"/>
      <c r="B41" s="483"/>
      <c r="C41" s="242" t="s">
        <v>65</v>
      </c>
      <c r="D41" s="256">
        <v>0.05</v>
      </c>
      <c r="E41" s="256">
        <v>0.08</v>
      </c>
      <c r="F41" s="256">
        <v>0.08</v>
      </c>
      <c r="G41" s="256">
        <v>0.09</v>
      </c>
      <c r="H41" s="256"/>
      <c r="I41" s="256"/>
      <c r="J41" s="256"/>
      <c r="K41" s="256"/>
      <c r="L41" s="257"/>
      <c r="M41" s="257"/>
      <c r="N41" s="257"/>
      <c r="O41" s="257"/>
      <c r="P41" s="258">
        <f>SUM(D41:O41)</f>
        <v>0.30000000000000004</v>
      </c>
      <c r="Q41" s="486"/>
      <c r="R41" s="487"/>
      <c r="S41" s="487"/>
      <c r="T41" s="487"/>
      <c r="U41" s="487"/>
      <c r="V41" s="487"/>
      <c r="W41" s="487"/>
      <c r="X41" s="487"/>
      <c r="Y41" s="487"/>
      <c r="Z41" s="487"/>
      <c r="AA41" s="487"/>
      <c r="AB41" s="487"/>
      <c r="AC41" s="487"/>
      <c r="AD41" s="488"/>
      <c r="AE41" s="97"/>
    </row>
    <row r="42" spans="1:41" ht="28.5" customHeight="1" x14ac:dyDescent="0.25">
      <c r="A42" s="259" t="s">
        <v>100</v>
      </c>
      <c r="B42" s="259"/>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row>
    <row r="43" spans="1:41" ht="66.75" customHeight="1" x14ac:dyDescent="0.25"/>
  </sheetData>
  <mergeCells count="76">
    <mergeCell ref="A11:B13"/>
    <mergeCell ref="C11:AD13"/>
    <mergeCell ref="A7:B9"/>
    <mergeCell ref="C7:C9"/>
    <mergeCell ref="D7:H9"/>
    <mergeCell ref="I7:J9"/>
    <mergeCell ref="K7:L9"/>
    <mergeCell ref="M7:N7"/>
    <mergeCell ref="M9:N9"/>
    <mergeCell ref="A1:A4"/>
    <mergeCell ref="B1:AA1"/>
    <mergeCell ref="O7:P7"/>
    <mergeCell ref="M8:N8"/>
    <mergeCell ref="O8:P8"/>
    <mergeCell ref="B2:AA2"/>
    <mergeCell ref="B3:AA4"/>
    <mergeCell ref="AB1:AD1"/>
    <mergeCell ref="O9:P9"/>
    <mergeCell ref="W17:X17"/>
    <mergeCell ref="Y17:AB17"/>
    <mergeCell ref="AC17:AD17"/>
    <mergeCell ref="AA15:AD15"/>
    <mergeCell ref="C16:AB16"/>
    <mergeCell ref="AB2:AD2"/>
    <mergeCell ref="AB3:AD3"/>
    <mergeCell ref="AB4:AD4"/>
    <mergeCell ref="A15:B15"/>
    <mergeCell ref="C15:K15"/>
    <mergeCell ref="L15:Q15"/>
    <mergeCell ref="R15:X15"/>
    <mergeCell ref="Y15:Z15"/>
    <mergeCell ref="A17:B17"/>
    <mergeCell ref="C17:Q17"/>
    <mergeCell ref="R17:V17"/>
    <mergeCell ref="A19:AD19"/>
    <mergeCell ref="C20:P20"/>
    <mergeCell ref="Q20:AD20"/>
    <mergeCell ref="A22:B22"/>
    <mergeCell ref="A23:B23"/>
    <mergeCell ref="B30:C30"/>
    <mergeCell ref="Q30:AD30"/>
    <mergeCell ref="A31:AD31"/>
    <mergeCell ref="A24:B24"/>
    <mergeCell ref="A25:B25"/>
    <mergeCell ref="A27:AD27"/>
    <mergeCell ref="A28:A29"/>
    <mergeCell ref="B28:C29"/>
    <mergeCell ref="D28:O28"/>
    <mergeCell ref="P28:P29"/>
    <mergeCell ref="Q28:AD29"/>
    <mergeCell ref="A32:A33"/>
    <mergeCell ref="B32:B33"/>
    <mergeCell ref="C32:C33"/>
    <mergeCell ref="D32:P32"/>
    <mergeCell ref="Q32:AD32"/>
    <mergeCell ref="Q33:S33"/>
    <mergeCell ref="T33:V33"/>
    <mergeCell ref="W33:Z33"/>
    <mergeCell ref="AA33:AD33"/>
    <mergeCell ref="B34:B35"/>
    <mergeCell ref="A38:A39"/>
    <mergeCell ref="B38:B39"/>
    <mergeCell ref="Q38:AD39"/>
    <mergeCell ref="W34:Z35"/>
    <mergeCell ref="AA34:AD35"/>
    <mergeCell ref="A34:A35"/>
    <mergeCell ref="Q34:S35"/>
    <mergeCell ref="T34:V35"/>
    <mergeCell ref="A40:A41"/>
    <mergeCell ref="B40:B41"/>
    <mergeCell ref="Q40:AD41"/>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W34 Q38:AD41 T34">
      <formula1>2000</formula1>
    </dataValidation>
    <dataValidation type="textLength" operator="lessThanOrEqual" allowBlank="1" showInputMessage="1" showErrorMessage="1" errorTitle="Máximo 2.000 caracteres" error="Máximo 2.000 caracteres" promptTitle="2.000 caracteres" sqref="Q30:AD30">
      <formula1>2000</formula1>
    </dataValidation>
    <dataValidation type="list" allowBlank="1" showInputMessage="1" showErrorMessage="1" sqref="C7:C9">
      <formula1>$C$21:$N$21</formula1>
    </dataValidation>
  </dataValidations>
  <pageMargins left="0.25" right="0.25" top="0.75" bottom="0.75" header="0.3" footer="0.3"/>
  <pageSetup scale="2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O46"/>
  <sheetViews>
    <sheetView showGridLines="0" topLeftCell="Q38" zoomScale="60" zoomScaleNormal="60" workbookViewId="0">
      <selection activeCell="AF41" sqref="AF41"/>
    </sheetView>
  </sheetViews>
  <sheetFormatPr baseColWidth="10" defaultColWidth="10.85546875" defaultRowHeight="15" x14ac:dyDescent="0.25"/>
  <cols>
    <col min="1" max="1" width="38.42578125" style="50" customWidth="1"/>
    <col min="2" max="2" width="15.42578125" style="50" customWidth="1"/>
    <col min="3" max="5" width="20.7109375" style="50" customWidth="1"/>
    <col min="6" max="6" width="20.7109375" style="259" customWidth="1"/>
    <col min="7" max="14" width="20.7109375" style="50" customWidth="1"/>
    <col min="15" max="15" width="16.140625" style="50" customWidth="1"/>
    <col min="16" max="18" width="18.140625" style="50" customWidth="1"/>
    <col min="19" max="19" width="25.85546875" style="50" customWidth="1"/>
    <col min="20" max="21" width="18.140625" style="50" customWidth="1"/>
    <col min="22" max="22" width="19.8554687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9"/>
      <c r="B1" s="457" t="s">
        <v>0</v>
      </c>
      <c r="C1" s="458"/>
      <c r="D1" s="458"/>
      <c r="E1" s="458"/>
      <c r="F1" s="458"/>
      <c r="G1" s="458"/>
      <c r="H1" s="458"/>
      <c r="I1" s="458"/>
      <c r="J1" s="458"/>
      <c r="K1" s="458"/>
      <c r="L1" s="458"/>
      <c r="M1" s="458"/>
      <c r="N1" s="458"/>
      <c r="O1" s="458"/>
      <c r="P1" s="458"/>
      <c r="Q1" s="458"/>
      <c r="R1" s="458"/>
      <c r="S1" s="458"/>
      <c r="T1" s="458"/>
      <c r="U1" s="458"/>
      <c r="V1" s="458"/>
      <c r="W1" s="458"/>
      <c r="X1" s="458"/>
      <c r="Y1" s="458"/>
      <c r="Z1" s="458"/>
      <c r="AA1" s="459"/>
      <c r="AB1" s="454" t="s">
        <v>1</v>
      </c>
      <c r="AC1" s="455"/>
      <c r="AD1" s="456"/>
    </row>
    <row r="2" spans="1:30" ht="30.75" customHeight="1" thickBot="1" x14ac:dyDescent="0.3">
      <c r="A2" s="470"/>
      <c r="B2" s="457" t="s">
        <v>2</v>
      </c>
      <c r="C2" s="458"/>
      <c r="D2" s="458"/>
      <c r="E2" s="458"/>
      <c r="F2" s="458"/>
      <c r="G2" s="458"/>
      <c r="H2" s="458"/>
      <c r="I2" s="458"/>
      <c r="J2" s="458"/>
      <c r="K2" s="458"/>
      <c r="L2" s="458"/>
      <c r="M2" s="458"/>
      <c r="N2" s="458"/>
      <c r="O2" s="458"/>
      <c r="P2" s="458"/>
      <c r="Q2" s="458"/>
      <c r="R2" s="458"/>
      <c r="S2" s="458"/>
      <c r="T2" s="458"/>
      <c r="U2" s="458"/>
      <c r="V2" s="458"/>
      <c r="W2" s="458"/>
      <c r="X2" s="458"/>
      <c r="Y2" s="458"/>
      <c r="Z2" s="458"/>
      <c r="AA2" s="459"/>
      <c r="AB2" s="460" t="s">
        <v>3</v>
      </c>
      <c r="AC2" s="461"/>
      <c r="AD2" s="462"/>
    </row>
    <row r="3" spans="1:30" ht="24" customHeight="1" x14ac:dyDescent="0.25">
      <c r="A3" s="470"/>
      <c r="B3" s="374" t="s">
        <v>4</v>
      </c>
      <c r="C3" s="375"/>
      <c r="D3" s="375"/>
      <c r="E3" s="375"/>
      <c r="F3" s="375"/>
      <c r="G3" s="375"/>
      <c r="H3" s="375"/>
      <c r="I3" s="375"/>
      <c r="J3" s="375"/>
      <c r="K3" s="375"/>
      <c r="L3" s="375"/>
      <c r="M3" s="375"/>
      <c r="N3" s="375"/>
      <c r="O3" s="375"/>
      <c r="P3" s="375"/>
      <c r="Q3" s="375"/>
      <c r="R3" s="375"/>
      <c r="S3" s="375"/>
      <c r="T3" s="375"/>
      <c r="U3" s="375"/>
      <c r="V3" s="375"/>
      <c r="W3" s="375"/>
      <c r="X3" s="375"/>
      <c r="Y3" s="375"/>
      <c r="Z3" s="375"/>
      <c r="AA3" s="376"/>
      <c r="AB3" s="460" t="s">
        <v>5</v>
      </c>
      <c r="AC3" s="461"/>
      <c r="AD3" s="462"/>
    </row>
    <row r="4" spans="1:30" ht="21.95" customHeight="1" thickBot="1" x14ac:dyDescent="0.3">
      <c r="A4" s="471"/>
      <c r="B4" s="463"/>
      <c r="C4" s="464"/>
      <c r="D4" s="464"/>
      <c r="E4" s="464"/>
      <c r="F4" s="464"/>
      <c r="G4" s="464"/>
      <c r="H4" s="464"/>
      <c r="I4" s="464"/>
      <c r="J4" s="464"/>
      <c r="K4" s="464"/>
      <c r="L4" s="464"/>
      <c r="M4" s="464"/>
      <c r="N4" s="464"/>
      <c r="O4" s="464"/>
      <c r="P4" s="464"/>
      <c r="Q4" s="464"/>
      <c r="R4" s="464"/>
      <c r="S4" s="464"/>
      <c r="T4" s="464"/>
      <c r="U4" s="464"/>
      <c r="V4" s="464"/>
      <c r="W4" s="464"/>
      <c r="X4" s="464"/>
      <c r="Y4" s="464"/>
      <c r="Z4" s="464"/>
      <c r="AA4" s="465"/>
      <c r="AB4" s="466" t="s">
        <v>6</v>
      </c>
      <c r="AC4" s="467"/>
      <c r="AD4" s="468"/>
    </row>
    <row r="5" spans="1:30" ht="9" customHeight="1" thickBot="1" x14ac:dyDescent="0.3">
      <c r="A5" s="51"/>
      <c r="B5" s="205"/>
      <c r="C5" s="206"/>
      <c r="D5" s="54"/>
      <c r="E5" s="54"/>
      <c r="F5" s="287"/>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287"/>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23" t="s">
        <v>7</v>
      </c>
      <c r="B7" s="424"/>
      <c r="C7" s="438" t="s">
        <v>8</v>
      </c>
      <c r="D7" s="423" t="s">
        <v>9</v>
      </c>
      <c r="E7" s="441"/>
      <c r="F7" s="441"/>
      <c r="G7" s="441"/>
      <c r="H7" s="424"/>
      <c r="I7" s="444">
        <v>45051</v>
      </c>
      <c r="J7" s="445"/>
      <c r="K7" s="423" t="s">
        <v>10</v>
      </c>
      <c r="L7" s="424"/>
      <c r="M7" s="478" t="s">
        <v>11</v>
      </c>
      <c r="N7" s="479"/>
      <c r="O7" s="472"/>
      <c r="P7" s="473"/>
      <c r="Q7" s="54"/>
      <c r="R7" s="54"/>
      <c r="S7" s="54"/>
      <c r="T7" s="54"/>
      <c r="U7" s="54"/>
      <c r="V7" s="54"/>
      <c r="W7" s="54"/>
      <c r="X7" s="54"/>
      <c r="Y7" s="54"/>
      <c r="Z7" s="55"/>
      <c r="AA7" s="54"/>
      <c r="AB7" s="54"/>
      <c r="AC7" s="60"/>
      <c r="AD7" s="61"/>
    </row>
    <row r="8" spans="1:30" x14ac:dyDescent="0.25">
      <c r="A8" s="425"/>
      <c r="B8" s="426"/>
      <c r="C8" s="439"/>
      <c r="D8" s="425"/>
      <c r="E8" s="442"/>
      <c r="F8" s="442"/>
      <c r="G8" s="442"/>
      <c r="H8" s="426"/>
      <c r="I8" s="446"/>
      <c r="J8" s="447"/>
      <c r="K8" s="425"/>
      <c r="L8" s="426"/>
      <c r="M8" s="474" t="s">
        <v>12</v>
      </c>
      <c r="N8" s="475"/>
      <c r="O8" s="476"/>
      <c r="P8" s="477"/>
      <c r="Q8" s="54"/>
      <c r="R8" s="54"/>
      <c r="S8" s="54"/>
      <c r="T8" s="54"/>
      <c r="U8" s="54"/>
      <c r="V8" s="54"/>
      <c r="W8" s="54"/>
      <c r="X8" s="54"/>
      <c r="Y8" s="54"/>
      <c r="Z8" s="55"/>
      <c r="AA8" s="54"/>
      <c r="AB8" s="54"/>
      <c r="AC8" s="60"/>
      <c r="AD8" s="61"/>
    </row>
    <row r="9" spans="1:30" ht="15.75" thickBot="1" x14ac:dyDescent="0.3">
      <c r="A9" s="427"/>
      <c r="B9" s="428"/>
      <c r="C9" s="440"/>
      <c r="D9" s="427"/>
      <c r="E9" s="443"/>
      <c r="F9" s="443"/>
      <c r="G9" s="443"/>
      <c r="H9" s="428"/>
      <c r="I9" s="448"/>
      <c r="J9" s="449"/>
      <c r="K9" s="427"/>
      <c r="L9" s="428"/>
      <c r="M9" s="450" t="s">
        <v>13</v>
      </c>
      <c r="N9" s="451"/>
      <c r="O9" s="452" t="s">
        <v>14</v>
      </c>
      <c r="P9" s="453"/>
      <c r="Q9" s="54"/>
      <c r="R9" s="54"/>
      <c r="S9" s="54"/>
      <c r="T9" s="54"/>
      <c r="U9" s="54"/>
      <c r="V9" s="54"/>
      <c r="W9" s="54"/>
      <c r="X9" s="54"/>
      <c r="Y9" s="54"/>
      <c r="Z9" s="55"/>
      <c r="AA9" s="54"/>
      <c r="AB9" s="54"/>
      <c r="AC9" s="60"/>
      <c r="AD9" s="61"/>
    </row>
    <row r="10" spans="1:30" ht="15" customHeight="1" thickBot="1" x14ac:dyDescent="0.3">
      <c r="A10" s="171"/>
      <c r="B10" s="172"/>
      <c r="C10" s="172"/>
      <c r="D10" s="65"/>
      <c r="E10" s="65"/>
      <c r="F10" s="288"/>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23" t="s">
        <v>15</v>
      </c>
      <c r="B11" s="424"/>
      <c r="C11" s="429" t="s">
        <v>16</v>
      </c>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1"/>
    </row>
    <row r="12" spans="1:30" ht="15" customHeight="1" x14ac:dyDescent="0.25">
      <c r="A12" s="425"/>
      <c r="B12" s="426"/>
      <c r="C12" s="432"/>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4"/>
    </row>
    <row r="13" spans="1:30" ht="15" customHeight="1" thickBot="1" x14ac:dyDescent="0.3">
      <c r="A13" s="427"/>
      <c r="B13" s="428"/>
      <c r="C13" s="435"/>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7"/>
    </row>
    <row r="14" spans="1:30" ht="9" customHeight="1" thickBot="1" x14ac:dyDescent="0.3">
      <c r="A14" s="67"/>
      <c r="B14" s="68"/>
      <c r="C14" s="69"/>
      <c r="D14" s="69"/>
      <c r="E14" s="69"/>
      <c r="F14" s="28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08" t="s">
        <v>17</v>
      </c>
      <c r="B15" s="409"/>
      <c r="C15" s="417" t="s">
        <v>18</v>
      </c>
      <c r="D15" s="418"/>
      <c r="E15" s="418"/>
      <c r="F15" s="418"/>
      <c r="G15" s="418"/>
      <c r="H15" s="418"/>
      <c r="I15" s="418"/>
      <c r="J15" s="418"/>
      <c r="K15" s="419"/>
      <c r="L15" s="395" t="s">
        <v>19</v>
      </c>
      <c r="M15" s="396"/>
      <c r="N15" s="396"/>
      <c r="O15" s="396"/>
      <c r="P15" s="396"/>
      <c r="Q15" s="397"/>
      <c r="R15" s="420" t="s">
        <v>20</v>
      </c>
      <c r="S15" s="421"/>
      <c r="T15" s="421"/>
      <c r="U15" s="421"/>
      <c r="V15" s="421"/>
      <c r="W15" s="421"/>
      <c r="X15" s="422"/>
      <c r="Y15" s="395" t="s">
        <v>21</v>
      </c>
      <c r="Z15" s="397"/>
      <c r="AA15" s="404" t="s">
        <v>22</v>
      </c>
      <c r="AB15" s="405"/>
      <c r="AC15" s="405"/>
      <c r="AD15" s="406"/>
    </row>
    <row r="16" spans="1:30" ht="9" customHeight="1" thickBot="1" x14ac:dyDescent="0.3">
      <c r="A16" s="59"/>
      <c r="B16" s="54"/>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73"/>
      <c r="AD16" s="74"/>
    </row>
    <row r="17" spans="1:41" s="76" customFormat="1" ht="37.5" customHeight="1" thickBot="1" x14ac:dyDescent="0.3">
      <c r="A17" s="408" t="s">
        <v>23</v>
      </c>
      <c r="B17" s="409"/>
      <c r="C17" s="410" t="s">
        <v>106</v>
      </c>
      <c r="D17" s="411"/>
      <c r="E17" s="411"/>
      <c r="F17" s="411"/>
      <c r="G17" s="411"/>
      <c r="H17" s="411"/>
      <c r="I17" s="411"/>
      <c r="J17" s="411"/>
      <c r="K17" s="411"/>
      <c r="L17" s="411"/>
      <c r="M17" s="411"/>
      <c r="N17" s="411"/>
      <c r="O17" s="411"/>
      <c r="P17" s="411"/>
      <c r="Q17" s="412"/>
      <c r="R17" s="395" t="s">
        <v>25</v>
      </c>
      <c r="S17" s="396"/>
      <c r="T17" s="396"/>
      <c r="U17" s="396"/>
      <c r="V17" s="397"/>
      <c r="W17" s="575">
        <v>1</v>
      </c>
      <c r="X17" s="576"/>
      <c r="Y17" s="396" t="s">
        <v>26</v>
      </c>
      <c r="Z17" s="396"/>
      <c r="AA17" s="396"/>
      <c r="AB17" s="397"/>
      <c r="AC17" s="415">
        <v>0.2</v>
      </c>
      <c r="AD17" s="416"/>
    </row>
    <row r="18" spans="1:41" ht="16.5" customHeight="1" thickBot="1" x14ac:dyDescent="0.3">
      <c r="A18" s="77"/>
      <c r="B18" s="78"/>
      <c r="C18" s="78"/>
      <c r="D18" s="78"/>
      <c r="E18" s="78"/>
      <c r="F18" s="290"/>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95" t="s">
        <v>27</v>
      </c>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7"/>
      <c r="AE19" s="83"/>
      <c r="AF19" s="83"/>
    </row>
    <row r="20" spans="1:41" ht="32.1" customHeight="1" thickBot="1" x14ac:dyDescent="0.3">
      <c r="A20" s="82"/>
      <c r="B20" s="60"/>
      <c r="C20" s="398" t="s">
        <v>28</v>
      </c>
      <c r="D20" s="399"/>
      <c r="E20" s="399"/>
      <c r="F20" s="399"/>
      <c r="G20" s="399"/>
      <c r="H20" s="399"/>
      <c r="I20" s="399"/>
      <c r="J20" s="399"/>
      <c r="K20" s="399"/>
      <c r="L20" s="399"/>
      <c r="M20" s="399"/>
      <c r="N20" s="399"/>
      <c r="O20" s="399"/>
      <c r="P20" s="400"/>
      <c r="Q20" s="401" t="s">
        <v>29</v>
      </c>
      <c r="R20" s="402"/>
      <c r="S20" s="402"/>
      <c r="T20" s="402"/>
      <c r="U20" s="402"/>
      <c r="V20" s="402"/>
      <c r="W20" s="402"/>
      <c r="X20" s="402"/>
      <c r="Y20" s="402"/>
      <c r="Z20" s="402"/>
      <c r="AA20" s="402"/>
      <c r="AB20" s="402"/>
      <c r="AC20" s="402"/>
      <c r="AD20" s="403"/>
      <c r="AE20" s="83"/>
      <c r="AF20" s="83"/>
    </row>
    <row r="21" spans="1:41" ht="32.1" customHeight="1" thickBot="1" x14ac:dyDescent="0.3">
      <c r="A21" s="59"/>
      <c r="B21" s="54"/>
      <c r="C21" s="160" t="s">
        <v>30</v>
      </c>
      <c r="D21" s="161" t="s">
        <v>31</v>
      </c>
      <c r="E21" s="161" t="s">
        <v>32</v>
      </c>
      <c r="F21" s="291" t="s">
        <v>8</v>
      </c>
      <c r="G21" s="161" t="s">
        <v>33</v>
      </c>
      <c r="H21" s="161" t="s">
        <v>34</v>
      </c>
      <c r="I21" s="161" t="s">
        <v>35</v>
      </c>
      <c r="J21" s="161" t="s">
        <v>36</v>
      </c>
      <c r="K21" s="161" t="s">
        <v>37</v>
      </c>
      <c r="L21" s="161" t="s">
        <v>38</v>
      </c>
      <c r="M21" s="161" t="s">
        <v>39</v>
      </c>
      <c r="N21" s="161" t="s">
        <v>40</v>
      </c>
      <c r="O21" s="161" t="s">
        <v>41</v>
      </c>
      <c r="P21" s="162" t="s">
        <v>42</v>
      </c>
      <c r="Q21" s="160" t="s">
        <v>30</v>
      </c>
      <c r="R21" s="161" t="s">
        <v>31</v>
      </c>
      <c r="S21" s="161" t="s">
        <v>32</v>
      </c>
      <c r="T21" s="161" t="s">
        <v>8</v>
      </c>
      <c r="U21" s="161" t="s">
        <v>33</v>
      </c>
      <c r="V21" s="161" t="s">
        <v>34</v>
      </c>
      <c r="W21" s="161" t="s">
        <v>35</v>
      </c>
      <c r="X21" s="161" t="s">
        <v>36</v>
      </c>
      <c r="Y21" s="161" t="s">
        <v>37</v>
      </c>
      <c r="Z21" s="161" t="s">
        <v>38</v>
      </c>
      <c r="AA21" s="161" t="s">
        <v>39</v>
      </c>
      <c r="AB21" s="161" t="s">
        <v>40</v>
      </c>
      <c r="AC21" s="161" t="s">
        <v>41</v>
      </c>
      <c r="AD21" s="162" t="s">
        <v>42</v>
      </c>
      <c r="AE21" s="3"/>
      <c r="AF21" s="3"/>
    </row>
    <row r="22" spans="1:41" ht="32.1" customHeight="1" x14ac:dyDescent="0.25">
      <c r="A22" s="342" t="s">
        <v>43</v>
      </c>
      <c r="B22" s="347"/>
      <c r="C22" s="268">
        <v>4417174</v>
      </c>
      <c r="D22" s="180"/>
      <c r="E22" s="180"/>
      <c r="F22" s="292"/>
      <c r="G22" s="180"/>
      <c r="H22" s="180"/>
      <c r="I22" s="180"/>
      <c r="J22" s="180"/>
      <c r="K22" s="180"/>
      <c r="L22" s="180"/>
      <c r="M22" s="180"/>
      <c r="N22" s="180"/>
      <c r="O22" s="269">
        <f>SUM(C22:N22)</f>
        <v>4417174</v>
      </c>
      <c r="P22" s="183"/>
      <c r="Q22" s="182">
        <v>76410000</v>
      </c>
      <c r="R22" s="180">
        <v>515515000</v>
      </c>
      <c r="S22" s="180"/>
      <c r="T22" s="180"/>
      <c r="U22" s="180">
        <v>3674732</v>
      </c>
      <c r="V22" s="180"/>
      <c r="W22" s="180"/>
      <c r="X22" s="180"/>
      <c r="Y22" s="180"/>
      <c r="Z22" s="180"/>
      <c r="AA22" s="180"/>
      <c r="AB22" s="180"/>
      <c r="AC22" s="180">
        <f>SUM(Q22:AB22)</f>
        <v>595599732</v>
      </c>
      <c r="AD22" s="187"/>
      <c r="AE22" s="3"/>
      <c r="AF22" s="3"/>
    </row>
    <row r="23" spans="1:41" ht="32.1" customHeight="1" x14ac:dyDescent="0.25">
      <c r="A23" s="343" t="s">
        <v>44</v>
      </c>
      <c r="B23" s="350"/>
      <c r="C23" s="177"/>
      <c r="D23" s="176"/>
      <c r="E23" s="176"/>
      <c r="F23" s="293"/>
      <c r="G23" s="176"/>
      <c r="H23" s="176"/>
      <c r="I23" s="176"/>
      <c r="J23" s="176"/>
      <c r="K23" s="176"/>
      <c r="L23" s="176"/>
      <c r="M23" s="176"/>
      <c r="N23" s="176"/>
      <c r="O23" s="267">
        <f>SUM(C23:N23)</f>
        <v>0</v>
      </c>
      <c r="P23" s="195" t="str">
        <f>IFERROR(O23/(SUMIF(C23:N23,"&gt;0",C22:N22))," ")</f>
        <v xml:space="preserve"> </v>
      </c>
      <c r="Q23" s="177">
        <v>76410000</v>
      </c>
      <c r="R23" s="176">
        <v>515515000</v>
      </c>
      <c r="S23" s="176">
        <v>-3009750</v>
      </c>
      <c r="T23" s="176">
        <v>-25217833</v>
      </c>
      <c r="U23" s="176"/>
      <c r="V23" s="176"/>
      <c r="W23" s="176"/>
      <c r="X23" s="176"/>
      <c r="Y23" s="176"/>
      <c r="Z23" s="176"/>
      <c r="AA23" s="176"/>
      <c r="AB23" s="176"/>
      <c r="AC23" s="267">
        <f>SUM(Q23:AB23)</f>
        <v>563697417</v>
      </c>
      <c r="AD23" s="185">
        <f>IFERROR(AC23/(SUMIF(Q23:AB23,"&gt;0",Q22:AB22))," ")</f>
        <v>0.95231223043459901</v>
      </c>
      <c r="AE23" s="3"/>
      <c r="AF23" s="3"/>
    </row>
    <row r="24" spans="1:41" ht="32.1" customHeight="1" x14ac:dyDescent="0.25">
      <c r="A24" s="343" t="s">
        <v>45</v>
      </c>
      <c r="B24" s="350"/>
      <c r="C24" s="177">
        <v>812468</v>
      </c>
      <c r="D24" s="176">
        <f>1000000+104706</f>
        <v>1104706</v>
      </c>
      <c r="E24" s="176"/>
      <c r="F24" s="293">
        <v>2500000</v>
      </c>
      <c r="G24" s="176"/>
      <c r="H24" s="176"/>
      <c r="I24" s="176"/>
      <c r="J24" s="176"/>
      <c r="K24" s="176"/>
      <c r="L24" s="176"/>
      <c r="M24" s="176"/>
      <c r="N24" s="176"/>
      <c r="O24" s="267">
        <f>SUM(C24:N24)</f>
        <v>4417174</v>
      </c>
      <c r="P24" s="181"/>
      <c r="Q24" s="177"/>
      <c r="R24" s="176">
        <v>6367500</v>
      </c>
      <c r="S24" s="176">
        <f>6367500+46865000</f>
        <v>53232500</v>
      </c>
      <c r="T24" s="176">
        <f t="shared" ref="T24:AA24" si="0">6367500+46865000</f>
        <v>53232500</v>
      </c>
      <c r="U24" s="176">
        <f t="shared" si="0"/>
        <v>53232500</v>
      </c>
      <c r="V24" s="176">
        <f>6367500+46865000+3674732</f>
        <v>56907232</v>
      </c>
      <c r="W24" s="176">
        <f t="shared" si="0"/>
        <v>53232500</v>
      </c>
      <c r="X24" s="176">
        <f t="shared" si="0"/>
        <v>53232500</v>
      </c>
      <c r="Y24" s="176">
        <f t="shared" si="0"/>
        <v>53232500</v>
      </c>
      <c r="Z24" s="176">
        <f t="shared" si="0"/>
        <v>53232500</v>
      </c>
      <c r="AA24" s="176">
        <f t="shared" si="0"/>
        <v>53232500</v>
      </c>
      <c r="AB24" s="176">
        <f>12735000+93730000</f>
        <v>106465000</v>
      </c>
      <c r="AC24" s="176">
        <f>SUM(Q24:AB24)</f>
        <v>595599732</v>
      </c>
      <c r="AD24" s="185"/>
      <c r="AE24" s="3"/>
      <c r="AF24" s="3"/>
    </row>
    <row r="25" spans="1:41" ht="32.1" customHeight="1" thickBot="1" x14ac:dyDescent="0.3">
      <c r="A25" s="384" t="s">
        <v>46</v>
      </c>
      <c r="B25" s="385"/>
      <c r="C25" s="178">
        <v>866628</v>
      </c>
      <c r="D25" s="179">
        <v>1000000</v>
      </c>
      <c r="E25" s="179">
        <v>50546</v>
      </c>
      <c r="F25" s="294">
        <v>2500000</v>
      </c>
      <c r="G25" s="179"/>
      <c r="H25" s="179"/>
      <c r="I25" s="179"/>
      <c r="J25" s="179"/>
      <c r="K25" s="179"/>
      <c r="L25" s="179"/>
      <c r="M25" s="179"/>
      <c r="N25" s="179"/>
      <c r="O25" s="179">
        <f>SUM(C25:N25)</f>
        <v>4417174</v>
      </c>
      <c r="P25" s="184">
        <f>IFERROR(O25/(SUMIF(C25:N25,"&gt;0",C24:N24))," ")</f>
        <v>1</v>
      </c>
      <c r="Q25" s="178"/>
      <c r="R25" s="179">
        <v>3357750</v>
      </c>
      <c r="S25" s="179">
        <v>28014667</v>
      </c>
      <c r="T25" s="179">
        <v>53232500</v>
      </c>
      <c r="U25" s="179"/>
      <c r="V25" s="179"/>
      <c r="W25" s="179"/>
      <c r="X25" s="179"/>
      <c r="Y25" s="179"/>
      <c r="Z25" s="179"/>
      <c r="AA25" s="179"/>
      <c r="AB25" s="179"/>
      <c r="AC25" s="179">
        <f>SUM(Q25:AB25)</f>
        <v>84604917</v>
      </c>
      <c r="AD25" s="186">
        <f>IFERROR(AC25/(SUMIF(Q25:AB25,"&gt;0",Q24:AB24))," ")</f>
        <v>0.74982754968648213</v>
      </c>
      <c r="AE25" s="3"/>
      <c r="AF25" s="3"/>
    </row>
    <row r="26" spans="1:41" ht="32.1" customHeight="1" thickBot="1" x14ac:dyDescent="0.3">
      <c r="A26" s="59"/>
      <c r="B26" s="54"/>
      <c r="C26" s="80"/>
      <c r="D26" s="80"/>
      <c r="E26" s="80"/>
      <c r="F26" s="295"/>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86" t="s">
        <v>47</v>
      </c>
      <c r="B27" s="387"/>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9"/>
    </row>
    <row r="28" spans="1:41" ht="15" customHeight="1" x14ac:dyDescent="0.25">
      <c r="A28" s="390" t="s">
        <v>48</v>
      </c>
      <c r="B28" s="392" t="s">
        <v>49</v>
      </c>
      <c r="C28" s="393"/>
      <c r="D28" s="350" t="s">
        <v>50</v>
      </c>
      <c r="E28" s="351"/>
      <c r="F28" s="351"/>
      <c r="G28" s="351"/>
      <c r="H28" s="351"/>
      <c r="I28" s="351"/>
      <c r="J28" s="351"/>
      <c r="K28" s="351"/>
      <c r="L28" s="351"/>
      <c r="M28" s="351"/>
      <c r="N28" s="351"/>
      <c r="O28" s="394"/>
      <c r="P28" s="377" t="s">
        <v>41</v>
      </c>
      <c r="Q28" s="377" t="s">
        <v>51</v>
      </c>
      <c r="R28" s="377"/>
      <c r="S28" s="377"/>
      <c r="T28" s="377"/>
      <c r="U28" s="377"/>
      <c r="V28" s="377"/>
      <c r="W28" s="377"/>
      <c r="X28" s="377"/>
      <c r="Y28" s="377"/>
      <c r="Z28" s="377"/>
      <c r="AA28" s="377"/>
      <c r="AB28" s="377"/>
      <c r="AC28" s="377"/>
      <c r="AD28" s="379"/>
    </row>
    <row r="29" spans="1:41" ht="27" customHeight="1" x14ac:dyDescent="0.25">
      <c r="A29" s="391"/>
      <c r="B29" s="380"/>
      <c r="C29" s="382"/>
      <c r="D29" s="88" t="s">
        <v>30</v>
      </c>
      <c r="E29" s="88" t="s">
        <v>31</v>
      </c>
      <c r="F29" s="246" t="s">
        <v>32</v>
      </c>
      <c r="G29" s="88" t="s">
        <v>8</v>
      </c>
      <c r="H29" s="88" t="s">
        <v>33</v>
      </c>
      <c r="I29" s="88" t="s">
        <v>34</v>
      </c>
      <c r="J29" s="88" t="s">
        <v>35</v>
      </c>
      <c r="K29" s="88" t="s">
        <v>36</v>
      </c>
      <c r="L29" s="88" t="s">
        <v>37</v>
      </c>
      <c r="M29" s="88" t="s">
        <v>38</v>
      </c>
      <c r="N29" s="88" t="s">
        <v>39</v>
      </c>
      <c r="O29" s="88" t="s">
        <v>40</v>
      </c>
      <c r="P29" s="394"/>
      <c r="Q29" s="377"/>
      <c r="R29" s="377"/>
      <c r="S29" s="377"/>
      <c r="T29" s="377"/>
      <c r="U29" s="377"/>
      <c r="V29" s="377"/>
      <c r="W29" s="377"/>
      <c r="X29" s="377"/>
      <c r="Y29" s="377"/>
      <c r="Z29" s="377"/>
      <c r="AA29" s="377"/>
      <c r="AB29" s="377"/>
      <c r="AC29" s="377"/>
      <c r="AD29" s="379"/>
    </row>
    <row r="30" spans="1:41" ht="84" customHeight="1" thickBot="1" x14ac:dyDescent="0.3">
      <c r="A30" s="261" t="str">
        <f>C17</f>
        <v>5 - Acompañar el 100% la incorporación del enfoque de género y  la implementación de siete derechos de la PPMyEG</v>
      </c>
      <c r="B30" s="560" t="s">
        <v>52</v>
      </c>
      <c r="C30" s="561"/>
      <c r="D30" s="240"/>
      <c r="E30" s="240"/>
      <c r="F30" s="240"/>
      <c r="G30" s="240"/>
      <c r="H30" s="240"/>
      <c r="I30" s="240"/>
      <c r="J30" s="240"/>
      <c r="K30" s="240"/>
      <c r="L30" s="240"/>
      <c r="M30" s="240"/>
      <c r="N30" s="240"/>
      <c r="O30" s="240"/>
      <c r="P30" s="262">
        <f>SUM(D30:O30)</f>
        <v>0</v>
      </c>
      <c r="Q30" s="562"/>
      <c r="R30" s="562"/>
      <c r="S30" s="562"/>
      <c r="T30" s="562"/>
      <c r="U30" s="562"/>
      <c r="V30" s="562"/>
      <c r="W30" s="562"/>
      <c r="X30" s="562"/>
      <c r="Y30" s="562"/>
      <c r="Z30" s="562"/>
      <c r="AA30" s="562"/>
      <c r="AB30" s="562"/>
      <c r="AC30" s="562"/>
      <c r="AD30" s="563"/>
    </row>
    <row r="31" spans="1:41" ht="45" customHeight="1" x14ac:dyDescent="0.25">
      <c r="A31" s="564" t="s">
        <v>53</v>
      </c>
      <c r="B31" s="565"/>
      <c r="C31" s="565"/>
      <c r="D31" s="565"/>
      <c r="E31" s="565"/>
      <c r="F31" s="565"/>
      <c r="G31" s="565"/>
      <c r="H31" s="565"/>
      <c r="I31" s="565"/>
      <c r="J31" s="565"/>
      <c r="K31" s="565"/>
      <c r="L31" s="565"/>
      <c r="M31" s="565"/>
      <c r="N31" s="565"/>
      <c r="O31" s="565"/>
      <c r="P31" s="565"/>
      <c r="Q31" s="565"/>
      <c r="R31" s="565"/>
      <c r="S31" s="565"/>
      <c r="T31" s="565"/>
      <c r="U31" s="565"/>
      <c r="V31" s="565"/>
      <c r="W31" s="565"/>
      <c r="X31" s="565"/>
      <c r="Y31" s="565"/>
      <c r="Z31" s="565"/>
      <c r="AA31" s="565"/>
      <c r="AB31" s="565"/>
      <c r="AC31" s="565"/>
      <c r="AD31" s="566"/>
    </row>
    <row r="32" spans="1:41" ht="23.1" customHeight="1" x14ac:dyDescent="0.25">
      <c r="A32" s="490" t="s">
        <v>54</v>
      </c>
      <c r="B32" s="567" t="s">
        <v>55</v>
      </c>
      <c r="C32" s="567" t="s">
        <v>49</v>
      </c>
      <c r="D32" s="567" t="s">
        <v>56</v>
      </c>
      <c r="E32" s="567"/>
      <c r="F32" s="567"/>
      <c r="G32" s="567"/>
      <c r="H32" s="567"/>
      <c r="I32" s="567"/>
      <c r="J32" s="567"/>
      <c r="K32" s="567"/>
      <c r="L32" s="567"/>
      <c r="M32" s="567"/>
      <c r="N32" s="567"/>
      <c r="O32" s="567"/>
      <c r="P32" s="567"/>
      <c r="Q32" s="569" t="s">
        <v>57</v>
      </c>
      <c r="R32" s="569"/>
      <c r="S32" s="569"/>
      <c r="T32" s="569"/>
      <c r="U32" s="569"/>
      <c r="V32" s="569"/>
      <c r="W32" s="569"/>
      <c r="X32" s="569"/>
      <c r="Y32" s="569"/>
      <c r="Z32" s="569"/>
      <c r="AA32" s="569"/>
      <c r="AB32" s="569"/>
      <c r="AC32" s="569"/>
      <c r="AD32" s="570"/>
      <c r="AG32" s="87"/>
      <c r="AH32" s="87"/>
      <c r="AI32" s="87"/>
      <c r="AJ32" s="87"/>
      <c r="AK32" s="87"/>
      <c r="AL32" s="87"/>
      <c r="AM32" s="87"/>
      <c r="AN32" s="87"/>
      <c r="AO32" s="87"/>
    </row>
    <row r="33" spans="1:41" ht="27" customHeight="1" x14ac:dyDescent="0.25">
      <c r="A33" s="490"/>
      <c r="B33" s="567"/>
      <c r="C33" s="568"/>
      <c r="D33" s="246" t="s">
        <v>30</v>
      </c>
      <c r="E33" s="246" t="s">
        <v>31</v>
      </c>
      <c r="F33" s="246" t="s">
        <v>32</v>
      </c>
      <c r="G33" s="246" t="s">
        <v>8</v>
      </c>
      <c r="H33" s="246" t="s">
        <v>33</v>
      </c>
      <c r="I33" s="246" t="s">
        <v>34</v>
      </c>
      <c r="J33" s="246" t="s">
        <v>35</v>
      </c>
      <c r="K33" s="246" t="s">
        <v>36</v>
      </c>
      <c r="L33" s="246" t="s">
        <v>37</v>
      </c>
      <c r="M33" s="246" t="s">
        <v>38</v>
      </c>
      <c r="N33" s="246" t="s">
        <v>39</v>
      </c>
      <c r="O33" s="246" t="s">
        <v>40</v>
      </c>
      <c r="P33" s="246" t="s">
        <v>41</v>
      </c>
      <c r="Q33" s="567" t="s">
        <v>58</v>
      </c>
      <c r="R33" s="567"/>
      <c r="S33" s="567"/>
      <c r="T33" s="567" t="s">
        <v>59</v>
      </c>
      <c r="U33" s="567"/>
      <c r="V33" s="567"/>
      <c r="W33" s="571" t="s">
        <v>60</v>
      </c>
      <c r="X33" s="572"/>
      <c r="Y33" s="572"/>
      <c r="Z33" s="573"/>
      <c r="AA33" s="571" t="s">
        <v>61</v>
      </c>
      <c r="AB33" s="572"/>
      <c r="AC33" s="572"/>
      <c r="AD33" s="574"/>
      <c r="AG33" s="87"/>
      <c r="AH33" s="87"/>
      <c r="AI33" s="87"/>
      <c r="AJ33" s="87"/>
      <c r="AK33" s="87"/>
      <c r="AL33" s="87"/>
      <c r="AM33" s="87"/>
      <c r="AN33" s="87"/>
      <c r="AO33" s="87"/>
    </row>
    <row r="34" spans="1:41" ht="117.75" customHeight="1" x14ac:dyDescent="0.25">
      <c r="A34" s="517" t="str">
        <f>A30</f>
        <v>5 - Acompañar el 100% la incorporación del enfoque de género y  la implementación de siete derechos de la PPMyEG</v>
      </c>
      <c r="B34" s="500">
        <v>0.2</v>
      </c>
      <c r="C34" s="239" t="s">
        <v>62</v>
      </c>
      <c r="D34" s="238">
        <v>1</v>
      </c>
      <c r="E34" s="238">
        <v>1</v>
      </c>
      <c r="F34" s="238">
        <v>1</v>
      </c>
      <c r="G34" s="238">
        <v>1</v>
      </c>
      <c r="H34" s="238">
        <v>1</v>
      </c>
      <c r="I34" s="238">
        <v>1</v>
      </c>
      <c r="J34" s="238">
        <v>1</v>
      </c>
      <c r="K34" s="238">
        <v>1</v>
      </c>
      <c r="L34" s="238">
        <v>1</v>
      </c>
      <c r="M34" s="238">
        <v>1</v>
      </c>
      <c r="N34" s="238">
        <v>1</v>
      </c>
      <c r="O34" s="238">
        <v>1</v>
      </c>
      <c r="P34" s="238">
        <v>1</v>
      </c>
      <c r="Q34" s="550" t="s">
        <v>107</v>
      </c>
      <c r="R34" s="551"/>
      <c r="S34" s="552"/>
      <c r="T34" s="551" t="s">
        <v>108</v>
      </c>
      <c r="U34" s="551"/>
      <c r="V34" s="552"/>
      <c r="W34" s="538" t="s">
        <v>63</v>
      </c>
      <c r="X34" s="539"/>
      <c r="Y34" s="539"/>
      <c r="Z34" s="556"/>
      <c r="AA34" s="544" t="s">
        <v>109</v>
      </c>
      <c r="AB34" s="545"/>
      <c r="AC34" s="545"/>
      <c r="AD34" s="546"/>
      <c r="AG34" s="87"/>
      <c r="AH34" s="87"/>
      <c r="AI34" s="87"/>
      <c r="AJ34" s="87"/>
      <c r="AK34" s="87"/>
      <c r="AL34" s="87"/>
      <c r="AM34" s="87"/>
      <c r="AN34" s="87"/>
      <c r="AO34" s="87"/>
    </row>
    <row r="35" spans="1:41" ht="178.5" customHeight="1" x14ac:dyDescent="0.25">
      <c r="A35" s="518"/>
      <c r="B35" s="501"/>
      <c r="C35" s="242" t="s">
        <v>65</v>
      </c>
      <c r="D35" s="263">
        <v>1</v>
      </c>
      <c r="E35" s="263">
        <v>1</v>
      </c>
      <c r="F35" s="263">
        <v>1</v>
      </c>
      <c r="G35" s="302">
        <v>1</v>
      </c>
      <c r="H35" s="244"/>
      <c r="I35" s="244"/>
      <c r="J35" s="244"/>
      <c r="K35" s="244"/>
      <c r="L35" s="244"/>
      <c r="M35" s="244"/>
      <c r="N35" s="244"/>
      <c r="O35" s="244"/>
      <c r="P35" s="264"/>
      <c r="Q35" s="553"/>
      <c r="R35" s="554"/>
      <c r="S35" s="555"/>
      <c r="T35" s="554"/>
      <c r="U35" s="554"/>
      <c r="V35" s="555"/>
      <c r="W35" s="557"/>
      <c r="X35" s="558"/>
      <c r="Y35" s="558"/>
      <c r="Z35" s="559"/>
      <c r="AA35" s="547"/>
      <c r="AB35" s="548"/>
      <c r="AC35" s="548"/>
      <c r="AD35" s="549"/>
      <c r="AE35" s="49"/>
      <c r="AG35" s="87"/>
      <c r="AH35" s="87"/>
      <c r="AI35" s="87"/>
      <c r="AJ35" s="87"/>
      <c r="AK35" s="87"/>
      <c r="AL35" s="87"/>
      <c r="AM35" s="87"/>
      <c r="AN35" s="87"/>
      <c r="AO35" s="87"/>
    </row>
    <row r="36" spans="1:41" ht="26.1" customHeight="1" x14ac:dyDescent="0.25">
      <c r="A36" s="489" t="s">
        <v>66</v>
      </c>
      <c r="B36" s="491" t="s">
        <v>67</v>
      </c>
      <c r="C36" s="493" t="s">
        <v>68</v>
      </c>
      <c r="D36" s="493"/>
      <c r="E36" s="493"/>
      <c r="F36" s="493"/>
      <c r="G36" s="493"/>
      <c r="H36" s="493"/>
      <c r="I36" s="493"/>
      <c r="J36" s="493"/>
      <c r="K36" s="493"/>
      <c r="L36" s="493"/>
      <c r="M36" s="493"/>
      <c r="N36" s="493"/>
      <c r="O36" s="493"/>
      <c r="P36" s="493"/>
      <c r="Q36" s="494" t="s">
        <v>69</v>
      </c>
      <c r="R36" s="495"/>
      <c r="S36" s="495"/>
      <c r="T36" s="495"/>
      <c r="U36" s="495"/>
      <c r="V36" s="495"/>
      <c r="W36" s="495"/>
      <c r="X36" s="495"/>
      <c r="Y36" s="495"/>
      <c r="Z36" s="495"/>
      <c r="AA36" s="495"/>
      <c r="AB36" s="495"/>
      <c r="AC36" s="495"/>
      <c r="AD36" s="496"/>
      <c r="AG36" s="87"/>
      <c r="AH36" s="87"/>
      <c r="AI36" s="87"/>
      <c r="AJ36" s="87"/>
      <c r="AK36" s="87"/>
      <c r="AL36" s="87"/>
      <c r="AM36" s="87"/>
      <c r="AN36" s="87"/>
      <c r="AO36" s="87"/>
    </row>
    <row r="37" spans="1:41" ht="26.1" customHeight="1" x14ac:dyDescent="0.25">
      <c r="A37" s="490"/>
      <c r="B37" s="492"/>
      <c r="C37" s="246" t="s">
        <v>70</v>
      </c>
      <c r="D37" s="246" t="s">
        <v>71</v>
      </c>
      <c r="E37" s="246" t="s">
        <v>72</v>
      </c>
      <c r="F37" s="246" t="s">
        <v>73</v>
      </c>
      <c r="G37" s="246" t="s">
        <v>74</v>
      </c>
      <c r="H37" s="246" t="s">
        <v>75</v>
      </c>
      <c r="I37" s="246" t="s">
        <v>76</v>
      </c>
      <c r="J37" s="246" t="s">
        <v>77</v>
      </c>
      <c r="K37" s="246" t="s">
        <v>78</v>
      </c>
      <c r="L37" s="246" t="s">
        <v>79</v>
      </c>
      <c r="M37" s="246" t="s">
        <v>80</v>
      </c>
      <c r="N37" s="246" t="s">
        <v>81</v>
      </c>
      <c r="O37" s="246" t="s">
        <v>82</v>
      </c>
      <c r="P37" s="246" t="s">
        <v>83</v>
      </c>
      <c r="Q37" s="497" t="s">
        <v>84</v>
      </c>
      <c r="R37" s="498"/>
      <c r="S37" s="498"/>
      <c r="T37" s="498"/>
      <c r="U37" s="498"/>
      <c r="V37" s="498"/>
      <c r="W37" s="498"/>
      <c r="X37" s="498"/>
      <c r="Y37" s="498"/>
      <c r="Z37" s="498"/>
      <c r="AA37" s="498"/>
      <c r="AB37" s="498"/>
      <c r="AC37" s="498"/>
      <c r="AD37" s="499"/>
      <c r="AG37" s="94"/>
      <c r="AH37" s="94"/>
      <c r="AI37" s="94"/>
      <c r="AJ37" s="94"/>
      <c r="AK37" s="94"/>
      <c r="AL37" s="94"/>
      <c r="AM37" s="94"/>
      <c r="AN37" s="94"/>
      <c r="AO37" s="94"/>
    </row>
    <row r="38" spans="1:41" ht="61.5" customHeight="1" x14ac:dyDescent="0.25">
      <c r="A38" s="502" t="s">
        <v>110</v>
      </c>
      <c r="B38" s="504">
        <v>7</v>
      </c>
      <c r="C38" s="239" t="s">
        <v>62</v>
      </c>
      <c r="D38" s="247">
        <v>0.05</v>
      </c>
      <c r="E38" s="247">
        <v>0.09</v>
      </c>
      <c r="F38" s="247">
        <v>0.09</v>
      </c>
      <c r="G38" s="247">
        <v>0.09</v>
      </c>
      <c r="H38" s="247">
        <v>0.09</v>
      </c>
      <c r="I38" s="247">
        <v>0.09</v>
      </c>
      <c r="J38" s="247">
        <v>0.09</v>
      </c>
      <c r="K38" s="247">
        <v>0.09</v>
      </c>
      <c r="L38" s="247">
        <v>0.09</v>
      </c>
      <c r="M38" s="247">
        <v>0.09</v>
      </c>
      <c r="N38" s="247">
        <v>0.09</v>
      </c>
      <c r="O38" s="247">
        <v>0.05</v>
      </c>
      <c r="P38" s="248">
        <f t="shared" ref="P38:P45" si="1">SUM(D38:O38)</f>
        <v>0.99999999999999989</v>
      </c>
      <c r="Q38" s="531" t="s">
        <v>111</v>
      </c>
      <c r="R38" s="532"/>
      <c r="S38" s="532"/>
      <c r="T38" s="532"/>
      <c r="U38" s="532"/>
      <c r="V38" s="532"/>
      <c r="W38" s="532"/>
      <c r="X38" s="532"/>
      <c r="Y38" s="532"/>
      <c r="Z38" s="532"/>
      <c r="AA38" s="532"/>
      <c r="AB38" s="532"/>
      <c r="AC38" s="532"/>
      <c r="AD38" s="533"/>
      <c r="AE38" s="97"/>
      <c r="AG38" s="98"/>
      <c r="AH38" s="98"/>
      <c r="AI38" s="98"/>
      <c r="AJ38" s="98"/>
      <c r="AK38" s="98"/>
      <c r="AL38" s="98"/>
      <c r="AM38" s="98"/>
      <c r="AN38" s="98"/>
      <c r="AO38" s="98"/>
    </row>
    <row r="39" spans="1:41" ht="111.75" customHeight="1" x14ac:dyDescent="0.25">
      <c r="A39" s="503"/>
      <c r="B39" s="505"/>
      <c r="C39" s="249" t="s">
        <v>65</v>
      </c>
      <c r="D39" s="250">
        <v>0.05</v>
      </c>
      <c r="E39" s="250">
        <v>0.09</v>
      </c>
      <c r="F39" s="250">
        <v>0.09</v>
      </c>
      <c r="G39" s="250">
        <v>0.09</v>
      </c>
      <c r="H39" s="250"/>
      <c r="I39" s="250"/>
      <c r="J39" s="250"/>
      <c r="K39" s="250"/>
      <c r="L39" s="250"/>
      <c r="M39" s="250"/>
      <c r="N39" s="250"/>
      <c r="O39" s="250"/>
      <c r="P39" s="251">
        <f t="shared" si="1"/>
        <v>0.32</v>
      </c>
      <c r="Q39" s="534"/>
      <c r="R39" s="535"/>
      <c r="S39" s="535"/>
      <c r="T39" s="535"/>
      <c r="U39" s="535"/>
      <c r="V39" s="535"/>
      <c r="W39" s="535"/>
      <c r="X39" s="535"/>
      <c r="Y39" s="535"/>
      <c r="Z39" s="535"/>
      <c r="AA39" s="535"/>
      <c r="AB39" s="535"/>
      <c r="AC39" s="535"/>
      <c r="AD39" s="536"/>
      <c r="AE39" s="97"/>
    </row>
    <row r="40" spans="1:41" ht="57.75" customHeight="1" x14ac:dyDescent="0.25">
      <c r="A40" s="503" t="s">
        <v>112</v>
      </c>
      <c r="B40" s="482">
        <v>3</v>
      </c>
      <c r="C40" s="252" t="s">
        <v>62</v>
      </c>
      <c r="D40" s="255">
        <v>0</v>
      </c>
      <c r="E40" s="255">
        <v>0</v>
      </c>
      <c r="F40" s="255">
        <v>0.25</v>
      </c>
      <c r="G40" s="255">
        <v>0</v>
      </c>
      <c r="H40" s="255">
        <v>0</v>
      </c>
      <c r="I40" s="255">
        <v>0.25</v>
      </c>
      <c r="J40" s="255">
        <v>0</v>
      </c>
      <c r="K40" s="255">
        <v>0</v>
      </c>
      <c r="L40" s="255">
        <v>0.25</v>
      </c>
      <c r="M40" s="255">
        <v>0</v>
      </c>
      <c r="N40" s="255">
        <v>0</v>
      </c>
      <c r="O40" s="255">
        <v>0.25</v>
      </c>
      <c r="P40" s="251">
        <f t="shared" si="1"/>
        <v>1</v>
      </c>
      <c r="Q40" s="538" t="s">
        <v>113</v>
      </c>
      <c r="R40" s="539"/>
      <c r="S40" s="539"/>
      <c r="T40" s="539"/>
      <c r="U40" s="539"/>
      <c r="V40" s="539"/>
      <c r="W40" s="539"/>
      <c r="X40" s="539"/>
      <c r="Y40" s="539"/>
      <c r="Z40" s="539"/>
      <c r="AA40" s="539"/>
      <c r="AB40" s="539"/>
      <c r="AC40" s="539"/>
      <c r="AD40" s="540"/>
      <c r="AE40" s="97"/>
    </row>
    <row r="41" spans="1:41" ht="53.25" customHeight="1" x14ac:dyDescent="0.25">
      <c r="A41" s="503"/>
      <c r="B41" s="505"/>
      <c r="C41" s="249" t="s">
        <v>65</v>
      </c>
      <c r="D41" s="250">
        <v>0</v>
      </c>
      <c r="E41" s="250">
        <v>0</v>
      </c>
      <c r="F41" s="250">
        <v>0.25</v>
      </c>
      <c r="G41" s="250">
        <v>0</v>
      </c>
      <c r="H41" s="250"/>
      <c r="I41" s="250"/>
      <c r="J41" s="250"/>
      <c r="K41" s="250"/>
      <c r="L41" s="253"/>
      <c r="M41" s="253"/>
      <c r="N41" s="253"/>
      <c r="O41" s="253"/>
      <c r="P41" s="251">
        <f t="shared" si="1"/>
        <v>0.25</v>
      </c>
      <c r="Q41" s="541"/>
      <c r="R41" s="542"/>
      <c r="S41" s="542"/>
      <c r="T41" s="542"/>
      <c r="U41" s="542"/>
      <c r="V41" s="542"/>
      <c r="W41" s="542"/>
      <c r="X41" s="542"/>
      <c r="Y41" s="542"/>
      <c r="Z41" s="542"/>
      <c r="AA41" s="542"/>
      <c r="AB41" s="542"/>
      <c r="AC41" s="542"/>
      <c r="AD41" s="543"/>
      <c r="AE41" s="97"/>
    </row>
    <row r="42" spans="1:41" ht="57.75" customHeight="1" x14ac:dyDescent="0.25">
      <c r="A42" s="503" t="s">
        <v>114</v>
      </c>
      <c r="B42" s="482">
        <v>5</v>
      </c>
      <c r="C42" s="252" t="s">
        <v>62</v>
      </c>
      <c r="D42" s="255">
        <v>0</v>
      </c>
      <c r="E42" s="255">
        <v>0.1</v>
      </c>
      <c r="F42" s="255">
        <v>0.1</v>
      </c>
      <c r="G42" s="255">
        <v>0.1</v>
      </c>
      <c r="H42" s="255">
        <v>0.1</v>
      </c>
      <c r="I42" s="255">
        <v>0.1</v>
      </c>
      <c r="J42" s="255">
        <v>0.1</v>
      </c>
      <c r="K42" s="255">
        <v>0.1</v>
      </c>
      <c r="L42" s="255">
        <v>0.1</v>
      </c>
      <c r="M42" s="255">
        <v>0.1</v>
      </c>
      <c r="N42" s="255">
        <v>0.1</v>
      </c>
      <c r="O42" s="255">
        <v>0</v>
      </c>
      <c r="P42" s="251">
        <f t="shared" si="1"/>
        <v>0.99999999999999989</v>
      </c>
      <c r="Q42" s="537" t="s">
        <v>115</v>
      </c>
      <c r="R42" s="532"/>
      <c r="S42" s="532"/>
      <c r="T42" s="532"/>
      <c r="U42" s="532"/>
      <c r="V42" s="532"/>
      <c r="W42" s="532"/>
      <c r="X42" s="532"/>
      <c r="Y42" s="532"/>
      <c r="Z42" s="532"/>
      <c r="AA42" s="532"/>
      <c r="AB42" s="532"/>
      <c r="AC42" s="532"/>
      <c r="AD42" s="533"/>
      <c r="AE42" s="97"/>
    </row>
    <row r="43" spans="1:41" ht="53.25" customHeight="1" x14ac:dyDescent="0.25">
      <c r="A43" s="503"/>
      <c r="B43" s="505"/>
      <c r="C43" s="249" t="s">
        <v>65</v>
      </c>
      <c r="D43" s="250">
        <v>0</v>
      </c>
      <c r="E43" s="250">
        <v>0.1</v>
      </c>
      <c r="F43" s="250">
        <v>0.1</v>
      </c>
      <c r="G43" s="250">
        <v>0.1</v>
      </c>
      <c r="H43" s="250"/>
      <c r="I43" s="250"/>
      <c r="J43" s="250"/>
      <c r="K43" s="250"/>
      <c r="L43" s="253"/>
      <c r="M43" s="253"/>
      <c r="N43" s="253"/>
      <c r="O43" s="253"/>
      <c r="P43" s="251">
        <f t="shared" si="1"/>
        <v>0.30000000000000004</v>
      </c>
      <c r="Q43" s="534"/>
      <c r="R43" s="535"/>
      <c r="S43" s="535"/>
      <c r="T43" s="535"/>
      <c r="U43" s="535"/>
      <c r="V43" s="535"/>
      <c r="W43" s="535"/>
      <c r="X43" s="535"/>
      <c r="Y43" s="535"/>
      <c r="Z43" s="535"/>
      <c r="AA43" s="535"/>
      <c r="AB43" s="535"/>
      <c r="AC43" s="535"/>
      <c r="AD43" s="536"/>
      <c r="AE43" s="97"/>
    </row>
    <row r="44" spans="1:41" ht="58.5" customHeight="1" x14ac:dyDescent="0.25">
      <c r="A44" s="480" t="s">
        <v>116</v>
      </c>
      <c r="B44" s="482">
        <v>5</v>
      </c>
      <c r="C44" s="252" t="s">
        <v>62</v>
      </c>
      <c r="D44" s="254">
        <v>0</v>
      </c>
      <c r="E44" s="254">
        <v>0</v>
      </c>
      <c r="F44" s="254">
        <v>0.12</v>
      </c>
      <c r="G44" s="254">
        <v>0.12</v>
      </c>
      <c r="H44" s="254">
        <v>0.13</v>
      </c>
      <c r="I44" s="254">
        <v>0.13</v>
      </c>
      <c r="J44" s="254">
        <v>0.12</v>
      </c>
      <c r="K44" s="254">
        <v>0</v>
      </c>
      <c r="L44" s="254">
        <v>0.13</v>
      </c>
      <c r="M44" s="254">
        <v>0</v>
      </c>
      <c r="N44" s="254">
        <v>0.12</v>
      </c>
      <c r="O44" s="254">
        <v>0.13</v>
      </c>
      <c r="P44" s="251">
        <f t="shared" si="1"/>
        <v>1</v>
      </c>
      <c r="Q44" s="746" t="s">
        <v>543</v>
      </c>
      <c r="R44" s="747"/>
      <c r="S44" s="747"/>
      <c r="T44" s="747"/>
      <c r="U44" s="747"/>
      <c r="V44" s="747"/>
      <c r="W44" s="747"/>
      <c r="X44" s="747"/>
      <c r="Y44" s="747"/>
      <c r="Z44" s="747"/>
      <c r="AA44" s="747"/>
      <c r="AB44" s="747"/>
      <c r="AC44" s="747"/>
      <c r="AD44" s="748"/>
      <c r="AE44" s="97"/>
    </row>
    <row r="45" spans="1:41" ht="58.5" customHeight="1" x14ac:dyDescent="0.25">
      <c r="A45" s="481"/>
      <c r="B45" s="483"/>
      <c r="C45" s="242" t="s">
        <v>65</v>
      </c>
      <c r="D45" s="256">
        <v>0</v>
      </c>
      <c r="E45" s="256">
        <v>0</v>
      </c>
      <c r="F45" s="256">
        <v>0.12</v>
      </c>
      <c r="G45" s="256">
        <v>0.12</v>
      </c>
      <c r="H45" s="256"/>
      <c r="I45" s="256"/>
      <c r="J45" s="256"/>
      <c r="K45" s="256"/>
      <c r="L45" s="257"/>
      <c r="M45" s="257"/>
      <c r="N45" s="257"/>
      <c r="O45" s="257"/>
      <c r="P45" s="258">
        <f t="shared" si="1"/>
        <v>0.24</v>
      </c>
      <c r="Q45" s="749"/>
      <c r="R45" s="750"/>
      <c r="S45" s="750"/>
      <c r="T45" s="750"/>
      <c r="U45" s="750"/>
      <c r="V45" s="750"/>
      <c r="W45" s="750"/>
      <c r="X45" s="750"/>
      <c r="Y45" s="750"/>
      <c r="Z45" s="750"/>
      <c r="AA45" s="750"/>
      <c r="AB45" s="750"/>
      <c r="AC45" s="750"/>
      <c r="AD45" s="751"/>
      <c r="AE45" s="97"/>
    </row>
    <row r="46" spans="1:41" x14ac:dyDescent="0.25">
      <c r="A46" s="259" t="s">
        <v>100</v>
      </c>
      <c r="B46" s="259"/>
      <c r="C46" s="259"/>
      <c r="D46" s="259"/>
      <c r="E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row>
  </sheetData>
  <mergeCells count="82">
    <mergeCell ref="AB2:AD2"/>
    <mergeCell ref="B3:AA4"/>
    <mergeCell ref="AB3:AD3"/>
    <mergeCell ref="AB4:AD4"/>
    <mergeCell ref="C7:C9"/>
    <mergeCell ref="O7:P7"/>
    <mergeCell ref="M8:N8"/>
    <mergeCell ref="O8:P8"/>
    <mergeCell ref="M9:N9"/>
    <mergeCell ref="B2:AA2"/>
    <mergeCell ref="D7:H9"/>
    <mergeCell ref="C16:AB16"/>
    <mergeCell ref="A17:B17"/>
    <mergeCell ref="C17:Q17"/>
    <mergeCell ref="R17:V17"/>
    <mergeCell ref="W17:X17"/>
    <mergeCell ref="Y17:AB17"/>
    <mergeCell ref="A1:A4"/>
    <mergeCell ref="B1:AA1"/>
    <mergeCell ref="AB1:AD1"/>
    <mergeCell ref="A15:B15"/>
    <mergeCell ref="C15:K15"/>
    <mergeCell ref="L15:Q15"/>
    <mergeCell ref="R15:X15"/>
    <mergeCell ref="Y15:Z15"/>
    <mergeCell ref="AA15:AD15"/>
    <mergeCell ref="I7:J9"/>
    <mergeCell ref="K7:L9"/>
    <mergeCell ref="M7:N7"/>
    <mergeCell ref="O9:P9"/>
    <mergeCell ref="A11:B13"/>
    <mergeCell ref="C11:AD13"/>
    <mergeCell ref="A7:B9"/>
    <mergeCell ref="AC17:AD17"/>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6:A37"/>
    <mergeCell ref="B36:B37"/>
    <mergeCell ref="C36:P36"/>
    <mergeCell ref="Q36:AD36"/>
    <mergeCell ref="Q37:AD37"/>
    <mergeCell ref="A34:A35"/>
    <mergeCell ref="B34:B35"/>
    <mergeCell ref="Q34:S35"/>
    <mergeCell ref="T34:V35"/>
    <mergeCell ref="W34:Z35"/>
    <mergeCell ref="A38:A39"/>
    <mergeCell ref="B38:B39"/>
    <mergeCell ref="Q38:AD39"/>
    <mergeCell ref="A44:A45"/>
    <mergeCell ref="B44:B45"/>
    <mergeCell ref="Q44:AD45"/>
    <mergeCell ref="A42:A43"/>
    <mergeCell ref="B42:B43"/>
    <mergeCell ref="Q42:AD43"/>
    <mergeCell ref="A40:A41"/>
    <mergeCell ref="B40:B41"/>
    <mergeCell ref="Q40:AD41"/>
  </mergeCells>
  <dataValidations count="2">
    <dataValidation type="list" allowBlank="1" showInputMessage="1" showErrorMessage="1" sqref="C7:C9">
      <formula1>$C$21:$N$21</formula1>
    </dataValidation>
    <dataValidation type="textLength" operator="lessThanOrEqual" allowBlank="1" showInputMessage="1" showErrorMessage="1" errorTitle="Máximo 2.000 caracteres" error="Máximo 2.000 caracteres" promptTitle="2.000 caracteres" sqref="Q30:AD30">
      <formula1>2000</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636"/>
      <c r="B1" s="651" t="s">
        <v>0</v>
      </c>
      <c r="C1" s="652"/>
      <c r="D1" s="652"/>
      <c r="E1" s="652"/>
      <c r="F1" s="652"/>
      <c r="G1" s="652"/>
      <c r="H1" s="652"/>
      <c r="I1" s="652"/>
      <c r="J1" s="652"/>
      <c r="K1" s="652"/>
      <c r="L1" s="652"/>
      <c r="M1" s="652"/>
      <c r="N1" s="652"/>
      <c r="O1" s="652"/>
      <c r="P1" s="652"/>
      <c r="Q1" s="652"/>
      <c r="R1" s="652"/>
      <c r="S1" s="652"/>
      <c r="T1" s="652"/>
      <c r="U1" s="652"/>
      <c r="V1" s="652"/>
      <c r="W1" s="652"/>
      <c r="X1" s="652"/>
      <c r="Y1" s="653"/>
      <c r="Z1" s="648" t="s">
        <v>117</v>
      </c>
      <c r="AA1" s="649"/>
      <c r="AB1" s="650"/>
    </row>
    <row r="2" spans="1:28" ht="30.75" customHeight="1" x14ac:dyDescent="0.25">
      <c r="A2" s="637"/>
      <c r="B2" s="625" t="s">
        <v>2</v>
      </c>
      <c r="C2" s="626"/>
      <c r="D2" s="626"/>
      <c r="E2" s="626"/>
      <c r="F2" s="626"/>
      <c r="G2" s="626"/>
      <c r="H2" s="626"/>
      <c r="I2" s="626"/>
      <c r="J2" s="626"/>
      <c r="K2" s="626"/>
      <c r="L2" s="626"/>
      <c r="M2" s="626"/>
      <c r="N2" s="626"/>
      <c r="O2" s="626"/>
      <c r="P2" s="626"/>
      <c r="Q2" s="626"/>
      <c r="R2" s="626"/>
      <c r="S2" s="626"/>
      <c r="T2" s="626"/>
      <c r="U2" s="626"/>
      <c r="V2" s="626"/>
      <c r="W2" s="626"/>
      <c r="X2" s="626"/>
      <c r="Y2" s="627"/>
      <c r="Z2" s="639" t="s">
        <v>118</v>
      </c>
      <c r="AA2" s="640"/>
      <c r="AB2" s="641"/>
    </row>
    <row r="3" spans="1:28" ht="24" customHeight="1" x14ac:dyDescent="0.25">
      <c r="A3" s="637"/>
      <c r="B3" s="432" t="s">
        <v>4</v>
      </c>
      <c r="C3" s="433"/>
      <c r="D3" s="433"/>
      <c r="E3" s="433"/>
      <c r="F3" s="433"/>
      <c r="G3" s="433"/>
      <c r="H3" s="433"/>
      <c r="I3" s="433"/>
      <c r="J3" s="433"/>
      <c r="K3" s="433"/>
      <c r="L3" s="433"/>
      <c r="M3" s="433"/>
      <c r="N3" s="433"/>
      <c r="O3" s="433"/>
      <c r="P3" s="433"/>
      <c r="Q3" s="433"/>
      <c r="R3" s="433"/>
      <c r="S3" s="433"/>
      <c r="T3" s="433"/>
      <c r="U3" s="433"/>
      <c r="V3" s="433"/>
      <c r="W3" s="433"/>
      <c r="X3" s="433"/>
      <c r="Y3" s="434"/>
      <c r="Z3" s="639" t="s">
        <v>119</v>
      </c>
      <c r="AA3" s="640"/>
      <c r="AB3" s="641"/>
    </row>
    <row r="4" spans="1:28" ht="15.75" customHeight="1" thickBot="1" x14ac:dyDescent="0.3">
      <c r="A4" s="638"/>
      <c r="B4" s="435"/>
      <c r="C4" s="436"/>
      <c r="D4" s="436"/>
      <c r="E4" s="436"/>
      <c r="F4" s="436"/>
      <c r="G4" s="436"/>
      <c r="H4" s="436"/>
      <c r="I4" s="436"/>
      <c r="J4" s="436"/>
      <c r="K4" s="436"/>
      <c r="L4" s="436"/>
      <c r="M4" s="436"/>
      <c r="N4" s="436"/>
      <c r="O4" s="436"/>
      <c r="P4" s="436"/>
      <c r="Q4" s="436"/>
      <c r="R4" s="436"/>
      <c r="S4" s="436"/>
      <c r="T4" s="436"/>
      <c r="U4" s="436"/>
      <c r="V4" s="436"/>
      <c r="W4" s="436"/>
      <c r="X4" s="436"/>
      <c r="Y4" s="437"/>
      <c r="Z4" s="642" t="s">
        <v>6</v>
      </c>
      <c r="AA4" s="643"/>
      <c r="AB4" s="644"/>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23" t="s">
        <v>15</v>
      </c>
      <c r="B7" s="424"/>
      <c r="C7" s="429"/>
      <c r="D7" s="430"/>
      <c r="E7" s="430"/>
      <c r="F7" s="430"/>
      <c r="G7" s="430"/>
      <c r="H7" s="430"/>
      <c r="I7" s="430"/>
      <c r="J7" s="430"/>
      <c r="K7" s="431"/>
      <c r="L7" s="62"/>
      <c r="M7" s="63"/>
      <c r="N7" s="63"/>
      <c r="O7" s="63"/>
      <c r="P7" s="63"/>
      <c r="Q7" s="64"/>
      <c r="R7" s="645" t="s">
        <v>9</v>
      </c>
      <c r="S7" s="646"/>
      <c r="T7" s="647"/>
      <c r="U7" s="654" t="s">
        <v>120</v>
      </c>
      <c r="V7" s="445"/>
      <c r="W7" s="645" t="s">
        <v>10</v>
      </c>
      <c r="X7" s="647"/>
      <c r="Y7" s="478" t="s">
        <v>11</v>
      </c>
      <c r="Z7" s="479"/>
      <c r="AA7" s="472"/>
      <c r="AB7" s="473"/>
    </row>
    <row r="8" spans="1:28" ht="15" customHeight="1" x14ac:dyDescent="0.25">
      <c r="A8" s="425"/>
      <c r="B8" s="426"/>
      <c r="C8" s="432"/>
      <c r="D8" s="433"/>
      <c r="E8" s="433"/>
      <c r="F8" s="433"/>
      <c r="G8" s="433"/>
      <c r="H8" s="433"/>
      <c r="I8" s="433"/>
      <c r="J8" s="433"/>
      <c r="K8" s="434"/>
      <c r="L8" s="62"/>
      <c r="M8" s="63"/>
      <c r="N8" s="63"/>
      <c r="O8" s="63"/>
      <c r="P8" s="63"/>
      <c r="Q8" s="64"/>
      <c r="R8" s="401"/>
      <c r="S8" s="402"/>
      <c r="T8" s="403"/>
      <c r="U8" s="446"/>
      <c r="V8" s="447"/>
      <c r="W8" s="401"/>
      <c r="X8" s="403"/>
      <c r="Y8" s="474" t="s">
        <v>12</v>
      </c>
      <c r="Z8" s="475"/>
      <c r="AA8" s="476"/>
      <c r="AB8" s="477"/>
    </row>
    <row r="9" spans="1:28" ht="15" customHeight="1" thickBot="1" x14ac:dyDescent="0.3">
      <c r="A9" s="427"/>
      <c r="B9" s="428"/>
      <c r="C9" s="435"/>
      <c r="D9" s="436"/>
      <c r="E9" s="436"/>
      <c r="F9" s="436"/>
      <c r="G9" s="436"/>
      <c r="H9" s="436"/>
      <c r="I9" s="436"/>
      <c r="J9" s="436"/>
      <c r="K9" s="437"/>
      <c r="L9" s="62"/>
      <c r="M9" s="63"/>
      <c r="N9" s="63"/>
      <c r="O9" s="63"/>
      <c r="P9" s="63"/>
      <c r="Q9" s="64"/>
      <c r="R9" s="398"/>
      <c r="S9" s="399"/>
      <c r="T9" s="400"/>
      <c r="U9" s="448"/>
      <c r="V9" s="449"/>
      <c r="W9" s="398"/>
      <c r="X9" s="400"/>
      <c r="Y9" s="450" t="s">
        <v>13</v>
      </c>
      <c r="Z9" s="451"/>
      <c r="AA9" s="452"/>
      <c r="AB9" s="453"/>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08" t="s">
        <v>17</v>
      </c>
      <c r="B11" s="409"/>
      <c r="C11" s="417"/>
      <c r="D11" s="418"/>
      <c r="E11" s="418"/>
      <c r="F11" s="418"/>
      <c r="G11" s="418"/>
      <c r="H11" s="418"/>
      <c r="I11" s="418"/>
      <c r="J11" s="418"/>
      <c r="K11" s="419"/>
      <c r="L11" s="72"/>
      <c r="M11" s="395" t="s">
        <v>19</v>
      </c>
      <c r="N11" s="396"/>
      <c r="O11" s="396"/>
      <c r="P11" s="396"/>
      <c r="Q11" s="397"/>
      <c r="R11" s="420"/>
      <c r="S11" s="421"/>
      <c r="T11" s="421"/>
      <c r="U11" s="421"/>
      <c r="V11" s="422"/>
      <c r="W11" s="395" t="s">
        <v>21</v>
      </c>
      <c r="X11" s="397"/>
      <c r="Y11" s="404"/>
      <c r="Z11" s="405"/>
      <c r="AA11" s="405"/>
      <c r="AB11" s="406"/>
    </row>
    <row r="12" spans="1:28" ht="9" customHeight="1" thickBot="1" x14ac:dyDescent="0.3">
      <c r="A12" s="59"/>
      <c r="B12" s="54"/>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73"/>
      <c r="AB12" s="74"/>
    </row>
    <row r="13" spans="1:28" s="76" customFormat="1" ht="37.5" customHeight="1" thickBot="1" x14ac:dyDescent="0.3">
      <c r="A13" s="408" t="s">
        <v>23</v>
      </c>
      <c r="B13" s="409"/>
      <c r="C13" s="410"/>
      <c r="D13" s="411"/>
      <c r="E13" s="411"/>
      <c r="F13" s="411"/>
      <c r="G13" s="411"/>
      <c r="H13" s="411"/>
      <c r="I13" s="411"/>
      <c r="J13" s="411"/>
      <c r="K13" s="411"/>
      <c r="L13" s="411"/>
      <c r="M13" s="411"/>
      <c r="N13" s="411"/>
      <c r="O13" s="411"/>
      <c r="P13" s="411"/>
      <c r="Q13" s="412"/>
      <c r="R13" s="54"/>
      <c r="S13" s="614" t="s">
        <v>121</v>
      </c>
      <c r="T13" s="614"/>
      <c r="U13" s="75"/>
      <c r="V13" s="613" t="s">
        <v>26</v>
      </c>
      <c r="W13" s="614"/>
      <c r="X13" s="614"/>
      <c r="Y13" s="614"/>
      <c r="Z13" s="54"/>
      <c r="AA13" s="415"/>
      <c r="AB13" s="416"/>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23" t="s">
        <v>7</v>
      </c>
      <c r="B15" s="424"/>
      <c r="C15" s="634" t="s">
        <v>122</v>
      </c>
      <c r="D15" s="80"/>
      <c r="E15" s="80"/>
      <c r="F15" s="80"/>
      <c r="G15" s="80"/>
      <c r="H15" s="80"/>
      <c r="I15" s="80"/>
      <c r="J15" s="70"/>
      <c r="K15" s="81"/>
      <c r="L15" s="70"/>
      <c r="M15" s="60"/>
      <c r="N15" s="60"/>
      <c r="O15" s="60"/>
      <c r="P15" s="60"/>
      <c r="Q15" s="615" t="s">
        <v>27</v>
      </c>
      <c r="R15" s="616"/>
      <c r="S15" s="616"/>
      <c r="T15" s="616"/>
      <c r="U15" s="616"/>
      <c r="V15" s="616"/>
      <c r="W15" s="616"/>
      <c r="X15" s="616"/>
      <c r="Y15" s="616"/>
      <c r="Z15" s="616"/>
      <c r="AA15" s="616"/>
      <c r="AB15" s="617"/>
    </row>
    <row r="16" spans="1:28" ht="35.25" customHeight="1" thickBot="1" x14ac:dyDescent="0.3">
      <c r="A16" s="427"/>
      <c r="B16" s="428"/>
      <c r="C16" s="635"/>
      <c r="D16" s="80"/>
      <c r="E16" s="80"/>
      <c r="F16" s="80"/>
      <c r="G16" s="80"/>
      <c r="H16" s="80"/>
      <c r="I16" s="80"/>
      <c r="J16" s="70"/>
      <c r="K16" s="70"/>
      <c r="L16" s="70"/>
      <c r="M16" s="60"/>
      <c r="N16" s="60"/>
      <c r="O16" s="60"/>
      <c r="P16" s="60"/>
      <c r="Q16" s="655" t="s">
        <v>123</v>
      </c>
      <c r="R16" s="602"/>
      <c r="S16" s="602"/>
      <c r="T16" s="602"/>
      <c r="U16" s="602"/>
      <c r="V16" s="656"/>
      <c r="W16" s="601" t="s">
        <v>124</v>
      </c>
      <c r="X16" s="602"/>
      <c r="Y16" s="602"/>
      <c r="Z16" s="602"/>
      <c r="AA16" s="602"/>
      <c r="AB16" s="603"/>
    </row>
    <row r="17" spans="1:39" ht="27" customHeight="1" x14ac:dyDescent="0.25">
      <c r="A17" s="82"/>
      <c r="B17" s="60"/>
      <c r="C17" s="60"/>
      <c r="D17" s="80"/>
      <c r="E17" s="80"/>
      <c r="F17" s="80"/>
      <c r="G17" s="80"/>
      <c r="H17" s="80"/>
      <c r="I17" s="80"/>
      <c r="J17" s="80"/>
      <c r="K17" s="80"/>
      <c r="L17" s="80"/>
      <c r="M17" s="60"/>
      <c r="N17" s="60"/>
      <c r="O17" s="60"/>
      <c r="P17" s="60"/>
      <c r="Q17" s="579" t="s">
        <v>125</v>
      </c>
      <c r="R17" s="580"/>
      <c r="S17" s="581"/>
      <c r="T17" s="604" t="s">
        <v>126</v>
      </c>
      <c r="U17" s="605"/>
      <c r="V17" s="606"/>
      <c r="W17" s="609" t="s">
        <v>125</v>
      </c>
      <c r="X17" s="581"/>
      <c r="Y17" s="609" t="s">
        <v>127</v>
      </c>
      <c r="Z17" s="581"/>
      <c r="AA17" s="604" t="s">
        <v>128</v>
      </c>
      <c r="AB17" s="620"/>
      <c r="AC17" s="83"/>
      <c r="AD17" s="83"/>
    </row>
    <row r="18" spans="1:39" ht="27" customHeight="1" x14ac:dyDescent="0.25">
      <c r="A18" s="82"/>
      <c r="B18" s="60"/>
      <c r="C18" s="60"/>
      <c r="D18" s="80"/>
      <c r="E18" s="80"/>
      <c r="F18" s="80"/>
      <c r="G18" s="80"/>
      <c r="H18" s="80"/>
      <c r="I18" s="80"/>
      <c r="J18" s="80"/>
      <c r="K18" s="80"/>
      <c r="L18" s="80"/>
      <c r="M18" s="60"/>
      <c r="N18" s="60"/>
      <c r="O18" s="60"/>
      <c r="P18" s="60"/>
      <c r="Q18" s="165"/>
      <c r="R18" s="166"/>
      <c r="S18" s="167"/>
      <c r="T18" s="604"/>
      <c r="U18" s="605"/>
      <c r="V18" s="606"/>
      <c r="W18" s="144"/>
      <c r="X18" s="145"/>
      <c r="Y18" s="144"/>
      <c r="Z18" s="145"/>
      <c r="AA18" s="146"/>
      <c r="AB18" s="147"/>
      <c r="AC18" s="83"/>
      <c r="AD18" s="83"/>
    </row>
    <row r="19" spans="1:39" ht="18" customHeight="1" thickBot="1" x14ac:dyDescent="0.3">
      <c r="A19" s="59"/>
      <c r="B19" s="54"/>
      <c r="C19" s="80"/>
      <c r="D19" s="80"/>
      <c r="E19" s="80"/>
      <c r="F19" s="80"/>
      <c r="G19" s="84"/>
      <c r="H19" s="84"/>
      <c r="I19" s="84"/>
      <c r="J19" s="84"/>
      <c r="K19" s="84"/>
      <c r="L19" s="84"/>
      <c r="M19" s="80"/>
      <c r="N19" s="80"/>
      <c r="O19" s="80"/>
      <c r="P19" s="80"/>
      <c r="Q19" s="610"/>
      <c r="R19" s="599"/>
      <c r="S19" s="600"/>
      <c r="T19" s="598"/>
      <c r="U19" s="599"/>
      <c r="V19" s="600"/>
      <c r="W19" s="618"/>
      <c r="X19" s="619"/>
      <c r="Y19" s="607"/>
      <c r="Z19" s="608"/>
      <c r="AA19" s="621"/>
      <c r="AB19" s="622"/>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386" t="s">
        <v>47</v>
      </c>
      <c r="B21" s="387"/>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9"/>
    </row>
    <row r="22" spans="1:39" ht="15" customHeight="1" x14ac:dyDescent="0.25">
      <c r="A22" s="390" t="s">
        <v>48</v>
      </c>
      <c r="B22" s="392" t="s">
        <v>49</v>
      </c>
      <c r="C22" s="393"/>
      <c r="D22" s="350" t="s">
        <v>129</v>
      </c>
      <c r="E22" s="351"/>
      <c r="F22" s="351"/>
      <c r="G22" s="351"/>
      <c r="H22" s="351"/>
      <c r="I22" s="351"/>
      <c r="J22" s="351"/>
      <c r="K22" s="351"/>
      <c r="L22" s="351"/>
      <c r="M22" s="351"/>
      <c r="N22" s="351"/>
      <c r="O22" s="394"/>
      <c r="P22" s="377" t="s">
        <v>41</v>
      </c>
      <c r="Q22" s="377" t="s">
        <v>51</v>
      </c>
      <c r="R22" s="377"/>
      <c r="S22" s="377"/>
      <c r="T22" s="377"/>
      <c r="U22" s="377"/>
      <c r="V22" s="377"/>
      <c r="W22" s="377"/>
      <c r="X22" s="377"/>
      <c r="Y22" s="377"/>
      <c r="Z22" s="377"/>
      <c r="AA22" s="377"/>
      <c r="AB22" s="379"/>
    </row>
    <row r="23" spans="1:39" ht="27" customHeight="1" x14ac:dyDescent="0.25">
      <c r="A23" s="391"/>
      <c r="B23" s="380"/>
      <c r="C23" s="382"/>
      <c r="D23" s="88" t="s">
        <v>30</v>
      </c>
      <c r="E23" s="88" t="s">
        <v>31</v>
      </c>
      <c r="F23" s="88" t="s">
        <v>32</v>
      </c>
      <c r="G23" s="88" t="s">
        <v>8</v>
      </c>
      <c r="H23" s="88" t="s">
        <v>33</v>
      </c>
      <c r="I23" s="88" t="s">
        <v>34</v>
      </c>
      <c r="J23" s="88" t="s">
        <v>35</v>
      </c>
      <c r="K23" s="88" t="s">
        <v>36</v>
      </c>
      <c r="L23" s="88" t="s">
        <v>37</v>
      </c>
      <c r="M23" s="88" t="s">
        <v>38</v>
      </c>
      <c r="N23" s="88" t="s">
        <v>39</v>
      </c>
      <c r="O23" s="88" t="s">
        <v>40</v>
      </c>
      <c r="P23" s="394"/>
      <c r="Q23" s="377"/>
      <c r="R23" s="377"/>
      <c r="S23" s="377"/>
      <c r="T23" s="377"/>
      <c r="U23" s="377"/>
      <c r="V23" s="377"/>
      <c r="W23" s="377"/>
      <c r="X23" s="377"/>
      <c r="Y23" s="377"/>
      <c r="Z23" s="377"/>
      <c r="AA23" s="377"/>
      <c r="AB23" s="379"/>
    </row>
    <row r="24" spans="1:39" ht="42" customHeight="1" thickBot="1" x14ac:dyDescent="0.3">
      <c r="A24" s="85"/>
      <c r="B24" s="370"/>
      <c r="C24" s="371"/>
      <c r="D24" s="89"/>
      <c r="E24" s="89"/>
      <c r="F24" s="89"/>
      <c r="G24" s="89"/>
      <c r="H24" s="89"/>
      <c r="I24" s="89"/>
      <c r="J24" s="89"/>
      <c r="K24" s="89"/>
      <c r="L24" s="89"/>
      <c r="M24" s="89"/>
      <c r="N24" s="89"/>
      <c r="O24" s="89"/>
      <c r="P24" s="86">
        <f>SUM(D24:O24)</f>
        <v>0</v>
      </c>
      <c r="Q24" s="372" t="s">
        <v>130</v>
      </c>
      <c r="R24" s="372"/>
      <c r="S24" s="372"/>
      <c r="T24" s="372"/>
      <c r="U24" s="372"/>
      <c r="V24" s="372"/>
      <c r="W24" s="372"/>
      <c r="X24" s="372"/>
      <c r="Y24" s="372"/>
      <c r="Z24" s="372"/>
      <c r="AA24" s="372"/>
      <c r="AB24" s="373"/>
    </row>
    <row r="25" spans="1:39" ht="21.95" customHeight="1" x14ac:dyDescent="0.25">
      <c r="A25" s="374" t="s">
        <v>53</v>
      </c>
      <c r="B25" s="375"/>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6"/>
    </row>
    <row r="26" spans="1:39" ht="23.1" customHeight="1" x14ac:dyDescent="0.25">
      <c r="A26" s="343" t="s">
        <v>54</v>
      </c>
      <c r="B26" s="377" t="s">
        <v>55</v>
      </c>
      <c r="C26" s="377" t="s">
        <v>49</v>
      </c>
      <c r="D26" s="377" t="s">
        <v>56</v>
      </c>
      <c r="E26" s="377"/>
      <c r="F26" s="377"/>
      <c r="G26" s="377"/>
      <c r="H26" s="377"/>
      <c r="I26" s="377"/>
      <c r="J26" s="377"/>
      <c r="K26" s="377"/>
      <c r="L26" s="377"/>
      <c r="M26" s="377"/>
      <c r="N26" s="377"/>
      <c r="O26" s="377"/>
      <c r="P26" s="377"/>
      <c r="Q26" s="377" t="s">
        <v>57</v>
      </c>
      <c r="R26" s="377"/>
      <c r="S26" s="377"/>
      <c r="T26" s="377"/>
      <c r="U26" s="377"/>
      <c r="V26" s="377"/>
      <c r="W26" s="377"/>
      <c r="X26" s="377"/>
      <c r="Y26" s="377"/>
      <c r="Z26" s="377"/>
      <c r="AA26" s="377"/>
      <c r="AB26" s="379"/>
      <c r="AE26" s="87"/>
      <c r="AF26" s="87"/>
      <c r="AG26" s="87"/>
      <c r="AH26" s="87"/>
      <c r="AI26" s="87"/>
      <c r="AJ26" s="87"/>
      <c r="AK26" s="87"/>
      <c r="AL26" s="87"/>
      <c r="AM26" s="87"/>
    </row>
    <row r="27" spans="1:39" ht="23.1" customHeight="1" x14ac:dyDescent="0.25">
      <c r="A27" s="343"/>
      <c r="B27" s="377"/>
      <c r="C27" s="378"/>
      <c r="D27" s="88" t="s">
        <v>30</v>
      </c>
      <c r="E27" s="88" t="s">
        <v>31</v>
      </c>
      <c r="F27" s="88" t="s">
        <v>32</v>
      </c>
      <c r="G27" s="88" t="s">
        <v>8</v>
      </c>
      <c r="H27" s="88" t="s">
        <v>33</v>
      </c>
      <c r="I27" s="88" t="s">
        <v>34</v>
      </c>
      <c r="J27" s="88" t="s">
        <v>35</v>
      </c>
      <c r="K27" s="88" t="s">
        <v>36</v>
      </c>
      <c r="L27" s="88" t="s">
        <v>37</v>
      </c>
      <c r="M27" s="88" t="s">
        <v>38</v>
      </c>
      <c r="N27" s="88" t="s">
        <v>39</v>
      </c>
      <c r="O27" s="88" t="s">
        <v>40</v>
      </c>
      <c r="P27" s="88" t="s">
        <v>41</v>
      </c>
      <c r="Q27" s="380" t="s">
        <v>131</v>
      </c>
      <c r="R27" s="381"/>
      <c r="S27" s="381"/>
      <c r="T27" s="382"/>
      <c r="U27" s="380" t="s">
        <v>60</v>
      </c>
      <c r="V27" s="381"/>
      <c r="W27" s="381"/>
      <c r="X27" s="382"/>
      <c r="Y27" s="380" t="s">
        <v>61</v>
      </c>
      <c r="Z27" s="381"/>
      <c r="AA27" s="381"/>
      <c r="AB27" s="383"/>
      <c r="AE27" s="87"/>
      <c r="AF27" s="87"/>
      <c r="AG27" s="87"/>
      <c r="AH27" s="87"/>
      <c r="AI27" s="87"/>
      <c r="AJ27" s="87"/>
      <c r="AK27" s="87"/>
      <c r="AL27" s="87"/>
      <c r="AM27" s="87"/>
    </row>
    <row r="28" spans="1:39" ht="33" customHeight="1" x14ac:dyDescent="0.25">
      <c r="A28" s="353"/>
      <c r="B28" s="588"/>
      <c r="C28" s="90" t="s">
        <v>62</v>
      </c>
      <c r="D28" s="89"/>
      <c r="E28" s="89"/>
      <c r="F28" s="89"/>
      <c r="G28" s="89"/>
      <c r="H28" s="89"/>
      <c r="I28" s="89"/>
      <c r="J28" s="89"/>
      <c r="K28" s="89"/>
      <c r="L28" s="89"/>
      <c r="M28" s="89"/>
      <c r="N28" s="89"/>
      <c r="O28" s="89"/>
      <c r="P28" s="163">
        <f>SUM(D28:O28)</f>
        <v>0</v>
      </c>
      <c r="Q28" s="582" t="s">
        <v>132</v>
      </c>
      <c r="R28" s="583"/>
      <c r="S28" s="583"/>
      <c r="T28" s="584"/>
      <c r="U28" s="582" t="s">
        <v>133</v>
      </c>
      <c r="V28" s="583"/>
      <c r="W28" s="583"/>
      <c r="X28" s="584"/>
      <c r="Y28" s="582" t="s">
        <v>134</v>
      </c>
      <c r="Z28" s="583"/>
      <c r="AA28" s="583"/>
      <c r="AB28" s="623"/>
      <c r="AE28" s="87"/>
      <c r="AF28" s="87"/>
      <c r="AG28" s="87"/>
      <c r="AH28" s="87"/>
      <c r="AI28" s="87"/>
      <c r="AJ28" s="87"/>
      <c r="AK28" s="87"/>
      <c r="AL28" s="87"/>
      <c r="AM28" s="87"/>
    </row>
    <row r="29" spans="1:39" ht="33.950000000000003" customHeight="1" thickBot="1" x14ac:dyDescent="0.3">
      <c r="A29" s="354"/>
      <c r="B29" s="356"/>
      <c r="C29" s="91" t="s">
        <v>65</v>
      </c>
      <c r="D29" s="92"/>
      <c r="E29" s="92"/>
      <c r="F29" s="92"/>
      <c r="G29" s="93"/>
      <c r="H29" s="93"/>
      <c r="I29" s="93"/>
      <c r="J29" s="93"/>
      <c r="K29" s="93"/>
      <c r="L29" s="93"/>
      <c r="M29" s="93"/>
      <c r="N29" s="93"/>
      <c r="O29" s="93"/>
      <c r="P29" s="164">
        <f>SUM(D29:O29)</f>
        <v>0</v>
      </c>
      <c r="Q29" s="585"/>
      <c r="R29" s="586"/>
      <c r="S29" s="586"/>
      <c r="T29" s="587"/>
      <c r="U29" s="585"/>
      <c r="V29" s="586"/>
      <c r="W29" s="586"/>
      <c r="X29" s="587"/>
      <c r="Y29" s="585"/>
      <c r="Z29" s="586"/>
      <c r="AA29" s="586"/>
      <c r="AB29" s="624"/>
      <c r="AC29" s="49"/>
      <c r="AE29" s="87"/>
      <c r="AF29" s="87"/>
      <c r="AG29" s="87"/>
      <c r="AH29" s="87"/>
      <c r="AI29" s="87"/>
      <c r="AJ29" s="87"/>
      <c r="AK29" s="87"/>
      <c r="AL29" s="87"/>
      <c r="AM29" s="87"/>
    </row>
    <row r="30" spans="1:39" ht="26.1" customHeight="1" x14ac:dyDescent="0.25">
      <c r="A30" s="342" t="s">
        <v>66</v>
      </c>
      <c r="B30" s="344" t="s">
        <v>67</v>
      </c>
      <c r="C30" s="346" t="s">
        <v>68</v>
      </c>
      <c r="D30" s="346"/>
      <c r="E30" s="346"/>
      <c r="F30" s="346"/>
      <c r="G30" s="346"/>
      <c r="H30" s="346"/>
      <c r="I30" s="346"/>
      <c r="J30" s="346"/>
      <c r="K30" s="346"/>
      <c r="L30" s="346"/>
      <c r="M30" s="346"/>
      <c r="N30" s="346"/>
      <c r="O30" s="346"/>
      <c r="P30" s="346"/>
      <c r="Q30" s="347" t="s">
        <v>69</v>
      </c>
      <c r="R30" s="348"/>
      <c r="S30" s="348"/>
      <c r="T30" s="348"/>
      <c r="U30" s="348"/>
      <c r="V30" s="348"/>
      <c r="W30" s="348"/>
      <c r="X30" s="348"/>
      <c r="Y30" s="348"/>
      <c r="Z30" s="348"/>
      <c r="AA30" s="348"/>
      <c r="AB30" s="349"/>
      <c r="AE30" s="87"/>
      <c r="AF30" s="87"/>
      <c r="AG30" s="87"/>
      <c r="AH30" s="87"/>
      <c r="AI30" s="87"/>
      <c r="AJ30" s="87"/>
      <c r="AK30" s="87"/>
      <c r="AL30" s="87"/>
      <c r="AM30" s="87"/>
    </row>
    <row r="31" spans="1:39" ht="26.1" customHeight="1" x14ac:dyDescent="0.25">
      <c r="A31" s="343"/>
      <c r="B31" s="345"/>
      <c r="C31" s="88" t="s">
        <v>70</v>
      </c>
      <c r="D31" s="88" t="s">
        <v>71</v>
      </c>
      <c r="E31" s="88" t="s">
        <v>72</v>
      </c>
      <c r="F31" s="88" t="s">
        <v>73</v>
      </c>
      <c r="G31" s="88" t="s">
        <v>74</v>
      </c>
      <c r="H31" s="88" t="s">
        <v>75</v>
      </c>
      <c r="I31" s="88" t="s">
        <v>76</v>
      </c>
      <c r="J31" s="88" t="s">
        <v>77</v>
      </c>
      <c r="K31" s="88" t="s">
        <v>78</v>
      </c>
      <c r="L31" s="88" t="s">
        <v>79</v>
      </c>
      <c r="M31" s="88" t="s">
        <v>80</v>
      </c>
      <c r="N31" s="88" t="s">
        <v>81</v>
      </c>
      <c r="O31" s="88" t="s">
        <v>82</v>
      </c>
      <c r="P31" s="88" t="s">
        <v>83</v>
      </c>
      <c r="Q31" s="350" t="s">
        <v>84</v>
      </c>
      <c r="R31" s="351"/>
      <c r="S31" s="351"/>
      <c r="T31" s="351"/>
      <c r="U31" s="351"/>
      <c r="V31" s="351"/>
      <c r="W31" s="351"/>
      <c r="X31" s="351"/>
      <c r="Y31" s="351"/>
      <c r="Z31" s="351"/>
      <c r="AA31" s="351"/>
      <c r="AB31" s="352"/>
      <c r="AE31" s="94"/>
      <c r="AF31" s="94"/>
      <c r="AG31" s="94"/>
      <c r="AH31" s="94"/>
      <c r="AI31" s="94"/>
      <c r="AJ31" s="94"/>
      <c r="AK31" s="94"/>
      <c r="AL31" s="94"/>
      <c r="AM31" s="94"/>
    </row>
    <row r="32" spans="1:39" ht="28.5" customHeight="1" x14ac:dyDescent="0.25">
      <c r="A32" s="327"/>
      <c r="B32" s="316"/>
      <c r="C32" s="90" t="s">
        <v>62</v>
      </c>
      <c r="D32" s="95"/>
      <c r="E32" s="95"/>
      <c r="F32" s="95"/>
      <c r="G32" s="95"/>
      <c r="H32" s="95"/>
      <c r="I32" s="95"/>
      <c r="J32" s="95"/>
      <c r="K32" s="95"/>
      <c r="L32" s="95"/>
      <c r="M32" s="95"/>
      <c r="N32" s="95"/>
      <c r="O32" s="95"/>
      <c r="P32" s="96">
        <f t="shared" ref="P32:P39" si="0">SUM(D32:O32)</f>
        <v>0</v>
      </c>
      <c r="Q32" s="628" t="s">
        <v>135</v>
      </c>
      <c r="R32" s="629"/>
      <c r="S32" s="629"/>
      <c r="T32" s="629"/>
      <c r="U32" s="629"/>
      <c r="V32" s="629"/>
      <c r="W32" s="629"/>
      <c r="X32" s="629"/>
      <c r="Y32" s="629"/>
      <c r="Z32" s="629"/>
      <c r="AA32" s="629"/>
      <c r="AB32" s="630"/>
      <c r="AC32" s="97"/>
      <c r="AE32" s="98"/>
      <c r="AF32" s="98"/>
      <c r="AG32" s="98"/>
      <c r="AH32" s="98"/>
      <c r="AI32" s="98"/>
      <c r="AJ32" s="98"/>
      <c r="AK32" s="98"/>
      <c r="AL32" s="98"/>
      <c r="AM32" s="98"/>
    </row>
    <row r="33" spans="1:29" ht="28.5" customHeight="1" x14ac:dyDescent="0.25">
      <c r="A33" s="328"/>
      <c r="B33" s="329"/>
      <c r="C33" s="99" t="s">
        <v>65</v>
      </c>
      <c r="D33" s="100"/>
      <c r="E33" s="100"/>
      <c r="F33" s="100"/>
      <c r="G33" s="100"/>
      <c r="H33" s="100"/>
      <c r="I33" s="100"/>
      <c r="J33" s="100"/>
      <c r="K33" s="100"/>
      <c r="L33" s="100"/>
      <c r="M33" s="100"/>
      <c r="N33" s="100"/>
      <c r="O33" s="100"/>
      <c r="P33" s="101">
        <f t="shared" si="0"/>
        <v>0</v>
      </c>
      <c r="Q33" s="631"/>
      <c r="R33" s="632"/>
      <c r="S33" s="632"/>
      <c r="T33" s="632"/>
      <c r="U33" s="632"/>
      <c r="V33" s="632"/>
      <c r="W33" s="632"/>
      <c r="X33" s="632"/>
      <c r="Y33" s="632"/>
      <c r="Z33" s="632"/>
      <c r="AA33" s="632"/>
      <c r="AB33" s="633"/>
      <c r="AC33" s="97"/>
    </row>
    <row r="34" spans="1:29" ht="28.5" customHeight="1" x14ac:dyDescent="0.25">
      <c r="A34" s="328"/>
      <c r="B34" s="332"/>
      <c r="C34" s="102" t="s">
        <v>62</v>
      </c>
      <c r="D34" s="103"/>
      <c r="E34" s="103"/>
      <c r="F34" s="103"/>
      <c r="G34" s="103"/>
      <c r="H34" s="103"/>
      <c r="I34" s="103"/>
      <c r="J34" s="103"/>
      <c r="K34" s="103"/>
      <c r="L34" s="103"/>
      <c r="M34" s="103"/>
      <c r="N34" s="103"/>
      <c r="O34" s="103"/>
      <c r="P34" s="101">
        <f t="shared" si="0"/>
        <v>0</v>
      </c>
      <c r="Q34" s="589"/>
      <c r="R34" s="590"/>
      <c r="S34" s="590"/>
      <c r="T34" s="590"/>
      <c r="U34" s="590"/>
      <c r="V34" s="590"/>
      <c r="W34" s="590"/>
      <c r="X34" s="590"/>
      <c r="Y34" s="590"/>
      <c r="Z34" s="590"/>
      <c r="AA34" s="590"/>
      <c r="AB34" s="591"/>
      <c r="AC34" s="97"/>
    </row>
    <row r="35" spans="1:29" ht="28.5" customHeight="1" x14ac:dyDescent="0.25">
      <c r="A35" s="328"/>
      <c r="B35" s="329"/>
      <c r="C35" s="99" t="s">
        <v>65</v>
      </c>
      <c r="D35" s="100"/>
      <c r="E35" s="100"/>
      <c r="F35" s="100"/>
      <c r="G35" s="100"/>
      <c r="H35" s="100"/>
      <c r="I35" s="100"/>
      <c r="J35" s="100"/>
      <c r="K35" s="100"/>
      <c r="L35" s="104"/>
      <c r="M35" s="104"/>
      <c r="N35" s="104"/>
      <c r="O35" s="104"/>
      <c r="P35" s="101">
        <f t="shared" si="0"/>
        <v>0</v>
      </c>
      <c r="Q35" s="595"/>
      <c r="R35" s="596"/>
      <c r="S35" s="596"/>
      <c r="T35" s="596"/>
      <c r="U35" s="596"/>
      <c r="V35" s="596"/>
      <c r="W35" s="596"/>
      <c r="X35" s="596"/>
      <c r="Y35" s="596"/>
      <c r="Z35" s="596"/>
      <c r="AA35" s="596"/>
      <c r="AB35" s="597"/>
      <c r="AC35" s="97"/>
    </row>
    <row r="36" spans="1:29" ht="28.5" customHeight="1" x14ac:dyDescent="0.25">
      <c r="A36" s="577"/>
      <c r="B36" s="332"/>
      <c r="C36" s="102" t="s">
        <v>62</v>
      </c>
      <c r="D36" s="103"/>
      <c r="E36" s="103"/>
      <c r="F36" s="103"/>
      <c r="G36" s="103"/>
      <c r="H36" s="103"/>
      <c r="I36" s="103"/>
      <c r="J36" s="103"/>
      <c r="K36" s="103"/>
      <c r="L36" s="103"/>
      <c r="M36" s="103"/>
      <c r="N36" s="103"/>
      <c r="O36" s="103"/>
      <c r="P36" s="101">
        <f t="shared" si="0"/>
        <v>0</v>
      </c>
      <c r="Q36" s="589"/>
      <c r="R36" s="590"/>
      <c r="S36" s="590"/>
      <c r="T36" s="590"/>
      <c r="U36" s="590"/>
      <c r="V36" s="590"/>
      <c r="W36" s="590"/>
      <c r="X36" s="590"/>
      <c r="Y36" s="590"/>
      <c r="Z36" s="590"/>
      <c r="AA36" s="590"/>
      <c r="AB36" s="591"/>
      <c r="AC36" s="97"/>
    </row>
    <row r="37" spans="1:29" ht="28.5" customHeight="1" x14ac:dyDescent="0.25">
      <c r="A37" s="578"/>
      <c r="B37" s="329"/>
      <c r="C37" s="99" t="s">
        <v>65</v>
      </c>
      <c r="D37" s="100"/>
      <c r="E37" s="100"/>
      <c r="F37" s="100"/>
      <c r="G37" s="100"/>
      <c r="H37" s="100"/>
      <c r="I37" s="100"/>
      <c r="J37" s="100"/>
      <c r="K37" s="100"/>
      <c r="L37" s="104"/>
      <c r="M37" s="104"/>
      <c r="N37" s="104"/>
      <c r="O37" s="104"/>
      <c r="P37" s="101">
        <f t="shared" si="0"/>
        <v>0</v>
      </c>
      <c r="Q37" s="595"/>
      <c r="R37" s="596"/>
      <c r="S37" s="596"/>
      <c r="T37" s="596"/>
      <c r="U37" s="596"/>
      <c r="V37" s="596"/>
      <c r="W37" s="596"/>
      <c r="X37" s="596"/>
      <c r="Y37" s="596"/>
      <c r="Z37" s="596"/>
      <c r="AA37" s="596"/>
      <c r="AB37" s="597"/>
      <c r="AC37" s="97"/>
    </row>
    <row r="38" spans="1:29" ht="28.5" customHeight="1" x14ac:dyDescent="0.25">
      <c r="A38" s="611"/>
      <c r="B38" s="332"/>
      <c r="C38" s="102" t="s">
        <v>62</v>
      </c>
      <c r="D38" s="103"/>
      <c r="E38" s="103"/>
      <c r="F38" s="103"/>
      <c r="G38" s="103"/>
      <c r="H38" s="103"/>
      <c r="I38" s="103"/>
      <c r="J38" s="103"/>
      <c r="K38" s="103"/>
      <c r="L38" s="103"/>
      <c r="M38" s="103"/>
      <c r="N38" s="103"/>
      <c r="O38" s="103"/>
      <c r="P38" s="101">
        <f t="shared" si="0"/>
        <v>0</v>
      </c>
      <c r="Q38" s="589"/>
      <c r="R38" s="590"/>
      <c r="S38" s="590"/>
      <c r="T38" s="590"/>
      <c r="U38" s="590"/>
      <c r="V38" s="590"/>
      <c r="W38" s="590"/>
      <c r="X38" s="590"/>
      <c r="Y38" s="590"/>
      <c r="Z38" s="590"/>
      <c r="AA38" s="590"/>
      <c r="AB38" s="591"/>
      <c r="AC38" s="97"/>
    </row>
    <row r="39" spans="1:29" ht="28.5" customHeight="1" thickBot="1" x14ac:dyDescent="0.3">
      <c r="A39" s="612"/>
      <c r="B39" s="317"/>
      <c r="C39" s="91" t="s">
        <v>65</v>
      </c>
      <c r="D39" s="105"/>
      <c r="E39" s="105"/>
      <c r="F39" s="105"/>
      <c r="G39" s="105"/>
      <c r="H39" s="105"/>
      <c r="I39" s="105"/>
      <c r="J39" s="105"/>
      <c r="K39" s="105"/>
      <c r="L39" s="106"/>
      <c r="M39" s="106"/>
      <c r="N39" s="106"/>
      <c r="O39" s="106"/>
      <c r="P39" s="107">
        <f t="shared" si="0"/>
        <v>0</v>
      </c>
      <c r="Q39" s="592"/>
      <c r="R39" s="593"/>
      <c r="S39" s="593"/>
      <c r="T39" s="593"/>
      <c r="U39" s="593"/>
      <c r="V39" s="593"/>
      <c r="W39" s="593"/>
      <c r="X39" s="593"/>
      <c r="Y39" s="593"/>
      <c r="Z39" s="593"/>
      <c r="AA39" s="593"/>
      <c r="AB39" s="594"/>
      <c r="AC39" s="97"/>
    </row>
    <row r="40" spans="1:29" x14ac:dyDescent="0.25">
      <c r="A40" s="50" t="s">
        <v>100</v>
      </c>
    </row>
  </sheetData>
  <mergeCells count="86">
    <mergeCell ref="Z1:AB1"/>
    <mergeCell ref="AA8:AB8"/>
    <mergeCell ref="AA9:AB9"/>
    <mergeCell ref="W17:X17"/>
    <mergeCell ref="B1:Y1"/>
    <mergeCell ref="AA7:AB7"/>
    <mergeCell ref="Y9:Z9"/>
    <mergeCell ref="Z3:AB3"/>
    <mergeCell ref="Y8:Z8"/>
    <mergeCell ref="Y7:Z7"/>
    <mergeCell ref="U7:V9"/>
    <mergeCell ref="W7:X9"/>
    <mergeCell ref="A11:B11"/>
    <mergeCell ref="Y11:AB11"/>
    <mergeCell ref="Q16:V16"/>
    <mergeCell ref="M11:Q11"/>
    <mergeCell ref="B2:Y2"/>
    <mergeCell ref="B3:Y4"/>
    <mergeCell ref="Q32:AB33"/>
    <mergeCell ref="Q30:AB30"/>
    <mergeCell ref="C15:C16"/>
    <mergeCell ref="W11:X11"/>
    <mergeCell ref="A13:B13"/>
    <mergeCell ref="C11:K11"/>
    <mergeCell ref="S13:T13"/>
    <mergeCell ref="A1:A4"/>
    <mergeCell ref="Z2:AB2"/>
    <mergeCell ref="Z4:AB4"/>
    <mergeCell ref="R7:T9"/>
    <mergeCell ref="A15:B16"/>
    <mergeCell ref="A7:B9"/>
    <mergeCell ref="R11:V11"/>
    <mergeCell ref="A38:A39"/>
    <mergeCell ref="V13:Y13"/>
    <mergeCell ref="Q15:AB15"/>
    <mergeCell ref="AA13:AB13"/>
    <mergeCell ref="W19:X19"/>
    <mergeCell ref="Y27:AB27"/>
    <mergeCell ref="Q31:AB31"/>
    <mergeCell ref="Q34:AB35"/>
    <mergeCell ref="A21:AB21"/>
    <mergeCell ref="AA17:AB17"/>
    <mergeCell ref="C30:P30"/>
    <mergeCell ref="AA19:AB19"/>
    <mergeCell ref="U28:X29"/>
    <mergeCell ref="Y28:AB29"/>
    <mergeCell ref="T18:V18"/>
    <mergeCell ref="D22:O22"/>
    <mergeCell ref="B38:B39"/>
    <mergeCell ref="C13:Q13"/>
    <mergeCell ref="Q22:AB23"/>
    <mergeCell ref="C7:K9"/>
    <mergeCell ref="Q38:AB39"/>
    <mergeCell ref="U27:X27"/>
    <mergeCell ref="Q36:AB37"/>
    <mergeCell ref="T19:V19"/>
    <mergeCell ref="Q27:T27"/>
    <mergeCell ref="C12:Z12"/>
    <mergeCell ref="W16:AB16"/>
    <mergeCell ref="T17:V17"/>
    <mergeCell ref="Y19:Z19"/>
    <mergeCell ref="Y17:Z17"/>
    <mergeCell ref="P22:P23"/>
    <mergeCell ref="Q19:S19"/>
    <mergeCell ref="Q17:S17"/>
    <mergeCell ref="A26:A27"/>
    <mergeCell ref="C26:C27"/>
    <mergeCell ref="A22:A23"/>
    <mergeCell ref="A28:A29"/>
    <mergeCell ref="A25:AB25"/>
    <mergeCell ref="D26:P26"/>
    <mergeCell ref="Q24:AB24"/>
    <mergeCell ref="B26:B27"/>
    <mergeCell ref="Q28:T29"/>
    <mergeCell ref="Q26:AB26"/>
    <mergeCell ref="B28:B29"/>
    <mergeCell ref="B24:C24"/>
    <mergeCell ref="B22:C23"/>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formula1>2000</formula1>
    </dataValidation>
    <dataValidation type="textLength" operator="lessThanOrEqual" allowBlank="1" showInputMessage="1" showErrorMessage="1" errorTitle="Máximo 2.000 caracteres" error="Máximo 2.000 caracteres" sqref="Q32:AB39 Q28 U28 Y28">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O46"/>
  <sheetViews>
    <sheetView showGridLines="0" topLeftCell="P36" zoomScale="60" zoomScaleNormal="60" workbookViewId="0">
      <selection activeCell="AE44" sqref="AE44"/>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9"/>
      <c r="B1" s="457" t="s">
        <v>0</v>
      </c>
      <c r="C1" s="458"/>
      <c r="D1" s="458"/>
      <c r="E1" s="458"/>
      <c r="F1" s="458"/>
      <c r="G1" s="458"/>
      <c r="H1" s="458"/>
      <c r="I1" s="458"/>
      <c r="J1" s="458"/>
      <c r="K1" s="458"/>
      <c r="L1" s="458"/>
      <c r="M1" s="458"/>
      <c r="N1" s="458"/>
      <c r="O1" s="458"/>
      <c r="P1" s="458"/>
      <c r="Q1" s="458"/>
      <c r="R1" s="458"/>
      <c r="S1" s="458"/>
      <c r="T1" s="458"/>
      <c r="U1" s="458"/>
      <c r="V1" s="458"/>
      <c r="W1" s="458"/>
      <c r="X1" s="458"/>
      <c r="Y1" s="458"/>
      <c r="Z1" s="458"/>
      <c r="AA1" s="459"/>
      <c r="AB1" s="454" t="s">
        <v>1</v>
      </c>
      <c r="AC1" s="455"/>
      <c r="AD1" s="456"/>
    </row>
    <row r="2" spans="1:30" ht="30.75" customHeight="1" thickBot="1" x14ac:dyDescent="0.3">
      <c r="A2" s="470"/>
      <c r="B2" s="457" t="s">
        <v>2</v>
      </c>
      <c r="C2" s="458"/>
      <c r="D2" s="458"/>
      <c r="E2" s="458"/>
      <c r="F2" s="458"/>
      <c r="G2" s="458"/>
      <c r="H2" s="458"/>
      <c r="I2" s="458"/>
      <c r="J2" s="458"/>
      <c r="K2" s="458"/>
      <c r="L2" s="458"/>
      <c r="M2" s="458"/>
      <c r="N2" s="458"/>
      <c r="O2" s="458"/>
      <c r="P2" s="458"/>
      <c r="Q2" s="458"/>
      <c r="R2" s="458"/>
      <c r="S2" s="458"/>
      <c r="T2" s="458"/>
      <c r="U2" s="458"/>
      <c r="V2" s="458"/>
      <c r="W2" s="458"/>
      <c r="X2" s="458"/>
      <c r="Y2" s="458"/>
      <c r="Z2" s="458"/>
      <c r="AA2" s="459"/>
      <c r="AB2" s="460" t="s">
        <v>3</v>
      </c>
      <c r="AC2" s="461"/>
      <c r="AD2" s="462"/>
    </row>
    <row r="3" spans="1:30" ht="24" customHeight="1" x14ac:dyDescent="0.25">
      <c r="A3" s="470"/>
      <c r="B3" s="374" t="s">
        <v>4</v>
      </c>
      <c r="C3" s="375"/>
      <c r="D3" s="375"/>
      <c r="E3" s="375"/>
      <c r="F3" s="375"/>
      <c r="G3" s="375"/>
      <c r="H3" s="375"/>
      <c r="I3" s="375"/>
      <c r="J3" s="375"/>
      <c r="K3" s="375"/>
      <c r="L3" s="375"/>
      <c r="M3" s="375"/>
      <c r="N3" s="375"/>
      <c r="O3" s="375"/>
      <c r="P3" s="375"/>
      <c r="Q3" s="375"/>
      <c r="R3" s="375"/>
      <c r="S3" s="375"/>
      <c r="T3" s="375"/>
      <c r="U3" s="375"/>
      <c r="V3" s="375"/>
      <c r="W3" s="375"/>
      <c r="X3" s="375"/>
      <c r="Y3" s="375"/>
      <c r="Z3" s="375"/>
      <c r="AA3" s="376"/>
      <c r="AB3" s="460" t="s">
        <v>5</v>
      </c>
      <c r="AC3" s="461"/>
      <c r="AD3" s="462"/>
    </row>
    <row r="4" spans="1:30" ht="21.95" customHeight="1" thickBot="1" x14ac:dyDescent="0.3">
      <c r="A4" s="471"/>
      <c r="B4" s="463"/>
      <c r="C4" s="464"/>
      <c r="D4" s="464"/>
      <c r="E4" s="464"/>
      <c r="F4" s="464"/>
      <c r="G4" s="464"/>
      <c r="H4" s="464"/>
      <c r="I4" s="464"/>
      <c r="J4" s="464"/>
      <c r="K4" s="464"/>
      <c r="L4" s="464"/>
      <c r="M4" s="464"/>
      <c r="N4" s="464"/>
      <c r="O4" s="464"/>
      <c r="P4" s="464"/>
      <c r="Q4" s="464"/>
      <c r="R4" s="464"/>
      <c r="S4" s="464"/>
      <c r="T4" s="464"/>
      <c r="U4" s="464"/>
      <c r="V4" s="464"/>
      <c r="W4" s="464"/>
      <c r="X4" s="464"/>
      <c r="Y4" s="464"/>
      <c r="Z4" s="464"/>
      <c r="AA4" s="465"/>
      <c r="AB4" s="466" t="s">
        <v>6</v>
      </c>
      <c r="AC4" s="467"/>
      <c r="AD4" s="468"/>
    </row>
    <row r="5" spans="1:30" ht="9" customHeight="1" thickBot="1" x14ac:dyDescent="0.3">
      <c r="A5" s="51"/>
      <c r="B5" s="205"/>
      <c r="C5" s="20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23" t="s">
        <v>7</v>
      </c>
      <c r="B7" s="424"/>
      <c r="C7" s="657" t="s">
        <v>8</v>
      </c>
      <c r="D7" s="423" t="s">
        <v>9</v>
      </c>
      <c r="E7" s="441"/>
      <c r="F7" s="441"/>
      <c r="G7" s="441"/>
      <c r="H7" s="424"/>
      <c r="I7" s="444">
        <v>45051</v>
      </c>
      <c r="J7" s="445"/>
      <c r="K7" s="423" t="s">
        <v>10</v>
      </c>
      <c r="L7" s="424"/>
      <c r="M7" s="478" t="s">
        <v>11</v>
      </c>
      <c r="N7" s="479"/>
      <c r="O7" s="472"/>
      <c r="P7" s="473"/>
      <c r="Q7" s="54"/>
      <c r="R7" s="54"/>
      <c r="S7" s="54"/>
      <c r="T7" s="54"/>
      <c r="U7" s="54"/>
      <c r="V7" s="54"/>
      <c r="W7" s="54"/>
      <c r="X7" s="54"/>
      <c r="Y7" s="54"/>
      <c r="Z7" s="55"/>
      <c r="AA7" s="54"/>
      <c r="AB7" s="54"/>
      <c r="AC7" s="60"/>
      <c r="AD7" s="61"/>
    </row>
    <row r="8" spans="1:30" x14ac:dyDescent="0.25">
      <c r="A8" s="425"/>
      <c r="B8" s="426"/>
      <c r="C8" s="439"/>
      <c r="D8" s="425"/>
      <c r="E8" s="442"/>
      <c r="F8" s="442"/>
      <c r="G8" s="442"/>
      <c r="H8" s="426"/>
      <c r="I8" s="446"/>
      <c r="J8" s="447"/>
      <c r="K8" s="425"/>
      <c r="L8" s="426"/>
      <c r="M8" s="474" t="s">
        <v>12</v>
      </c>
      <c r="N8" s="475"/>
      <c r="O8" s="476"/>
      <c r="P8" s="477"/>
      <c r="Q8" s="54"/>
      <c r="R8" s="54"/>
      <c r="S8" s="54"/>
      <c r="T8" s="54"/>
      <c r="U8" s="54"/>
      <c r="V8" s="54"/>
      <c r="W8" s="54"/>
      <c r="X8" s="54"/>
      <c r="Y8" s="54"/>
      <c r="Z8" s="55"/>
      <c r="AA8" s="54"/>
      <c r="AB8" s="54"/>
      <c r="AC8" s="60"/>
      <c r="AD8" s="61"/>
    </row>
    <row r="9" spans="1:30" ht="15.75" thickBot="1" x14ac:dyDescent="0.3">
      <c r="A9" s="427"/>
      <c r="B9" s="428"/>
      <c r="C9" s="440"/>
      <c r="D9" s="427"/>
      <c r="E9" s="443"/>
      <c r="F9" s="443"/>
      <c r="G9" s="443"/>
      <c r="H9" s="428"/>
      <c r="I9" s="448"/>
      <c r="J9" s="449"/>
      <c r="K9" s="427"/>
      <c r="L9" s="428"/>
      <c r="M9" s="450" t="s">
        <v>13</v>
      </c>
      <c r="N9" s="451"/>
      <c r="O9" s="452" t="s">
        <v>14</v>
      </c>
      <c r="P9" s="453"/>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23" t="s">
        <v>15</v>
      </c>
      <c r="B11" s="424"/>
      <c r="C11" s="429" t="s">
        <v>16</v>
      </c>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1"/>
    </row>
    <row r="12" spans="1:30" ht="15" customHeight="1" x14ac:dyDescent="0.25">
      <c r="A12" s="425"/>
      <c r="B12" s="426"/>
      <c r="C12" s="432"/>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4"/>
    </row>
    <row r="13" spans="1:30" ht="15" customHeight="1" thickBot="1" x14ac:dyDescent="0.3">
      <c r="A13" s="427"/>
      <c r="B13" s="428"/>
      <c r="C13" s="435"/>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7"/>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08" t="s">
        <v>17</v>
      </c>
      <c r="B15" s="409"/>
      <c r="C15" s="417" t="s">
        <v>18</v>
      </c>
      <c r="D15" s="418"/>
      <c r="E15" s="418"/>
      <c r="F15" s="418"/>
      <c r="G15" s="418"/>
      <c r="H15" s="418"/>
      <c r="I15" s="418"/>
      <c r="J15" s="418"/>
      <c r="K15" s="419"/>
      <c r="L15" s="395" t="s">
        <v>19</v>
      </c>
      <c r="M15" s="396"/>
      <c r="N15" s="396"/>
      <c r="O15" s="396"/>
      <c r="P15" s="396"/>
      <c r="Q15" s="397"/>
      <c r="R15" s="420" t="s">
        <v>20</v>
      </c>
      <c r="S15" s="421"/>
      <c r="T15" s="421"/>
      <c r="U15" s="421"/>
      <c r="V15" s="421"/>
      <c r="W15" s="421"/>
      <c r="X15" s="422"/>
      <c r="Y15" s="395" t="s">
        <v>21</v>
      </c>
      <c r="Z15" s="397"/>
      <c r="AA15" s="404" t="s">
        <v>22</v>
      </c>
      <c r="AB15" s="405"/>
      <c r="AC15" s="405"/>
      <c r="AD15" s="406"/>
    </row>
    <row r="16" spans="1:30" ht="9" customHeight="1" thickBot="1" x14ac:dyDescent="0.3">
      <c r="A16" s="59"/>
      <c r="B16" s="54"/>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73"/>
      <c r="AD16" s="74"/>
    </row>
    <row r="17" spans="1:41" s="76" customFormat="1" ht="37.5" customHeight="1" thickBot="1" x14ac:dyDescent="0.3">
      <c r="A17" s="408" t="s">
        <v>23</v>
      </c>
      <c r="B17" s="409"/>
      <c r="C17" s="410" t="s">
        <v>136</v>
      </c>
      <c r="D17" s="411"/>
      <c r="E17" s="411"/>
      <c r="F17" s="411"/>
      <c r="G17" s="411"/>
      <c r="H17" s="411"/>
      <c r="I17" s="411"/>
      <c r="J17" s="411"/>
      <c r="K17" s="411"/>
      <c r="L17" s="411"/>
      <c r="M17" s="411"/>
      <c r="N17" s="411"/>
      <c r="O17" s="411"/>
      <c r="P17" s="411"/>
      <c r="Q17" s="412"/>
      <c r="R17" s="395" t="s">
        <v>25</v>
      </c>
      <c r="S17" s="396"/>
      <c r="T17" s="396"/>
      <c r="U17" s="396"/>
      <c r="V17" s="397"/>
      <c r="W17" s="575">
        <v>1</v>
      </c>
      <c r="X17" s="576"/>
      <c r="Y17" s="396" t="s">
        <v>26</v>
      </c>
      <c r="Z17" s="396"/>
      <c r="AA17" s="396"/>
      <c r="AB17" s="397"/>
      <c r="AC17" s="415">
        <v>0.2</v>
      </c>
      <c r="AD17" s="416"/>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95" t="s">
        <v>27</v>
      </c>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7"/>
      <c r="AE19" s="83"/>
      <c r="AF19" s="83"/>
    </row>
    <row r="20" spans="1:41" ht="32.1" customHeight="1" thickBot="1" x14ac:dyDescent="0.3">
      <c r="A20" s="82"/>
      <c r="B20" s="60"/>
      <c r="C20" s="398" t="s">
        <v>28</v>
      </c>
      <c r="D20" s="399"/>
      <c r="E20" s="399"/>
      <c r="F20" s="399"/>
      <c r="G20" s="399"/>
      <c r="H20" s="399"/>
      <c r="I20" s="399"/>
      <c r="J20" s="399"/>
      <c r="K20" s="399"/>
      <c r="L20" s="399"/>
      <c r="M20" s="399"/>
      <c r="N20" s="399"/>
      <c r="O20" s="399"/>
      <c r="P20" s="400"/>
      <c r="Q20" s="401" t="s">
        <v>29</v>
      </c>
      <c r="R20" s="402"/>
      <c r="S20" s="402"/>
      <c r="T20" s="402"/>
      <c r="U20" s="402"/>
      <c r="V20" s="402"/>
      <c r="W20" s="402"/>
      <c r="X20" s="402"/>
      <c r="Y20" s="402"/>
      <c r="Z20" s="402"/>
      <c r="AA20" s="402"/>
      <c r="AB20" s="402"/>
      <c r="AC20" s="402"/>
      <c r="AD20" s="403"/>
      <c r="AE20" s="83"/>
      <c r="AF20" s="83"/>
    </row>
    <row r="21" spans="1:41" ht="32.1" customHeight="1" thickBot="1" x14ac:dyDescent="0.3">
      <c r="A21" s="59"/>
      <c r="B21" s="54"/>
      <c r="C21" s="160" t="s">
        <v>30</v>
      </c>
      <c r="D21" s="161" t="s">
        <v>31</v>
      </c>
      <c r="E21" s="161" t="s">
        <v>32</v>
      </c>
      <c r="F21" s="161" t="s">
        <v>8</v>
      </c>
      <c r="G21" s="161" t="s">
        <v>33</v>
      </c>
      <c r="H21" s="161" t="s">
        <v>34</v>
      </c>
      <c r="I21" s="161" t="s">
        <v>35</v>
      </c>
      <c r="J21" s="161" t="s">
        <v>36</v>
      </c>
      <c r="K21" s="161" t="s">
        <v>37</v>
      </c>
      <c r="L21" s="161" t="s">
        <v>38</v>
      </c>
      <c r="M21" s="161" t="s">
        <v>39</v>
      </c>
      <c r="N21" s="161" t="s">
        <v>40</v>
      </c>
      <c r="O21" s="161" t="s">
        <v>41</v>
      </c>
      <c r="P21" s="162" t="s">
        <v>42</v>
      </c>
      <c r="Q21" s="160" t="s">
        <v>30</v>
      </c>
      <c r="R21" s="161" t="s">
        <v>31</v>
      </c>
      <c r="S21" s="161" t="s">
        <v>32</v>
      </c>
      <c r="T21" s="161" t="s">
        <v>8</v>
      </c>
      <c r="U21" s="161" t="s">
        <v>33</v>
      </c>
      <c r="V21" s="161" t="s">
        <v>34</v>
      </c>
      <c r="W21" s="161" t="s">
        <v>35</v>
      </c>
      <c r="X21" s="161" t="s">
        <v>36</v>
      </c>
      <c r="Y21" s="161" t="s">
        <v>37</v>
      </c>
      <c r="Z21" s="161" t="s">
        <v>38</v>
      </c>
      <c r="AA21" s="161" t="s">
        <v>39</v>
      </c>
      <c r="AB21" s="161" t="s">
        <v>40</v>
      </c>
      <c r="AC21" s="161" t="s">
        <v>41</v>
      </c>
      <c r="AD21" s="162" t="s">
        <v>42</v>
      </c>
      <c r="AE21" s="3"/>
      <c r="AF21" s="3"/>
    </row>
    <row r="22" spans="1:41" ht="32.1" customHeight="1" x14ac:dyDescent="0.25">
      <c r="A22" s="342" t="s">
        <v>43</v>
      </c>
      <c r="B22" s="347"/>
      <c r="C22" s="182">
        <f>5704518-1287344</f>
        <v>4417174</v>
      </c>
      <c r="D22" s="180"/>
      <c r="E22" s="180"/>
      <c r="F22" s="180"/>
      <c r="G22" s="180"/>
      <c r="H22" s="180"/>
      <c r="I22" s="180"/>
      <c r="J22" s="180"/>
      <c r="K22" s="180"/>
      <c r="L22" s="180"/>
      <c r="M22" s="180"/>
      <c r="N22" s="180"/>
      <c r="O22" s="180">
        <f>SUM(C22:N22)</f>
        <v>4417174</v>
      </c>
      <c r="P22" s="183"/>
      <c r="Q22" s="182">
        <v>447476700</v>
      </c>
      <c r="R22" s="180">
        <v>81510000</v>
      </c>
      <c r="S22" s="180"/>
      <c r="T22" s="180"/>
      <c r="U22" s="180">
        <v>2672532</v>
      </c>
      <c r="V22" s="180"/>
      <c r="W22" s="180"/>
      <c r="X22" s="180"/>
      <c r="Y22" s="180"/>
      <c r="Z22" s="180"/>
      <c r="AA22" s="180"/>
      <c r="AB22" s="180"/>
      <c r="AC22" s="180">
        <f>SUM(Q22:AB22)</f>
        <v>531659232</v>
      </c>
      <c r="AD22" s="187"/>
      <c r="AE22" s="3"/>
      <c r="AF22" s="3"/>
    </row>
    <row r="23" spans="1:41" ht="32.1" customHeight="1" x14ac:dyDescent="0.25">
      <c r="A23" s="343" t="s">
        <v>44</v>
      </c>
      <c r="B23" s="350"/>
      <c r="C23" s="177"/>
      <c r="D23" s="176"/>
      <c r="E23" s="176"/>
      <c r="F23" s="176"/>
      <c r="G23" s="176"/>
      <c r="H23" s="176"/>
      <c r="I23" s="176"/>
      <c r="J23" s="176"/>
      <c r="K23" s="176"/>
      <c r="L23" s="176"/>
      <c r="M23" s="176"/>
      <c r="N23" s="176"/>
      <c r="O23" s="176">
        <f>SUM(C23:N23)</f>
        <v>0</v>
      </c>
      <c r="P23" s="195" t="str">
        <f>IFERROR(O23/(SUMIF(C23:N23,"&gt;0",C22:N22))," ")</f>
        <v xml:space="preserve"> </v>
      </c>
      <c r="Q23" s="177">
        <v>369956700</v>
      </c>
      <c r="R23" s="176">
        <v>159030000</v>
      </c>
      <c r="S23" s="176">
        <v>-5203670</v>
      </c>
      <c r="T23" s="176">
        <v>-9158000</v>
      </c>
      <c r="U23" s="176"/>
      <c r="V23" s="176"/>
      <c r="W23" s="176"/>
      <c r="X23" s="176"/>
      <c r="Y23" s="176"/>
      <c r="Z23" s="176"/>
      <c r="AA23" s="176"/>
      <c r="AB23" s="176"/>
      <c r="AC23" s="267">
        <f>SUM(Q23:AB23)</f>
        <v>514625030</v>
      </c>
      <c r="AD23" s="185">
        <f>IFERROR(AC23/(SUMIF(Q23:AB23,"&gt;0",Q22:AB22))," ")</f>
        <v>0.97285060286014757</v>
      </c>
      <c r="AE23" s="3"/>
      <c r="AF23" s="3"/>
    </row>
    <row r="24" spans="1:41" ht="32.1" customHeight="1" x14ac:dyDescent="0.25">
      <c r="A24" s="343" t="s">
        <v>45</v>
      </c>
      <c r="B24" s="350"/>
      <c r="C24" s="177">
        <v>812468</v>
      </c>
      <c r="D24" s="176">
        <f>1000000+104706</f>
        <v>1104706</v>
      </c>
      <c r="E24" s="176"/>
      <c r="F24" s="176">
        <v>2500000</v>
      </c>
      <c r="G24" s="176"/>
      <c r="H24" s="176"/>
      <c r="I24" s="176"/>
      <c r="J24" s="176"/>
      <c r="K24" s="176"/>
      <c r="L24" s="176"/>
      <c r="M24" s="176"/>
      <c r="N24" s="176"/>
      <c r="O24" s="267">
        <f>SUM(C24:N24)</f>
        <v>4417174</v>
      </c>
      <c r="P24" s="181"/>
      <c r="Q24" s="177"/>
      <c r="R24" s="176">
        <v>22394800</v>
      </c>
      <c r="S24" s="176">
        <f>38733300+7410000</f>
        <v>46143300</v>
      </c>
      <c r="T24" s="176">
        <f t="shared" ref="T24:AA24" si="0">38733300+7410000</f>
        <v>46143300</v>
      </c>
      <c r="U24" s="176">
        <f t="shared" si="0"/>
        <v>46143300</v>
      </c>
      <c r="V24" s="176">
        <f>38733300+7410000+2672532</f>
        <v>48815832</v>
      </c>
      <c r="W24" s="176">
        <f t="shared" si="0"/>
        <v>46143300</v>
      </c>
      <c r="X24" s="176">
        <f t="shared" si="0"/>
        <v>46143300</v>
      </c>
      <c r="Y24" s="176">
        <f t="shared" si="0"/>
        <v>46143300</v>
      </c>
      <c r="Z24" s="176">
        <f t="shared" si="0"/>
        <v>46143300</v>
      </c>
      <c r="AA24" s="176">
        <f t="shared" si="0"/>
        <v>46143300</v>
      </c>
      <c r="AB24" s="176">
        <f>76482200+14820000</f>
        <v>91302200</v>
      </c>
      <c r="AC24" s="176">
        <f>SUM(Q24:AB24)</f>
        <v>531659232</v>
      </c>
      <c r="AD24" s="185"/>
      <c r="AE24" s="3"/>
      <c r="AF24" s="3"/>
    </row>
    <row r="25" spans="1:41" ht="32.1" customHeight="1" thickBot="1" x14ac:dyDescent="0.3">
      <c r="A25" s="384" t="s">
        <v>46</v>
      </c>
      <c r="B25" s="385"/>
      <c r="C25" s="178">
        <v>866628</v>
      </c>
      <c r="D25" s="179">
        <v>1000000</v>
      </c>
      <c r="E25" s="179">
        <v>50546</v>
      </c>
      <c r="F25" s="179">
        <v>2500000</v>
      </c>
      <c r="G25" s="179"/>
      <c r="H25" s="179"/>
      <c r="I25" s="179"/>
      <c r="J25" s="179"/>
      <c r="K25" s="179"/>
      <c r="L25" s="179"/>
      <c r="M25" s="179"/>
      <c r="N25" s="179"/>
      <c r="O25" s="179">
        <f>SUM(C25:N25)</f>
        <v>4417174</v>
      </c>
      <c r="P25" s="184">
        <f>IFERROR(O25/(SUMIF(C25:N25,"&gt;0",C24:N24))," ")</f>
        <v>1</v>
      </c>
      <c r="Q25" s="178"/>
      <c r="R25" s="179">
        <v>14911130</v>
      </c>
      <c r="S25" s="179">
        <v>39265300</v>
      </c>
      <c r="T25" s="179">
        <v>46143300</v>
      </c>
      <c r="U25" s="179"/>
      <c r="V25" s="179"/>
      <c r="W25" s="179"/>
      <c r="X25" s="179"/>
      <c r="Y25" s="179"/>
      <c r="Z25" s="179"/>
      <c r="AA25" s="179"/>
      <c r="AB25" s="179"/>
      <c r="AC25" s="179">
        <f>SUM(Q25:AB25)</f>
        <v>100319730</v>
      </c>
      <c r="AD25" s="186">
        <f>IFERROR(AC25/(SUMIF(Q25:AB25,"&gt;0",Q24:AB24))," ")</f>
        <v>0.87476896863833198</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86" t="s">
        <v>47</v>
      </c>
      <c r="B27" s="387"/>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9"/>
    </row>
    <row r="28" spans="1:41" ht="15" customHeight="1" x14ac:dyDescent="0.25">
      <c r="A28" s="390" t="s">
        <v>48</v>
      </c>
      <c r="B28" s="392" t="s">
        <v>49</v>
      </c>
      <c r="C28" s="393"/>
      <c r="D28" s="350" t="s">
        <v>50</v>
      </c>
      <c r="E28" s="351"/>
      <c r="F28" s="351"/>
      <c r="G28" s="351"/>
      <c r="H28" s="351"/>
      <c r="I28" s="351"/>
      <c r="J28" s="351"/>
      <c r="K28" s="351"/>
      <c r="L28" s="351"/>
      <c r="M28" s="351"/>
      <c r="N28" s="351"/>
      <c r="O28" s="394"/>
      <c r="P28" s="377" t="s">
        <v>41</v>
      </c>
      <c r="Q28" s="377" t="s">
        <v>51</v>
      </c>
      <c r="R28" s="377"/>
      <c r="S28" s="377"/>
      <c r="T28" s="377"/>
      <c r="U28" s="377"/>
      <c r="V28" s="377"/>
      <c r="W28" s="377"/>
      <c r="X28" s="377"/>
      <c r="Y28" s="377"/>
      <c r="Z28" s="377"/>
      <c r="AA28" s="377"/>
      <c r="AB28" s="377"/>
      <c r="AC28" s="377"/>
      <c r="AD28" s="379"/>
    </row>
    <row r="29" spans="1:41" ht="27" customHeight="1" x14ac:dyDescent="0.25">
      <c r="A29" s="391"/>
      <c r="B29" s="380"/>
      <c r="C29" s="382"/>
      <c r="D29" s="88" t="s">
        <v>30</v>
      </c>
      <c r="E29" s="88" t="s">
        <v>31</v>
      </c>
      <c r="F29" s="88" t="s">
        <v>32</v>
      </c>
      <c r="G29" s="88" t="s">
        <v>8</v>
      </c>
      <c r="H29" s="88" t="s">
        <v>33</v>
      </c>
      <c r="I29" s="88" t="s">
        <v>34</v>
      </c>
      <c r="J29" s="88" t="s">
        <v>35</v>
      </c>
      <c r="K29" s="88" t="s">
        <v>36</v>
      </c>
      <c r="L29" s="88" t="s">
        <v>37</v>
      </c>
      <c r="M29" s="88" t="s">
        <v>38</v>
      </c>
      <c r="N29" s="88" t="s">
        <v>39</v>
      </c>
      <c r="O29" s="88" t="s">
        <v>40</v>
      </c>
      <c r="P29" s="394"/>
      <c r="Q29" s="377"/>
      <c r="R29" s="377"/>
      <c r="S29" s="377"/>
      <c r="T29" s="377"/>
      <c r="U29" s="377"/>
      <c r="V29" s="377"/>
      <c r="W29" s="377"/>
      <c r="X29" s="377"/>
      <c r="Y29" s="377"/>
      <c r="Z29" s="377"/>
      <c r="AA29" s="377"/>
      <c r="AB29" s="377"/>
      <c r="AC29" s="377"/>
      <c r="AD29" s="379"/>
    </row>
    <row r="30" spans="1:41" ht="82.5" customHeight="1" thickBot="1" x14ac:dyDescent="0.3">
      <c r="A30" s="261" t="str">
        <f>C17</f>
        <v>6 - Acompañar el 100 por ciento  la implementación de las  Políticas Públicas de PPMYEG y PPASP y de los productos que la SDMujer es responsable</v>
      </c>
      <c r="B30" s="560"/>
      <c r="C30" s="561"/>
      <c r="D30" s="240"/>
      <c r="E30" s="240"/>
      <c r="F30" s="240"/>
      <c r="G30" s="240"/>
      <c r="H30" s="240"/>
      <c r="I30" s="240"/>
      <c r="J30" s="240"/>
      <c r="K30" s="240"/>
      <c r="L30" s="240"/>
      <c r="M30" s="240"/>
      <c r="N30" s="240"/>
      <c r="O30" s="240"/>
      <c r="P30" s="262">
        <f>SUM(D30:O30)</f>
        <v>0</v>
      </c>
      <c r="Q30" s="562"/>
      <c r="R30" s="562"/>
      <c r="S30" s="562"/>
      <c r="T30" s="562"/>
      <c r="U30" s="562"/>
      <c r="V30" s="562"/>
      <c r="W30" s="562"/>
      <c r="X30" s="562"/>
      <c r="Y30" s="562"/>
      <c r="Z30" s="562"/>
      <c r="AA30" s="562"/>
      <c r="AB30" s="562"/>
      <c r="AC30" s="562"/>
      <c r="AD30" s="563"/>
    </row>
    <row r="31" spans="1:41" ht="45" customHeight="1" x14ac:dyDescent="0.25">
      <c r="A31" s="564" t="s">
        <v>53</v>
      </c>
      <c r="B31" s="565"/>
      <c r="C31" s="565"/>
      <c r="D31" s="565"/>
      <c r="E31" s="565"/>
      <c r="F31" s="565"/>
      <c r="G31" s="565"/>
      <c r="H31" s="565"/>
      <c r="I31" s="565"/>
      <c r="J31" s="565"/>
      <c r="K31" s="565"/>
      <c r="L31" s="565"/>
      <c r="M31" s="565"/>
      <c r="N31" s="565"/>
      <c r="O31" s="565"/>
      <c r="P31" s="565"/>
      <c r="Q31" s="565"/>
      <c r="R31" s="565"/>
      <c r="S31" s="565"/>
      <c r="T31" s="565"/>
      <c r="U31" s="565"/>
      <c r="V31" s="565"/>
      <c r="W31" s="565"/>
      <c r="X31" s="565"/>
      <c r="Y31" s="565"/>
      <c r="Z31" s="565"/>
      <c r="AA31" s="565"/>
      <c r="AB31" s="565"/>
      <c r="AC31" s="565"/>
      <c r="AD31" s="566"/>
    </row>
    <row r="32" spans="1:41" ht="23.1" customHeight="1" x14ac:dyDescent="0.25">
      <c r="A32" s="490" t="s">
        <v>54</v>
      </c>
      <c r="B32" s="567" t="s">
        <v>55</v>
      </c>
      <c r="C32" s="567" t="s">
        <v>49</v>
      </c>
      <c r="D32" s="567" t="s">
        <v>56</v>
      </c>
      <c r="E32" s="567"/>
      <c r="F32" s="567"/>
      <c r="G32" s="567"/>
      <c r="H32" s="567"/>
      <c r="I32" s="567"/>
      <c r="J32" s="567"/>
      <c r="K32" s="567"/>
      <c r="L32" s="567"/>
      <c r="M32" s="567"/>
      <c r="N32" s="567"/>
      <c r="O32" s="567"/>
      <c r="P32" s="567"/>
      <c r="Q32" s="567" t="s">
        <v>57</v>
      </c>
      <c r="R32" s="567"/>
      <c r="S32" s="567"/>
      <c r="T32" s="567"/>
      <c r="U32" s="567"/>
      <c r="V32" s="567"/>
      <c r="W32" s="567"/>
      <c r="X32" s="567"/>
      <c r="Y32" s="567"/>
      <c r="Z32" s="567"/>
      <c r="AA32" s="567"/>
      <c r="AB32" s="567"/>
      <c r="AC32" s="567"/>
      <c r="AD32" s="658"/>
      <c r="AG32" s="87"/>
      <c r="AH32" s="87"/>
      <c r="AI32" s="87"/>
      <c r="AJ32" s="87"/>
      <c r="AK32" s="87"/>
      <c r="AL32" s="87"/>
      <c r="AM32" s="87"/>
      <c r="AN32" s="87"/>
      <c r="AO32" s="87"/>
    </row>
    <row r="33" spans="1:41" ht="27" customHeight="1" x14ac:dyDescent="0.25">
      <c r="A33" s="490"/>
      <c r="B33" s="567"/>
      <c r="C33" s="568"/>
      <c r="D33" s="246" t="s">
        <v>30</v>
      </c>
      <c r="E33" s="246" t="s">
        <v>31</v>
      </c>
      <c r="F33" s="246" t="s">
        <v>32</v>
      </c>
      <c r="G33" s="246" t="s">
        <v>8</v>
      </c>
      <c r="H33" s="246" t="s">
        <v>33</v>
      </c>
      <c r="I33" s="246" t="s">
        <v>34</v>
      </c>
      <c r="J33" s="246" t="s">
        <v>35</v>
      </c>
      <c r="K33" s="246" t="s">
        <v>36</v>
      </c>
      <c r="L33" s="246" t="s">
        <v>37</v>
      </c>
      <c r="M33" s="246" t="s">
        <v>38</v>
      </c>
      <c r="N33" s="246" t="s">
        <v>39</v>
      </c>
      <c r="O33" s="246" t="s">
        <v>40</v>
      </c>
      <c r="P33" s="246" t="s">
        <v>41</v>
      </c>
      <c r="Q33" s="567" t="s">
        <v>58</v>
      </c>
      <c r="R33" s="567"/>
      <c r="S33" s="567"/>
      <c r="T33" s="567" t="s">
        <v>59</v>
      </c>
      <c r="U33" s="567"/>
      <c r="V33" s="567"/>
      <c r="W33" s="571" t="s">
        <v>60</v>
      </c>
      <c r="X33" s="572"/>
      <c r="Y33" s="572"/>
      <c r="Z33" s="573"/>
      <c r="AA33" s="571" t="s">
        <v>61</v>
      </c>
      <c r="AB33" s="572"/>
      <c r="AC33" s="572"/>
      <c r="AD33" s="574"/>
      <c r="AG33" s="87"/>
      <c r="AH33" s="87"/>
      <c r="AI33" s="87"/>
      <c r="AJ33" s="87"/>
      <c r="AK33" s="87"/>
      <c r="AL33" s="87"/>
      <c r="AM33" s="87"/>
      <c r="AN33" s="87"/>
      <c r="AO33" s="87"/>
    </row>
    <row r="34" spans="1:41" ht="45" customHeight="1" x14ac:dyDescent="0.25">
      <c r="A34" s="517" t="str">
        <f>A30</f>
        <v>6 - Acompañar el 100 por ciento  la implementación de las  Políticas Públicas de PPMYEG y PPASP y de los productos que la SDMujer es responsable</v>
      </c>
      <c r="B34" s="500">
        <v>0.2</v>
      </c>
      <c r="C34" s="239" t="s">
        <v>62</v>
      </c>
      <c r="D34" s="265">
        <v>1</v>
      </c>
      <c r="E34" s="265">
        <v>1</v>
      </c>
      <c r="F34" s="265">
        <v>1</v>
      </c>
      <c r="G34" s="265">
        <v>1</v>
      </c>
      <c r="H34" s="265">
        <v>1</v>
      </c>
      <c r="I34" s="265">
        <v>1</v>
      </c>
      <c r="J34" s="265">
        <v>1</v>
      </c>
      <c r="K34" s="265">
        <v>1</v>
      </c>
      <c r="L34" s="265">
        <v>1</v>
      </c>
      <c r="M34" s="265">
        <v>1</v>
      </c>
      <c r="N34" s="265">
        <v>1</v>
      </c>
      <c r="O34" s="265">
        <v>1</v>
      </c>
      <c r="P34" s="265">
        <v>1</v>
      </c>
      <c r="Q34" s="509" t="s">
        <v>137</v>
      </c>
      <c r="R34" s="510"/>
      <c r="S34" s="511"/>
      <c r="T34" s="509" t="s">
        <v>138</v>
      </c>
      <c r="U34" s="510"/>
      <c r="V34" s="511"/>
      <c r="W34" s="509" t="s">
        <v>63</v>
      </c>
      <c r="X34" s="510"/>
      <c r="Y34" s="510"/>
      <c r="Z34" s="511"/>
      <c r="AA34" s="509" t="s">
        <v>139</v>
      </c>
      <c r="AB34" s="510"/>
      <c r="AC34" s="510"/>
      <c r="AD34" s="515"/>
      <c r="AG34" s="87"/>
      <c r="AH34" s="87"/>
      <c r="AI34" s="87"/>
      <c r="AJ34" s="87"/>
      <c r="AK34" s="87"/>
      <c r="AL34" s="87"/>
      <c r="AM34" s="87"/>
      <c r="AN34" s="87"/>
      <c r="AO34" s="87"/>
    </row>
    <row r="35" spans="1:41" ht="141" customHeight="1" x14ac:dyDescent="0.25">
      <c r="A35" s="518"/>
      <c r="B35" s="501"/>
      <c r="C35" s="242" t="s">
        <v>65</v>
      </c>
      <c r="D35" s="243">
        <v>1</v>
      </c>
      <c r="E35" s="243">
        <v>1</v>
      </c>
      <c r="F35" s="243">
        <v>1</v>
      </c>
      <c r="G35" s="301">
        <v>1</v>
      </c>
      <c r="H35" s="244"/>
      <c r="I35" s="244"/>
      <c r="J35" s="244"/>
      <c r="K35" s="244"/>
      <c r="L35" s="244"/>
      <c r="M35" s="244"/>
      <c r="N35" s="244"/>
      <c r="O35" s="244"/>
      <c r="P35" s="264"/>
      <c r="Q35" s="512"/>
      <c r="R35" s="513"/>
      <c r="S35" s="514"/>
      <c r="T35" s="512"/>
      <c r="U35" s="513"/>
      <c r="V35" s="514"/>
      <c r="W35" s="512"/>
      <c r="X35" s="513"/>
      <c r="Y35" s="513"/>
      <c r="Z35" s="514"/>
      <c r="AA35" s="512"/>
      <c r="AB35" s="513"/>
      <c r="AC35" s="513"/>
      <c r="AD35" s="516"/>
      <c r="AE35" s="49"/>
      <c r="AG35" s="87"/>
      <c r="AH35" s="87"/>
      <c r="AI35" s="87"/>
      <c r="AJ35" s="87"/>
      <c r="AK35" s="87"/>
      <c r="AL35" s="87"/>
      <c r="AM35" s="87"/>
      <c r="AN35" s="87"/>
      <c r="AO35" s="87"/>
    </row>
    <row r="36" spans="1:41" ht="26.1" customHeight="1" x14ac:dyDescent="0.25">
      <c r="A36" s="489" t="s">
        <v>66</v>
      </c>
      <c r="B36" s="491" t="s">
        <v>67</v>
      </c>
      <c r="C36" s="493" t="s">
        <v>68</v>
      </c>
      <c r="D36" s="493"/>
      <c r="E36" s="493"/>
      <c r="F36" s="493"/>
      <c r="G36" s="493"/>
      <c r="H36" s="493"/>
      <c r="I36" s="493"/>
      <c r="J36" s="493"/>
      <c r="K36" s="493"/>
      <c r="L36" s="493"/>
      <c r="M36" s="493"/>
      <c r="N36" s="493"/>
      <c r="O36" s="493"/>
      <c r="P36" s="493"/>
      <c r="Q36" s="494" t="s">
        <v>69</v>
      </c>
      <c r="R36" s="495"/>
      <c r="S36" s="495"/>
      <c r="T36" s="495"/>
      <c r="U36" s="495"/>
      <c r="V36" s="495"/>
      <c r="W36" s="495"/>
      <c r="X36" s="495"/>
      <c r="Y36" s="495"/>
      <c r="Z36" s="495"/>
      <c r="AA36" s="495"/>
      <c r="AB36" s="495"/>
      <c r="AC36" s="495"/>
      <c r="AD36" s="496"/>
      <c r="AG36" s="87"/>
      <c r="AH36" s="87"/>
      <c r="AI36" s="87"/>
      <c r="AJ36" s="87"/>
      <c r="AK36" s="87"/>
      <c r="AL36" s="87"/>
      <c r="AM36" s="87"/>
      <c r="AN36" s="87"/>
      <c r="AO36" s="87"/>
    </row>
    <row r="37" spans="1:41" ht="26.1" customHeight="1" x14ac:dyDescent="0.25">
      <c r="A37" s="490"/>
      <c r="B37" s="492"/>
      <c r="C37" s="246" t="s">
        <v>70</v>
      </c>
      <c r="D37" s="246" t="s">
        <v>71</v>
      </c>
      <c r="E37" s="246" t="s">
        <v>72</v>
      </c>
      <c r="F37" s="246" t="s">
        <v>73</v>
      </c>
      <c r="G37" s="246" t="s">
        <v>74</v>
      </c>
      <c r="H37" s="246" t="s">
        <v>75</v>
      </c>
      <c r="I37" s="246" t="s">
        <v>76</v>
      </c>
      <c r="J37" s="246" t="s">
        <v>77</v>
      </c>
      <c r="K37" s="246" t="s">
        <v>78</v>
      </c>
      <c r="L37" s="246" t="s">
        <v>79</v>
      </c>
      <c r="M37" s="246" t="s">
        <v>80</v>
      </c>
      <c r="N37" s="246" t="s">
        <v>81</v>
      </c>
      <c r="O37" s="246" t="s">
        <v>82</v>
      </c>
      <c r="P37" s="246" t="s">
        <v>83</v>
      </c>
      <c r="Q37" s="497" t="s">
        <v>84</v>
      </c>
      <c r="R37" s="498"/>
      <c r="S37" s="498"/>
      <c r="T37" s="498"/>
      <c r="U37" s="498"/>
      <c r="V37" s="498"/>
      <c r="W37" s="498"/>
      <c r="X37" s="498"/>
      <c r="Y37" s="498"/>
      <c r="Z37" s="498"/>
      <c r="AA37" s="498"/>
      <c r="AB37" s="498"/>
      <c r="AC37" s="498"/>
      <c r="AD37" s="499"/>
      <c r="AG37" s="94"/>
      <c r="AH37" s="94"/>
      <c r="AI37" s="94"/>
      <c r="AJ37" s="94"/>
      <c r="AK37" s="94"/>
      <c r="AL37" s="94"/>
      <c r="AM37" s="94"/>
      <c r="AN37" s="94"/>
      <c r="AO37" s="94"/>
    </row>
    <row r="38" spans="1:41" ht="39" customHeight="1" x14ac:dyDescent="0.25">
      <c r="A38" s="502" t="s">
        <v>140</v>
      </c>
      <c r="B38" s="504">
        <v>7</v>
      </c>
      <c r="C38" s="239" t="s">
        <v>62</v>
      </c>
      <c r="D38" s="208">
        <v>0.03</v>
      </c>
      <c r="E38" s="208">
        <v>0.09</v>
      </c>
      <c r="F38" s="208">
        <v>0.08</v>
      </c>
      <c r="G38" s="208">
        <v>0.09</v>
      </c>
      <c r="H38" s="208">
        <v>0.08</v>
      </c>
      <c r="I38" s="208">
        <v>0.08</v>
      </c>
      <c r="J38" s="208">
        <v>0.09</v>
      </c>
      <c r="K38" s="208">
        <v>0.08</v>
      </c>
      <c r="L38" s="208">
        <v>0.1</v>
      </c>
      <c r="M38" s="208">
        <v>0.09</v>
      </c>
      <c r="N38" s="208">
        <v>0.08</v>
      </c>
      <c r="O38" s="208">
        <v>0.11</v>
      </c>
      <c r="P38" s="248">
        <f t="shared" ref="P38:P43" si="1">SUM(D38:O38)</f>
        <v>0.99999999999999989</v>
      </c>
      <c r="Q38" s="537" t="s">
        <v>537</v>
      </c>
      <c r="R38" s="662"/>
      <c r="S38" s="662"/>
      <c r="T38" s="662"/>
      <c r="U38" s="662"/>
      <c r="V38" s="662"/>
      <c r="W38" s="662"/>
      <c r="X38" s="662"/>
      <c r="Y38" s="662"/>
      <c r="Z38" s="662"/>
      <c r="AA38" s="662"/>
      <c r="AB38" s="662"/>
      <c r="AC38" s="662"/>
      <c r="AD38" s="663"/>
      <c r="AE38" s="97"/>
      <c r="AG38" s="98"/>
      <c r="AH38" s="98"/>
      <c r="AI38" s="98"/>
      <c r="AJ38" s="98"/>
      <c r="AK38" s="98"/>
      <c r="AL38" s="98"/>
      <c r="AM38" s="98"/>
      <c r="AN38" s="98"/>
      <c r="AO38" s="98"/>
    </row>
    <row r="39" spans="1:41" ht="66.75" customHeight="1" x14ac:dyDescent="0.25">
      <c r="A39" s="503"/>
      <c r="B39" s="505"/>
      <c r="C39" s="249" t="s">
        <v>65</v>
      </c>
      <c r="D39" s="250">
        <v>0.03</v>
      </c>
      <c r="E39" s="250">
        <v>0.09</v>
      </c>
      <c r="F39" s="250">
        <v>0.08</v>
      </c>
      <c r="G39" s="250">
        <v>0.09</v>
      </c>
      <c r="H39" s="250"/>
      <c r="I39" s="250"/>
      <c r="J39" s="250"/>
      <c r="K39" s="250"/>
      <c r="L39" s="250"/>
      <c r="M39" s="250"/>
      <c r="N39" s="250"/>
      <c r="O39" s="250"/>
      <c r="P39" s="251">
        <f t="shared" si="1"/>
        <v>0.29000000000000004</v>
      </c>
      <c r="Q39" s="659" t="s">
        <v>531</v>
      </c>
      <c r="R39" s="660"/>
      <c r="S39" s="660"/>
      <c r="T39" s="660"/>
      <c r="U39" s="660"/>
      <c r="V39" s="660"/>
      <c r="W39" s="660"/>
      <c r="X39" s="660"/>
      <c r="Y39" s="660"/>
      <c r="Z39" s="660"/>
      <c r="AA39" s="660"/>
      <c r="AB39" s="660"/>
      <c r="AC39" s="660"/>
      <c r="AD39" s="661"/>
      <c r="AE39" s="97"/>
    </row>
    <row r="40" spans="1:41" ht="45" customHeight="1" x14ac:dyDescent="0.25">
      <c r="A40" s="503" t="s">
        <v>141</v>
      </c>
      <c r="B40" s="482">
        <v>7</v>
      </c>
      <c r="C40" s="252" t="s">
        <v>62</v>
      </c>
      <c r="D40" s="208">
        <v>0.03</v>
      </c>
      <c r="E40" s="208">
        <v>0.09</v>
      </c>
      <c r="F40" s="208">
        <v>0.08</v>
      </c>
      <c r="G40" s="208">
        <v>0.09</v>
      </c>
      <c r="H40" s="208">
        <v>0.08</v>
      </c>
      <c r="I40" s="208">
        <v>0.08</v>
      </c>
      <c r="J40" s="208">
        <v>0.09</v>
      </c>
      <c r="K40" s="208">
        <v>0.08</v>
      </c>
      <c r="L40" s="208">
        <v>0.1</v>
      </c>
      <c r="M40" s="208">
        <v>0.09</v>
      </c>
      <c r="N40" s="208">
        <v>0.08</v>
      </c>
      <c r="O40" s="208">
        <v>0.11</v>
      </c>
      <c r="P40" s="251">
        <f t="shared" si="1"/>
        <v>0.99999999999999989</v>
      </c>
      <c r="Q40" s="531" t="s">
        <v>532</v>
      </c>
      <c r="R40" s="662"/>
      <c r="S40" s="662"/>
      <c r="T40" s="662"/>
      <c r="U40" s="662"/>
      <c r="V40" s="662"/>
      <c r="W40" s="662"/>
      <c r="X40" s="662"/>
      <c r="Y40" s="662"/>
      <c r="Z40" s="662"/>
      <c r="AA40" s="662"/>
      <c r="AB40" s="662"/>
      <c r="AC40" s="662"/>
      <c r="AD40" s="663"/>
      <c r="AE40" s="97"/>
    </row>
    <row r="41" spans="1:41" ht="77.25" customHeight="1" x14ac:dyDescent="0.25">
      <c r="A41" s="503"/>
      <c r="B41" s="505"/>
      <c r="C41" s="249" t="s">
        <v>65</v>
      </c>
      <c r="D41" s="250">
        <v>0.03</v>
      </c>
      <c r="E41" s="250">
        <v>0.09</v>
      </c>
      <c r="F41" s="250">
        <v>0.08</v>
      </c>
      <c r="G41" s="250">
        <v>0.09</v>
      </c>
      <c r="H41" s="250"/>
      <c r="I41" s="250"/>
      <c r="J41" s="250"/>
      <c r="K41" s="250"/>
      <c r="L41" s="253"/>
      <c r="M41" s="253"/>
      <c r="N41" s="253"/>
      <c r="O41" s="253"/>
      <c r="P41" s="251">
        <f t="shared" si="1"/>
        <v>0.29000000000000004</v>
      </c>
      <c r="Q41" s="659" t="s">
        <v>533</v>
      </c>
      <c r="R41" s="660"/>
      <c r="S41" s="660"/>
      <c r="T41" s="660"/>
      <c r="U41" s="660"/>
      <c r="V41" s="660"/>
      <c r="W41" s="660"/>
      <c r="X41" s="660"/>
      <c r="Y41" s="660"/>
      <c r="Z41" s="660"/>
      <c r="AA41" s="660"/>
      <c r="AB41" s="660"/>
      <c r="AC41" s="660"/>
      <c r="AD41" s="661"/>
      <c r="AE41" s="97"/>
    </row>
    <row r="42" spans="1:41" ht="81.75" customHeight="1" x14ac:dyDescent="0.25">
      <c r="A42" s="480" t="s">
        <v>142</v>
      </c>
      <c r="B42" s="482">
        <v>6</v>
      </c>
      <c r="C42" s="252" t="s">
        <v>62</v>
      </c>
      <c r="D42" s="254">
        <v>0.03</v>
      </c>
      <c r="E42" s="254">
        <v>0.12</v>
      </c>
      <c r="F42" s="254">
        <v>7.0000000000000007E-2</v>
      </c>
      <c r="G42" s="254">
        <v>0.12</v>
      </c>
      <c r="H42" s="254">
        <v>7.0000000000000007E-2</v>
      </c>
      <c r="I42" s="254">
        <v>7.0000000000000007E-2</v>
      </c>
      <c r="J42" s="254">
        <v>0.12</v>
      </c>
      <c r="K42" s="254">
        <v>7.0000000000000007E-2</v>
      </c>
      <c r="L42" s="254">
        <v>7.0000000000000007E-2</v>
      </c>
      <c r="M42" s="254">
        <v>0.12</v>
      </c>
      <c r="N42" s="254">
        <v>7.0000000000000007E-2</v>
      </c>
      <c r="O42" s="254">
        <v>7.0000000000000007E-2</v>
      </c>
      <c r="P42" s="251">
        <f t="shared" si="1"/>
        <v>1</v>
      </c>
      <c r="Q42" s="537" t="s">
        <v>538</v>
      </c>
      <c r="R42" s="662"/>
      <c r="S42" s="662"/>
      <c r="T42" s="662"/>
      <c r="U42" s="662"/>
      <c r="V42" s="662"/>
      <c r="W42" s="662"/>
      <c r="X42" s="662"/>
      <c r="Y42" s="662"/>
      <c r="Z42" s="662"/>
      <c r="AA42" s="662"/>
      <c r="AB42" s="662"/>
      <c r="AC42" s="662"/>
      <c r="AD42" s="663"/>
      <c r="AE42" s="97"/>
    </row>
    <row r="43" spans="1:41" ht="78" customHeight="1" thickBot="1" x14ac:dyDescent="0.3">
      <c r="A43" s="481"/>
      <c r="B43" s="483"/>
      <c r="C43" s="242" t="s">
        <v>65</v>
      </c>
      <c r="D43" s="256">
        <v>0.03</v>
      </c>
      <c r="E43" s="256">
        <v>0.12</v>
      </c>
      <c r="F43" s="256">
        <v>7.0000000000000007E-2</v>
      </c>
      <c r="G43" s="256">
        <v>0.12</v>
      </c>
      <c r="H43" s="256"/>
      <c r="I43" s="256"/>
      <c r="J43" s="256"/>
      <c r="K43" s="256"/>
      <c r="L43" s="257"/>
      <c r="M43" s="257"/>
      <c r="N43" s="257"/>
      <c r="O43" s="257"/>
      <c r="P43" s="258">
        <f t="shared" si="1"/>
        <v>0.33999999999999997</v>
      </c>
      <c r="Q43" s="659" t="s">
        <v>534</v>
      </c>
      <c r="R43" s="660"/>
      <c r="S43" s="660"/>
      <c r="T43" s="660"/>
      <c r="U43" s="660"/>
      <c r="V43" s="660"/>
      <c r="W43" s="660"/>
      <c r="X43" s="660"/>
      <c r="Y43" s="660"/>
      <c r="Z43" s="660"/>
      <c r="AA43" s="660"/>
      <c r="AB43" s="660"/>
      <c r="AC43" s="660"/>
      <c r="AD43" s="661"/>
      <c r="AE43" s="97"/>
    </row>
    <row r="44" spans="1:41" ht="60" customHeight="1" x14ac:dyDescent="0.25">
      <c r="A44" s="259" t="s">
        <v>100</v>
      </c>
      <c r="B44" s="259"/>
      <c r="C44" s="259"/>
      <c r="D44" s="259"/>
      <c r="E44" s="259"/>
      <c r="F44" s="259"/>
      <c r="G44" s="259"/>
      <c r="H44" s="259"/>
      <c r="I44" s="259"/>
      <c r="J44" s="259"/>
      <c r="K44" s="259"/>
      <c r="L44" s="259"/>
      <c r="M44" s="259"/>
      <c r="N44" s="259"/>
      <c r="O44" s="259"/>
      <c r="P44" s="259"/>
    </row>
    <row r="45" spans="1:41" x14ac:dyDescent="0.25">
      <c r="A45" s="259"/>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row>
    <row r="46" spans="1:41" x14ac:dyDescent="0.25">
      <c r="A46" s="259"/>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row>
  </sheetData>
  <mergeCells count="82">
    <mergeCell ref="Q43:AD43"/>
    <mergeCell ref="A42:A43"/>
    <mergeCell ref="B42:B43"/>
    <mergeCell ref="A40:A41"/>
    <mergeCell ref="B40:B41"/>
    <mergeCell ref="Q39:AD39"/>
    <mergeCell ref="Q40:AD40"/>
    <mergeCell ref="Q42:AD42"/>
    <mergeCell ref="Q41:AD41"/>
    <mergeCell ref="A38:A39"/>
    <mergeCell ref="B38:B39"/>
    <mergeCell ref="Q38:AD38"/>
    <mergeCell ref="A34:A35"/>
    <mergeCell ref="B34:B35"/>
    <mergeCell ref="W34:Z35"/>
    <mergeCell ref="AA34:AD35"/>
    <mergeCell ref="A36:A37"/>
    <mergeCell ref="B36:B37"/>
    <mergeCell ref="C36:P36"/>
    <mergeCell ref="Q36:AD36"/>
    <mergeCell ref="Q37:AD37"/>
    <mergeCell ref="Q34:S35"/>
    <mergeCell ref="T34:V35"/>
    <mergeCell ref="B30:C30"/>
    <mergeCell ref="Q30:AD30"/>
    <mergeCell ref="A31:AD31"/>
    <mergeCell ref="A32:A33"/>
    <mergeCell ref="B32:B33"/>
    <mergeCell ref="C32:C33"/>
    <mergeCell ref="D32:P32"/>
    <mergeCell ref="Q32:AD32"/>
    <mergeCell ref="W33:Z33"/>
    <mergeCell ref="AA33:AD33"/>
    <mergeCell ref="A23:B23"/>
    <mergeCell ref="A25:B25"/>
    <mergeCell ref="AA15:AD15"/>
    <mergeCell ref="Q28:AD29"/>
    <mergeCell ref="Q33:S33"/>
    <mergeCell ref="T33:V33"/>
    <mergeCell ref="A24:B24"/>
    <mergeCell ref="A28:A29"/>
    <mergeCell ref="B28:C29"/>
    <mergeCell ref="D28:O28"/>
    <mergeCell ref="P28:P29"/>
    <mergeCell ref="A27:AD27"/>
    <mergeCell ref="Y15:Z15"/>
    <mergeCell ref="W17:X17"/>
    <mergeCell ref="Y17:AB17"/>
    <mergeCell ref="A15:B15"/>
    <mergeCell ref="C16:AB16"/>
    <mergeCell ref="A17:B17"/>
    <mergeCell ref="C17:Q17"/>
    <mergeCell ref="R17:V17"/>
    <mergeCell ref="L15:Q15"/>
    <mergeCell ref="R15:X15"/>
    <mergeCell ref="C15:K15"/>
    <mergeCell ref="A19:AD19"/>
    <mergeCell ref="Q20:AD20"/>
    <mergeCell ref="C20:P20"/>
    <mergeCell ref="A22:B22"/>
    <mergeCell ref="AC17:AD17"/>
    <mergeCell ref="A11:B13"/>
    <mergeCell ref="D7:H9"/>
    <mergeCell ref="I7:J9"/>
    <mergeCell ref="K7:L9"/>
    <mergeCell ref="C11:AD13"/>
    <mergeCell ref="C7:C9"/>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s>
  <dataValidations count="3">
    <dataValidation type="textLength" operator="lessThanOrEqual" allowBlank="1" showInputMessage="1" showErrorMessage="1" errorTitle="Máximo 2.000 caracteres" error="Máximo 2.000 caracteres" sqref="AA34 Q34 W34 T34">
      <formula1>2000</formula1>
    </dataValidation>
    <dataValidation type="textLength" operator="lessThanOrEqual" allowBlank="1" showInputMessage="1" showErrorMessage="1" errorTitle="Máximo 2.000 caracteres" error="Máximo 2.000 caracteres" promptTitle="2.000 caracteres" sqref="Q30:AD30">
      <formula1>2000</formula1>
    </dataValidation>
    <dataValidation type="list" allowBlank="1" showInputMessage="1" showErrorMessage="1" sqref="C7:C9">
      <formula1>$C$21:$N$21</formula1>
    </dataValidation>
  </dataValidations>
  <pageMargins left="0.25" right="0.25" top="0.75" bottom="0.75" header="0.3" footer="0.3"/>
  <pageSetup scale="22"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B35"/>
  <sheetViews>
    <sheetView tabSelected="1" topLeftCell="AC14" zoomScale="60" zoomScaleNormal="60" workbookViewId="0">
      <selection activeCell="BA26" sqref="BA26"/>
    </sheetView>
  </sheetViews>
  <sheetFormatPr baseColWidth="10" defaultColWidth="10.85546875" defaultRowHeight="15" x14ac:dyDescent="0.25"/>
  <cols>
    <col min="1" max="1" width="7.85546875" style="108" customWidth="1"/>
    <col min="2" max="2" width="10.140625" style="108" customWidth="1"/>
    <col min="3" max="3" width="10" style="108" customWidth="1"/>
    <col min="4" max="4" width="17.28515625" style="108" customWidth="1"/>
    <col min="5" max="7" width="8.28515625" style="108" customWidth="1"/>
    <col min="8" max="9" width="14.7109375" style="108" customWidth="1"/>
    <col min="10" max="10" width="44.85546875" style="108" customWidth="1"/>
    <col min="11" max="11" width="29.28515625" style="108" customWidth="1"/>
    <col min="12" max="12" width="16.85546875" style="108" customWidth="1"/>
    <col min="13" max="14" width="15.28515625" style="108" customWidth="1"/>
    <col min="15" max="15" width="21.140625" style="108" customWidth="1"/>
    <col min="16" max="20" width="8.7109375" style="108" customWidth="1"/>
    <col min="21" max="21" width="22.28515625" style="108" customWidth="1"/>
    <col min="22" max="22" width="17" style="108" customWidth="1"/>
    <col min="23" max="46" width="5.85546875" style="108" customWidth="1"/>
    <col min="47" max="47" width="17.140625" style="108" customWidth="1"/>
    <col min="48" max="48" width="15.85546875" style="198" customWidth="1"/>
    <col min="49" max="49" width="55" style="237" customWidth="1"/>
    <col min="50" max="50" width="59.28515625" style="108" customWidth="1"/>
    <col min="51" max="52" width="24.42578125" style="108" customWidth="1"/>
    <col min="53" max="16384" width="10.85546875" style="108"/>
  </cols>
  <sheetData>
    <row r="1" spans="1:54" ht="15.95" customHeight="1" x14ac:dyDescent="0.25">
      <c r="B1" s="700" t="s">
        <v>0</v>
      </c>
      <c r="C1" s="701"/>
      <c r="D1" s="701"/>
      <c r="E1" s="701"/>
      <c r="F1" s="701"/>
      <c r="G1" s="701"/>
      <c r="H1" s="701"/>
      <c r="I1" s="701"/>
      <c r="J1" s="701"/>
      <c r="K1" s="701"/>
      <c r="L1" s="701"/>
      <c r="M1" s="701"/>
      <c r="N1" s="701"/>
      <c r="O1" s="701"/>
      <c r="P1" s="701"/>
      <c r="Q1" s="701"/>
      <c r="R1" s="701"/>
      <c r="S1" s="701"/>
      <c r="T1" s="701"/>
      <c r="U1" s="701"/>
      <c r="V1" s="701"/>
      <c r="W1" s="701"/>
      <c r="X1" s="701"/>
      <c r="Y1" s="701"/>
      <c r="Z1" s="701"/>
      <c r="AA1" s="701"/>
      <c r="AB1" s="701"/>
      <c r="AC1" s="701"/>
      <c r="AD1" s="701"/>
      <c r="AE1" s="701"/>
      <c r="AF1" s="701"/>
      <c r="AG1" s="701"/>
      <c r="AH1" s="701"/>
      <c r="AI1" s="701"/>
      <c r="AJ1" s="701"/>
      <c r="AK1" s="701"/>
      <c r="AL1" s="701"/>
      <c r="AM1" s="701"/>
      <c r="AN1" s="701"/>
      <c r="AO1" s="701"/>
      <c r="AP1" s="701"/>
      <c r="AQ1" s="701"/>
      <c r="AR1" s="701"/>
      <c r="AS1" s="701"/>
      <c r="AT1" s="701"/>
      <c r="AU1" s="701"/>
      <c r="AV1" s="701"/>
      <c r="AW1" s="701"/>
      <c r="AX1" s="702"/>
      <c r="AY1" s="648" t="s">
        <v>1</v>
      </c>
      <c r="AZ1" s="649"/>
    </row>
    <row r="2" spans="1:54" ht="15.95" customHeight="1" x14ac:dyDescent="0.25">
      <c r="B2" s="703" t="s">
        <v>2</v>
      </c>
      <c r="C2" s="704"/>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c r="AI2" s="704"/>
      <c r="AJ2" s="704"/>
      <c r="AK2" s="704"/>
      <c r="AL2" s="704"/>
      <c r="AM2" s="704"/>
      <c r="AN2" s="704"/>
      <c r="AO2" s="704"/>
      <c r="AP2" s="704"/>
      <c r="AQ2" s="704"/>
      <c r="AR2" s="704"/>
      <c r="AS2" s="704"/>
      <c r="AT2" s="704"/>
      <c r="AU2" s="704"/>
      <c r="AV2" s="704"/>
      <c r="AW2" s="704"/>
      <c r="AX2" s="705"/>
      <c r="AY2" s="697" t="s">
        <v>3</v>
      </c>
      <c r="AZ2" s="698"/>
    </row>
    <row r="3" spans="1:54" ht="15" customHeight="1" x14ac:dyDescent="0.25">
      <c r="B3" s="706" t="s">
        <v>143</v>
      </c>
      <c r="C3" s="707"/>
      <c r="D3" s="707"/>
      <c r="E3" s="707"/>
      <c r="F3" s="707"/>
      <c r="G3" s="707"/>
      <c r="H3" s="707"/>
      <c r="I3" s="707"/>
      <c r="J3" s="707"/>
      <c r="K3" s="707"/>
      <c r="L3" s="707"/>
      <c r="M3" s="707"/>
      <c r="N3" s="707"/>
      <c r="O3" s="707"/>
      <c r="P3" s="707"/>
      <c r="Q3" s="707"/>
      <c r="R3" s="707"/>
      <c r="S3" s="707"/>
      <c r="T3" s="707"/>
      <c r="U3" s="707"/>
      <c r="V3" s="707"/>
      <c r="W3" s="707"/>
      <c r="X3" s="707"/>
      <c r="Y3" s="707"/>
      <c r="Z3" s="707"/>
      <c r="AA3" s="707"/>
      <c r="AB3" s="707"/>
      <c r="AC3" s="707"/>
      <c r="AD3" s="707"/>
      <c r="AE3" s="707"/>
      <c r="AF3" s="707"/>
      <c r="AG3" s="707"/>
      <c r="AH3" s="707"/>
      <c r="AI3" s="707"/>
      <c r="AJ3" s="707"/>
      <c r="AK3" s="707"/>
      <c r="AL3" s="707"/>
      <c r="AM3" s="707"/>
      <c r="AN3" s="707"/>
      <c r="AO3" s="707"/>
      <c r="AP3" s="707"/>
      <c r="AQ3" s="707"/>
      <c r="AR3" s="707"/>
      <c r="AS3" s="707"/>
      <c r="AT3" s="707"/>
      <c r="AU3" s="707"/>
      <c r="AV3" s="707"/>
      <c r="AW3" s="707"/>
      <c r="AX3" s="708"/>
      <c r="AY3" s="697" t="s">
        <v>5</v>
      </c>
      <c r="AZ3" s="698"/>
    </row>
    <row r="4" spans="1:54" ht="15.95" customHeight="1" x14ac:dyDescent="0.25">
      <c r="B4" s="700"/>
      <c r="C4" s="701"/>
      <c r="D4" s="701"/>
      <c r="E4" s="701"/>
      <c r="F4" s="701"/>
      <c r="G4" s="701"/>
      <c r="H4" s="701"/>
      <c r="I4" s="701"/>
      <c r="J4" s="701"/>
      <c r="K4" s="701"/>
      <c r="L4" s="701"/>
      <c r="M4" s="701"/>
      <c r="N4" s="701"/>
      <c r="O4" s="701"/>
      <c r="P4" s="701"/>
      <c r="Q4" s="701"/>
      <c r="R4" s="701"/>
      <c r="S4" s="701"/>
      <c r="T4" s="701"/>
      <c r="U4" s="701"/>
      <c r="V4" s="701"/>
      <c r="W4" s="701"/>
      <c r="X4" s="701"/>
      <c r="Y4" s="701"/>
      <c r="Z4" s="701"/>
      <c r="AA4" s="701"/>
      <c r="AB4" s="701"/>
      <c r="AC4" s="701"/>
      <c r="AD4" s="701"/>
      <c r="AE4" s="701"/>
      <c r="AF4" s="701"/>
      <c r="AG4" s="701"/>
      <c r="AH4" s="701"/>
      <c r="AI4" s="701"/>
      <c r="AJ4" s="701"/>
      <c r="AK4" s="701"/>
      <c r="AL4" s="701"/>
      <c r="AM4" s="701"/>
      <c r="AN4" s="701"/>
      <c r="AO4" s="701"/>
      <c r="AP4" s="701"/>
      <c r="AQ4" s="701"/>
      <c r="AR4" s="701"/>
      <c r="AS4" s="701"/>
      <c r="AT4" s="701"/>
      <c r="AU4" s="701"/>
      <c r="AV4" s="701"/>
      <c r="AW4" s="701"/>
      <c r="AX4" s="702"/>
      <c r="AY4" s="699" t="s">
        <v>144</v>
      </c>
      <c r="AZ4" s="699"/>
    </row>
    <row r="5" spans="1:54" ht="15" customHeight="1" x14ac:dyDescent="0.25">
      <c r="B5" s="671" t="s">
        <v>145</v>
      </c>
      <c r="C5" s="672"/>
      <c r="D5" s="672"/>
      <c r="E5" s="672"/>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3"/>
      <c r="AI5" s="686" t="s">
        <v>13</v>
      </c>
      <c r="AJ5" s="710"/>
      <c r="AK5" s="710"/>
      <c r="AL5" s="710"/>
      <c r="AM5" s="710"/>
      <c r="AN5" s="710"/>
      <c r="AO5" s="710"/>
      <c r="AP5" s="710"/>
      <c r="AQ5" s="710"/>
      <c r="AR5" s="710"/>
      <c r="AS5" s="710"/>
      <c r="AT5" s="710"/>
      <c r="AU5" s="710"/>
      <c r="AV5" s="687"/>
      <c r="AW5" s="664" t="s">
        <v>146</v>
      </c>
      <c r="AX5" s="664" t="s">
        <v>147</v>
      </c>
      <c r="AY5" s="664" t="s">
        <v>148</v>
      </c>
      <c r="AZ5" s="664" t="s">
        <v>149</v>
      </c>
    </row>
    <row r="6" spans="1:54" ht="15" customHeight="1" x14ac:dyDescent="0.25">
      <c r="B6" s="709" t="s">
        <v>9</v>
      </c>
      <c r="C6" s="709"/>
      <c r="D6" s="709"/>
      <c r="E6" s="752">
        <v>45046</v>
      </c>
      <c r="F6" s="753"/>
      <c r="G6" s="686" t="s">
        <v>10</v>
      </c>
      <c r="H6" s="687"/>
      <c r="I6" s="682" t="s">
        <v>11</v>
      </c>
      <c r="J6" s="682"/>
      <c r="K6" s="116"/>
      <c r="L6" s="686"/>
      <c r="M6" s="710"/>
      <c r="N6" s="710"/>
      <c r="O6" s="710"/>
      <c r="P6" s="710"/>
      <c r="Q6" s="710"/>
      <c r="R6" s="710"/>
      <c r="S6" s="710"/>
      <c r="T6" s="710"/>
      <c r="U6" s="710"/>
      <c r="V6" s="710"/>
      <c r="W6" s="109"/>
      <c r="X6" s="109"/>
      <c r="Y6" s="109"/>
      <c r="Z6" s="109"/>
      <c r="AA6" s="109"/>
      <c r="AB6" s="109"/>
      <c r="AC6" s="109"/>
      <c r="AD6" s="109"/>
      <c r="AE6" s="109"/>
      <c r="AF6" s="109"/>
      <c r="AG6" s="109"/>
      <c r="AH6" s="110"/>
      <c r="AI6" s="688"/>
      <c r="AJ6" s="711"/>
      <c r="AK6" s="711"/>
      <c r="AL6" s="711"/>
      <c r="AM6" s="711"/>
      <c r="AN6" s="711"/>
      <c r="AO6" s="711"/>
      <c r="AP6" s="711"/>
      <c r="AQ6" s="711"/>
      <c r="AR6" s="711"/>
      <c r="AS6" s="711"/>
      <c r="AT6" s="711"/>
      <c r="AU6" s="711"/>
      <c r="AV6" s="689"/>
      <c r="AW6" s="681"/>
      <c r="AX6" s="681"/>
      <c r="AY6" s="681"/>
      <c r="AZ6" s="681"/>
    </row>
    <row r="7" spans="1:54" ht="15" customHeight="1" x14ac:dyDescent="0.25">
      <c r="B7" s="709"/>
      <c r="C7" s="709"/>
      <c r="D7" s="709"/>
      <c r="E7" s="753"/>
      <c r="F7" s="753"/>
      <c r="G7" s="688"/>
      <c r="H7" s="689"/>
      <c r="I7" s="682" t="s">
        <v>12</v>
      </c>
      <c r="J7" s="682"/>
      <c r="K7" s="116"/>
      <c r="L7" s="688"/>
      <c r="M7" s="711"/>
      <c r="N7" s="711"/>
      <c r="O7" s="711"/>
      <c r="P7" s="711"/>
      <c r="Q7" s="711"/>
      <c r="R7" s="711"/>
      <c r="S7" s="711"/>
      <c r="T7" s="711"/>
      <c r="U7" s="711"/>
      <c r="V7" s="711"/>
      <c r="W7" s="111"/>
      <c r="X7" s="111"/>
      <c r="Y7" s="111"/>
      <c r="Z7" s="111"/>
      <c r="AA7" s="111"/>
      <c r="AB7" s="111"/>
      <c r="AC7" s="111"/>
      <c r="AD7" s="111"/>
      <c r="AE7" s="111"/>
      <c r="AF7" s="111"/>
      <c r="AG7" s="111"/>
      <c r="AH7" s="112"/>
      <c r="AI7" s="688"/>
      <c r="AJ7" s="711"/>
      <c r="AK7" s="711"/>
      <c r="AL7" s="711"/>
      <c r="AM7" s="711"/>
      <c r="AN7" s="711"/>
      <c r="AO7" s="711"/>
      <c r="AP7" s="711"/>
      <c r="AQ7" s="711"/>
      <c r="AR7" s="711"/>
      <c r="AS7" s="711"/>
      <c r="AT7" s="711"/>
      <c r="AU7" s="711"/>
      <c r="AV7" s="689"/>
      <c r="AW7" s="681"/>
      <c r="AX7" s="681"/>
      <c r="AY7" s="681"/>
      <c r="AZ7" s="681"/>
    </row>
    <row r="8" spans="1:54" ht="15" customHeight="1" x14ac:dyDescent="0.25">
      <c r="B8" s="709"/>
      <c r="C8" s="709"/>
      <c r="D8" s="709"/>
      <c r="E8" s="753"/>
      <c r="F8" s="753"/>
      <c r="G8" s="690"/>
      <c r="H8" s="691"/>
      <c r="I8" s="682" t="s">
        <v>13</v>
      </c>
      <c r="J8" s="682"/>
      <c r="K8" s="116" t="s">
        <v>14</v>
      </c>
      <c r="L8" s="690"/>
      <c r="M8" s="712"/>
      <c r="N8" s="712"/>
      <c r="O8" s="712"/>
      <c r="P8" s="712"/>
      <c r="Q8" s="712"/>
      <c r="R8" s="712"/>
      <c r="S8" s="712"/>
      <c r="T8" s="712"/>
      <c r="U8" s="712"/>
      <c r="V8" s="712"/>
      <c r="W8" s="113"/>
      <c r="X8" s="113"/>
      <c r="Y8" s="113"/>
      <c r="Z8" s="113"/>
      <c r="AA8" s="113"/>
      <c r="AB8" s="113"/>
      <c r="AC8" s="113"/>
      <c r="AD8" s="113"/>
      <c r="AE8" s="113"/>
      <c r="AF8" s="113"/>
      <c r="AG8" s="113"/>
      <c r="AH8" s="114"/>
      <c r="AI8" s="688"/>
      <c r="AJ8" s="711"/>
      <c r="AK8" s="711"/>
      <c r="AL8" s="711"/>
      <c r="AM8" s="711"/>
      <c r="AN8" s="711"/>
      <c r="AO8" s="711"/>
      <c r="AP8" s="711"/>
      <c r="AQ8" s="711"/>
      <c r="AR8" s="711"/>
      <c r="AS8" s="711"/>
      <c r="AT8" s="711"/>
      <c r="AU8" s="711"/>
      <c r="AV8" s="689"/>
      <c r="AW8" s="681"/>
      <c r="AX8" s="681"/>
      <c r="AY8" s="681"/>
      <c r="AZ8" s="681"/>
    </row>
    <row r="9" spans="1:54" ht="15" customHeight="1" x14ac:dyDescent="0.25">
      <c r="B9" s="683" t="s">
        <v>150</v>
      </c>
      <c r="C9" s="684"/>
      <c r="D9" s="685"/>
      <c r="E9" s="695"/>
      <c r="F9" s="696"/>
      <c r="G9" s="696"/>
      <c r="H9" s="696"/>
      <c r="I9" s="696"/>
      <c r="J9" s="696"/>
      <c r="K9" s="696"/>
      <c r="L9" s="679"/>
      <c r="M9" s="679"/>
      <c r="N9" s="679"/>
      <c r="O9" s="679"/>
      <c r="P9" s="679"/>
      <c r="Q9" s="679"/>
      <c r="R9" s="679"/>
      <c r="S9" s="679"/>
      <c r="T9" s="679"/>
      <c r="U9" s="679"/>
      <c r="V9" s="679"/>
      <c r="W9" s="679"/>
      <c r="X9" s="679"/>
      <c r="Y9" s="679"/>
      <c r="Z9" s="679"/>
      <c r="AA9" s="679"/>
      <c r="AB9" s="679"/>
      <c r="AC9" s="679"/>
      <c r="AD9" s="679"/>
      <c r="AE9" s="679"/>
      <c r="AF9" s="679"/>
      <c r="AG9" s="679"/>
      <c r="AH9" s="680"/>
      <c r="AI9" s="688"/>
      <c r="AJ9" s="711"/>
      <c r="AK9" s="711"/>
      <c r="AL9" s="711"/>
      <c r="AM9" s="711"/>
      <c r="AN9" s="711"/>
      <c r="AO9" s="711"/>
      <c r="AP9" s="711"/>
      <c r="AQ9" s="711"/>
      <c r="AR9" s="711"/>
      <c r="AS9" s="711"/>
      <c r="AT9" s="711"/>
      <c r="AU9" s="711"/>
      <c r="AV9" s="689"/>
      <c r="AW9" s="681"/>
      <c r="AX9" s="681"/>
      <c r="AY9" s="681"/>
      <c r="AZ9" s="681"/>
    </row>
    <row r="10" spans="1:54" ht="15" customHeight="1" x14ac:dyDescent="0.25">
      <c r="B10" s="692" t="s">
        <v>151</v>
      </c>
      <c r="C10" s="693"/>
      <c r="D10" s="694"/>
      <c r="E10" s="678" t="s">
        <v>152</v>
      </c>
      <c r="F10" s="679"/>
      <c r="G10" s="679"/>
      <c r="H10" s="679"/>
      <c r="I10" s="679"/>
      <c r="J10" s="679"/>
      <c r="K10" s="679"/>
      <c r="L10" s="679"/>
      <c r="M10" s="679"/>
      <c r="N10" s="679"/>
      <c r="O10" s="679"/>
      <c r="P10" s="679"/>
      <c r="Q10" s="679"/>
      <c r="R10" s="679"/>
      <c r="S10" s="679"/>
      <c r="T10" s="679"/>
      <c r="U10" s="679"/>
      <c r="V10" s="679"/>
      <c r="W10" s="679"/>
      <c r="X10" s="679"/>
      <c r="Y10" s="679"/>
      <c r="Z10" s="679"/>
      <c r="AA10" s="679"/>
      <c r="AB10" s="679"/>
      <c r="AC10" s="679"/>
      <c r="AD10" s="679"/>
      <c r="AE10" s="679"/>
      <c r="AF10" s="679"/>
      <c r="AG10" s="679"/>
      <c r="AH10" s="680"/>
      <c r="AI10" s="690"/>
      <c r="AJ10" s="712"/>
      <c r="AK10" s="712"/>
      <c r="AL10" s="712"/>
      <c r="AM10" s="712"/>
      <c r="AN10" s="712"/>
      <c r="AO10" s="712"/>
      <c r="AP10" s="712"/>
      <c r="AQ10" s="712"/>
      <c r="AR10" s="712"/>
      <c r="AS10" s="712"/>
      <c r="AT10" s="712"/>
      <c r="AU10" s="712"/>
      <c r="AV10" s="691"/>
      <c r="AW10" s="681"/>
      <c r="AX10" s="681"/>
      <c r="AY10" s="681"/>
      <c r="AZ10" s="681"/>
    </row>
    <row r="11" spans="1:54" ht="39.950000000000003" customHeight="1" x14ac:dyDescent="0.25">
      <c r="B11" s="666" t="s">
        <v>153</v>
      </c>
      <c r="C11" s="674"/>
      <c r="D11" s="674"/>
      <c r="E11" s="674"/>
      <c r="F11" s="674"/>
      <c r="G11" s="667"/>
      <c r="H11" s="666" t="s">
        <v>154</v>
      </c>
      <c r="I11" s="667"/>
      <c r="J11" s="664" t="s">
        <v>155</v>
      </c>
      <c r="K11" s="664" t="s">
        <v>156</v>
      </c>
      <c r="L11" s="664" t="s">
        <v>157</v>
      </c>
      <c r="M11" s="664" t="s">
        <v>158</v>
      </c>
      <c r="N11" s="664" t="s">
        <v>159</v>
      </c>
      <c r="O11" s="664" t="s">
        <v>160</v>
      </c>
      <c r="P11" s="666" t="s">
        <v>161</v>
      </c>
      <c r="Q11" s="674"/>
      <c r="R11" s="674"/>
      <c r="S11" s="674"/>
      <c r="T11" s="667"/>
      <c r="U11" s="664" t="s">
        <v>162</v>
      </c>
      <c r="V11" s="664" t="s">
        <v>163</v>
      </c>
      <c r="W11" s="671" t="s">
        <v>164</v>
      </c>
      <c r="X11" s="672"/>
      <c r="Y11" s="672"/>
      <c r="Z11" s="672"/>
      <c r="AA11" s="672"/>
      <c r="AB11" s="672"/>
      <c r="AC11" s="672"/>
      <c r="AD11" s="672"/>
      <c r="AE11" s="672"/>
      <c r="AF11" s="672"/>
      <c r="AG11" s="672"/>
      <c r="AH11" s="673"/>
      <c r="AI11" s="671" t="s">
        <v>165</v>
      </c>
      <c r="AJ11" s="672"/>
      <c r="AK11" s="672"/>
      <c r="AL11" s="672"/>
      <c r="AM11" s="672"/>
      <c r="AN11" s="672"/>
      <c r="AO11" s="672"/>
      <c r="AP11" s="672"/>
      <c r="AQ11" s="672"/>
      <c r="AR11" s="672"/>
      <c r="AS11" s="672"/>
      <c r="AT11" s="673"/>
      <c r="AU11" s="666" t="s">
        <v>41</v>
      </c>
      <c r="AV11" s="667"/>
      <c r="AW11" s="681"/>
      <c r="AX11" s="681"/>
      <c r="AY11" s="681"/>
      <c r="AZ11" s="681"/>
    </row>
    <row r="12" spans="1:54" ht="42.75" x14ac:dyDescent="0.25">
      <c r="B12" s="115" t="s">
        <v>166</v>
      </c>
      <c r="C12" s="115" t="s">
        <v>167</v>
      </c>
      <c r="D12" s="115" t="s">
        <v>168</v>
      </c>
      <c r="E12" s="115" t="s">
        <v>169</v>
      </c>
      <c r="F12" s="115" t="s">
        <v>170</v>
      </c>
      <c r="G12" s="115" t="s">
        <v>171</v>
      </c>
      <c r="H12" s="115" t="s">
        <v>172</v>
      </c>
      <c r="I12" s="115" t="s">
        <v>173</v>
      </c>
      <c r="J12" s="665"/>
      <c r="K12" s="665"/>
      <c r="L12" s="665"/>
      <c r="M12" s="665"/>
      <c r="N12" s="665"/>
      <c r="O12" s="665"/>
      <c r="P12" s="115">
        <v>2020</v>
      </c>
      <c r="Q12" s="115">
        <v>2021</v>
      </c>
      <c r="R12" s="115">
        <v>2022</v>
      </c>
      <c r="S12" s="115">
        <v>2023</v>
      </c>
      <c r="T12" s="115">
        <v>2024</v>
      </c>
      <c r="U12" s="665"/>
      <c r="V12" s="665"/>
      <c r="W12" s="121" t="s">
        <v>30</v>
      </c>
      <c r="X12" s="121" t="s">
        <v>31</v>
      </c>
      <c r="Y12" s="121" t="s">
        <v>32</v>
      </c>
      <c r="Z12" s="121" t="s">
        <v>8</v>
      </c>
      <c r="AA12" s="121" t="s">
        <v>33</v>
      </c>
      <c r="AB12" s="121" t="s">
        <v>34</v>
      </c>
      <c r="AC12" s="121" t="s">
        <v>35</v>
      </c>
      <c r="AD12" s="121" t="s">
        <v>36</v>
      </c>
      <c r="AE12" s="121" t="s">
        <v>37</v>
      </c>
      <c r="AF12" s="121" t="s">
        <v>38</v>
      </c>
      <c r="AG12" s="121" t="s">
        <v>39</v>
      </c>
      <c r="AH12" s="121" t="s">
        <v>40</v>
      </c>
      <c r="AI12" s="298" t="s">
        <v>30</v>
      </c>
      <c r="AJ12" s="298" t="s">
        <v>31</v>
      </c>
      <c r="AK12" s="298" t="s">
        <v>32</v>
      </c>
      <c r="AL12" s="298" t="s">
        <v>8</v>
      </c>
      <c r="AM12" s="298" t="s">
        <v>33</v>
      </c>
      <c r="AN12" s="298" t="s">
        <v>34</v>
      </c>
      <c r="AO12" s="298" t="s">
        <v>35</v>
      </c>
      <c r="AP12" s="298" t="s">
        <v>36</v>
      </c>
      <c r="AQ12" s="298" t="s">
        <v>37</v>
      </c>
      <c r="AR12" s="298" t="s">
        <v>38</v>
      </c>
      <c r="AS12" s="298" t="s">
        <v>39</v>
      </c>
      <c r="AT12" s="298" t="s">
        <v>40</v>
      </c>
      <c r="AU12" s="115" t="s">
        <v>174</v>
      </c>
      <c r="AV12" s="197" t="s">
        <v>175</v>
      </c>
      <c r="AW12" s="665"/>
      <c r="AX12" s="665"/>
      <c r="AY12" s="665"/>
      <c r="AZ12" s="665"/>
    </row>
    <row r="13" spans="1:54" ht="75.75" customHeight="1" x14ac:dyDescent="0.25">
      <c r="A13" s="229">
        <v>1</v>
      </c>
      <c r="B13" s="230">
        <v>38</v>
      </c>
      <c r="C13" s="117"/>
      <c r="D13" s="117"/>
      <c r="E13" s="117"/>
      <c r="F13" s="117"/>
      <c r="G13" s="117"/>
      <c r="H13" s="117"/>
      <c r="I13" s="117" t="s">
        <v>52</v>
      </c>
      <c r="J13" s="138" t="s">
        <v>176</v>
      </c>
      <c r="K13" s="138" t="s">
        <v>177</v>
      </c>
      <c r="L13" s="117" t="s">
        <v>178</v>
      </c>
      <c r="M13" s="117">
        <v>1</v>
      </c>
      <c r="N13" s="117" t="s">
        <v>179</v>
      </c>
      <c r="O13" s="117" t="s">
        <v>180</v>
      </c>
      <c r="P13" s="209">
        <v>1</v>
      </c>
      <c r="Q13" s="209">
        <v>1</v>
      </c>
      <c r="R13" s="209">
        <v>1</v>
      </c>
      <c r="S13" s="209">
        <v>1</v>
      </c>
      <c r="T13" s="209">
        <v>1</v>
      </c>
      <c r="U13" s="209" t="s">
        <v>181</v>
      </c>
      <c r="V13" s="210" t="s">
        <v>182</v>
      </c>
      <c r="W13" s="212">
        <v>0.05</v>
      </c>
      <c r="X13" s="212">
        <v>0.05</v>
      </c>
      <c r="Y13" s="212">
        <v>0.1</v>
      </c>
      <c r="Z13" s="212">
        <v>0.1</v>
      </c>
      <c r="AA13" s="212">
        <v>0.05</v>
      </c>
      <c r="AB13" s="212">
        <v>0.05</v>
      </c>
      <c r="AC13" s="212">
        <v>0.1</v>
      </c>
      <c r="AD13" s="212">
        <v>0.1</v>
      </c>
      <c r="AE13" s="117">
        <v>0.1</v>
      </c>
      <c r="AF13" s="117">
        <v>0.1</v>
      </c>
      <c r="AG13" s="117">
        <v>0.1</v>
      </c>
      <c r="AH13" s="117">
        <v>0.1</v>
      </c>
      <c r="AI13" s="118">
        <v>0.05</v>
      </c>
      <c r="AJ13" s="285">
        <v>0.05</v>
      </c>
      <c r="AK13" s="118">
        <v>0.1</v>
      </c>
      <c r="AL13" s="118">
        <v>0.1</v>
      </c>
      <c r="AM13" s="118"/>
      <c r="AN13" s="118"/>
      <c r="AO13" s="118"/>
      <c r="AP13" s="118"/>
      <c r="AQ13" s="118"/>
      <c r="AR13" s="118"/>
      <c r="AS13" s="118"/>
      <c r="AT13" s="118"/>
      <c r="AU13" s="285">
        <f>SUM(AI13:AT13)</f>
        <v>0.30000000000000004</v>
      </c>
      <c r="AV13" s="286">
        <f>+AU13/S13</f>
        <v>0.30000000000000004</v>
      </c>
      <c r="AW13" s="235" t="s">
        <v>183</v>
      </c>
      <c r="AX13" s="235" t="s">
        <v>184</v>
      </c>
      <c r="AY13" s="119" t="s">
        <v>52</v>
      </c>
      <c r="AZ13" s="233" t="s">
        <v>52</v>
      </c>
    </row>
    <row r="14" spans="1:54" ht="103.5" customHeight="1" x14ac:dyDescent="0.25">
      <c r="A14" s="277">
        <v>2</v>
      </c>
      <c r="B14" s="278">
        <v>39</v>
      </c>
      <c r="C14" s="220"/>
      <c r="D14" s="220"/>
      <c r="E14" s="220"/>
      <c r="F14" s="220"/>
      <c r="G14" s="220"/>
      <c r="H14" s="220"/>
      <c r="I14" s="220" t="s">
        <v>52</v>
      </c>
      <c r="J14" s="279" t="s">
        <v>185</v>
      </c>
      <c r="K14" s="279" t="s">
        <v>186</v>
      </c>
      <c r="L14" s="220" t="s">
        <v>178</v>
      </c>
      <c r="M14" s="220">
        <v>1</v>
      </c>
      <c r="N14" s="220" t="s">
        <v>187</v>
      </c>
      <c r="O14" s="220" t="s">
        <v>188</v>
      </c>
      <c r="P14" s="280">
        <v>1</v>
      </c>
      <c r="Q14" s="280">
        <v>1</v>
      </c>
      <c r="R14" s="280">
        <v>1</v>
      </c>
      <c r="S14" s="280">
        <v>1</v>
      </c>
      <c r="T14" s="280">
        <v>1</v>
      </c>
      <c r="U14" s="220" t="s">
        <v>181</v>
      </c>
      <c r="V14" s="220" t="s">
        <v>189</v>
      </c>
      <c r="W14" s="279">
        <v>0.05</v>
      </c>
      <c r="X14" s="284">
        <v>0.05</v>
      </c>
      <c r="Y14" s="279">
        <v>0.05</v>
      </c>
      <c r="Z14" s="279">
        <v>0.1</v>
      </c>
      <c r="AA14" s="279">
        <v>0.1</v>
      </c>
      <c r="AB14" s="279">
        <v>0.1</v>
      </c>
      <c r="AC14" s="279">
        <v>0.1</v>
      </c>
      <c r="AD14" s="279">
        <v>0.1</v>
      </c>
      <c r="AE14" s="279">
        <v>0.1</v>
      </c>
      <c r="AF14" s="279">
        <v>0.1</v>
      </c>
      <c r="AG14" s="279">
        <v>0.1</v>
      </c>
      <c r="AH14" s="279">
        <v>0.05</v>
      </c>
      <c r="AI14" s="214">
        <v>0.05</v>
      </c>
      <c r="AJ14" s="214">
        <v>0.05</v>
      </c>
      <c r="AK14" s="214">
        <v>0.05</v>
      </c>
      <c r="AL14" s="214">
        <v>0.1</v>
      </c>
      <c r="AM14" s="214"/>
      <c r="AN14" s="214"/>
      <c r="AO14" s="214"/>
      <c r="AP14" s="214"/>
      <c r="AQ14" s="214"/>
      <c r="AR14" s="214"/>
      <c r="AS14" s="214"/>
      <c r="AT14" s="214"/>
      <c r="AU14" s="283">
        <f t="shared" ref="AU14:AU19" si="0">SUM(AI14:AT14)</f>
        <v>0.25</v>
      </c>
      <c r="AV14" s="281">
        <f t="shared" ref="AV14:AV19" si="1">+AU14/S14</f>
        <v>0.25</v>
      </c>
      <c r="AW14" s="300" t="s">
        <v>190</v>
      </c>
      <c r="AX14" s="299" t="s">
        <v>191</v>
      </c>
      <c r="AY14" s="281" t="s">
        <v>52</v>
      </c>
      <c r="AZ14" s="214" t="s">
        <v>52</v>
      </c>
      <c r="BA14" s="282"/>
      <c r="BB14" s="282"/>
    </row>
    <row r="15" spans="1:54" ht="50.25" customHeight="1" x14ac:dyDescent="0.25">
      <c r="A15" s="229">
        <v>3</v>
      </c>
      <c r="B15" s="231"/>
      <c r="C15" s="211"/>
      <c r="D15" s="211"/>
      <c r="E15" s="211"/>
      <c r="F15" s="211"/>
      <c r="G15" s="211"/>
      <c r="H15" s="212" t="s">
        <v>192</v>
      </c>
      <c r="I15" s="117" t="s">
        <v>52</v>
      </c>
      <c r="J15" s="213" t="s">
        <v>193</v>
      </c>
      <c r="K15" s="213" t="s">
        <v>194</v>
      </c>
      <c r="L15" s="212" t="s">
        <v>195</v>
      </c>
      <c r="M15" s="212">
        <v>1</v>
      </c>
      <c r="N15" s="212" t="s">
        <v>196</v>
      </c>
      <c r="O15" s="212" t="s">
        <v>197</v>
      </c>
      <c r="P15" s="214">
        <v>0</v>
      </c>
      <c r="Q15" s="214">
        <v>0</v>
      </c>
      <c r="R15" s="214">
        <v>0</v>
      </c>
      <c r="S15" s="214">
        <v>1</v>
      </c>
      <c r="T15" s="214">
        <v>0</v>
      </c>
      <c r="U15" s="211" t="s">
        <v>198</v>
      </c>
      <c r="V15" s="212" t="s">
        <v>199</v>
      </c>
      <c r="W15" s="211">
        <v>0</v>
      </c>
      <c r="X15" s="211">
        <v>0</v>
      </c>
      <c r="Y15" s="211">
        <v>0</v>
      </c>
      <c r="Z15" s="211">
        <v>0</v>
      </c>
      <c r="AA15" s="211">
        <v>0</v>
      </c>
      <c r="AB15" s="211">
        <v>0</v>
      </c>
      <c r="AC15" s="211">
        <v>0</v>
      </c>
      <c r="AD15" s="211">
        <v>1</v>
      </c>
      <c r="AE15" s="211">
        <v>0</v>
      </c>
      <c r="AF15" s="211">
        <v>0</v>
      </c>
      <c r="AG15" s="211">
        <v>0</v>
      </c>
      <c r="AH15" s="211">
        <v>0</v>
      </c>
      <c r="AI15" s="118">
        <v>0</v>
      </c>
      <c r="AJ15" s="118">
        <v>0</v>
      </c>
      <c r="AK15" s="118">
        <v>0</v>
      </c>
      <c r="AL15" s="118">
        <v>0</v>
      </c>
      <c r="AM15" s="118"/>
      <c r="AN15" s="118"/>
      <c r="AO15" s="118"/>
      <c r="AP15" s="118"/>
      <c r="AQ15" s="118"/>
      <c r="AR15" s="118"/>
      <c r="AS15" s="118"/>
      <c r="AT15" s="118"/>
      <c r="AU15" s="118">
        <f>SUM(AI15:AT15)</f>
        <v>0</v>
      </c>
      <c r="AV15" s="120">
        <f t="shared" si="1"/>
        <v>0</v>
      </c>
      <c r="AW15" s="236"/>
      <c r="AX15" s="236" t="s">
        <v>200</v>
      </c>
      <c r="AY15" s="120" t="s">
        <v>52</v>
      </c>
      <c r="AZ15" s="118" t="s">
        <v>52</v>
      </c>
    </row>
    <row r="16" spans="1:54" ht="50.25" customHeight="1" x14ac:dyDescent="0.25">
      <c r="A16" s="229">
        <v>4</v>
      </c>
      <c r="B16" s="227"/>
      <c r="C16" s="116"/>
      <c r="D16" s="116"/>
      <c r="E16" s="116"/>
      <c r="F16" s="116"/>
      <c r="G16" s="116"/>
      <c r="H16" s="212" t="s">
        <v>201</v>
      </c>
      <c r="I16" s="117" t="s">
        <v>52</v>
      </c>
      <c r="J16" s="213" t="s">
        <v>202</v>
      </c>
      <c r="K16" s="213" t="s">
        <v>203</v>
      </c>
      <c r="L16" s="212" t="s">
        <v>195</v>
      </c>
      <c r="M16" s="212" t="s">
        <v>52</v>
      </c>
      <c r="N16" s="212" t="s">
        <v>204</v>
      </c>
      <c r="O16" s="212" t="s">
        <v>205</v>
      </c>
      <c r="P16" s="215">
        <v>0</v>
      </c>
      <c r="Q16" s="215">
        <v>0</v>
      </c>
      <c r="R16" s="215">
        <v>0</v>
      </c>
      <c r="S16" s="215">
        <v>1</v>
      </c>
      <c r="T16" s="216">
        <v>0</v>
      </c>
      <c r="U16" s="212" t="s">
        <v>206</v>
      </c>
      <c r="V16" s="213" t="s">
        <v>207</v>
      </c>
      <c r="W16" s="207">
        <v>0</v>
      </c>
      <c r="X16" s="207">
        <v>0</v>
      </c>
      <c r="Y16" s="207">
        <v>0.25</v>
      </c>
      <c r="Z16" s="207">
        <v>0</v>
      </c>
      <c r="AA16" s="207">
        <v>0</v>
      </c>
      <c r="AB16" s="207">
        <v>0.25</v>
      </c>
      <c r="AC16" s="207">
        <v>0</v>
      </c>
      <c r="AD16" s="207">
        <v>0</v>
      </c>
      <c r="AE16" s="207">
        <v>0.25</v>
      </c>
      <c r="AF16" s="207">
        <v>0</v>
      </c>
      <c r="AG16" s="207">
        <v>0</v>
      </c>
      <c r="AH16" s="207">
        <v>0.25</v>
      </c>
      <c r="AI16" s="232">
        <v>0</v>
      </c>
      <c r="AJ16" s="232">
        <v>0</v>
      </c>
      <c r="AK16" s="255">
        <v>0.25</v>
      </c>
      <c r="AL16" s="232">
        <v>0</v>
      </c>
      <c r="AM16" s="118"/>
      <c r="AN16" s="118"/>
      <c r="AO16" s="118"/>
      <c r="AP16" s="118"/>
      <c r="AQ16" s="118"/>
      <c r="AR16" s="118"/>
      <c r="AS16" s="118"/>
      <c r="AT16" s="118"/>
      <c r="AU16" s="120">
        <f t="shared" si="0"/>
        <v>0.25</v>
      </c>
      <c r="AV16" s="120">
        <f t="shared" si="1"/>
        <v>0.25</v>
      </c>
      <c r="AW16" s="233" t="s">
        <v>208</v>
      </c>
      <c r="AX16" s="233" t="s">
        <v>209</v>
      </c>
      <c r="AY16" s="234" t="s">
        <v>52</v>
      </c>
      <c r="AZ16" s="234" t="s">
        <v>52</v>
      </c>
    </row>
    <row r="17" spans="1:52" ht="50.25" customHeight="1" x14ac:dyDescent="0.25">
      <c r="A17" s="229">
        <v>5</v>
      </c>
      <c r="B17" s="227"/>
      <c r="C17" s="116"/>
      <c r="D17" s="116"/>
      <c r="E17" s="116"/>
      <c r="F17" s="116"/>
      <c r="G17" s="116"/>
      <c r="H17" s="212" t="s">
        <v>201</v>
      </c>
      <c r="I17" s="117" t="s">
        <v>52</v>
      </c>
      <c r="J17" s="213" t="s">
        <v>210</v>
      </c>
      <c r="K17" s="213" t="s">
        <v>211</v>
      </c>
      <c r="L17" s="116" t="s">
        <v>212</v>
      </c>
      <c r="M17" s="212" t="s">
        <v>52</v>
      </c>
      <c r="N17" s="212" t="s">
        <v>204</v>
      </c>
      <c r="O17" s="212" t="s">
        <v>213</v>
      </c>
      <c r="P17" s="120">
        <v>0</v>
      </c>
      <c r="Q17" s="120">
        <v>0</v>
      </c>
      <c r="R17" s="217">
        <v>1</v>
      </c>
      <c r="S17" s="217">
        <v>1</v>
      </c>
      <c r="T17" s="217">
        <v>1</v>
      </c>
      <c r="U17" s="116" t="s">
        <v>206</v>
      </c>
      <c r="V17" s="213" t="s">
        <v>214</v>
      </c>
      <c r="W17" s="218">
        <v>0</v>
      </c>
      <c r="X17" s="218">
        <v>0</v>
      </c>
      <c r="Y17" s="218">
        <v>0.25</v>
      </c>
      <c r="Z17" s="218">
        <v>0</v>
      </c>
      <c r="AA17" s="218">
        <v>0</v>
      </c>
      <c r="AB17" s="218">
        <v>0.25</v>
      </c>
      <c r="AC17" s="218">
        <v>0</v>
      </c>
      <c r="AD17" s="218">
        <v>0</v>
      </c>
      <c r="AE17" s="218">
        <v>0.25</v>
      </c>
      <c r="AF17" s="218">
        <v>0</v>
      </c>
      <c r="AG17" s="218">
        <v>0</v>
      </c>
      <c r="AH17" s="218">
        <v>0.25</v>
      </c>
      <c r="AI17" s="218">
        <v>0</v>
      </c>
      <c r="AJ17" s="232">
        <v>0</v>
      </c>
      <c r="AK17" s="255">
        <v>0.25</v>
      </c>
      <c r="AL17" s="232">
        <v>0</v>
      </c>
      <c r="AM17" s="118"/>
      <c r="AN17" s="118"/>
      <c r="AO17" s="118"/>
      <c r="AP17" s="118"/>
      <c r="AQ17" s="118"/>
      <c r="AR17" s="118"/>
      <c r="AS17" s="118"/>
      <c r="AT17" s="118"/>
      <c r="AU17" s="120">
        <f t="shared" si="0"/>
        <v>0.25</v>
      </c>
      <c r="AV17" s="120">
        <v>0.25</v>
      </c>
      <c r="AW17" s="233" t="s">
        <v>208</v>
      </c>
      <c r="AX17" s="296" t="s">
        <v>215</v>
      </c>
      <c r="AY17" s="234" t="s">
        <v>52</v>
      </c>
      <c r="AZ17" s="234" t="s">
        <v>52</v>
      </c>
    </row>
    <row r="18" spans="1:52" ht="50.25" customHeight="1" x14ac:dyDescent="0.25">
      <c r="A18" s="229">
        <v>6</v>
      </c>
      <c r="B18" s="227"/>
      <c r="C18" s="116"/>
      <c r="D18" s="116"/>
      <c r="E18" s="116"/>
      <c r="F18" s="116"/>
      <c r="G18" s="116"/>
      <c r="H18" s="212" t="s">
        <v>201</v>
      </c>
      <c r="I18" s="117" t="s">
        <v>52</v>
      </c>
      <c r="J18" s="219" t="s">
        <v>216</v>
      </c>
      <c r="K18" s="213" t="s">
        <v>217</v>
      </c>
      <c r="L18" s="116" t="s">
        <v>212</v>
      </c>
      <c r="M18" s="212" t="s">
        <v>52</v>
      </c>
      <c r="N18" s="116" t="s">
        <v>218</v>
      </c>
      <c r="O18" s="212" t="s">
        <v>219</v>
      </c>
      <c r="P18" s="118">
        <v>0</v>
      </c>
      <c r="Q18" s="118">
        <v>0</v>
      </c>
      <c r="R18" s="118">
        <v>3</v>
      </c>
      <c r="S18" s="118">
        <v>3</v>
      </c>
      <c r="T18" s="118">
        <v>3</v>
      </c>
      <c r="U18" s="212" t="s">
        <v>220</v>
      </c>
      <c r="V18" s="213" t="s">
        <v>221</v>
      </c>
      <c r="W18" s="116">
        <v>0</v>
      </c>
      <c r="X18" s="116">
        <v>0</v>
      </c>
      <c r="Y18" s="116">
        <v>0</v>
      </c>
      <c r="Z18" s="116">
        <v>1</v>
      </c>
      <c r="AA18" s="116">
        <v>0</v>
      </c>
      <c r="AB18" s="116">
        <v>0</v>
      </c>
      <c r="AC18" s="116">
        <v>1</v>
      </c>
      <c r="AD18" s="116">
        <v>0</v>
      </c>
      <c r="AE18" s="116">
        <v>0</v>
      </c>
      <c r="AF18" s="116">
        <v>0</v>
      </c>
      <c r="AG18" s="116">
        <v>0</v>
      </c>
      <c r="AH18" s="116">
        <v>1</v>
      </c>
      <c r="AI18" s="116">
        <v>0</v>
      </c>
      <c r="AJ18" s="118">
        <v>0</v>
      </c>
      <c r="AK18" s="118">
        <v>0</v>
      </c>
      <c r="AL18" s="118">
        <v>1</v>
      </c>
      <c r="AM18" s="118"/>
      <c r="AN18" s="118"/>
      <c r="AO18" s="118"/>
      <c r="AP18" s="118"/>
      <c r="AQ18" s="118"/>
      <c r="AR18" s="118"/>
      <c r="AS18" s="118"/>
      <c r="AT18" s="118"/>
      <c r="AU18" s="118">
        <f t="shared" si="0"/>
        <v>1</v>
      </c>
      <c r="AV18" s="120">
        <f t="shared" si="1"/>
        <v>0.33333333333333331</v>
      </c>
      <c r="AW18" s="303" t="s">
        <v>544</v>
      </c>
      <c r="AX18" s="236" t="s">
        <v>222</v>
      </c>
      <c r="AY18" s="234" t="s">
        <v>52</v>
      </c>
      <c r="AZ18" s="118" t="s">
        <v>52</v>
      </c>
    </row>
    <row r="19" spans="1:52" ht="50.25" customHeight="1" x14ac:dyDescent="0.25">
      <c r="A19" s="229">
        <v>7</v>
      </c>
      <c r="B19" s="227"/>
      <c r="C19" s="116"/>
      <c r="D19" s="116"/>
      <c r="E19" s="116"/>
      <c r="F19" s="116"/>
      <c r="G19" s="116"/>
      <c r="H19" s="212" t="s">
        <v>201</v>
      </c>
      <c r="I19" s="117" t="s">
        <v>52</v>
      </c>
      <c r="J19" s="213" t="s">
        <v>223</v>
      </c>
      <c r="K19" s="213" t="s">
        <v>224</v>
      </c>
      <c r="L19" s="116" t="s">
        <v>195</v>
      </c>
      <c r="M19" s="212" t="s">
        <v>52</v>
      </c>
      <c r="N19" s="116" t="s">
        <v>218</v>
      </c>
      <c r="O19" s="212" t="s">
        <v>225</v>
      </c>
      <c r="P19" s="118">
        <v>0</v>
      </c>
      <c r="Q19" s="118">
        <v>0</v>
      </c>
      <c r="R19" s="118">
        <v>12</v>
      </c>
      <c r="S19" s="118">
        <v>12</v>
      </c>
      <c r="T19" s="118">
        <v>12</v>
      </c>
      <c r="U19" s="116" t="s">
        <v>181</v>
      </c>
      <c r="V19" s="213" t="s">
        <v>226</v>
      </c>
      <c r="W19" s="116">
        <v>1</v>
      </c>
      <c r="X19" s="116">
        <v>1</v>
      </c>
      <c r="Y19" s="116">
        <v>1</v>
      </c>
      <c r="Z19" s="116">
        <v>1</v>
      </c>
      <c r="AA19" s="116">
        <v>1</v>
      </c>
      <c r="AB19" s="116">
        <v>1</v>
      </c>
      <c r="AC19" s="116">
        <v>1</v>
      </c>
      <c r="AD19" s="116">
        <v>1</v>
      </c>
      <c r="AE19" s="116">
        <v>1</v>
      </c>
      <c r="AF19" s="116">
        <v>1</v>
      </c>
      <c r="AG19" s="116">
        <v>1</v>
      </c>
      <c r="AH19" s="116">
        <v>1</v>
      </c>
      <c r="AI19" s="116">
        <v>1</v>
      </c>
      <c r="AJ19" s="118">
        <v>1</v>
      </c>
      <c r="AK19" s="118">
        <v>1</v>
      </c>
      <c r="AL19" s="118">
        <v>1</v>
      </c>
      <c r="AM19" s="118"/>
      <c r="AN19" s="118"/>
      <c r="AO19" s="118"/>
      <c r="AP19" s="118"/>
      <c r="AQ19" s="118"/>
      <c r="AR19" s="118"/>
      <c r="AS19" s="118"/>
      <c r="AT19" s="118"/>
      <c r="AU19" s="285">
        <f t="shared" si="0"/>
        <v>4</v>
      </c>
      <c r="AV19" s="286">
        <f t="shared" si="1"/>
        <v>0.33333333333333331</v>
      </c>
      <c r="AW19" s="236" t="s">
        <v>227</v>
      </c>
      <c r="AX19" s="266" t="s">
        <v>228</v>
      </c>
      <c r="AY19" s="234" t="s">
        <v>52</v>
      </c>
      <c r="AZ19" s="118" t="s">
        <v>52</v>
      </c>
    </row>
    <row r="20" spans="1:52" x14ac:dyDescent="0.25">
      <c r="B20" s="675" t="s">
        <v>100</v>
      </c>
      <c r="C20" s="676"/>
      <c r="D20" s="676"/>
      <c r="E20" s="676"/>
      <c r="F20" s="676"/>
      <c r="G20" s="676"/>
      <c r="H20" s="676"/>
      <c r="I20" s="676"/>
      <c r="J20" s="676"/>
      <c r="K20" s="676"/>
      <c r="L20" s="676"/>
      <c r="M20" s="676"/>
      <c r="N20" s="676"/>
      <c r="O20" s="676"/>
      <c r="P20" s="676"/>
      <c r="Q20" s="676"/>
      <c r="R20" s="676"/>
      <c r="S20" s="676"/>
      <c r="T20" s="676"/>
      <c r="U20" s="676"/>
      <c r="V20" s="676"/>
      <c r="W20" s="676"/>
      <c r="X20" s="676"/>
      <c r="Y20" s="676"/>
      <c r="Z20" s="676"/>
      <c r="AA20" s="676"/>
      <c r="AB20" s="676"/>
      <c r="AC20" s="676"/>
      <c r="AD20" s="676"/>
      <c r="AE20" s="676"/>
      <c r="AF20" s="676"/>
      <c r="AG20" s="676"/>
      <c r="AH20" s="676"/>
      <c r="AI20" s="676"/>
      <c r="AJ20" s="676"/>
      <c r="AK20" s="676"/>
      <c r="AL20" s="676"/>
      <c r="AM20" s="676"/>
      <c r="AN20" s="676"/>
      <c r="AO20" s="676"/>
      <c r="AP20" s="676"/>
      <c r="AQ20" s="676"/>
      <c r="AR20" s="676"/>
      <c r="AS20" s="676"/>
      <c r="AT20" s="676"/>
      <c r="AU20" s="676"/>
      <c r="AV20" s="676"/>
      <c r="AW20" s="676"/>
      <c r="AX20" s="676"/>
      <c r="AY20" s="676"/>
      <c r="AZ20" s="677"/>
    </row>
    <row r="21" spans="1:52" x14ac:dyDescent="0.25">
      <c r="B21" s="668" t="s">
        <v>229</v>
      </c>
      <c r="C21" s="668"/>
      <c r="D21" s="668"/>
      <c r="E21" s="670" t="s">
        <v>230</v>
      </c>
      <c r="F21" s="670"/>
      <c r="G21" s="670"/>
      <c r="H21" s="670"/>
      <c r="I21" s="670"/>
      <c r="J21" s="670"/>
      <c r="K21" s="669" t="s">
        <v>231</v>
      </c>
      <c r="L21" s="669"/>
      <c r="M21" s="669"/>
      <c r="N21" s="669"/>
      <c r="O21" s="669"/>
      <c r="P21" s="669"/>
      <c r="Q21" s="670" t="s">
        <v>232</v>
      </c>
      <c r="R21" s="670"/>
      <c r="S21" s="670"/>
      <c r="T21" s="670"/>
      <c r="U21" s="670"/>
      <c r="V21" s="670"/>
      <c r="W21" s="670" t="s">
        <v>232</v>
      </c>
      <c r="X21" s="670"/>
      <c r="Y21" s="670"/>
      <c r="Z21" s="670"/>
      <c r="AA21" s="670"/>
      <c r="AB21" s="670"/>
      <c r="AC21" s="670"/>
      <c r="AD21" s="670"/>
      <c r="AE21" s="670" t="s">
        <v>232</v>
      </c>
      <c r="AF21" s="670"/>
      <c r="AG21" s="670"/>
      <c r="AH21" s="670"/>
      <c r="AI21" s="670"/>
      <c r="AJ21" s="670"/>
      <c r="AK21" s="670"/>
      <c r="AL21" s="670"/>
      <c r="AM21" s="670"/>
      <c r="AN21" s="670"/>
      <c r="AO21" s="670"/>
      <c r="AP21" s="670"/>
      <c r="AQ21" s="669" t="s">
        <v>233</v>
      </c>
      <c r="AR21" s="669"/>
      <c r="AS21" s="669"/>
      <c r="AT21" s="669"/>
      <c r="AU21" s="670" t="s">
        <v>234</v>
      </c>
      <c r="AV21" s="670"/>
      <c r="AW21" s="670"/>
      <c r="AX21" s="670"/>
      <c r="AY21" s="670"/>
      <c r="AZ21" s="670"/>
    </row>
    <row r="22" spans="1:52" ht="18.75" customHeight="1" x14ac:dyDescent="0.25">
      <c r="B22" s="668"/>
      <c r="C22" s="668"/>
      <c r="D22" s="668"/>
      <c r="E22" s="670" t="s">
        <v>535</v>
      </c>
      <c r="F22" s="670"/>
      <c r="G22" s="670"/>
      <c r="H22" s="670"/>
      <c r="I22" s="670"/>
      <c r="J22" s="670"/>
      <c r="K22" s="669"/>
      <c r="L22" s="669"/>
      <c r="M22" s="669"/>
      <c r="N22" s="669"/>
      <c r="O22" s="669"/>
      <c r="P22" s="669"/>
      <c r="Q22" s="670" t="s">
        <v>235</v>
      </c>
      <c r="R22" s="670"/>
      <c r="S22" s="670"/>
      <c r="T22" s="670"/>
      <c r="U22" s="670"/>
      <c r="V22" s="670"/>
      <c r="W22" s="670" t="s">
        <v>236</v>
      </c>
      <c r="X22" s="670"/>
      <c r="Y22" s="670"/>
      <c r="Z22" s="670"/>
      <c r="AA22" s="670"/>
      <c r="AB22" s="670"/>
      <c r="AC22" s="670"/>
      <c r="AD22" s="670"/>
      <c r="AE22" s="670" t="s">
        <v>237</v>
      </c>
      <c r="AF22" s="670"/>
      <c r="AG22" s="670"/>
      <c r="AH22" s="670"/>
      <c r="AI22" s="670"/>
      <c r="AJ22" s="670"/>
      <c r="AK22" s="670"/>
      <c r="AL22" s="670"/>
      <c r="AM22" s="670"/>
      <c r="AN22" s="670"/>
      <c r="AO22" s="670"/>
      <c r="AP22" s="670"/>
      <c r="AQ22" s="669"/>
      <c r="AR22" s="669"/>
      <c r="AS22" s="669"/>
      <c r="AT22" s="669"/>
      <c r="AU22" s="670" t="s">
        <v>238</v>
      </c>
      <c r="AV22" s="670"/>
      <c r="AW22" s="670"/>
      <c r="AX22" s="670"/>
      <c r="AY22" s="670"/>
      <c r="AZ22" s="670"/>
    </row>
    <row r="23" spans="1:52" ht="41.25" customHeight="1" x14ac:dyDescent="0.25">
      <c r="B23" s="668"/>
      <c r="C23" s="668"/>
      <c r="D23" s="668"/>
      <c r="E23" s="670" t="s">
        <v>536</v>
      </c>
      <c r="F23" s="670"/>
      <c r="G23" s="670"/>
      <c r="H23" s="670"/>
      <c r="I23" s="670"/>
      <c r="J23" s="670"/>
      <c r="K23" s="669"/>
      <c r="L23" s="669"/>
      <c r="M23" s="669"/>
      <c r="N23" s="669"/>
      <c r="O23" s="669"/>
      <c r="P23" s="669"/>
      <c r="Q23" s="670" t="s">
        <v>240</v>
      </c>
      <c r="R23" s="670"/>
      <c r="S23" s="670"/>
      <c r="T23" s="670"/>
      <c r="U23" s="670"/>
      <c r="V23" s="670"/>
      <c r="W23" s="670" t="s">
        <v>241</v>
      </c>
      <c r="X23" s="670"/>
      <c r="Y23" s="670"/>
      <c r="Z23" s="670"/>
      <c r="AA23" s="670"/>
      <c r="AB23" s="670"/>
      <c r="AC23" s="670"/>
      <c r="AD23" s="670"/>
      <c r="AE23" s="670" t="s">
        <v>239</v>
      </c>
      <c r="AF23" s="670"/>
      <c r="AG23" s="670"/>
      <c r="AH23" s="670"/>
      <c r="AI23" s="670"/>
      <c r="AJ23" s="670"/>
      <c r="AK23" s="670"/>
      <c r="AL23" s="670"/>
      <c r="AM23" s="670"/>
      <c r="AN23" s="670"/>
      <c r="AO23" s="670"/>
      <c r="AP23" s="670"/>
      <c r="AQ23" s="669"/>
      <c r="AR23" s="669"/>
      <c r="AS23" s="669"/>
      <c r="AT23" s="669"/>
      <c r="AU23" s="670" t="s">
        <v>242</v>
      </c>
      <c r="AV23" s="670"/>
      <c r="AW23" s="670"/>
      <c r="AX23" s="670"/>
      <c r="AY23" s="670"/>
      <c r="AZ23" s="670"/>
    </row>
    <row r="34" spans="17:19" x14ac:dyDescent="0.25">
      <c r="Q34" s="297"/>
      <c r="R34" s="297"/>
      <c r="S34" s="297"/>
    </row>
    <row r="35" spans="17:19" x14ac:dyDescent="0.25">
      <c r="Q35" s="297"/>
      <c r="R35" s="297"/>
      <c r="S35" s="297"/>
    </row>
  </sheetData>
  <mergeCells count="57">
    <mergeCell ref="B10:D10"/>
    <mergeCell ref="E9:AH9"/>
    <mergeCell ref="AY1:AZ1"/>
    <mergeCell ref="AY2:AZ2"/>
    <mergeCell ref="AY3:AZ3"/>
    <mergeCell ref="AY4:AZ4"/>
    <mergeCell ref="B1:AX1"/>
    <mergeCell ref="B2:AX2"/>
    <mergeCell ref="B3:AX4"/>
    <mergeCell ref="B6:D8"/>
    <mergeCell ref="I6:J6"/>
    <mergeCell ref="AI5:AV10"/>
    <mergeCell ref="L6:V8"/>
    <mergeCell ref="AW5:AW12"/>
    <mergeCell ref="E6:F8"/>
    <mergeCell ref="B5:AH5"/>
    <mergeCell ref="B20:AZ20"/>
    <mergeCell ref="W11:AH11"/>
    <mergeCell ref="E10:AH10"/>
    <mergeCell ref="M11:M12"/>
    <mergeCell ref="AY5:AY12"/>
    <mergeCell ref="AZ5:AZ12"/>
    <mergeCell ref="I7:J7"/>
    <mergeCell ref="I8:J8"/>
    <mergeCell ref="B11:G11"/>
    <mergeCell ref="B9:D9"/>
    <mergeCell ref="U11:U12"/>
    <mergeCell ref="O11:O12"/>
    <mergeCell ref="N11:N12"/>
    <mergeCell ref="AX5:AX12"/>
    <mergeCell ref="G6:H8"/>
    <mergeCell ref="H11:I11"/>
    <mergeCell ref="AU21:AZ21"/>
    <mergeCell ref="AE23:AP23"/>
    <mergeCell ref="Q21:V21"/>
    <mergeCell ref="AE22:AP22"/>
    <mergeCell ref="W22:AD22"/>
    <mergeCell ref="AU23:AZ23"/>
    <mergeCell ref="AQ21:AT23"/>
    <mergeCell ref="W23:AD23"/>
    <mergeCell ref="AE21:AP21"/>
    <mergeCell ref="J11:J12"/>
    <mergeCell ref="K11:K12"/>
    <mergeCell ref="L11:L12"/>
    <mergeCell ref="AU11:AV11"/>
    <mergeCell ref="B21:D23"/>
    <mergeCell ref="K21:P23"/>
    <mergeCell ref="Q22:V22"/>
    <mergeCell ref="Q23:V23"/>
    <mergeCell ref="AI11:AT11"/>
    <mergeCell ref="P11:T11"/>
    <mergeCell ref="W21:AD21"/>
    <mergeCell ref="E22:J22"/>
    <mergeCell ref="E23:J23"/>
    <mergeCell ref="E21:J21"/>
    <mergeCell ref="V11:V12"/>
    <mergeCell ref="AU22:AZ22"/>
  </mergeCells>
  <pageMargins left="0.7" right="0.7" top="0.75" bottom="0.75" header="0.3" footer="0.3"/>
  <pageSetup scale="21"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58"/>
  <sheetViews>
    <sheetView zoomScale="60" zoomScaleNormal="60" workbookViewId="0">
      <selection activeCell="BI4" sqref="BI4:BK4"/>
    </sheetView>
  </sheetViews>
  <sheetFormatPr baseColWidth="10" defaultColWidth="19.42578125" defaultRowHeight="15" x14ac:dyDescent="0.25"/>
  <cols>
    <col min="1" max="1" width="29.5703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721" t="s">
        <v>0</v>
      </c>
      <c r="B1" s="721"/>
      <c r="C1" s="721"/>
      <c r="D1" s="721"/>
      <c r="E1" s="721"/>
      <c r="F1" s="721"/>
      <c r="G1" s="721"/>
      <c r="H1" s="721"/>
      <c r="I1" s="721"/>
      <c r="J1" s="721"/>
      <c r="K1" s="721"/>
      <c r="L1" s="721"/>
      <c r="M1" s="721"/>
      <c r="N1" s="721"/>
      <c r="O1" s="721"/>
      <c r="P1" s="721"/>
      <c r="Q1" s="721"/>
      <c r="R1" s="721"/>
      <c r="S1" s="721"/>
      <c r="T1" s="721"/>
      <c r="U1" s="721"/>
      <c r="V1" s="721"/>
      <c r="W1" s="721"/>
      <c r="X1" s="721"/>
      <c r="Y1" s="721"/>
      <c r="Z1" s="721"/>
      <c r="AA1" s="721"/>
      <c r="AB1" s="721"/>
      <c r="AC1" s="721"/>
      <c r="AD1" s="721"/>
      <c r="AE1" s="721"/>
      <c r="AF1" s="721"/>
      <c r="AG1" s="721"/>
      <c r="AH1" s="721"/>
      <c r="AI1" s="721"/>
      <c r="AJ1" s="721"/>
      <c r="AK1" s="721"/>
      <c r="AL1" s="721"/>
      <c r="AM1" s="721"/>
      <c r="AN1" s="721"/>
      <c r="AO1" s="721"/>
      <c r="AP1" s="721"/>
      <c r="AQ1" s="721"/>
      <c r="AR1" s="721"/>
      <c r="AS1" s="721"/>
      <c r="AT1" s="721"/>
      <c r="AU1" s="721"/>
      <c r="AV1" s="721"/>
      <c r="AW1" s="721"/>
      <c r="AX1" s="721"/>
      <c r="AY1" s="721"/>
      <c r="AZ1" s="721"/>
      <c r="BA1" s="721"/>
      <c r="BB1" s="721"/>
      <c r="BC1" s="721"/>
      <c r="BD1" s="721"/>
      <c r="BE1" s="721"/>
      <c r="BF1" s="721"/>
      <c r="BG1" s="721"/>
      <c r="BH1" s="721"/>
      <c r="BI1" s="725" t="s">
        <v>117</v>
      </c>
      <c r="BJ1" s="725"/>
      <c r="BK1" s="725"/>
    </row>
    <row r="2" spans="1:63" ht="15.95" customHeight="1" x14ac:dyDescent="0.25">
      <c r="A2" s="721" t="s">
        <v>2</v>
      </c>
      <c r="B2" s="721"/>
      <c r="C2" s="721"/>
      <c r="D2" s="721"/>
      <c r="E2" s="721"/>
      <c r="F2" s="721"/>
      <c r="G2" s="721"/>
      <c r="H2" s="721"/>
      <c r="I2" s="721"/>
      <c r="J2" s="721"/>
      <c r="K2" s="721"/>
      <c r="L2" s="721"/>
      <c r="M2" s="721"/>
      <c r="N2" s="721"/>
      <c r="O2" s="721"/>
      <c r="P2" s="721"/>
      <c r="Q2" s="721"/>
      <c r="R2" s="721"/>
      <c r="S2" s="721"/>
      <c r="T2" s="721"/>
      <c r="U2" s="721"/>
      <c r="V2" s="721"/>
      <c r="W2" s="721"/>
      <c r="X2" s="721"/>
      <c r="Y2" s="721"/>
      <c r="Z2" s="721"/>
      <c r="AA2" s="721"/>
      <c r="AB2" s="721"/>
      <c r="AC2" s="721"/>
      <c r="AD2" s="721"/>
      <c r="AE2" s="721"/>
      <c r="AF2" s="721"/>
      <c r="AG2" s="721"/>
      <c r="AH2" s="721"/>
      <c r="AI2" s="721"/>
      <c r="AJ2" s="721"/>
      <c r="AK2" s="721"/>
      <c r="AL2" s="721"/>
      <c r="AM2" s="721"/>
      <c r="AN2" s="721"/>
      <c r="AO2" s="721"/>
      <c r="AP2" s="721"/>
      <c r="AQ2" s="721"/>
      <c r="AR2" s="721"/>
      <c r="AS2" s="721"/>
      <c r="AT2" s="721"/>
      <c r="AU2" s="721"/>
      <c r="AV2" s="721"/>
      <c r="AW2" s="721"/>
      <c r="AX2" s="721"/>
      <c r="AY2" s="721"/>
      <c r="AZ2" s="721"/>
      <c r="BA2" s="721"/>
      <c r="BB2" s="721"/>
      <c r="BC2" s="721"/>
      <c r="BD2" s="721"/>
      <c r="BE2" s="721"/>
      <c r="BF2" s="721"/>
      <c r="BG2" s="721"/>
      <c r="BH2" s="721"/>
      <c r="BI2" s="725" t="s">
        <v>3</v>
      </c>
      <c r="BJ2" s="725"/>
      <c r="BK2" s="725"/>
    </row>
    <row r="3" spans="1:63" ht="26.1" customHeight="1" x14ac:dyDescent="0.25">
      <c r="A3" s="721" t="s">
        <v>243</v>
      </c>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721"/>
      <c r="AJ3" s="721"/>
      <c r="AK3" s="721"/>
      <c r="AL3" s="721"/>
      <c r="AM3" s="721"/>
      <c r="AN3" s="721"/>
      <c r="AO3" s="721"/>
      <c r="AP3" s="721"/>
      <c r="AQ3" s="721"/>
      <c r="AR3" s="721"/>
      <c r="AS3" s="721"/>
      <c r="AT3" s="721"/>
      <c r="AU3" s="721"/>
      <c r="AV3" s="721"/>
      <c r="AW3" s="721"/>
      <c r="AX3" s="721"/>
      <c r="AY3" s="721"/>
      <c r="AZ3" s="721"/>
      <c r="BA3" s="721"/>
      <c r="BB3" s="721"/>
      <c r="BC3" s="721"/>
      <c r="BD3" s="721"/>
      <c r="BE3" s="721"/>
      <c r="BF3" s="721"/>
      <c r="BG3" s="721"/>
      <c r="BH3" s="721"/>
      <c r="BI3" s="725" t="s">
        <v>5</v>
      </c>
      <c r="BJ3" s="725"/>
      <c r="BK3" s="725"/>
    </row>
    <row r="4" spans="1:63" ht="15.95" customHeight="1" x14ac:dyDescent="0.25">
      <c r="A4" s="721" t="s">
        <v>244</v>
      </c>
      <c r="B4" s="721"/>
      <c r="C4" s="721"/>
      <c r="D4" s="721"/>
      <c r="E4" s="721"/>
      <c r="F4" s="721"/>
      <c r="G4" s="721"/>
      <c r="H4" s="721"/>
      <c r="I4" s="721"/>
      <c r="J4" s="721"/>
      <c r="K4" s="721"/>
      <c r="L4" s="721"/>
      <c r="M4" s="721"/>
      <c r="N4" s="721"/>
      <c r="O4" s="721"/>
      <c r="P4" s="721"/>
      <c r="Q4" s="721"/>
      <c r="R4" s="721"/>
      <c r="S4" s="721"/>
      <c r="T4" s="721"/>
      <c r="U4" s="721"/>
      <c r="V4" s="721"/>
      <c r="W4" s="721"/>
      <c r="X4" s="721"/>
      <c r="Y4" s="721"/>
      <c r="Z4" s="721"/>
      <c r="AA4" s="721"/>
      <c r="AB4" s="721"/>
      <c r="AC4" s="721"/>
      <c r="AD4" s="721"/>
      <c r="AE4" s="721"/>
      <c r="AF4" s="721"/>
      <c r="AG4" s="721"/>
      <c r="AH4" s="721"/>
      <c r="AI4" s="721"/>
      <c r="AJ4" s="721"/>
      <c r="AK4" s="721"/>
      <c r="AL4" s="721"/>
      <c r="AM4" s="721"/>
      <c r="AN4" s="721"/>
      <c r="AO4" s="721"/>
      <c r="AP4" s="721"/>
      <c r="AQ4" s="721"/>
      <c r="AR4" s="721"/>
      <c r="AS4" s="721"/>
      <c r="AT4" s="721"/>
      <c r="AU4" s="721"/>
      <c r="AV4" s="721"/>
      <c r="AW4" s="721"/>
      <c r="AX4" s="721"/>
      <c r="AY4" s="721"/>
      <c r="AZ4" s="721"/>
      <c r="BA4" s="721"/>
      <c r="BB4" s="721"/>
      <c r="BC4" s="721"/>
      <c r="BD4" s="721"/>
      <c r="BE4" s="721"/>
      <c r="BF4" s="721"/>
      <c r="BG4" s="721"/>
      <c r="BH4" s="721"/>
      <c r="BI4" s="718" t="s">
        <v>245</v>
      </c>
      <c r="BJ4" s="719"/>
      <c r="BK4" s="720"/>
    </row>
    <row r="5" spans="1:63" ht="26.1" customHeight="1" x14ac:dyDescent="0.25">
      <c r="A5" s="722" t="s">
        <v>246</v>
      </c>
      <c r="B5" s="722"/>
      <c r="C5" s="722"/>
      <c r="D5" s="722"/>
      <c r="E5" s="722"/>
      <c r="F5" s="722"/>
      <c r="G5" s="722"/>
      <c r="H5" s="722"/>
      <c r="I5" s="722"/>
      <c r="J5" s="722"/>
      <c r="K5" s="722"/>
      <c r="L5" s="722"/>
      <c r="M5" s="722"/>
      <c r="N5" s="722"/>
      <c r="O5" s="722"/>
      <c r="P5" s="722"/>
      <c r="Q5" s="722"/>
      <c r="R5" s="722"/>
      <c r="S5" s="722"/>
      <c r="T5" s="722"/>
      <c r="U5" s="722"/>
      <c r="V5" s="722"/>
      <c r="W5" s="722"/>
      <c r="X5" s="722"/>
      <c r="Y5" s="722"/>
      <c r="Z5" s="722"/>
      <c r="AA5" s="722"/>
      <c r="AB5" s="722"/>
      <c r="AC5" s="722"/>
      <c r="AD5" s="722"/>
      <c r="AE5" s="722"/>
      <c r="AG5" s="722" t="s">
        <v>247</v>
      </c>
      <c r="AH5" s="722"/>
      <c r="AI5" s="722"/>
      <c r="AJ5" s="722"/>
      <c r="AK5" s="722"/>
      <c r="AL5" s="722"/>
      <c r="AM5" s="722"/>
      <c r="AN5" s="722"/>
      <c r="AO5" s="722"/>
      <c r="AP5" s="722"/>
      <c r="AQ5" s="722"/>
      <c r="AR5" s="722"/>
      <c r="AS5" s="722"/>
      <c r="AT5" s="722"/>
      <c r="AU5" s="722"/>
      <c r="AV5" s="722"/>
      <c r="AW5" s="722"/>
      <c r="AX5" s="722"/>
      <c r="AY5" s="722"/>
      <c r="AZ5" s="722"/>
      <c r="BA5" s="722"/>
      <c r="BB5" s="722"/>
      <c r="BC5" s="722"/>
      <c r="BD5" s="722"/>
      <c r="BE5" s="722"/>
      <c r="BF5" s="722"/>
      <c r="BG5" s="722"/>
      <c r="BH5" s="722"/>
      <c r="BI5" s="723"/>
      <c r="BJ5" s="723"/>
      <c r="BK5" s="723"/>
    </row>
    <row r="6" spans="1:63" ht="31.5" customHeight="1" x14ac:dyDescent="0.25">
      <c r="A6" s="156" t="s">
        <v>248</v>
      </c>
      <c r="B6" s="724"/>
      <c r="C6" s="724"/>
      <c r="D6" s="724"/>
      <c r="E6" s="724"/>
      <c r="F6" s="724"/>
      <c r="G6" s="724"/>
      <c r="H6" s="724"/>
      <c r="I6" s="724"/>
      <c r="J6" s="724"/>
      <c r="K6" s="724"/>
      <c r="L6" s="724"/>
      <c r="M6" s="724"/>
      <c r="N6" s="724"/>
      <c r="O6" s="724"/>
      <c r="P6" s="724"/>
      <c r="Q6" s="724"/>
      <c r="R6" s="724"/>
      <c r="S6" s="724"/>
      <c r="T6" s="724"/>
      <c r="U6" s="724"/>
      <c r="V6" s="724"/>
      <c r="W6" s="724"/>
      <c r="X6" s="724"/>
      <c r="Y6" s="724"/>
      <c r="Z6" s="724"/>
      <c r="AA6" s="724"/>
      <c r="AB6" s="724"/>
      <c r="AC6" s="724"/>
      <c r="AD6" s="724"/>
      <c r="AE6" s="724"/>
      <c r="AF6" s="724"/>
      <c r="AG6" s="724"/>
      <c r="AH6" s="724"/>
      <c r="AI6" s="724"/>
      <c r="AJ6" s="724"/>
      <c r="AK6" s="724"/>
      <c r="AL6" s="724"/>
      <c r="AM6" s="724"/>
      <c r="AN6" s="724"/>
      <c r="AO6" s="724"/>
      <c r="AP6" s="724"/>
      <c r="AQ6" s="724"/>
      <c r="AR6" s="724"/>
      <c r="AS6" s="724"/>
      <c r="AT6" s="724"/>
      <c r="AU6" s="724"/>
      <c r="AV6" s="724"/>
      <c r="AW6" s="724"/>
      <c r="AX6" s="724"/>
      <c r="AY6" s="724"/>
      <c r="AZ6" s="724"/>
      <c r="BA6" s="724"/>
      <c r="BB6" s="724"/>
      <c r="BC6" s="724"/>
      <c r="BD6" s="724"/>
      <c r="BE6" s="724"/>
      <c r="BF6" s="724"/>
      <c r="BG6" s="724"/>
      <c r="BH6" s="724"/>
      <c r="BI6" s="724"/>
      <c r="BJ6" s="724"/>
      <c r="BK6" s="724"/>
    </row>
    <row r="7" spans="1:63" ht="31.5" customHeight="1" x14ac:dyDescent="0.25">
      <c r="A7" s="157" t="s">
        <v>249</v>
      </c>
      <c r="B7" s="713"/>
      <c r="C7" s="715"/>
      <c r="D7" s="715"/>
      <c r="E7" s="715"/>
      <c r="F7" s="715"/>
      <c r="G7" s="715"/>
      <c r="H7" s="715"/>
      <c r="I7" s="715"/>
      <c r="J7" s="715"/>
      <c r="K7" s="715"/>
      <c r="L7" s="715"/>
      <c r="M7" s="715"/>
      <c r="N7" s="715"/>
      <c r="O7" s="715"/>
      <c r="P7" s="715"/>
      <c r="Q7" s="715"/>
      <c r="R7" s="715"/>
      <c r="S7" s="715"/>
      <c r="T7" s="715"/>
      <c r="U7" s="715"/>
      <c r="V7" s="715"/>
      <c r="W7" s="715"/>
      <c r="X7" s="715"/>
      <c r="Y7" s="715"/>
      <c r="Z7" s="715"/>
      <c r="AA7" s="715"/>
      <c r="AB7" s="715"/>
      <c r="AC7" s="715"/>
      <c r="AD7" s="715"/>
      <c r="AE7" s="715"/>
      <c r="AF7" s="715"/>
      <c r="AG7" s="715"/>
      <c r="AH7" s="715"/>
      <c r="AI7" s="715"/>
      <c r="AJ7" s="715"/>
      <c r="AK7" s="715"/>
      <c r="AL7" s="715"/>
      <c r="AM7" s="715"/>
      <c r="AN7" s="715"/>
      <c r="AO7" s="715"/>
      <c r="AP7" s="715"/>
      <c r="AQ7" s="715"/>
      <c r="AR7" s="715"/>
      <c r="AS7" s="715"/>
      <c r="AT7" s="715"/>
      <c r="AU7" s="715"/>
      <c r="AV7" s="715"/>
      <c r="AW7" s="715"/>
      <c r="AX7" s="715"/>
      <c r="AY7" s="715"/>
      <c r="AZ7" s="715"/>
      <c r="BA7" s="715"/>
      <c r="BB7" s="715"/>
      <c r="BC7" s="715"/>
      <c r="BD7" s="715"/>
      <c r="BE7" s="715"/>
      <c r="BF7" s="715"/>
      <c r="BG7" s="715"/>
      <c r="BH7" s="715"/>
      <c r="BI7" s="715"/>
      <c r="BJ7" s="715"/>
      <c r="BK7" s="714"/>
    </row>
    <row r="8" spans="1:63" ht="18.75" customHeight="1" x14ac:dyDescent="0.25">
      <c r="A8" s="148"/>
      <c r="B8" s="148"/>
      <c r="C8" s="148"/>
      <c r="D8" s="148"/>
      <c r="E8" s="148"/>
      <c r="F8" s="148"/>
      <c r="G8" s="148"/>
      <c r="H8" s="148"/>
      <c r="I8" s="148"/>
      <c r="J8" s="148"/>
      <c r="K8" s="149"/>
      <c r="L8" s="149"/>
      <c r="M8" s="149"/>
      <c r="N8" s="149"/>
      <c r="O8" s="149"/>
      <c r="P8" s="149"/>
      <c r="Q8" s="149"/>
      <c r="R8" s="149"/>
      <c r="S8" s="149"/>
      <c r="T8" s="149"/>
      <c r="U8" s="149"/>
      <c r="V8" s="149"/>
      <c r="W8" s="149"/>
      <c r="X8" s="149"/>
      <c r="Y8" s="149"/>
      <c r="Z8" s="149"/>
      <c r="AA8" s="149"/>
      <c r="AB8" s="149"/>
      <c r="AC8" s="149"/>
      <c r="AD8" s="149"/>
      <c r="AE8" s="149"/>
      <c r="AG8" s="148"/>
      <c r="AH8" s="149"/>
      <c r="AI8" s="149"/>
      <c r="AJ8" s="149"/>
      <c r="AK8" s="149"/>
      <c r="AL8" s="149"/>
      <c r="AM8" s="149"/>
      <c r="AN8" s="149"/>
      <c r="AO8" s="149"/>
    </row>
    <row r="9" spans="1:63" ht="30" customHeight="1" x14ac:dyDescent="0.25">
      <c r="A9" s="716" t="s">
        <v>250</v>
      </c>
      <c r="B9" s="196" t="s">
        <v>30</v>
      </c>
      <c r="C9" s="196" t="s">
        <v>31</v>
      </c>
      <c r="D9" s="713" t="s">
        <v>32</v>
      </c>
      <c r="E9" s="714"/>
      <c r="F9" s="196" t="s">
        <v>8</v>
      </c>
      <c r="G9" s="196" t="s">
        <v>33</v>
      </c>
      <c r="H9" s="713" t="s">
        <v>34</v>
      </c>
      <c r="I9" s="714"/>
      <c r="J9" s="196" t="s">
        <v>35</v>
      </c>
      <c r="K9" s="196" t="s">
        <v>36</v>
      </c>
      <c r="L9" s="713" t="s">
        <v>37</v>
      </c>
      <c r="M9" s="714"/>
      <c r="N9" s="196" t="s">
        <v>38</v>
      </c>
      <c r="O9" s="196" t="s">
        <v>39</v>
      </c>
      <c r="P9" s="713" t="s">
        <v>40</v>
      </c>
      <c r="Q9" s="714"/>
      <c r="R9" s="713" t="s">
        <v>251</v>
      </c>
      <c r="S9" s="714"/>
      <c r="T9" s="713" t="s">
        <v>252</v>
      </c>
      <c r="U9" s="715"/>
      <c r="V9" s="715"/>
      <c r="W9" s="715"/>
      <c r="X9" s="715"/>
      <c r="Y9" s="714"/>
      <c r="Z9" s="713" t="s">
        <v>253</v>
      </c>
      <c r="AA9" s="715"/>
      <c r="AB9" s="715"/>
      <c r="AC9" s="715"/>
      <c r="AD9" s="715"/>
      <c r="AE9" s="714"/>
      <c r="AG9" s="716" t="s">
        <v>250</v>
      </c>
      <c r="AH9" s="196" t="s">
        <v>30</v>
      </c>
      <c r="AI9" s="196" t="s">
        <v>31</v>
      </c>
      <c r="AJ9" s="713" t="s">
        <v>32</v>
      </c>
      <c r="AK9" s="714"/>
      <c r="AL9" s="196" t="s">
        <v>8</v>
      </c>
      <c r="AM9" s="196" t="s">
        <v>33</v>
      </c>
      <c r="AN9" s="713" t="s">
        <v>34</v>
      </c>
      <c r="AO9" s="714"/>
      <c r="AP9" s="196" t="s">
        <v>35</v>
      </c>
      <c r="AQ9" s="196" t="s">
        <v>36</v>
      </c>
      <c r="AR9" s="713" t="s">
        <v>37</v>
      </c>
      <c r="AS9" s="714"/>
      <c r="AT9" s="196" t="s">
        <v>38</v>
      </c>
      <c r="AU9" s="196" t="s">
        <v>39</v>
      </c>
      <c r="AV9" s="713" t="s">
        <v>40</v>
      </c>
      <c r="AW9" s="714"/>
      <c r="AX9" s="713" t="s">
        <v>251</v>
      </c>
      <c r="AY9" s="714"/>
      <c r="AZ9" s="713" t="s">
        <v>252</v>
      </c>
      <c r="BA9" s="715"/>
      <c r="BB9" s="715"/>
      <c r="BC9" s="715"/>
      <c r="BD9" s="715"/>
      <c r="BE9" s="714"/>
      <c r="BF9" s="713" t="s">
        <v>253</v>
      </c>
      <c r="BG9" s="715"/>
      <c r="BH9" s="715"/>
      <c r="BI9" s="715"/>
      <c r="BJ9" s="715"/>
      <c r="BK9" s="714"/>
    </row>
    <row r="10" spans="1:63" ht="36" customHeight="1" x14ac:dyDescent="0.25">
      <c r="A10" s="717"/>
      <c r="B10" s="121" t="s">
        <v>254</v>
      </c>
      <c r="C10" s="121" t="s">
        <v>254</v>
      </c>
      <c r="D10" s="121" t="s">
        <v>254</v>
      </c>
      <c r="E10" s="121" t="s">
        <v>255</v>
      </c>
      <c r="F10" s="121" t="s">
        <v>254</v>
      </c>
      <c r="G10" s="121" t="s">
        <v>254</v>
      </c>
      <c r="H10" s="121" t="s">
        <v>254</v>
      </c>
      <c r="I10" s="121" t="s">
        <v>255</v>
      </c>
      <c r="J10" s="121" t="s">
        <v>254</v>
      </c>
      <c r="K10" s="121" t="s">
        <v>254</v>
      </c>
      <c r="L10" s="121" t="s">
        <v>254</v>
      </c>
      <c r="M10" s="121" t="s">
        <v>255</v>
      </c>
      <c r="N10" s="121" t="s">
        <v>254</v>
      </c>
      <c r="O10" s="121" t="s">
        <v>254</v>
      </c>
      <c r="P10" s="121" t="s">
        <v>254</v>
      </c>
      <c r="Q10" s="121" t="s">
        <v>255</v>
      </c>
      <c r="R10" s="121" t="s">
        <v>254</v>
      </c>
      <c r="S10" s="121" t="s">
        <v>255</v>
      </c>
      <c r="T10" s="190" t="s">
        <v>256</v>
      </c>
      <c r="U10" s="190" t="s">
        <v>257</v>
      </c>
      <c r="V10" s="190" t="s">
        <v>258</v>
      </c>
      <c r="W10" s="190" t="s">
        <v>259</v>
      </c>
      <c r="X10" s="191" t="s">
        <v>260</v>
      </c>
      <c r="Y10" s="190" t="s">
        <v>261</v>
      </c>
      <c r="Z10" s="121" t="s">
        <v>262</v>
      </c>
      <c r="AA10" s="150" t="s">
        <v>263</v>
      </c>
      <c r="AB10" s="121" t="s">
        <v>264</v>
      </c>
      <c r="AC10" s="121" t="s">
        <v>265</v>
      </c>
      <c r="AD10" s="121" t="s">
        <v>266</v>
      </c>
      <c r="AE10" s="121" t="s">
        <v>267</v>
      </c>
      <c r="AG10" s="717"/>
      <c r="AH10" s="121" t="s">
        <v>254</v>
      </c>
      <c r="AI10" s="121" t="s">
        <v>254</v>
      </c>
      <c r="AJ10" s="121" t="s">
        <v>254</v>
      </c>
      <c r="AK10" s="121" t="s">
        <v>255</v>
      </c>
      <c r="AL10" s="121" t="s">
        <v>254</v>
      </c>
      <c r="AM10" s="121" t="s">
        <v>254</v>
      </c>
      <c r="AN10" s="121" t="s">
        <v>254</v>
      </c>
      <c r="AO10" s="121" t="s">
        <v>255</v>
      </c>
      <c r="AP10" s="121" t="s">
        <v>254</v>
      </c>
      <c r="AQ10" s="121" t="s">
        <v>254</v>
      </c>
      <c r="AR10" s="121" t="s">
        <v>254</v>
      </c>
      <c r="AS10" s="121" t="s">
        <v>255</v>
      </c>
      <c r="AT10" s="121" t="s">
        <v>254</v>
      </c>
      <c r="AU10" s="121" t="s">
        <v>254</v>
      </c>
      <c r="AV10" s="121" t="s">
        <v>254</v>
      </c>
      <c r="AW10" s="121" t="s">
        <v>255</v>
      </c>
      <c r="AX10" s="121" t="s">
        <v>254</v>
      </c>
      <c r="AY10" s="121" t="s">
        <v>255</v>
      </c>
      <c r="AZ10" s="190" t="s">
        <v>256</v>
      </c>
      <c r="BA10" s="190" t="s">
        <v>257</v>
      </c>
      <c r="BB10" s="190" t="s">
        <v>258</v>
      </c>
      <c r="BC10" s="190" t="s">
        <v>259</v>
      </c>
      <c r="BD10" s="191" t="s">
        <v>260</v>
      </c>
      <c r="BE10" s="190" t="s">
        <v>261</v>
      </c>
      <c r="BF10" s="188" t="s">
        <v>262</v>
      </c>
      <c r="BG10" s="189" t="s">
        <v>263</v>
      </c>
      <c r="BH10" s="188" t="s">
        <v>264</v>
      </c>
      <c r="BI10" s="188" t="s">
        <v>265</v>
      </c>
      <c r="BJ10" s="188" t="s">
        <v>266</v>
      </c>
      <c r="BK10" s="188" t="s">
        <v>267</v>
      </c>
    </row>
    <row r="11" spans="1:63" x14ac:dyDescent="0.25">
      <c r="A11" s="151" t="s">
        <v>268</v>
      </c>
      <c r="B11" s="151"/>
      <c r="C11" s="151"/>
      <c r="D11" s="151"/>
      <c r="E11" s="202"/>
      <c r="F11" s="151"/>
      <c r="G11" s="151"/>
      <c r="H11" s="151"/>
      <c r="I11" s="202"/>
      <c r="J11" s="151"/>
      <c r="K11" s="151"/>
      <c r="L11" s="151"/>
      <c r="M11" s="202"/>
      <c r="N11" s="151"/>
      <c r="O11" s="151"/>
      <c r="P11" s="151"/>
      <c r="Q11" s="202"/>
      <c r="R11" s="193">
        <f t="shared" ref="R11:R31" si="0">B11+C11+D11+F11+G11+H11+J11+K11+L11+N11+O11+P11</f>
        <v>0</v>
      </c>
      <c r="S11" s="158">
        <f>+E11+I11+M11+Q11</f>
        <v>0</v>
      </c>
      <c r="T11" s="192"/>
      <c r="U11" s="192"/>
      <c r="V11" s="192"/>
      <c r="W11" s="192"/>
      <c r="X11" s="192"/>
      <c r="Y11" s="153"/>
      <c r="Z11" s="153"/>
      <c r="AA11" s="153"/>
      <c r="AB11" s="153"/>
      <c r="AC11" s="153"/>
      <c r="AD11" s="153"/>
      <c r="AE11" s="154"/>
      <c r="AG11" s="151" t="s">
        <v>268</v>
      </c>
      <c r="AH11" s="151"/>
      <c r="AI11" s="151"/>
      <c r="AJ11" s="151"/>
      <c r="AK11" s="202"/>
      <c r="AL11" s="151"/>
      <c r="AM11" s="151"/>
      <c r="AN11" s="151"/>
      <c r="AO11" s="202"/>
      <c r="AP11" s="151"/>
      <c r="AQ11" s="151"/>
      <c r="AR11" s="151"/>
      <c r="AS11" s="202"/>
      <c r="AT11" s="151"/>
      <c r="AU11" s="151"/>
      <c r="AV11" s="151"/>
      <c r="AW11" s="202"/>
      <c r="AX11" s="193">
        <f t="shared" ref="AX11:AX31" si="1">AH11+AI11+AJ11+AL11+AM11+AN11+AP11+AQ11+AR11+AT11+AU11+AV11</f>
        <v>0</v>
      </c>
      <c r="AY11" s="158">
        <f>+AK11+AO11+AS11+AW11</f>
        <v>0</v>
      </c>
      <c r="AZ11" s="153"/>
      <c r="BA11" s="153"/>
      <c r="BB11" s="153"/>
      <c r="BC11" s="153"/>
      <c r="BD11" s="153"/>
      <c r="BE11" s="153"/>
      <c r="BF11" s="153"/>
      <c r="BG11" s="153"/>
      <c r="BH11" s="153"/>
      <c r="BI11" s="153"/>
      <c r="BJ11" s="153"/>
      <c r="BK11" s="154"/>
    </row>
    <row r="12" spans="1:63" x14ac:dyDescent="0.25">
      <c r="A12" s="151" t="s">
        <v>269</v>
      </c>
      <c r="B12" s="151"/>
      <c r="C12" s="151"/>
      <c r="D12" s="151"/>
      <c r="E12" s="202"/>
      <c r="F12" s="151"/>
      <c r="G12" s="151"/>
      <c r="H12" s="151"/>
      <c r="I12" s="202"/>
      <c r="J12" s="151"/>
      <c r="K12" s="151"/>
      <c r="L12" s="151"/>
      <c r="M12" s="202"/>
      <c r="N12" s="151"/>
      <c r="O12" s="151"/>
      <c r="P12" s="151"/>
      <c r="Q12" s="202"/>
      <c r="R12" s="193">
        <f t="shared" si="0"/>
        <v>0</v>
      </c>
      <c r="S12" s="158">
        <f t="shared" ref="S12:S31" si="2">+E12+I12+M12+Q12</f>
        <v>0</v>
      </c>
      <c r="T12" s="192"/>
      <c r="U12" s="192"/>
      <c r="V12" s="192"/>
      <c r="W12" s="192"/>
      <c r="X12" s="192"/>
      <c r="Y12" s="153"/>
      <c r="Z12" s="153"/>
      <c r="AA12" s="153"/>
      <c r="AB12" s="153"/>
      <c r="AC12" s="153"/>
      <c r="AD12" s="153"/>
      <c r="AE12" s="153"/>
      <c r="AG12" s="151" t="s">
        <v>269</v>
      </c>
      <c r="AH12" s="151"/>
      <c r="AI12" s="151"/>
      <c r="AJ12" s="151"/>
      <c r="AK12" s="202"/>
      <c r="AL12" s="151"/>
      <c r="AM12" s="151"/>
      <c r="AN12" s="151"/>
      <c r="AO12" s="202"/>
      <c r="AP12" s="151"/>
      <c r="AQ12" s="151"/>
      <c r="AR12" s="151"/>
      <c r="AS12" s="202"/>
      <c r="AT12" s="151"/>
      <c r="AU12" s="151"/>
      <c r="AV12" s="151"/>
      <c r="AW12" s="202"/>
      <c r="AX12" s="193">
        <f t="shared" si="1"/>
        <v>0</v>
      </c>
      <c r="AY12" s="158">
        <f t="shared" ref="AY12:AY31" si="3">+AK12+AO12+AS12+AW12</f>
        <v>0</v>
      </c>
      <c r="AZ12" s="153"/>
      <c r="BA12" s="153"/>
      <c r="BB12" s="153"/>
      <c r="BC12" s="153"/>
      <c r="BD12" s="153"/>
      <c r="BE12" s="153"/>
      <c r="BF12" s="153"/>
      <c r="BG12" s="153"/>
      <c r="BH12" s="153"/>
      <c r="BI12" s="153"/>
      <c r="BJ12" s="153"/>
      <c r="BK12" s="153"/>
    </row>
    <row r="13" spans="1:63" x14ac:dyDescent="0.25">
      <c r="A13" s="151" t="s">
        <v>270</v>
      </c>
      <c r="B13" s="151"/>
      <c r="C13" s="151"/>
      <c r="D13" s="151"/>
      <c r="E13" s="202"/>
      <c r="F13" s="151"/>
      <c r="G13" s="151"/>
      <c r="H13" s="151"/>
      <c r="I13" s="202"/>
      <c r="J13" s="151"/>
      <c r="K13" s="151"/>
      <c r="L13" s="151"/>
      <c r="M13" s="202"/>
      <c r="N13" s="151"/>
      <c r="O13" s="151"/>
      <c r="P13" s="151"/>
      <c r="Q13" s="202"/>
      <c r="R13" s="193">
        <f t="shared" si="0"/>
        <v>0</v>
      </c>
      <c r="S13" s="158">
        <f t="shared" si="2"/>
        <v>0</v>
      </c>
      <c r="T13" s="192"/>
      <c r="U13" s="192"/>
      <c r="V13" s="192"/>
      <c r="W13" s="192"/>
      <c r="X13" s="192"/>
      <c r="Y13" s="153"/>
      <c r="Z13" s="153"/>
      <c r="AA13" s="153"/>
      <c r="AB13" s="153"/>
      <c r="AC13" s="153"/>
      <c r="AD13" s="153"/>
      <c r="AE13" s="153"/>
      <c r="AG13" s="151" t="s">
        <v>270</v>
      </c>
      <c r="AH13" s="151"/>
      <c r="AI13" s="151"/>
      <c r="AJ13" s="151"/>
      <c r="AK13" s="202"/>
      <c r="AL13" s="151"/>
      <c r="AM13" s="151"/>
      <c r="AN13" s="151"/>
      <c r="AO13" s="202"/>
      <c r="AP13" s="151"/>
      <c r="AQ13" s="151"/>
      <c r="AR13" s="151"/>
      <c r="AS13" s="202"/>
      <c r="AT13" s="151"/>
      <c r="AU13" s="151"/>
      <c r="AV13" s="151"/>
      <c r="AW13" s="202"/>
      <c r="AX13" s="193">
        <f t="shared" si="1"/>
        <v>0</v>
      </c>
      <c r="AY13" s="158">
        <f t="shared" si="3"/>
        <v>0</v>
      </c>
      <c r="AZ13" s="153"/>
      <c r="BA13" s="153"/>
      <c r="BB13" s="153"/>
      <c r="BC13" s="153"/>
      <c r="BD13" s="153"/>
      <c r="BE13" s="153"/>
      <c r="BF13" s="153"/>
      <c r="BG13" s="153"/>
      <c r="BH13" s="153"/>
      <c r="BI13" s="153"/>
      <c r="BJ13" s="153"/>
      <c r="BK13" s="153"/>
    </row>
    <row r="14" spans="1:63" x14ac:dyDescent="0.25">
      <c r="A14" s="151" t="s">
        <v>271</v>
      </c>
      <c r="B14" s="151"/>
      <c r="C14" s="151"/>
      <c r="D14" s="151"/>
      <c r="E14" s="202"/>
      <c r="F14" s="151"/>
      <c r="G14" s="151"/>
      <c r="H14" s="151"/>
      <c r="I14" s="202"/>
      <c r="J14" s="151"/>
      <c r="K14" s="151"/>
      <c r="L14" s="151"/>
      <c r="M14" s="202"/>
      <c r="N14" s="151"/>
      <c r="O14" s="151"/>
      <c r="P14" s="151"/>
      <c r="Q14" s="202"/>
      <c r="R14" s="193">
        <f t="shared" si="0"/>
        <v>0</v>
      </c>
      <c r="S14" s="158">
        <f t="shared" si="2"/>
        <v>0</v>
      </c>
      <c r="T14" s="192"/>
      <c r="U14" s="192"/>
      <c r="V14" s="192"/>
      <c r="W14" s="192"/>
      <c r="X14" s="192"/>
      <c r="Y14" s="153"/>
      <c r="Z14" s="153"/>
      <c r="AA14" s="153"/>
      <c r="AB14" s="153"/>
      <c r="AC14" s="153"/>
      <c r="AD14" s="153"/>
      <c r="AE14" s="153"/>
      <c r="AG14" s="151" t="s">
        <v>271</v>
      </c>
      <c r="AH14" s="151"/>
      <c r="AI14" s="151"/>
      <c r="AJ14" s="151"/>
      <c r="AK14" s="202"/>
      <c r="AL14" s="151"/>
      <c r="AM14" s="151"/>
      <c r="AN14" s="151"/>
      <c r="AO14" s="202"/>
      <c r="AP14" s="151"/>
      <c r="AQ14" s="151"/>
      <c r="AR14" s="151"/>
      <c r="AS14" s="202"/>
      <c r="AT14" s="151"/>
      <c r="AU14" s="151"/>
      <c r="AV14" s="151"/>
      <c r="AW14" s="202"/>
      <c r="AX14" s="193">
        <f t="shared" si="1"/>
        <v>0</v>
      </c>
      <c r="AY14" s="158">
        <f t="shared" si="3"/>
        <v>0</v>
      </c>
      <c r="AZ14" s="153"/>
      <c r="BA14" s="153"/>
      <c r="BB14" s="153"/>
      <c r="BC14" s="153"/>
      <c r="BD14" s="153"/>
      <c r="BE14" s="153"/>
      <c r="BF14" s="153"/>
      <c r="BG14" s="153"/>
      <c r="BH14" s="153"/>
      <c r="BI14" s="153"/>
      <c r="BJ14" s="153"/>
      <c r="BK14" s="153"/>
    </row>
    <row r="15" spans="1:63" x14ac:dyDescent="0.25">
      <c r="A15" s="151" t="s">
        <v>272</v>
      </c>
      <c r="B15" s="151"/>
      <c r="C15" s="151"/>
      <c r="D15" s="151"/>
      <c r="E15" s="202"/>
      <c r="F15" s="151"/>
      <c r="G15" s="151"/>
      <c r="H15" s="151"/>
      <c r="I15" s="202"/>
      <c r="J15" s="151"/>
      <c r="K15" s="151"/>
      <c r="L15" s="151"/>
      <c r="M15" s="202"/>
      <c r="N15" s="151"/>
      <c r="O15" s="151"/>
      <c r="P15" s="151"/>
      <c r="Q15" s="202"/>
      <c r="R15" s="193">
        <f t="shared" si="0"/>
        <v>0</v>
      </c>
      <c r="S15" s="158">
        <f t="shared" si="2"/>
        <v>0</v>
      </c>
      <c r="T15" s="192"/>
      <c r="U15" s="192"/>
      <c r="V15" s="192"/>
      <c r="W15" s="192"/>
      <c r="X15" s="192"/>
      <c r="Y15" s="153"/>
      <c r="Z15" s="153"/>
      <c r="AA15" s="153"/>
      <c r="AB15" s="153"/>
      <c r="AC15" s="153"/>
      <c r="AD15" s="153"/>
      <c r="AE15" s="153"/>
      <c r="AG15" s="151" t="s">
        <v>272</v>
      </c>
      <c r="AH15" s="151"/>
      <c r="AI15" s="151"/>
      <c r="AJ15" s="151"/>
      <c r="AK15" s="202"/>
      <c r="AL15" s="151"/>
      <c r="AM15" s="151"/>
      <c r="AN15" s="151"/>
      <c r="AO15" s="202"/>
      <c r="AP15" s="151"/>
      <c r="AQ15" s="151"/>
      <c r="AR15" s="151"/>
      <c r="AS15" s="202"/>
      <c r="AT15" s="151"/>
      <c r="AU15" s="151"/>
      <c r="AV15" s="151"/>
      <c r="AW15" s="202"/>
      <c r="AX15" s="193">
        <f t="shared" si="1"/>
        <v>0</v>
      </c>
      <c r="AY15" s="158">
        <f t="shared" si="3"/>
        <v>0</v>
      </c>
      <c r="AZ15" s="153"/>
      <c r="BA15" s="153"/>
      <c r="BB15" s="153"/>
      <c r="BC15" s="153"/>
      <c r="BD15" s="153"/>
      <c r="BE15" s="153"/>
      <c r="BF15" s="153"/>
      <c r="BG15" s="153"/>
      <c r="BH15" s="153"/>
      <c r="BI15" s="153"/>
      <c r="BJ15" s="153"/>
      <c r="BK15" s="153"/>
    </row>
    <row r="16" spans="1:63" x14ac:dyDescent="0.25">
      <c r="A16" s="151" t="s">
        <v>273</v>
      </c>
      <c r="B16" s="151"/>
      <c r="C16" s="151"/>
      <c r="D16" s="151"/>
      <c r="E16" s="202"/>
      <c r="F16" s="151"/>
      <c r="G16" s="151"/>
      <c r="H16" s="151"/>
      <c r="I16" s="202"/>
      <c r="J16" s="151"/>
      <c r="K16" s="151"/>
      <c r="L16" s="151"/>
      <c r="M16" s="202"/>
      <c r="N16" s="151"/>
      <c r="O16" s="151"/>
      <c r="P16" s="151"/>
      <c r="Q16" s="202"/>
      <c r="R16" s="193">
        <f t="shared" si="0"/>
        <v>0</v>
      </c>
      <c r="S16" s="158">
        <f t="shared" si="2"/>
        <v>0</v>
      </c>
      <c r="T16" s="192"/>
      <c r="U16" s="192"/>
      <c r="V16" s="192"/>
      <c r="W16" s="192"/>
      <c r="X16" s="192"/>
      <c r="Y16" s="153"/>
      <c r="Z16" s="153"/>
      <c r="AA16" s="153"/>
      <c r="AB16" s="153"/>
      <c r="AC16" s="153"/>
      <c r="AD16" s="153"/>
      <c r="AE16" s="153"/>
      <c r="AG16" s="151" t="s">
        <v>273</v>
      </c>
      <c r="AH16" s="151"/>
      <c r="AI16" s="151"/>
      <c r="AJ16" s="151"/>
      <c r="AK16" s="202"/>
      <c r="AL16" s="151"/>
      <c r="AM16" s="151"/>
      <c r="AN16" s="151"/>
      <c r="AO16" s="202"/>
      <c r="AP16" s="151"/>
      <c r="AQ16" s="151"/>
      <c r="AR16" s="151"/>
      <c r="AS16" s="202"/>
      <c r="AT16" s="151"/>
      <c r="AU16" s="151"/>
      <c r="AV16" s="151"/>
      <c r="AW16" s="202"/>
      <c r="AX16" s="193">
        <f t="shared" si="1"/>
        <v>0</v>
      </c>
      <c r="AY16" s="158">
        <f t="shared" si="3"/>
        <v>0</v>
      </c>
      <c r="AZ16" s="153"/>
      <c r="BA16" s="153"/>
      <c r="BB16" s="153"/>
      <c r="BC16" s="153"/>
      <c r="BD16" s="153"/>
      <c r="BE16" s="153"/>
      <c r="BF16" s="153"/>
      <c r="BG16" s="153"/>
      <c r="BH16" s="153"/>
      <c r="BI16" s="153"/>
      <c r="BJ16" s="153"/>
      <c r="BK16" s="153"/>
    </row>
    <row r="17" spans="1:63" x14ac:dyDescent="0.25">
      <c r="A17" s="151" t="s">
        <v>274</v>
      </c>
      <c r="B17" s="151"/>
      <c r="C17" s="151"/>
      <c r="D17" s="151"/>
      <c r="E17" s="202"/>
      <c r="F17" s="151"/>
      <c r="G17" s="151"/>
      <c r="H17" s="151"/>
      <c r="I17" s="202"/>
      <c r="J17" s="151"/>
      <c r="K17" s="151"/>
      <c r="L17" s="151"/>
      <c r="M17" s="202"/>
      <c r="N17" s="151"/>
      <c r="O17" s="151"/>
      <c r="P17" s="151"/>
      <c r="Q17" s="202"/>
      <c r="R17" s="193">
        <f t="shared" si="0"/>
        <v>0</v>
      </c>
      <c r="S17" s="158">
        <f t="shared" si="2"/>
        <v>0</v>
      </c>
      <c r="T17" s="192"/>
      <c r="U17" s="192"/>
      <c r="V17" s="192"/>
      <c r="W17" s="192"/>
      <c r="X17" s="192"/>
      <c r="Y17" s="153"/>
      <c r="Z17" s="153"/>
      <c r="AA17" s="153"/>
      <c r="AB17" s="153"/>
      <c r="AC17" s="153"/>
      <c r="AD17" s="153"/>
      <c r="AE17" s="153"/>
      <c r="AG17" s="151" t="s">
        <v>274</v>
      </c>
      <c r="AH17" s="151"/>
      <c r="AI17" s="151"/>
      <c r="AJ17" s="151"/>
      <c r="AK17" s="202"/>
      <c r="AL17" s="151"/>
      <c r="AM17" s="151"/>
      <c r="AN17" s="151"/>
      <c r="AO17" s="202"/>
      <c r="AP17" s="151"/>
      <c r="AQ17" s="151"/>
      <c r="AR17" s="151"/>
      <c r="AS17" s="202"/>
      <c r="AT17" s="151"/>
      <c r="AU17" s="151"/>
      <c r="AV17" s="151"/>
      <c r="AW17" s="202"/>
      <c r="AX17" s="193">
        <f t="shared" si="1"/>
        <v>0</v>
      </c>
      <c r="AY17" s="158">
        <f t="shared" si="3"/>
        <v>0</v>
      </c>
      <c r="AZ17" s="153"/>
      <c r="BA17" s="153"/>
      <c r="BB17" s="153"/>
      <c r="BC17" s="153"/>
      <c r="BD17" s="153"/>
      <c r="BE17" s="153"/>
      <c r="BF17" s="153"/>
      <c r="BG17" s="153"/>
      <c r="BH17" s="153"/>
      <c r="BI17" s="153"/>
      <c r="BJ17" s="153"/>
      <c r="BK17" s="153"/>
    </row>
    <row r="18" spans="1:63" x14ac:dyDescent="0.25">
      <c r="A18" s="151" t="s">
        <v>275</v>
      </c>
      <c r="B18" s="151"/>
      <c r="C18" s="151"/>
      <c r="D18" s="151"/>
      <c r="E18" s="202"/>
      <c r="F18" s="151"/>
      <c r="G18" s="151"/>
      <c r="H18" s="151"/>
      <c r="I18" s="202"/>
      <c r="J18" s="151"/>
      <c r="K18" s="151"/>
      <c r="L18" s="151"/>
      <c r="M18" s="202"/>
      <c r="N18" s="151"/>
      <c r="O18" s="151"/>
      <c r="P18" s="151"/>
      <c r="Q18" s="202"/>
      <c r="R18" s="193">
        <f t="shared" si="0"/>
        <v>0</v>
      </c>
      <c r="S18" s="158">
        <f t="shared" si="2"/>
        <v>0</v>
      </c>
      <c r="T18" s="192"/>
      <c r="U18" s="192"/>
      <c r="V18" s="192"/>
      <c r="W18" s="192"/>
      <c r="X18" s="192"/>
      <c r="Y18" s="153"/>
      <c r="Z18" s="153"/>
      <c r="AA18" s="153"/>
      <c r="AB18" s="153"/>
      <c r="AC18" s="153"/>
      <c r="AD18" s="153"/>
      <c r="AE18" s="153"/>
      <c r="AG18" s="151" t="s">
        <v>275</v>
      </c>
      <c r="AH18" s="151"/>
      <c r="AI18" s="151"/>
      <c r="AJ18" s="151"/>
      <c r="AK18" s="202"/>
      <c r="AL18" s="151"/>
      <c r="AM18" s="151"/>
      <c r="AN18" s="151"/>
      <c r="AO18" s="202"/>
      <c r="AP18" s="151"/>
      <c r="AQ18" s="151"/>
      <c r="AR18" s="151"/>
      <c r="AS18" s="202"/>
      <c r="AT18" s="151"/>
      <c r="AU18" s="151"/>
      <c r="AV18" s="151"/>
      <c r="AW18" s="202"/>
      <c r="AX18" s="193">
        <f t="shared" si="1"/>
        <v>0</v>
      </c>
      <c r="AY18" s="158">
        <f t="shared" si="3"/>
        <v>0</v>
      </c>
      <c r="AZ18" s="153"/>
      <c r="BA18" s="153"/>
      <c r="BB18" s="153"/>
      <c r="BC18" s="153"/>
      <c r="BD18" s="153"/>
      <c r="BE18" s="153"/>
      <c r="BF18" s="153"/>
      <c r="BG18" s="153"/>
      <c r="BH18" s="153"/>
      <c r="BI18" s="153"/>
      <c r="BJ18" s="153"/>
      <c r="BK18" s="153"/>
    </row>
    <row r="19" spans="1:63" x14ac:dyDescent="0.25">
      <c r="A19" s="151" t="s">
        <v>276</v>
      </c>
      <c r="B19" s="151"/>
      <c r="C19" s="151"/>
      <c r="D19" s="151"/>
      <c r="E19" s="202"/>
      <c r="F19" s="151"/>
      <c r="G19" s="151"/>
      <c r="H19" s="151"/>
      <c r="I19" s="202"/>
      <c r="J19" s="151"/>
      <c r="K19" s="151"/>
      <c r="L19" s="151"/>
      <c r="M19" s="202"/>
      <c r="N19" s="151"/>
      <c r="O19" s="151"/>
      <c r="P19" s="151"/>
      <c r="Q19" s="202"/>
      <c r="R19" s="193">
        <f t="shared" si="0"/>
        <v>0</v>
      </c>
      <c r="S19" s="158">
        <f t="shared" si="2"/>
        <v>0</v>
      </c>
      <c r="T19" s="192"/>
      <c r="U19" s="192"/>
      <c r="V19" s="192"/>
      <c r="W19" s="192"/>
      <c r="X19" s="192"/>
      <c r="Y19" s="153"/>
      <c r="Z19" s="153"/>
      <c r="AA19" s="153"/>
      <c r="AB19" s="153"/>
      <c r="AC19" s="153"/>
      <c r="AD19" s="153"/>
      <c r="AE19" s="153"/>
      <c r="AG19" s="151" t="s">
        <v>276</v>
      </c>
      <c r="AH19" s="151"/>
      <c r="AI19" s="151"/>
      <c r="AJ19" s="151"/>
      <c r="AK19" s="202"/>
      <c r="AL19" s="151"/>
      <c r="AM19" s="151"/>
      <c r="AN19" s="151"/>
      <c r="AO19" s="202"/>
      <c r="AP19" s="151"/>
      <c r="AQ19" s="151"/>
      <c r="AR19" s="151"/>
      <c r="AS19" s="202"/>
      <c r="AT19" s="151"/>
      <c r="AU19" s="151"/>
      <c r="AV19" s="151"/>
      <c r="AW19" s="202"/>
      <c r="AX19" s="193">
        <f t="shared" si="1"/>
        <v>0</v>
      </c>
      <c r="AY19" s="158">
        <f t="shared" si="3"/>
        <v>0</v>
      </c>
      <c r="AZ19" s="153"/>
      <c r="BA19" s="153"/>
      <c r="BB19" s="153"/>
      <c r="BC19" s="153"/>
      <c r="BD19" s="153"/>
      <c r="BE19" s="153"/>
      <c r="BF19" s="153"/>
      <c r="BG19" s="153"/>
      <c r="BH19" s="153"/>
      <c r="BI19" s="151"/>
      <c r="BJ19" s="151"/>
      <c r="BK19" s="151"/>
    </row>
    <row r="20" spans="1:63" x14ac:dyDescent="0.25">
      <c r="A20" s="151" t="s">
        <v>277</v>
      </c>
      <c r="B20" s="151"/>
      <c r="C20" s="151"/>
      <c r="D20" s="151"/>
      <c r="E20" s="202"/>
      <c r="F20" s="151"/>
      <c r="G20" s="151"/>
      <c r="H20" s="151"/>
      <c r="I20" s="202"/>
      <c r="J20" s="151"/>
      <c r="K20" s="151"/>
      <c r="L20" s="151"/>
      <c r="M20" s="202"/>
      <c r="N20" s="151"/>
      <c r="O20" s="151"/>
      <c r="P20" s="151"/>
      <c r="Q20" s="202"/>
      <c r="R20" s="193">
        <f t="shared" si="0"/>
        <v>0</v>
      </c>
      <c r="S20" s="158">
        <f t="shared" si="2"/>
        <v>0</v>
      </c>
      <c r="T20" s="192"/>
      <c r="U20" s="192"/>
      <c r="V20" s="192"/>
      <c r="W20" s="192"/>
      <c r="X20" s="192"/>
      <c r="Y20" s="153"/>
      <c r="Z20" s="153"/>
      <c r="AA20" s="153"/>
      <c r="AB20" s="153"/>
      <c r="AC20" s="153"/>
      <c r="AD20" s="153"/>
      <c r="AE20" s="153"/>
      <c r="AG20" s="151" t="s">
        <v>277</v>
      </c>
      <c r="AH20" s="151"/>
      <c r="AI20" s="151"/>
      <c r="AJ20" s="151"/>
      <c r="AK20" s="202"/>
      <c r="AL20" s="151"/>
      <c r="AM20" s="151"/>
      <c r="AN20" s="151"/>
      <c r="AO20" s="202"/>
      <c r="AP20" s="151"/>
      <c r="AQ20" s="151"/>
      <c r="AR20" s="151"/>
      <c r="AS20" s="202"/>
      <c r="AT20" s="151"/>
      <c r="AU20" s="151"/>
      <c r="AV20" s="151"/>
      <c r="AW20" s="202"/>
      <c r="AX20" s="193">
        <f t="shared" si="1"/>
        <v>0</v>
      </c>
      <c r="AY20" s="158">
        <f t="shared" si="3"/>
        <v>0</v>
      </c>
      <c r="AZ20" s="153"/>
      <c r="BA20" s="153"/>
      <c r="BB20" s="153"/>
      <c r="BC20" s="153"/>
      <c r="BD20" s="153"/>
      <c r="BE20" s="153"/>
      <c r="BF20" s="153"/>
      <c r="BG20" s="153"/>
      <c r="BH20" s="153"/>
      <c r="BI20" s="151"/>
      <c r="BJ20" s="151"/>
      <c r="BK20" s="151"/>
    </row>
    <row r="21" spans="1:63" x14ac:dyDescent="0.25">
      <c r="A21" s="151" t="s">
        <v>278</v>
      </c>
      <c r="B21" s="151"/>
      <c r="C21" s="151"/>
      <c r="D21" s="151"/>
      <c r="E21" s="202"/>
      <c r="F21" s="151"/>
      <c r="G21" s="151"/>
      <c r="H21" s="151"/>
      <c r="I21" s="202"/>
      <c r="J21" s="151"/>
      <c r="K21" s="151"/>
      <c r="L21" s="151"/>
      <c r="M21" s="202"/>
      <c r="N21" s="151"/>
      <c r="O21" s="151"/>
      <c r="P21" s="151"/>
      <c r="Q21" s="202"/>
      <c r="R21" s="193">
        <f t="shared" si="0"/>
        <v>0</v>
      </c>
      <c r="S21" s="158">
        <f t="shared" si="2"/>
        <v>0</v>
      </c>
      <c r="T21" s="192"/>
      <c r="U21" s="192"/>
      <c r="V21" s="192"/>
      <c r="W21" s="192"/>
      <c r="X21" s="192"/>
      <c r="Y21" s="153"/>
      <c r="Z21" s="153"/>
      <c r="AA21" s="153"/>
      <c r="AB21" s="153"/>
      <c r="AC21" s="153"/>
      <c r="AD21" s="153"/>
      <c r="AE21" s="153"/>
      <c r="AG21" s="151" t="s">
        <v>278</v>
      </c>
      <c r="AH21" s="151"/>
      <c r="AI21" s="151"/>
      <c r="AJ21" s="151"/>
      <c r="AK21" s="202"/>
      <c r="AL21" s="151"/>
      <c r="AM21" s="151"/>
      <c r="AN21" s="151"/>
      <c r="AO21" s="202"/>
      <c r="AP21" s="151"/>
      <c r="AQ21" s="151"/>
      <c r="AR21" s="151"/>
      <c r="AS21" s="202"/>
      <c r="AT21" s="151"/>
      <c r="AU21" s="151"/>
      <c r="AV21" s="151"/>
      <c r="AW21" s="202"/>
      <c r="AX21" s="193">
        <f t="shared" si="1"/>
        <v>0</v>
      </c>
      <c r="AY21" s="158">
        <f t="shared" si="3"/>
        <v>0</v>
      </c>
      <c r="AZ21" s="153"/>
      <c r="BA21" s="153"/>
      <c r="BB21" s="153"/>
      <c r="BC21" s="153"/>
      <c r="BD21" s="153"/>
      <c r="BE21" s="153"/>
      <c r="BF21" s="153"/>
      <c r="BG21" s="153"/>
      <c r="BH21" s="153"/>
      <c r="BI21" s="151"/>
      <c r="BJ21" s="151"/>
      <c r="BK21" s="151"/>
    </row>
    <row r="22" spans="1:63" x14ac:dyDescent="0.25">
      <c r="A22" s="151" t="s">
        <v>279</v>
      </c>
      <c r="B22" s="151"/>
      <c r="C22" s="151"/>
      <c r="D22" s="151"/>
      <c r="E22" s="202"/>
      <c r="F22" s="151"/>
      <c r="G22" s="151"/>
      <c r="H22" s="151"/>
      <c r="I22" s="202"/>
      <c r="J22" s="151"/>
      <c r="K22" s="151"/>
      <c r="L22" s="151"/>
      <c r="M22" s="202"/>
      <c r="N22" s="151"/>
      <c r="O22" s="151"/>
      <c r="P22" s="151"/>
      <c r="Q22" s="202"/>
      <c r="R22" s="193">
        <f t="shared" si="0"/>
        <v>0</v>
      </c>
      <c r="S22" s="158">
        <f t="shared" si="2"/>
        <v>0</v>
      </c>
      <c r="T22" s="192"/>
      <c r="U22" s="192"/>
      <c r="V22" s="192"/>
      <c r="W22" s="192"/>
      <c r="X22" s="192"/>
      <c r="Y22" s="153"/>
      <c r="Z22" s="153"/>
      <c r="AA22" s="153"/>
      <c r="AB22" s="153"/>
      <c r="AC22" s="153"/>
      <c r="AD22" s="153"/>
      <c r="AE22" s="153"/>
      <c r="AG22" s="151" t="s">
        <v>279</v>
      </c>
      <c r="AH22" s="151"/>
      <c r="AI22" s="151"/>
      <c r="AJ22" s="151"/>
      <c r="AK22" s="202"/>
      <c r="AL22" s="151"/>
      <c r="AM22" s="151"/>
      <c r="AN22" s="151"/>
      <c r="AO22" s="202"/>
      <c r="AP22" s="151"/>
      <c r="AQ22" s="151"/>
      <c r="AR22" s="151"/>
      <c r="AS22" s="202"/>
      <c r="AT22" s="151"/>
      <c r="AU22" s="151"/>
      <c r="AV22" s="151"/>
      <c r="AW22" s="202"/>
      <c r="AX22" s="193">
        <f t="shared" si="1"/>
        <v>0</v>
      </c>
      <c r="AY22" s="158">
        <f t="shared" si="3"/>
        <v>0</v>
      </c>
      <c r="AZ22" s="153"/>
      <c r="BA22" s="153"/>
      <c r="BB22" s="153"/>
      <c r="BC22" s="153"/>
      <c r="BD22" s="153"/>
      <c r="BE22" s="153"/>
      <c r="BF22" s="153"/>
      <c r="BG22" s="153"/>
      <c r="BH22" s="153"/>
      <c r="BI22" s="153"/>
      <c r="BJ22" s="153"/>
      <c r="BK22" s="153"/>
    </row>
    <row r="23" spans="1:63" x14ac:dyDescent="0.25">
      <c r="A23" s="151" t="s">
        <v>280</v>
      </c>
      <c r="B23" s="151"/>
      <c r="C23" s="151"/>
      <c r="D23" s="151"/>
      <c r="E23" s="202"/>
      <c r="F23" s="151"/>
      <c r="G23" s="151"/>
      <c r="H23" s="151"/>
      <c r="I23" s="202"/>
      <c r="J23" s="151"/>
      <c r="K23" s="151"/>
      <c r="L23" s="151"/>
      <c r="M23" s="202"/>
      <c r="N23" s="151"/>
      <c r="O23" s="151"/>
      <c r="P23" s="151"/>
      <c r="Q23" s="202"/>
      <c r="R23" s="193">
        <f t="shared" si="0"/>
        <v>0</v>
      </c>
      <c r="S23" s="158">
        <f t="shared" si="2"/>
        <v>0</v>
      </c>
      <c r="T23" s="192"/>
      <c r="U23" s="192"/>
      <c r="V23" s="192"/>
      <c r="W23" s="192"/>
      <c r="X23" s="192"/>
      <c r="Y23" s="153"/>
      <c r="Z23" s="153"/>
      <c r="AA23" s="153"/>
      <c r="AB23" s="153"/>
      <c r="AC23" s="153"/>
      <c r="AD23" s="153"/>
      <c r="AE23" s="153"/>
      <c r="AG23" s="151" t="s">
        <v>280</v>
      </c>
      <c r="AH23" s="151"/>
      <c r="AI23" s="151"/>
      <c r="AJ23" s="151"/>
      <c r="AK23" s="202"/>
      <c r="AL23" s="151"/>
      <c r="AM23" s="151"/>
      <c r="AN23" s="151"/>
      <c r="AO23" s="202"/>
      <c r="AP23" s="151"/>
      <c r="AQ23" s="151"/>
      <c r="AR23" s="151"/>
      <c r="AS23" s="202"/>
      <c r="AT23" s="151"/>
      <c r="AU23" s="151"/>
      <c r="AV23" s="151"/>
      <c r="AW23" s="202"/>
      <c r="AX23" s="193">
        <f t="shared" si="1"/>
        <v>0</v>
      </c>
      <c r="AY23" s="158">
        <f t="shared" si="3"/>
        <v>0</v>
      </c>
      <c r="AZ23" s="153"/>
      <c r="BA23" s="153"/>
      <c r="BB23" s="153"/>
      <c r="BC23" s="153"/>
      <c r="BD23" s="153"/>
      <c r="BE23" s="153"/>
      <c r="BF23" s="153"/>
      <c r="BG23" s="153"/>
      <c r="BH23" s="153"/>
      <c r="BI23" s="153"/>
      <c r="BJ23" s="153"/>
      <c r="BK23" s="153"/>
    </row>
    <row r="24" spans="1:63" x14ac:dyDescent="0.25">
      <c r="A24" s="151" t="s">
        <v>281</v>
      </c>
      <c r="B24" s="151"/>
      <c r="C24" s="151"/>
      <c r="D24" s="151"/>
      <c r="E24" s="202"/>
      <c r="F24" s="151"/>
      <c r="G24" s="151"/>
      <c r="H24" s="151"/>
      <c r="I24" s="202"/>
      <c r="J24" s="151"/>
      <c r="K24" s="151"/>
      <c r="L24" s="151"/>
      <c r="M24" s="202"/>
      <c r="N24" s="151"/>
      <c r="O24" s="151"/>
      <c r="P24" s="151"/>
      <c r="Q24" s="202"/>
      <c r="R24" s="193">
        <f t="shared" si="0"/>
        <v>0</v>
      </c>
      <c r="S24" s="158">
        <f t="shared" si="2"/>
        <v>0</v>
      </c>
      <c r="T24" s="192"/>
      <c r="U24" s="192"/>
      <c r="V24" s="192"/>
      <c r="W24" s="192"/>
      <c r="X24" s="192"/>
      <c r="Y24" s="153"/>
      <c r="Z24" s="153"/>
      <c r="AA24" s="153"/>
      <c r="AB24" s="153"/>
      <c r="AC24" s="153"/>
      <c r="AD24" s="153"/>
      <c r="AE24" s="153"/>
      <c r="AG24" s="151" t="s">
        <v>281</v>
      </c>
      <c r="AH24" s="151"/>
      <c r="AI24" s="151"/>
      <c r="AJ24" s="151"/>
      <c r="AK24" s="202"/>
      <c r="AL24" s="151"/>
      <c r="AM24" s="151"/>
      <c r="AN24" s="151"/>
      <c r="AO24" s="202"/>
      <c r="AP24" s="151"/>
      <c r="AQ24" s="151"/>
      <c r="AR24" s="151"/>
      <c r="AS24" s="202"/>
      <c r="AT24" s="151"/>
      <c r="AU24" s="151"/>
      <c r="AV24" s="151"/>
      <c r="AW24" s="202"/>
      <c r="AX24" s="193">
        <f t="shared" si="1"/>
        <v>0</v>
      </c>
      <c r="AY24" s="158">
        <f t="shared" si="3"/>
        <v>0</v>
      </c>
      <c r="AZ24" s="153"/>
      <c r="BA24" s="153"/>
      <c r="BB24" s="153"/>
      <c r="BC24" s="153"/>
      <c r="BD24" s="153"/>
      <c r="BE24" s="153"/>
      <c r="BF24" s="153"/>
      <c r="BG24" s="153"/>
      <c r="BH24" s="153"/>
      <c r="BI24" s="153"/>
      <c r="BJ24" s="153"/>
      <c r="BK24" s="153"/>
    </row>
    <row r="25" spans="1:63" x14ac:dyDescent="0.25">
      <c r="A25" s="151" t="s">
        <v>282</v>
      </c>
      <c r="B25" s="151"/>
      <c r="C25" s="151"/>
      <c r="D25" s="151"/>
      <c r="E25" s="202"/>
      <c r="F25" s="151"/>
      <c r="G25" s="151"/>
      <c r="H25" s="151"/>
      <c r="I25" s="202"/>
      <c r="J25" s="151"/>
      <c r="K25" s="151"/>
      <c r="L25" s="151"/>
      <c r="M25" s="202"/>
      <c r="N25" s="151"/>
      <c r="O25" s="151"/>
      <c r="P25" s="151"/>
      <c r="Q25" s="202"/>
      <c r="R25" s="193">
        <f t="shared" si="0"/>
        <v>0</v>
      </c>
      <c r="S25" s="158">
        <f t="shared" si="2"/>
        <v>0</v>
      </c>
      <c r="T25" s="192"/>
      <c r="U25" s="192"/>
      <c r="V25" s="192"/>
      <c r="W25" s="192"/>
      <c r="X25" s="192"/>
      <c r="Y25" s="153"/>
      <c r="Z25" s="153"/>
      <c r="AA25" s="153"/>
      <c r="AB25" s="153"/>
      <c r="AC25" s="153"/>
      <c r="AD25" s="153"/>
      <c r="AE25" s="153"/>
      <c r="AG25" s="151" t="s">
        <v>282</v>
      </c>
      <c r="AH25" s="151"/>
      <c r="AI25" s="151"/>
      <c r="AJ25" s="151"/>
      <c r="AK25" s="202"/>
      <c r="AL25" s="151"/>
      <c r="AM25" s="151"/>
      <c r="AN25" s="151"/>
      <c r="AO25" s="202"/>
      <c r="AP25" s="151"/>
      <c r="AQ25" s="151"/>
      <c r="AR25" s="151"/>
      <c r="AS25" s="202"/>
      <c r="AT25" s="151"/>
      <c r="AU25" s="151"/>
      <c r="AV25" s="151"/>
      <c r="AW25" s="202"/>
      <c r="AX25" s="193">
        <f t="shared" si="1"/>
        <v>0</v>
      </c>
      <c r="AY25" s="158">
        <f t="shared" si="3"/>
        <v>0</v>
      </c>
      <c r="AZ25" s="153"/>
      <c r="BA25" s="153"/>
      <c r="BB25" s="153"/>
      <c r="BC25" s="153"/>
      <c r="BD25" s="153"/>
      <c r="BE25" s="153"/>
      <c r="BF25" s="153"/>
      <c r="BG25" s="153"/>
      <c r="BH25" s="153"/>
      <c r="BI25" s="153"/>
      <c r="BJ25" s="153"/>
      <c r="BK25" s="153"/>
    </row>
    <row r="26" spans="1:63" x14ac:dyDescent="0.25">
      <c r="A26" s="151" t="s">
        <v>283</v>
      </c>
      <c r="B26" s="151"/>
      <c r="C26" s="151"/>
      <c r="D26" s="151"/>
      <c r="E26" s="202"/>
      <c r="F26" s="151"/>
      <c r="G26" s="151"/>
      <c r="H26" s="151"/>
      <c r="I26" s="202"/>
      <c r="J26" s="151"/>
      <c r="K26" s="151"/>
      <c r="L26" s="151"/>
      <c r="M26" s="202"/>
      <c r="N26" s="151"/>
      <c r="O26" s="151"/>
      <c r="P26" s="151"/>
      <c r="Q26" s="202"/>
      <c r="R26" s="193">
        <f t="shared" si="0"/>
        <v>0</v>
      </c>
      <c r="S26" s="158">
        <f t="shared" si="2"/>
        <v>0</v>
      </c>
      <c r="T26" s="192"/>
      <c r="U26" s="192"/>
      <c r="V26" s="192"/>
      <c r="W26" s="192"/>
      <c r="X26" s="192"/>
      <c r="Y26" s="153"/>
      <c r="Z26" s="153"/>
      <c r="AA26" s="153"/>
      <c r="AB26" s="153"/>
      <c r="AC26" s="153"/>
      <c r="AD26" s="153"/>
      <c r="AE26" s="153"/>
      <c r="AG26" s="151" t="s">
        <v>283</v>
      </c>
      <c r="AH26" s="151"/>
      <c r="AI26" s="151"/>
      <c r="AJ26" s="151"/>
      <c r="AK26" s="202"/>
      <c r="AL26" s="151"/>
      <c r="AM26" s="151"/>
      <c r="AN26" s="151"/>
      <c r="AO26" s="202"/>
      <c r="AP26" s="151"/>
      <c r="AQ26" s="151"/>
      <c r="AR26" s="151"/>
      <c r="AS26" s="202"/>
      <c r="AT26" s="151"/>
      <c r="AU26" s="151"/>
      <c r="AV26" s="151"/>
      <c r="AW26" s="202"/>
      <c r="AX26" s="193">
        <f t="shared" si="1"/>
        <v>0</v>
      </c>
      <c r="AY26" s="158">
        <f t="shared" si="3"/>
        <v>0</v>
      </c>
      <c r="AZ26" s="153"/>
      <c r="BA26" s="153"/>
      <c r="BB26" s="153"/>
      <c r="BC26" s="153"/>
      <c r="BD26" s="153"/>
      <c r="BE26" s="153"/>
      <c r="BF26" s="153"/>
      <c r="BG26" s="153"/>
      <c r="BH26" s="153"/>
      <c r="BI26" s="153"/>
      <c r="BJ26" s="153"/>
      <c r="BK26" s="153"/>
    </row>
    <row r="27" spans="1:63" x14ac:dyDescent="0.25">
      <c r="A27" s="151" t="s">
        <v>284</v>
      </c>
      <c r="B27" s="151"/>
      <c r="C27" s="151"/>
      <c r="D27" s="151"/>
      <c r="E27" s="202"/>
      <c r="F27" s="151"/>
      <c r="G27" s="151"/>
      <c r="H27" s="151"/>
      <c r="I27" s="202"/>
      <c r="J27" s="151"/>
      <c r="K27" s="151"/>
      <c r="L27" s="151"/>
      <c r="M27" s="202"/>
      <c r="N27" s="151"/>
      <c r="O27" s="151"/>
      <c r="P27" s="151"/>
      <c r="Q27" s="202"/>
      <c r="R27" s="193">
        <f t="shared" si="0"/>
        <v>0</v>
      </c>
      <c r="S27" s="158">
        <f t="shared" si="2"/>
        <v>0</v>
      </c>
      <c r="T27" s="192"/>
      <c r="U27" s="192"/>
      <c r="V27" s="192"/>
      <c r="W27" s="192"/>
      <c r="X27" s="192"/>
      <c r="Y27" s="153"/>
      <c r="Z27" s="153"/>
      <c r="AA27" s="153"/>
      <c r="AB27" s="153"/>
      <c r="AC27" s="153"/>
      <c r="AD27" s="153"/>
      <c r="AE27" s="153"/>
      <c r="AG27" s="151" t="s">
        <v>284</v>
      </c>
      <c r="AH27" s="151"/>
      <c r="AI27" s="151"/>
      <c r="AJ27" s="151"/>
      <c r="AK27" s="202"/>
      <c r="AL27" s="151"/>
      <c r="AM27" s="151"/>
      <c r="AN27" s="151"/>
      <c r="AO27" s="202"/>
      <c r="AP27" s="151"/>
      <c r="AQ27" s="151"/>
      <c r="AR27" s="151"/>
      <c r="AS27" s="202"/>
      <c r="AT27" s="151"/>
      <c r="AU27" s="151"/>
      <c r="AV27" s="151"/>
      <c r="AW27" s="202"/>
      <c r="AX27" s="193">
        <f t="shared" si="1"/>
        <v>0</v>
      </c>
      <c r="AY27" s="158">
        <f t="shared" si="3"/>
        <v>0</v>
      </c>
      <c r="AZ27" s="153"/>
      <c r="BA27" s="153"/>
      <c r="BB27" s="153"/>
      <c r="BC27" s="153"/>
      <c r="BD27" s="153"/>
      <c r="BE27" s="153"/>
      <c r="BF27" s="153"/>
      <c r="BG27" s="153"/>
      <c r="BH27" s="153"/>
      <c r="BI27" s="153"/>
      <c r="BJ27" s="153"/>
      <c r="BK27" s="153"/>
    </row>
    <row r="28" spans="1:63" x14ac:dyDescent="0.25">
      <c r="A28" s="151" t="s">
        <v>285</v>
      </c>
      <c r="B28" s="151"/>
      <c r="C28" s="151"/>
      <c r="D28" s="151"/>
      <c r="E28" s="202"/>
      <c r="F28" s="151"/>
      <c r="G28" s="151"/>
      <c r="H28" s="151"/>
      <c r="I28" s="202"/>
      <c r="J28" s="151"/>
      <c r="K28" s="151"/>
      <c r="L28" s="151"/>
      <c r="M28" s="202"/>
      <c r="N28" s="151"/>
      <c r="O28" s="151"/>
      <c r="P28" s="151"/>
      <c r="Q28" s="202"/>
      <c r="R28" s="193">
        <f t="shared" si="0"/>
        <v>0</v>
      </c>
      <c r="S28" s="158">
        <f t="shared" si="2"/>
        <v>0</v>
      </c>
      <c r="T28" s="192"/>
      <c r="U28" s="192"/>
      <c r="V28" s="192"/>
      <c r="W28" s="192"/>
      <c r="X28" s="192"/>
      <c r="Y28" s="153"/>
      <c r="Z28" s="153"/>
      <c r="AA28" s="153"/>
      <c r="AB28" s="153"/>
      <c r="AC28" s="153"/>
      <c r="AD28" s="153"/>
      <c r="AE28" s="153"/>
      <c r="AG28" s="151" t="s">
        <v>285</v>
      </c>
      <c r="AH28" s="151"/>
      <c r="AI28" s="151"/>
      <c r="AJ28" s="151"/>
      <c r="AK28" s="202"/>
      <c r="AL28" s="151"/>
      <c r="AM28" s="151"/>
      <c r="AN28" s="151"/>
      <c r="AO28" s="202"/>
      <c r="AP28" s="151"/>
      <c r="AQ28" s="151"/>
      <c r="AR28" s="151"/>
      <c r="AS28" s="202"/>
      <c r="AT28" s="151"/>
      <c r="AU28" s="151"/>
      <c r="AV28" s="151"/>
      <c r="AW28" s="202"/>
      <c r="AX28" s="193">
        <f t="shared" si="1"/>
        <v>0</v>
      </c>
      <c r="AY28" s="158">
        <f t="shared" si="3"/>
        <v>0</v>
      </c>
      <c r="AZ28" s="153"/>
      <c r="BA28" s="153"/>
      <c r="BB28" s="153"/>
      <c r="BC28" s="153"/>
      <c r="BD28" s="153"/>
      <c r="BE28" s="153"/>
      <c r="BF28" s="153"/>
      <c r="BG28" s="153"/>
      <c r="BH28" s="153"/>
      <c r="BI28" s="153"/>
      <c r="BJ28" s="153"/>
      <c r="BK28" s="153"/>
    </row>
    <row r="29" spans="1:63" x14ac:dyDescent="0.25">
      <c r="A29" s="151" t="s">
        <v>286</v>
      </c>
      <c r="B29" s="151"/>
      <c r="C29" s="151"/>
      <c r="D29" s="151"/>
      <c r="E29" s="202"/>
      <c r="F29" s="151"/>
      <c r="G29" s="151"/>
      <c r="H29" s="151"/>
      <c r="I29" s="202"/>
      <c r="J29" s="151"/>
      <c r="K29" s="151"/>
      <c r="L29" s="151"/>
      <c r="M29" s="202"/>
      <c r="N29" s="151"/>
      <c r="O29" s="151"/>
      <c r="P29" s="151"/>
      <c r="Q29" s="202"/>
      <c r="R29" s="193">
        <f t="shared" si="0"/>
        <v>0</v>
      </c>
      <c r="S29" s="158">
        <f t="shared" si="2"/>
        <v>0</v>
      </c>
      <c r="T29" s="192"/>
      <c r="U29" s="192"/>
      <c r="V29" s="192"/>
      <c r="W29" s="192"/>
      <c r="X29" s="192"/>
      <c r="Y29" s="153"/>
      <c r="Z29" s="153"/>
      <c r="AA29" s="153"/>
      <c r="AB29" s="153"/>
      <c r="AC29" s="153"/>
      <c r="AD29" s="153"/>
      <c r="AE29" s="153"/>
      <c r="AG29" s="151" t="s">
        <v>286</v>
      </c>
      <c r="AH29" s="151"/>
      <c r="AI29" s="151"/>
      <c r="AJ29" s="151"/>
      <c r="AK29" s="202"/>
      <c r="AL29" s="151"/>
      <c r="AM29" s="151"/>
      <c r="AN29" s="151"/>
      <c r="AO29" s="202"/>
      <c r="AP29" s="151"/>
      <c r="AQ29" s="151"/>
      <c r="AR29" s="151"/>
      <c r="AS29" s="202"/>
      <c r="AT29" s="151"/>
      <c r="AU29" s="151"/>
      <c r="AV29" s="151"/>
      <c r="AW29" s="202"/>
      <c r="AX29" s="193">
        <f t="shared" si="1"/>
        <v>0</v>
      </c>
      <c r="AY29" s="158">
        <f t="shared" si="3"/>
        <v>0</v>
      </c>
      <c r="AZ29" s="153"/>
      <c r="BA29" s="153"/>
      <c r="BB29" s="153"/>
      <c r="BC29" s="153"/>
      <c r="BD29" s="153"/>
      <c r="BE29" s="153"/>
      <c r="BF29" s="153"/>
      <c r="BG29" s="153"/>
      <c r="BH29" s="153"/>
      <c r="BI29" s="153"/>
      <c r="BJ29" s="153"/>
      <c r="BK29" s="153"/>
    </row>
    <row r="30" spans="1:63" x14ac:dyDescent="0.25">
      <c r="A30" s="151" t="s">
        <v>287</v>
      </c>
      <c r="B30" s="151"/>
      <c r="C30" s="151"/>
      <c r="D30" s="151"/>
      <c r="E30" s="202"/>
      <c r="F30" s="151"/>
      <c r="G30" s="151"/>
      <c r="H30" s="151"/>
      <c r="I30" s="202"/>
      <c r="J30" s="151"/>
      <c r="K30" s="151"/>
      <c r="L30" s="151"/>
      <c r="M30" s="202"/>
      <c r="N30" s="151"/>
      <c r="O30" s="151"/>
      <c r="P30" s="151"/>
      <c r="Q30" s="202"/>
      <c r="R30" s="193">
        <f t="shared" si="0"/>
        <v>0</v>
      </c>
      <c r="S30" s="158">
        <f t="shared" si="2"/>
        <v>0</v>
      </c>
      <c r="T30" s="192"/>
      <c r="U30" s="192"/>
      <c r="V30" s="192"/>
      <c r="W30" s="192"/>
      <c r="X30" s="192"/>
      <c r="Y30" s="153"/>
      <c r="Z30" s="153"/>
      <c r="AA30" s="153"/>
      <c r="AB30" s="153"/>
      <c r="AC30" s="153"/>
      <c r="AD30" s="153"/>
      <c r="AE30" s="153"/>
      <c r="AG30" s="151" t="s">
        <v>287</v>
      </c>
      <c r="AH30" s="151"/>
      <c r="AI30" s="151"/>
      <c r="AJ30" s="151"/>
      <c r="AK30" s="202"/>
      <c r="AL30" s="151"/>
      <c r="AM30" s="151"/>
      <c r="AN30" s="151"/>
      <c r="AO30" s="202"/>
      <c r="AP30" s="151"/>
      <c r="AQ30" s="151"/>
      <c r="AR30" s="151"/>
      <c r="AS30" s="202"/>
      <c r="AT30" s="151"/>
      <c r="AU30" s="151"/>
      <c r="AV30" s="151"/>
      <c r="AW30" s="202"/>
      <c r="AX30" s="193">
        <f t="shared" si="1"/>
        <v>0</v>
      </c>
      <c r="AY30" s="158">
        <f t="shared" si="3"/>
        <v>0</v>
      </c>
      <c r="AZ30" s="153"/>
      <c r="BA30" s="153"/>
      <c r="BB30" s="153"/>
      <c r="BC30" s="153"/>
      <c r="BD30" s="153"/>
      <c r="BE30" s="153"/>
      <c r="BF30" s="153"/>
      <c r="BG30" s="153"/>
      <c r="BH30" s="153"/>
      <c r="BI30" s="153"/>
      <c r="BJ30" s="153"/>
      <c r="BK30" s="153"/>
    </row>
    <row r="31" spans="1:63" x14ac:dyDescent="0.25">
      <c r="A31" s="151" t="s">
        <v>288</v>
      </c>
      <c r="B31" s="151"/>
      <c r="C31" s="151"/>
      <c r="D31" s="151"/>
      <c r="E31" s="202"/>
      <c r="F31" s="151"/>
      <c r="G31" s="151"/>
      <c r="H31" s="151"/>
      <c r="I31" s="202"/>
      <c r="J31" s="151"/>
      <c r="K31" s="151"/>
      <c r="L31" s="151"/>
      <c r="M31" s="202"/>
      <c r="N31" s="151"/>
      <c r="O31" s="151"/>
      <c r="P31" s="151"/>
      <c r="Q31" s="202"/>
      <c r="R31" s="193">
        <f t="shared" si="0"/>
        <v>0</v>
      </c>
      <c r="S31" s="158">
        <f t="shared" si="2"/>
        <v>0</v>
      </c>
      <c r="T31" s="192"/>
      <c r="U31" s="192"/>
      <c r="V31" s="192"/>
      <c r="W31" s="192"/>
      <c r="X31" s="192"/>
      <c r="Y31" s="153"/>
      <c r="Z31" s="153"/>
      <c r="AA31" s="153"/>
      <c r="AB31" s="153"/>
      <c r="AC31" s="153"/>
      <c r="AD31" s="153"/>
      <c r="AE31" s="153"/>
      <c r="AG31" s="151" t="s">
        <v>288</v>
      </c>
      <c r="AH31" s="151"/>
      <c r="AI31" s="151"/>
      <c r="AJ31" s="151"/>
      <c r="AK31" s="202"/>
      <c r="AL31" s="151"/>
      <c r="AM31" s="151"/>
      <c r="AN31" s="151"/>
      <c r="AO31" s="202"/>
      <c r="AP31" s="151"/>
      <c r="AQ31" s="151"/>
      <c r="AR31" s="151"/>
      <c r="AS31" s="202"/>
      <c r="AT31" s="151"/>
      <c r="AU31" s="151"/>
      <c r="AV31" s="151"/>
      <c r="AW31" s="202"/>
      <c r="AX31" s="193">
        <f t="shared" si="1"/>
        <v>0</v>
      </c>
      <c r="AY31" s="158">
        <f t="shared" si="3"/>
        <v>0</v>
      </c>
      <c r="AZ31" s="153"/>
      <c r="BA31" s="153"/>
      <c r="BB31" s="153"/>
      <c r="BC31" s="153"/>
      <c r="BD31" s="153"/>
      <c r="BE31" s="153"/>
      <c r="BF31" s="153"/>
      <c r="BG31" s="153"/>
      <c r="BH31" s="153"/>
      <c r="BI31" s="153"/>
      <c r="BJ31" s="153"/>
      <c r="BK31" s="153"/>
    </row>
    <row r="32" spans="1:63" x14ac:dyDescent="0.25">
      <c r="A32" s="155" t="s">
        <v>289</v>
      </c>
      <c r="B32" s="152">
        <f>SUM(B11:B31)</f>
        <v>0</v>
      </c>
      <c r="C32" s="152">
        <f t="shared" ref="C32:AE32" si="4">SUM(C11:C31)</f>
        <v>0</v>
      </c>
      <c r="D32" s="152">
        <f t="shared" si="4"/>
        <v>0</v>
      </c>
      <c r="E32" s="203">
        <f>SUM(E11:E31)</f>
        <v>0</v>
      </c>
      <c r="F32" s="152">
        <f t="shared" si="4"/>
        <v>0</v>
      </c>
      <c r="G32" s="152">
        <f t="shared" si="4"/>
        <v>0</v>
      </c>
      <c r="H32" s="152">
        <f t="shared" si="4"/>
        <v>0</v>
      </c>
      <c r="I32" s="203">
        <f>SUM(I11:I31)</f>
        <v>0</v>
      </c>
      <c r="J32" s="152">
        <f t="shared" si="4"/>
        <v>0</v>
      </c>
      <c r="K32" s="152">
        <f t="shared" si="4"/>
        <v>0</v>
      </c>
      <c r="L32" s="152">
        <f t="shared" si="4"/>
        <v>0</v>
      </c>
      <c r="M32" s="203">
        <f>SUM(M11:M31)</f>
        <v>0</v>
      </c>
      <c r="N32" s="152">
        <f t="shared" si="4"/>
        <v>0</v>
      </c>
      <c r="O32" s="152">
        <f t="shared" si="4"/>
        <v>0</v>
      </c>
      <c r="P32" s="152">
        <f t="shared" si="4"/>
        <v>0</v>
      </c>
      <c r="Q32" s="203">
        <f>SUM(Q11:Q31)</f>
        <v>0</v>
      </c>
      <c r="R32" s="152">
        <f t="shared" si="4"/>
        <v>0</v>
      </c>
      <c r="S32" s="158">
        <f t="shared" si="4"/>
        <v>0</v>
      </c>
      <c r="T32" s="152">
        <f t="shared" si="4"/>
        <v>0</v>
      </c>
      <c r="U32" s="152">
        <f t="shared" si="4"/>
        <v>0</v>
      </c>
      <c r="V32" s="152">
        <f t="shared" si="4"/>
        <v>0</v>
      </c>
      <c r="W32" s="152">
        <f t="shared" si="4"/>
        <v>0</v>
      </c>
      <c r="X32" s="152">
        <f t="shared" si="4"/>
        <v>0</v>
      </c>
      <c r="Y32" s="152">
        <f t="shared" si="4"/>
        <v>0</v>
      </c>
      <c r="Z32" s="152">
        <f t="shared" si="4"/>
        <v>0</v>
      </c>
      <c r="AA32" s="152">
        <f t="shared" si="4"/>
        <v>0</v>
      </c>
      <c r="AB32" s="152">
        <f t="shared" si="4"/>
        <v>0</v>
      </c>
      <c r="AC32" s="152">
        <f t="shared" si="4"/>
        <v>0</v>
      </c>
      <c r="AD32" s="152">
        <f t="shared" si="4"/>
        <v>0</v>
      </c>
      <c r="AE32" s="152">
        <f t="shared" si="4"/>
        <v>0</v>
      </c>
      <c r="AG32" s="155" t="s">
        <v>289</v>
      </c>
      <c r="AH32" s="152">
        <f t="shared" ref="AH32:AW32" si="5">SUM(AH11:AH31)</f>
        <v>0</v>
      </c>
      <c r="AI32" s="152">
        <f t="shared" si="5"/>
        <v>0</v>
      </c>
      <c r="AJ32" s="152">
        <f t="shared" si="5"/>
        <v>0</v>
      </c>
      <c r="AK32" s="203">
        <f t="shared" si="5"/>
        <v>0</v>
      </c>
      <c r="AL32" s="152">
        <f t="shared" si="5"/>
        <v>0</v>
      </c>
      <c r="AM32" s="152">
        <f t="shared" si="5"/>
        <v>0</v>
      </c>
      <c r="AN32" s="152">
        <f t="shared" si="5"/>
        <v>0</v>
      </c>
      <c r="AO32" s="203">
        <f t="shared" si="5"/>
        <v>0</v>
      </c>
      <c r="AP32" s="152">
        <f t="shared" si="5"/>
        <v>0</v>
      </c>
      <c r="AQ32" s="152">
        <f t="shared" si="5"/>
        <v>0</v>
      </c>
      <c r="AR32" s="152">
        <f t="shared" si="5"/>
        <v>0</v>
      </c>
      <c r="AS32" s="203">
        <f t="shared" si="5"/>
        <v>0</v>
      </c>
      <c r="AT32" s="152">
        <f t="shared" si="5"/>
        <v>0</v>
      </c>
      <c r="AU32" s="152">
        <f t="shared" si="5"/>
        <v>0</v>
      </c>
      <c r="AV32" s="152">
        <f t="shared" si="5"/>
        <v>0</v>
      </c>
      <c r="AW32" s="203">
        <f t="shared" si="5"/>
        <v>0</v>
      </c>
      <c r="AX32" s="194">
        <f t="shared" ref="AX32:BK32" si="6">SUM(AX11:AX31)</f>
        <v>0</v>
      </c>
      <c r="AY32" s="159">
        <f t="shared" si="6"/>
        <v>0</v>
      </c>
      <c r="AZ32" s="152">
        <f t="shared" si="6"/>
        <v>0</v>
      </c>
      <c r="BA32" s="152">
        <f t="shared" si="6"/>
        <v>0</v>
      </c>
      <c r="BB32" s="152">
        <f t="shared" si="6"/>
        <v>0</v>
      </c>
      <c r="BC32" s="152">
        <f t="shared" si="6"/>
        <v>0</v>
      </c>
      <c r="BD32" s="152">
        <f t="shared" si="6"/>
        <v>0</v>
      </c>
      <c r="BE32" s="152">
        <f t="shared" si="6"/>
        <v>0</v>
      </c>
      <c r="BF32" s="152">
        <f t="shared" si="6"/>
        <v>0</v>
      </c>
      <c r="BG32" s="152">
        <f t="shared" si="6"/>
        <v>0</v>
      </c>
      <c r="BH32" s="152">
        <f t="shared" si="6"/>
        <v>0</v>
      </c>
      <c r="BI32" s="152">
        <f t="shared" si="6"/>
        <v>0</v>
      </c>
      <c r="BJ32" s="152">
        <f t="shared" si="6"/>
        <v>0</v>
      </c>
      <c r="BK32" s="152">
        <f t="shared" si="6"/>
        <v>0</v>
      </c>
    </row>
    <row r="35" spans="1:63" ht="30" customHeight="1" x14ac:dyDescent="0.25">
      <c r="A35" s="716" t="s">
        <v>250</v>
      </c>
      <c r="B35" s="196" t="s">
        <v>30</v>
      </c>
      <c r="C35" s="196" t="s">
        <v>31</v>
      </c>
      <c r="D35" s="713" t="s">
        <v>32</v>
      </c>
      <c r="E35" s="714"/>
      <c r="F35" s="196" t="s">
        <v>8</v>
      </c>
      <c r="G35" s="196" t="s">
        <v>33</v>
      </c>
      <c r="H35" s="713" t="s">
        <v>34</v>
      </c>
      <c r="I35" s="714"/>
      <c r="J35" s="196" t="s">
        <v>35</v>
      </c>
      <c r="K35" s="196" t="s">
        <v>36</v>
      </c>
      <c r="L35" s="713" t="s">
        <v>37</v>
      </c>
      <c r="M35" s="714"/>
      <c r="N35" s="196" t="s">
        <v>38</v>
      </c>
      <c r="O35" s="196" t="s">
        <v>39</v>
      </c>
      <c r="P35" s="713" t="s">
        <v>40</v>
      </c>
      <c r="Q35" s="714"/>
      <c r="R35" s="713" t="s">
        <v>251</v>
      </c>
      <c r="S35" s="714"/>
      <c r="T35" s="713" t="s">
        <v>252</v>
      </c>
      <c r="U35" s="715"/>
      <c r="V35" s="715"/>
      <c r="W35" s="715"/>
      <c r="X35" s="715"/>
      <c r="Y35" s="714"/>
      <c r="Z35" s="713" t="s">
        <v>253</v>
      </c>
      <c r="AA35" s="715"/>
      <c r="AB35" s="715"/>
      <c r="AC35" s="715"/>
      <c r="AD35" s="715"/>
      <c r="AE35" s="714"/>
      <c r="AG35" s="716" t="s">
        <v>250</v>
      </c>
      <c r="AH35" s="196" t="s">
        <v>30</v>
      </c>
      <c r="AI35" s="196" t="s">
        <v>31</v>
      </c>
      <c r="AJ35" s="713" t="s">
        <v>32</v>
      </c>
      <c r="AK35" s="714"/>
      <c r="AL35" s="196" t="s">
        <v>8</v>
      </c>
      <c r="AM35" s="196" t="s">
        <v>33</v>
      </c>
      <c r="AN35" s="713" t="s">
        <v>34</v>
      </c>
      <c r="AO35" s="714"/>
      <c r="AP35" s="196" t="s">
        <v>35</v>
      </c>
      <c r="AQ35" s="196" t="s">
        <v>36</v>
      </c>
      <c r="AR35" s="713" t="s">
        <v>37</v>
      </c>
      <c r="AS35" s="714"/>
      <c r="AT35" s="196" t="s">
        <v>38</v>
      </c>
      <c r="AU35" s="196" t="s">
        <v>39</v>
      </c>
      <c r="AV35" s="713" t="s">
        <v>40</v>
      </c>
      <c r="AW35" s="714"/>
      <c r="AX35" s="713" t="s">
        <v>251</v>
      </c>
      <c r="AY35" s="714"/>
      <c r="AZ35" s="713" t="s">
        <v>252</v>
      </c>
      <c r="BA35" s="715"/>
      <c r="BB35" s="715"/>
      <c r="BC35" s="715"/>
      <c r="BD35" s="715"/>
      <c r="BE35" s="714"/>
      <c r="BF35" s="713" t="s">
        <v>253</v>
      </c>
      <c r="BG35" s="715"/>
      <c r="BH35" s="715"/>
      <c r="BI35" s="715"/>
      <c r="BJ35" s="715"/>
      <c r="BK35" s="714"/>
    </row>
    <row r="36" spans="1:63" ht="36" customHeight="1" x14ac:dyDescent="0.25">
      <c r="A36" s="717"/>
      <c r="B36" s="121" t="s">
        <v>254</v>
      </c>
      <c r="C36" s="121" t="s">
        <v>254</v>
      </c>
      <c r="D36" s="121" t="s">
        <v>254</v>
      </c>
      <c r="E36" s="121" t="s">
        <v>255</v>
      </c>
      <c r="F36" s="121" t="s">
        <v>254</v>
      </c>
      <c r="G36" s="121" t="s">
        <v>254</v>
      </c>
      <c r="H36" s="121" t="s">
        <v>254</v>
      </c>
      <c r="I36" s="121" t="s">
        <v>255</v>
      </c>
      <c r="J36" s="121" t="s">
        <v>254</v>
      </c>
      <c r="K36" s="121" t="s">
        <v>254</v>
      </c>
      <c r="L36" s="121" t="s">
        <v>254</v>
      </c>
      <c r="M36" s="121" t="s">
        <v>255</v>
      </c>
      <c r="N36" s="121" t="s">
        <v>254</v>
      </c>
      <c r="O36" s="121" t="s">
        <v>254</v>
      </c>
      <c r="P36" s="121" t="s">
        <v>254</v>
      </c>
      <c r="Q36" s="121" t="s">
        <v>255</v>
      </c>
      <c r="R36" s="121" t="s">
        <v>254</v>
      </c>
      <c r="S36" s="121" t="s">
        <v>255</v>
      </c>
      <c r="T36" s="190" t="s">
        <v>256</v>
      </c>
      <c r="U36" s="190" t="s">
        <v>257</v>
      </c>
      <c r="V36" s="190" t="s">
        <v>258</v>
      </c>
      <c r="W36" s="190" t="s">
        <v>259</v>
      </c>
      <c r="X36" s="191" t="s">
        <v>260</v>
      </c>
      <c r="Y36" s="190" t="s">
        <v>261</v>
      </c>
      <c r="Z36" s="121" t="s">
        <v>262</v>
      </c>
      <c r="AA36" s="150" t="s">
        <v>263</v>
      </c>
      <c r="AB36" s="121" t="s">
        <v>264</v>
      </c>
      <c r="AC36" s="121" t="s">
        <v>265</v>
      </c>
      <c r="AD36" s="121" t="s">
        <v>266</v>
      </c>
      <c r="AE36" s="121" t="s">
        <v>267</v>
      </c>
      <c r="AG36" s="717"/>
      <c r="AH36" s="121" t="s">
        <v>254</v>
      </c>
      <c r="AI36" s="121" t="s">
        <v>254</v>
      </c>
      <c r="AJ36" s="121" t="s">
        <v>254</v>
      </c>
      <c r="AK36" s="121" t="s">
        <v>255</v>
      </c>
      <c r="AL36" s="121" t="s">
        <v>254</v>
      </c>
      <c r="AM36" s="121" t="s">
        <v>254</v>
      </c>
      <c r="AN36" s="121" t="s">
        <v>254</v>
      </c>
      <c r="AO36" s="121" t="s">
        <v>255</v>
      </c>
      <c r="AP36" s="121" t="s">
        <v>254</v>
      </c>
      <c r="AQ36" s="121" t="s">
        <v>254</v>
      </c>
      <c r="AR36" s="121" t="s">
        <v>254</v>
      </c>
      <c r="AS36" s="121" t="s">
        <v>255</v>
      </c>
      <c r="AT36" s="121" t="s">
        <v>254</v>
      </c>
      <c r="AU36" s="121" t="s">
        <v>254</v>
      </c>
      <c r="AV36" s="121" t="s">
        <v>254</v>
      </c>
      <c r="AW36" s="121" t="s">
        <v>255</v>
      </c>
      <c r="AX36" s="121" t="s">
        <v>254</v>
      </c>
      <c r="AY36" s="121" t="s">
        <v>255</v>
      </c>
      <c r="AZ36" s="190" t="s">
        <v>256</v>
      </c>
      <c r="BA36" s="190" t="s">
        <v>257</v>
      </c>
      <c r="BB36" s="190" t="s">
        <v>258</v>
      </c>
      <c r="BC36" s="190" t="s">
        <v>259</v>
      </c>
      <c r="BD36" s="191" t="s">
        <v>260</v>
      </c>
      <c r="BE36" s="190" t="s">
        <v>261</v>
      </c>
      <c r="BF36" s="188" t="s">
        <v>262</v>
      </c>
      <c r="BG36" s="189" t="s">
        <v>263</v>
      </c>
      <c r="BH36" s="188" t="s">
        <v>264</v>
      </c>
      <c r="BI36" s="188" t="s">
        <v>265</v>
      </c>
      <c r="BJ36" s="188" t="s">
        <v>266</v>
      </c>
      <c r="BK36" s="188" t="s">
        <v>267</v>
      </c>
    </row>
    <row r="37" spans="1:63" x14ac:dyDescent="0.25">
      <c r="A37" s="151" t="s">
        <v>268</v>
      </c>
      <c r="B37" s="151"/>
      <c r="C37" s="151"/>
      <c r="D37" s="151"/>
      <c r="E37" s="202"/>
      <c r="F37" s="151"/>
      <c r="G37" s="151"/>
      <c r="H37" s="151"/>
      <c r="I37" s="202"/>
      <c r="J37" s="151"/>
      <c r="K37" s="151"/>
      <c r="L37" s="151"/>
      <c r="M37" s="202"/>
      <c r="N37" s="151"/>
      <c r="O37" s="151"/>
      <c r="P37" s="151"/>
      <c r="Q37" s="202"/>
      <c r="R37" s="193">
        <f t="shared" ref="R37:R57" si="7">B37+C37+D37+F37+G37+H37+J37+K37+L37+N37+O37+P37</f>
        <v>0</v>
      </c>
      <c r="S37" s="158">
        <f>+E37+I37+M37+Q37</f>
        <v>0</v>
      </c>
      <c r="T37" s="192"/>
      <c r="U37" s="192"/>
      <c r="V37" s="192"/>
      <c r="W37" s="192"/>
      <c r="X37" s="192"/>
      <c r="Y37" s="153"/>
      <c r="Z37" s="153"/>
      <c r="AA37" s="153"/>
      <c r="AB37" s="153"/>
      <c r="AC37" s="153"/>
      <c r="AD37" s="153"/>
      <c r="AE37" s="154"/>
      <c r="AG37" s="151" t="s">
        <v>268</v>
      </c>
      <c r="AH37" s="151"/>
      <c r="AI37" s="151"/>
      <c r="AJ37" s="151"/>
      <c r="AK37" s="202"/>
      <c r="AL37" s="151"/>
      <c r="AM37" s="151"/>
      <c r="AN37" s="151"/>
      <c r="AO37" s="202"/>
      <c r="AP37" s="151"/>
      <c r="AQ37" s="151"/>
      <c r="AR37" s="151"/>
      <c r="AS37" s="202"/>
      <c r="AT37" s="151"/>
      <c r="AU37" s="151"/>
      <c r="AV37" s="151"/>
      <c r="AW37" s="202"/>
      <c r="AX37" s="193">
        <f t="shared" ref="AX37:AX57" si="8">AH37+AI37+AJ37+AL37+AM37+AN37+AP37+AQ37+AR37+AT37+AU37+AV37</f>
        <v>0</v>
      </c>
      <c r="AY37" s="158">
        <f>+AK37+AO37+AS37+AW37</f>
        <v>0</v>
      </c>
      <c r="AZ37" s="153"/>
      <c r="BA37" s="153"/>
      <c r="BB37" s="153"/>
      <c r="BC37" s="153"/>
      <c r="BD37" s="153"/>
      <c r="BE37" s="153"/>
      <c r="BF37" s="153"/>
      <c r="BG37" s="153"/>
      <c r="BH37" s="153"/>
      <c r="BI37" s="153"/>
      <c r="BJ37" s="153"/>
      <c r="BK37" s="154"/>
    </row>
    <row r="38" spans="1:63" x14ac:dyDescent="0.25">
      <c r="A38" s="151" t="s">
        <v>269</v>
      </c>
      <c r="B38" s="151"/>
      <c r="C38" s="151"/>
      <c r="D38" s="151"/>
      <c r="E38" s="202"/>
      <c r="F38" s="151"/>
      <c r="G38" s="151"/>
      <c r="H38" s="151"/>
      <c r="I38" s="202"/>
      <c r="J38" s="151"/>
      <c r="K38" s="151"/>
      <c r="L38" s="151"/>
      <c r="M38" s="202"/>
      <c r="N38" s="151"/>
      <c r="O38" s="151"/>
      <c r="P38" s="151"/>
      <c r="Q38" s="202"/>
      <c r="R38" s="193">
        <f t="shared" si="7"/>
        <v>0</v>
      </c>
      <c r="S38" s="158">
        <f t="shared" ref="S38:S57" si="9">+E38+I38+M38+Q38</f>
        <v>0</v>
      </c>
      <c r="T38" s="192"/>
      <c r="U38" s="192"/>
      <c r="V38" s="192"/>
      <c r="W38" s="192"/>
      <c r="X38" s="192"/>
      <c r="Y38" s="153"/>
      <c r="Z38" s="153"/>
      <c r="AA38" s="153"/>
      <c r="AB38" s="153"/>
      <c r="AC38" s="153"/>
      <c r="AD38" s="153"/>
      <c r="AE38" s="153"/>
      <c r="AG38" s="151" t="s">
        <v>269</v>
      </c>
      <c r="AH38" s="151"/>
      <c r="AI38" s="151"/>
      <c r="AJ38" s="151"/>
      <c r="AK38" s="202"/>
      <c r="AL38" s="151"/>
      <c r="AM38" s="151"/>
      <c r="AN38" s="151"/>
      <c r="AO38" s="202"/>
      <c r="AP38" s="151"/>
      <c r="AQ38" s="151"/>
      <c r="AR38" s="151"/>
      <c r="AS38" s="202"/>
      <c r="AT38" s="151"/>
      <c r="AU38" s="151"/>
      <c r="AV38" s="151"/>
      <c r="AW38" s="202"/>
      <c r="AX38" s="193">
        <f t="shared" si="8"/>
        <v>0</v>
      </c>
      <c r="AY38" s="158">
        <f t="shared" ref="AY38:AY57" si="10">+AK38+AO38+AS38+AW38</f>
        <v>0</v>
      </c>
      <c r="AZ38" s="153"/>
      <c r="BA38" s="153"/>
      <c r="BB38" s="153"/>
      <c r="BC38" s="153"/>
      <c r="BD38" s="153"/>
      <c r="BE38" s="153"/>
      <c r="BF38" s="153"/>
      <c r="BG38" s="153"/>
      <c r="BH38" s="153"/>
      <c r="BI38" s="153"/>
      <c r="BJ38" s="153"/>
      <c r="BK38" s="153"/>
    </row>
    <row r="39" spans="1:63" x14ac:dyDescent="0.25">
      <c r="A39" s="151" t="s">
        <v>270</v>
      </c>
      <c r="B39" s="151"/>
      <c r="C39" s="151"/>
      <c r="D39" s="151"/>
      <c r="E39" s="202"/>
      <c r="F39" s="151"/>
      <c r="G39" s="151"/>
      <c r="H39" s="151"/>
      <c r="I39" s="202"/>
      <c r="J39" s="151"/>
      <c r="K39" s="151"/>
      <c r="L39" s="151"/>
      <c r="M39" s="202"/>
      <c r="N39" s="151"/>
      <c r="O39" s="151"/>
      <c r="P39" s="151"/>
      <c r="Q39" s="202"/>
      <c r="R39" s="193">
        <f t="shared" si="7"/>
        <v>0</v>
      </c>
      <c r="S39" s="158">
        <f t="shared" si="9"/>
        <v>0</v>
      </c>
      <c r="T39" s="192"/>
      <c r="U39" s="192"/>
      <c r="V39" s="192"/>
      <c r="W39" s="192"/>
      <c r="X39" s="192"/>
      <c r="Y39" s="153"/>
      <c r="Z39" s="153"/>
      <c r="AA39" s="153"/>
      <c r="AB39" s="153"/>
      <c r="AC39" s="153"/>
      <c r="AD39" s="153"/>
      <c r="AE39" s="153"/>
      <c r="AG39" s="151" t="s">
        <v>270</v>
      </c>
      <c r="AH39" s="151"/>
      <c r="AI39" s="151"/>
      <c r="AJ39" s="151"/>
      <c r="AK39" s="202"/>
      <c r="AL39" s="151"/>
      <c r="AM39" s="151"/>
      <c r="AN39" s="151"/>
      <c r="AO39" s="202"/>
      <c r="AP39" s="151"/>
      <c r="AQ39" s="151"/>
      <c r="AR39" s="151"/>
      <c r="AS39" s="202"/>
      <c r="AT39" s="151"/>
      <c r="AU39" s="151"/>
      <c r="AV39" s="151"/>
      <c r="AW39" s="202"/>
      <c r="AX39" s="193">
        <f t="shared" si="8"/>
        <v>0</v>
      </c>
      <c r="AY39" s="158">
        <f t="shared" si="10"/>
        <v>0</v>
      </c>
      <c r="AZ39" s="153"/>
      <c r="BA39" s="153"/>
      <c r="BB39" s="153"/>
      <c r="BC39" s="153"/>
      <c r="BD39" s="153"/>
      <c r="BE39" s="153"/>
      <c r="BF39" s="153"/>
      <c r="BG39" s="153"/>
      <c r="BH39" s="153"/>
      <c r="BI39" s="153"/>
      <c r="BJ39" s="153"/>
      <c r="BK39" s="153"/>
    </row>
    <row r="40" spans="1:63" x14ac:dyDescent="0.25">
      <c r="A40" s="151" t="s">
        <v>271</v>
      </c>
      <c r="B40" s="151"/>
      <c r="C40" s="151"/>
      <c r="D40" s="151"/>
      <c r="E40" s="202"/>
      <c r="F40" s="151"/>
      <c r="G40" s="151"/>
      <c r="H40" s="151"/>
      <c r="I40" s="202"/>
      <c r="J40" s="151"/>
      <c r="K40" s="151"/>
      <c r="L40" s="151"/>
      <c r="M40" s="202"/>
      <c r="N40" s="151"/>
      <c r="O40" s="151"/>
      <c r="P40" s="151"/>
      <c r="Q40" s="202"/>
      <c r="R40" s="193">
        <f t="shared" si="7"/>
        <v>0</v>
      </c>
      <c r="S40" s="158">
        <f t="shared" si="9"/>
        <v>0</v>
      </c>
      <c r="T40" s="192"/>
      <c r="U40" s="192"/>
      <c r="V40" s="192"/>
      <c r="W40" s="192"/>
      <c r="X40" s="192"/>
      <c r="Y40" s="153"/>
      <c r="Z40" s="153"/>
      <c r="AA40" s="153"/>
      <c r="AB40" s="153"/>
      <c r="AC40" s="153"/>
      <c r="AD40" s="153"/>
      <c r="AE40" s="153"/>
      <c r="AG40" s="151" t="s">
        <v>271</v>
      </c>
      <c r="AH40" s="151"/>
      <c r="AI40" s="151"/>
      <c r="AJ40" s="151"/>
      <c r="AK40" s="202"/>
      <c r="AL40" s="151"/>
      <c r="AM40" s="151"/>
      <c r="AN40" s="151"/>
      <c r="AO40" s="202"/>
      <c r="AP40" s="151"/>
      <c r="AQ40" s="151"/>
      <c r="AR40" s="151"/>
      <c r="AS40" s="202"/>
      <c r="AT40" s="151"/>
      <c r="AU40" s="151"/>
      <c r="AV40" s="151"/>
      <c r="AW40" s="202"/>
      <c r="AX40" s="193">
        <f t="shared" si="8"/>
        <v>0</v>
      </c>
      <c r="AY40" s="158">
        <f t="shared" si="10"/>
        <v>0</v>
      </c>
      <c r="AZ40" s="153"/>
      <c r="BA40" s="153"/>
      <c r="BB40" s="153"/>
      <c r="BC40" s="153"/>
      <c r="BD40" s="153"/>
      <c r="BE40" s="153"/>
      <c r="BF40" s="153"/>
      <c r="BG40" s="153"/>
      <c r="BH40" s="153"/>
      <c r="BI40" s="153"/>
      <c r="BJ40" s="153"/>
      <c r="BK40" s="153"/>
    </row>
    <row r="41" spans="1:63" x14ac:dyDescent="0.25">
      <c r="A41" s="151" t="s">
        <v>272</v>
      </c>
      <c r="B41" s="151"/>
      <c r="C41" s="151"/>
      <c r="D41" s="151"/>
      <c r="E41" s="202"/>
      <c r="F41" s="151"/>
      <c r="G41" s="151"/>
      <c r="H41" s="151"/>
      <c r="I41" s="202"/>
      <c r="J41" s="151"/>
      <c r="K41" s="151"/>
      <c r="L41" s="151"/>
      <c r="M41" s="202"/>
      <c r="N41" s="151"/>
      <c r="O41" s="151"/>
      <c r="P41" s="151"/>
      <c r="Q41" s="202"/>
      <c r="R41" s="193">
        <f t="shared" si="7"/>
        <v>0</v>
      </c>
      <c r="S41" s="158">
        <f t="shared" si="9"/>
        <v>0</v>
      </c>
      <c r="T41" s="192"/>
      <c r="U41" s="192"/>
      <c r="V41" s="192"/>
      <c r="W41" s="192"/>
      <c r="X41" s="192"/>
      <c r="Y41" s="153"/>
      <c r="Z41" s="153"/>
      <c r="AA41" s="153"/>
      <c r="AB41" s="153"/>
      <c r="AC41" s="153"/>
      <c r="AD41" s="153"/>
      <c r="AE41" s="153"/>
      <c r="AG41" s="151" t="s">
        <v>272</v>
      </c>
      <c r="AH41" s="151"/>
      <c r="AI41" s="151"/>
      <c r="AJ41" s="151"/>
      <c r="AK41" s="202"/>
      <c r="AL41" s="151"/>
      <c r="AM41" s="151"/>
      <c r="AN41" s="151"/>
      <c r="AO41" s="202"/>
      <c r="AP41" s="151"/>
      <c r="AQ41" s="151"/>
      <c r="AR41" s="151"/>
      <c r="AS41" s="202"/>
      <c r="AT41" s="151"/>
      <c r="AU41" s="151"/>
      <c r="AV41" s="151"/>
      <c r="AW41" s="202"/>
      <c r="AX41" s="193">
        <f t="shared" si="8"/>
        <v>0</v>
      </c>
      <c r="AY41" s="158">
        <f t="shared" si="10"/>
        <v>0</v>
      </c>
      <c r="AZ41" s="153"/>
      <c r="BA41" s="153"/>
      <c r="BB41" s="153"/>
      <c r="BC41" s="153"/>
      <c r="BD41" s="153"/>
      <c r="BE41" s="153"/>
      <c r="BF41" s="153"/>
      <c r="BG41" s="153"/>
      <c r="BH41" s="153"/>
      <c r="BI41" s="153"/>
      <c r="BJ41" s="153"/>
      <c r="BK41" s="153"/>
    </row>
    <row r="42" spans="1:63" x14ac:dyDescent="0.25">
      <c r="A42" s="151" t="s">
        <v>273</v>
      </c>
      <c r="B42" s="151"/>
      <c r="C42" s="151"/>
      <c r="D42" s="151"/>
      <c r="E42" s="202"/>
      <c r="F42" s="151"/>
      <c r="G42" s="151"/>
      <c r="H42" s="151"/>
      <c r="I42" s="202"/>
      <c r="J42" s="151"/>
      <c r="K42" s="151"/>
      <c r="L42" s="151"/>
      <c r="M42" s="202"/>
      <c r="N42" s="151"/>
      <c r="O42" s="151"/>
      <c r="P42" s="151"/>
      <c r="Q42" s="202"/>
      <c r="R42" s="193">
        <f t="shared" si="7"/>
        <v>0</v>
      </c>
      <c r="S42" s="158">
        <f t="shared" si="9"/>
        <v>0</v>
      </c>
      <c r="T42" s="192"/>
      <c r="U42" s="192"/>
      <c r="V42" s="192"/>
      <c r="W42" s="192"/>
      <c r="X42" s="192"/>
      <c r="Y42" s="153"/>
      <c r="Z42" s="153"/>
      <c r="AA42" s="153"/>
      <c r="AB42" s="153"/>
      <c r="AC42" s="153"/>
      <c r="AD42" s="153"/>
      <c r="AE42" s="153"/>
      <c r="AG42" s="151" t="s">
        <v>273</v>
      </c>
      <c r="AH42" s="151"/>
      <c r="AI42" s="151"/>
      <c r="AJ42" s="151"/>
      <c r="AK42" s="202"/>
      <c r="AL42" s="151"/>
      <c r="AM42" s="151"/>
      <c r="AN42" s="151"/>
      <c r="AO42" s="202"/>
      <c r="AP42" s="151"/>
      <c r="AQ42" s="151"/>
      <c r="AR42" s="151"/>
      <c r="AS42" s="202"/>
      <c r="AT42" s="151"/>
      <c r="AU42" s="151"/>
      <c r="AV42" s="151"/>
      <c r="AW42" s="202"/>
      <c r="AX42" s="193">
        <f t="shared" si="8"/>
        <v>0</v>
      </c>
      <c r="AY42" s="158">
        <f t="shared" si="10"/>
        <v>0</v>
      </c>
      <c r="AZ42" s="153"/>
      <c r="BA42" s="153"/>
      <c r="BB42" s="153"/>
      <c r="BC42" s="153"/>
      <c r="BD42" s="153"/>
      <c r="BE42" s="153"/>
      <c r="BF42" s="153"/>
      <c r="BG42" s="153"/>
      <c r="BH42" s="153"/>
      <c r="BI42" s="153"/>
      <c r="BJ42" s="153"/>
      <c r="BK42" s="153"/>
    </row>
    <row r="43" spans="1:63" x14ac:dyDescent="0.25">
      <c r="A43" s="151" t="s">
        <v>274</v>
      </c>
      <c r="B43" s="151"/>
      <c r="C43" s="151"/>
      <c r="D43" s="151"/>
      <c r="E43" s="202"/>
      <c r="F43" s="151"/>
      <c r="G43" s="151"/>
      <c r="H43" s="151"/>
      <c r="I43" s="202"/>
      <c r="J43" s="151"/>
      <c r="K43" s="151"/>
      <c r="L43" s="151"/>
      <c r="M43" s="202"/>
      <c r="N43" s="151"/>
      <c r="O43" s="151"/>
      <c r="P43" s="151"/>
      <c r="Q43" s="202"/>
      <c r="R43" s="193">
        <f t="shared" si="7"/>
        <v>0</v>
      </c>
      <c r="S43" s="158">
        <f t="shared" si="9"/>
        <v>0</v>
      </c>
      <c r="T43" s="192"/>
      <c r="U43" s="192"/>
      <c r="V43" s="192"/>
      <c r="W43" s="192"/>
      <c r="X43" s="192"/>
      <c r="Y43" s="153"/>
      <c r="Z43" s="153"/>
      <c r="AA43" s="153"/>
      <c r="AB43" s="153"/>
      <c r="AC43" s="153"/>
      <c r="AD43" s="153"/>
      <c r="AE43" s="153"/>
      <c r="AG43" s="151" t="s">
        <v>274</v>
      </c>
      <c r="AH43" s="151"/>
      <c r="AI43" s="151"/>
      <c r="AJ43" s="151"/>
      <c r="AK43" s="202"/>
      <c r="AL43" s="151"/>
      <c r="AM43" s="151"/>
      <c r="AN43" s="151"/>
      <c r="AO43" s="202"/>
      <c r="AP43" s="151"/>
      <c r="AQ43" s="151"/>
      <c r="AR43" s="151"/>
      <c r="AS43" s="202"/>
      <c r="AT43" s="151"/>
      <c r="AU43" s="151"/>
      <c r="AV43" s="151"/>
      <c r="AW43" s="202"/>
      <c r="AX43" s="193">
        <f t="shared" si="8"/>
        <v>0</v>
      </c>
      <c r="AY43" s="158">
        <f t="shared" si="10"/>
        <v>0</v>
      </c>
      <c r="AZ43" s="153"/>
      <c r="BA43" s="153"/>
      <c r="BB43" s="153"/>
      <c r="BC43" s="153"/>
      <c r="BD43" s="153"/>
      <c r="BE43" s="153"/>
      <c r="BF43" s="153"/>
      <c r="BG43" s="153"/>
      <c r="BH43" s="153"/>
      <c r="BI43" s="153"/>
      <c r="BJ43" s="153"/>
      <c r="BK43" s="153"/>
    </row>
    <row r="44" spans="1:63" x14ac:dyDescent="0.25">
      <c r="A44" s="151" t="s">
        <v>275</v>
      </c>
      <c r="B44" s="151"/>
      <c r="C44" s="151"/>
      <c r="D44" s="151"/>
      <c r="E44" s="202"/>
      <c r="F44" s="151"/>
      <c r="G44" s="151"/>
      <c r="H44" s="151"/>
      <c r="I44" s="202"/>
      <c r="J44" s="151"/>
      <c r="K44" s="151"/>
      <c r="L44" s="151"/>
      <c r="M44" s="202"/>
      <c r="N44" s="151"/>
      <c r="O44" s="151"/>
      <c r="P44" s="151"/>
      <c r="Q44" s="202"/>
      <c r="R44" s="193">
        <f t="shared" si="7"/>
        <v>0</v>
      </c>
      <c r="S44" s="158">
        <f t="shared" si="9"/>
        <v>0</v>
      </c>
      <c r="T44" s="192"/>
      <c r="U44" s="192"/>
      <c r="V44" s="192"/>
      <c r="W44" s="192"/>
      <c r="X44" s="192"/>
      <c r="Y44" s="153"/>
      <c r="Z44" s="153"/>
      <c r="AA44" s="153"/>
      <c r="AB44" s="153"/>
      <c r="AC44" s="153"/>
      <c r="AD44" s="153"/>
      <c r="AE44" s="153"/>
      <c r="AG44" s="151" t="s">
        <v>275</v>
      </c>
      <c r="AH44" s="151"/>
      <c r="AI44" s="151"/>
      <c r="AJ44" s="151"/>
      <c r="AK44" s="202"/>
      <c r="AL44" s="151"/>
      <c r="AM44" s="151"/>
      <c r="AN44" s="151"/>
      <c r="AO44" s="202"/>
      <c r="AP44" s="151"/>
      <c r="AQ44" s="151"/>
      <c r="AR44" s="151"/>
      <c r="AS44" s="202"/>
      <c r="AT44" s="151"/>
      <c r="AU44" s="151"/>
      <c r="AV44" s="151"/>
      <c r="AW44" s="202"/>
      <c r="AX44" s="193">
        <f t="shared" si="8"/>
        <v>0</v>
      </c>
      <c r="AY44" s="158">
        <f t="shared" si="10"/>
        <v>0</v>
      </c>
      <c r="AZ44" s="153"/>
      <c r="BA44" s="153"/>
      <c r="BB44" s="153"/>
      <c r="BC44" s="153"/>
      <c r="BD44" s="153"/>
      <c r="BE44" s="153"/>
      <c r="BF44" s="153"/>
      <c r="BG44" s="153"/>
      <c r="BH44" s="153"/>
      <c r="BI44" s="153"/>
      <c r="BJ44" s="153"/>
      <c r="BK44" s="153"/>
    </row>
    <row r="45" spans="1:63" x14ac:dyDescent="0.25">
      <c r="A45" s="151" t="s">
        <v>276</v>
      </c>
      <c r="B45" s="151"/>
      <c r="C45" s="151"/>
      <c r="D45" s="151"/>
      <c r="E45" s="202"/>
      <c r="F45" s="151"/>
      <c r="G45" s="151"/>
      <c r="H45" s="151"/>
      <c r="I45" s="202"/>
      <c r="J45" s="151"/>
      <c r="K45" s="151"/>
      <c r="L45" s="151"/>
      <c r="M45" s="202"/>
      <c r="N45" s="151"/>
      <c r="O45" s="151"/>
      <c r="P45" s="151"/>
      <c r="Q45" s="202"/>
      <c r="R45" s="193">
        <f t="shared" si="7"/>
        <v>0</v>
      </c>
      <c r="S45" s="158">
        <f t="shared" si="9"/>
        <v>0</v>
      </c>
      <c r="T45" s="192"/>
      <c r="U45" s="192"/>
      <c r="V45" s="192"/>
      <c r="W45" s="192"/>
      <c r="X45" s="192"/>
      <c r="Y45" s="153"/>
      <c r="Z45" s="153"/>
      <c r="AA45" s="153"/>
      <c r="AB45" s="153"/>
      <c r="AC45" s="153"/>
      <c r="AD45" s="153"/>
      <c r="AE45" s="153"/>
      <c r="AG45" s="151" t="s">
        <v>276</v>
      </c>
      <c r="AH45" s="151"/>
      <c r="AI45" s="151"/>
      <c r="AJ45" s="151"/>
      <c r="AK45" s="202"/>
      <c r="AL45" s="151"/>
      <c r="AM45" s="151"/>
      <c r="AN45" s="151"/>
      <c r="AO45" s="202"/>
      <c r="AP45" s="151"/>
      <c r="AQ45" s="151"/>
      <c r="AR45" s="151"/>
      <c r="AS45" s="202"/>
      <c r="AT45" s="151"/>
      <c r="AU45" s="151"/>
      <c r="AV45" s="151"/>
      <c r="AW45" s="202"/>
      <c r="AX45" s="193">
        <f t="shared" si="8"/>
        <v>0</v>
      </c>
      <c r="AY45" s="158">
        <f t="shared" si="10"/>
        <v>0</v>
      </c>
      <c r="AZ45" s="153"/>
      <c r="BA45" s="153"/>
      <c r="BB45" s="153"/>
      <c r="BC45" s="153"/>
      <c r="BD45" s="153"/>
      <c r="BE45" s="153"/>
      <c r="BF45" s="153"/>
      <c r="BG45" s="153"/>
      <c r="BH45" s="153"/>
      <c r="BI45" s="151"/>
      <c r="BJ45" s="151"/>
      <c r="BK45" s="151"/>
    </row>
    <row r="46" spans="1:63" x14ac:dyDescent="0.25">
      <c r="A46" s="151" t="s">
        <v>277</v>
      </c>
      <c r="B46" s="151"/>
      <c r="C46" s="151"/>
      <c r="D46" s="151"/>
      <c r="E46" s="202"/>
      <c r="F46" s="151"/>
      <c r="G46" s="151"/>
      <c r="H46" s="151"/>
      <c r="I46" s="202"/>
      <c r="J46" s="151"/>
      <c r="K46" s="151"/>
      <c r="L46" s="151"/>
      <c r="M46" s="202"/>
      <c r="N46" s="151"/>
      <c r="O46" s="151"/>
      <c r="P46" s="151"/>
      <c r="Q46" s="202"/>
      <c r="R46" s="193">
        <f t="shared" si="7"/>
        <v>0</v>
      </c>
      <c r="S46" s="158">
        <f t="shared" si="9"/>
        <v>0</v>
      </c>
      <c r="T46" s="192"/>
      <c r="U46" s="192"/>
      <c r="V46" s="192"/>
      <c r="W46" s="192"/>
      <c r="X46" s="192"/>
      <c r="Y46" s="153"/>
      <c r="Z46" s="153"/>
      <c r="AA46" s="153"/>
      <c r="AB46" s="153"/>
      <c r="AC46" s="153"/>
      <c r="AD46" s="153"/>
      <c r="AE46" s="153"/>
      <c r="AG46" s="151" t="s">
        <v>277</v>
      </c>
      <c r="AH46" s="151"/>
      <c r="AI46" s="151"/>
      <c r="AJ46" s="151"/>
      <c r="AK46" s="202"/>
      <c r="AL46" s="151"/>
      <c r="AM46" s="151"/>
      <c r="AN46" s="151"/>
      <c r="AO46" s="202"/>
      <c r="AP46" s="151"/>
      <c r="AQ46" s="151"/>
      <c r="AR46" s="151"/>
      <c r="AS46" s="202"/>
      <c r="AT46" s="151"/>
      <c r="AU46" s="151"/>
      <c r="AV46" s="151"/>
      <c r="AW46" s="202"/>
      <c r="AX46" s="193">
        <f t="shared" si="8"/>
        <v>0</v>
      </c>
      <c r="AY46" s="158">
        <f t="shared" si="10"/>
        <v>0</v>
      </c>
      <c r="AZ46" s="153"/>
      <c r="BA46" s="153"/>
      <c r="BB46" s="153"/>
      <c r="BC46" s="153"/>
      <c r="BD46" s="153"/>
      <c r="BE46" s="153"/>
      <c r="BF46" s="153"/>
      <c r="BG46" s="153"/>
      <c r="BH46" s="153"/>
      <c r="BI46" s="151"/>
      <c r="BJ46" s="151"/>
      <c r="BK46" s="151"/>
    </row>
    <row r="47" spans="1:63" x14ac:dyDescent="0.25">
      <c r="A47" s="151" t="s">
        <v>278</v>
      </c>
      <c r="B47" s="151"/>
      <c r="C47" s="151"/>
      <c r="D47" s="151"/>
      <c r="E47" s="202"/>
      <c r="F47" s="151"/>
      <c r="G47" s="151"/>
      <c r="H47" s="151"/>
      <c r="I47" s="202"/>
      <c r="J47" s="151"/>
      <c r="K47" s="151"/>
      <c r="L47" s="151"/>
      <c r="M47" s="202"/>
      <c r="N47" s="151"/>
      <c r="O47" s="151"/>
      <c r="P47" s="151"/>
      <c r="Q47" s="202"/>
      <c r="R47" s="193">
        <f t="shared" si="7"/>
        <v>0</v>
      </c>
      <c r="S47" s="158">
        <f t="shared" si="9"/>
        <v>0</v>
      </c>
      <c r="T47" s="192"/>
      <c r="U47" s="192"/>
      <c r="V47" s="192"/>
      <c r="W47" s="192"/>
      <c r="X47" s="192"/>
      <c r="Y47" s="153"/>
      <c r="Z47" s="153"/>
      <c r="AA47" s="153"/>
      <c r="AB47" s="153"/>
      <c r="AC47" s="153"/>
      <c r="AD47" s="153"/>
      <c r="AE47" s="153"/>
      <c r="AG47" s="151" t="s">
        <v>278</v>
      </c>
      <c r="AH47" s="151"/>
      <c r="AI47" s="151"/>
      <c r="AJ47" s="151"/>
      <c r="AK47" s="202"/>
      <c r="AL47" s="151"/>
      <c r="AM47" s="151"/>
      <c r="AN47" s="151"/>
      <c r="AO47" s="202"/>
      <c r="AP47" s="151"/>
      <c r="AQ47" s="151"/>
      <c r="AR47" s="151"/>
      <c r="AS47" s="202"/>
      <c r="AT47" s="151"/>
      <c r="AU47" s="151"/>
      <c r="AV47" s="151"/>
      <c r="AW47" s="202"/>
      <c r="AX47" s="193">
        <f t="shared" si="8"/>
        <v>0</v>
      </c>
      <c r="AY47" s="158">
        <f t="shared" si="10"/>
        <v>0</v>
      </c>
      <c r="AZ47" s="153"/>
      <c r="BA47" s="153"/>
      <c r="BB47" s="153"/>
      <c r="BC47" s="153"/>
      <c r="BD47" s="153"/>
      <c r="BE47" s="153"/>
      <c r="BF47" s="153"/>
      <c r="BG47" s="153"/>
      <c r="BH47" s="153"/>
      <c r="BI47" s="151"/>
      <c r="BJ47" s="151"/>
      <c r="BK47" s="151"/>
    </row>
    <row r="48" spans="1:63" x14ac:dyDescent="0.25">
      <c r="A48" s="151" t="s">
        <v>279</v>
      </c>
      <c r="B48" s="151"/>
      <c r="C48" s="151"/>
      <c r="D48" s="151"/>
      <c r="E48" s="202"/>
      <c r="F48" s="151"/>
      <c r="G48" s="151"/>
      <c r="H48" s="151"/>
      <c r="I48" s="202"/>
      <c r="J48" s="151"/>
      <c r="K48" s="151"/>
      <c r="L48" s="151"/>
      <c r="M48" s="202"/>
      <c r="N48" s="151"/>
      <c r="O48" s="151"/>
      <c r="P48" s="151"/>
      <c r="Q48" s="202"/>
      <c r="R48" s="193">
        <f t="shared" si="7"/>
        <v>0</v>
      </c>
      <c r="S48" s="158">
        <f t="shared" si="9"/>
        <v>0</v>
      </c>
      <c r="T48" s="192"/>
      <c r="U48" s="192"/>
      <c r="V48" s="192"/>
      <c r="W48" s="192"/>
      <c r="X48" s="192"/>
      <c r="Y48" s="153"/>
      <c r="Z48" s="153"/>
      <c r="AA48" s="153"/>
      <c r="AB48" s="153"/>
      <c r="AC48" s="153"/>
      <c r="AD48" s="153"/>
      <c r="AE48" s="153"/>
      <c r="AG48" s="151" t="s">
        <v>279</v>
      </c>
      <c r="AH48" s="151"/>
      <c r="AI48" s="151"/>
      <c r="AJ48" s="151"/>
      <c r="AK48" s="202"/>
      <c r="AL48" s="151"/>
      <c r="AM48" s="151"/>
      <c r="AN48" s="151"/>
      <c r="AO48" s="202"/>
      <c r="AP48" s="151"/>
      <c r="AQ48" s="151"/>
      <c r="AR48" s="151"/>
      <c r="AS48" s="202"/>
      <c r="AT48" s="151"/>
      <c r="AU48" s="151"/>
      <c r="AV48" s="151"/>
      <c r="AW48" s="202"/>
      <c r="AX48" s="193">
        <f t="shared" si="8"/>
        <v>0</v>
      </c>
      <c r="AY48" s="158">
        <f t="shared" si="10"/>
        <v>0</v>
      </c>
      <c r="AZ48" s="153"/>
      <c r="BA48" s="153"/>
      <c r="BB48" s="153"/>
      <c r="BC48" s="153"/>
      <c r="BD48" s="153"/>
      <c r="BE48" s="153"/>
      <c r="BF48" s="153"/>
      <c r="BG48" s="153"/>
      <c r="BH48" s="153"/>
      <c r="BI48" s="153"/>
      <c r="BJ48" s="153"/>
      <c r="BK48" s="153"/>
    </row>
    <row r="49" spans="1:63" x14ac:dyDescent="0.25">
      <c r="A49" s="151" t="s">
        <v>280</v>
      </c>
      <c r="B49" s="151"/>
      <c r="C49" s="151"/>
      <c r="D49" s="151"/>
      <c r="E49" s="202"/>
      <c r="F49" s="151"/>
      <c r="G49" s="151"/>
      <c r="H49" s="151"/>
      <c r="I49" s="202"/>
      <c r="J49" s="151"/>
      <c r="K49" s="151"/>
      <c r="L49" s="151"/>
      <c r="M49" s="202"/>
      <c r="N49" s="151"/>
      <c r="O49" s="151"/>
      <c r="P49" s="151"/>
      <c r="Q49" s="202"/>
      <c r="R49" s="193">
        <f t="shared" si="7"/>
        <v>0</v>
      </c>
      <c r="S49" s="158">
        <f t="shared" si="9"/>
        <v>0</v>
      </c>
      <c r="T49" s="192"/>
      <c r="U49" s="192"/>
      <c r="V49" s="192"/>
      <c r="W49" s="192"/>
      <c r="X49" s="192"/>
      <c r="Y49" s="153"/>
      <c r="Z49" s="153"/>
      <c r="AA49" s="153"/>
      <c r="AB49" s="153"/>
      <c r="AC49" s="153"/>
      <c r="AD49" s="153"/>
      <c r="AE49" s="153"/>
      <c r="AG49" s="151" t="s">
        <v>280</v>
      </c>
      <c r="AH49" s="151"/>
      <c r="AI49" s="151"/>
      <c r="AJ49" s="151"/>
      <c r="AK49" s="202"/>
      <c r="AL49" s="151"/>
      <c r="AM49" s="151"/>
      <c r="AN49" s="151"/>
      <c r="AO49" s="202"/>
      <c r="AP49" s="151"/>
      <c r="AQ49" s="151"/>
      <c r="AR49" s="151"/>
      <c r="AS49" s="202"/>
      <c r="AT49" s="151"/>
      <c r="AU49" s="151"/>
      <c r="AV49" s="151"/>
      <c r="AW49" s="202"/>
      <c r="AX49" s="193">
        <f t="shared" si="8"/>
        <v>0</v>
      </c>
      <c r="AY49" s="158">
        <f t="shared" si="10"/>
        <v>0</v>
      </c>
      <c r="AZ49" s="153"/>
      <c r="BA49" s="153"/>
      <c r="BB49" s="153"/>
      <c r="BC49" s="153"/>
      <c r="BD49" s="153"/>
      <c r="BE49" s="153"/>
      <c r="BF49" s="153"/>
      <c r="BG49" s="153"/>
      <c r="BH49" s="153"/>
      <c r="BI49" s="153"/>
      <c r="BJ49" s="153"/>
      <c r="BK49" s="153"/>
    </row>
    <row r="50" spans="1:63" x14ac:dyDescent="0.25">
      <c r="A50" s="151" t="s">
        <v>281</v>
      </c>
      <c r="B50" s="151"/>
      <c r="C50" s="151"/>
      <c r="D50" s="151"/>
      <c r="E50" s="202"/>
      <c r="F50" s="151"/>
      <c r="G50" s="151"/>
      <c r="H50" s="151"/>
      <c r="I50" s="202"/>
      <c r="J50" s="151"/>
      <c r="K50" s="151"/>
      <c r="L50" s="151"/>
      <c r="M50" s="202"/>
      <c r="N50" s="151"/>
      <c r="O50" s="151"/>
      <c r="P50" s="151"/>
      <c r="Q50" s="202"/>
      <c r="R50" s="193">
        <f t="shared" si="7"/>
        <v>0</v>
      </c>
      <c r="S50" s="158">
        <f t="shared" si="9"/>
        <v>0</v>
      </c>
      <c r="T50" s="192"/>
      <c r="U50" s="192"/>
      <c r="V50" s="192"/>
      <c r="W50" s="192"/>
      <c r="X50" s="192"/>
      <c r="Y50" s="153"/>
      <c r="Z50" s="153"/>
      <c r="AA50" s="153"/>
      <c r="AB50" s="153"/>
      <c r="AC50" s="153"/>
      <c r="AD50" s="153"/>
      <c r="AE50" s="153"/>
      <c r="AG50" s="151" t="s">
        <v>281</v>
      </c>
      <c r="AH50" s="151"/>
      <c r="AI50" s="151"/>
      <c r="AJ50" s="151"/>
      <c r="AK50" s="202"/>
      <c r="AL50" s="151"/>
      <c r="AM50" s="151"/>
      <c r="AN50" s="151"/>
      <c r="AO50" s="202"/>
      <c r="AP50" s="151"/>
      <c r="AQ50" s="151"/>
      <c r="AR50" s="151"/>
      <c r="AS50" s="202"/>
      <c r="AT50" s="151"/>
      <c r="AU50" s="151"/>
      <c r="AV50" s="151"/>
      <c r="AW50" s="202"/>
      <c r="AX50" s="193">
        <f t="shared" si="8"/>
        <v>0</v>
      </c>
      <c r="AY50" s="158">
        <f t="shared" si="10"/>
        <v>0</v>
      </c>
      <c r="AZ50" s="153"/>
      <c r="BA50" s="153"/>
      <c r="BB50" s="153"/>
      <c r="BC50" s="153"/>
      <c r="BD50" s="153"/>
      <c r="BE50" s="153"/>
      <c r="BF50" s="153"/>
      <c r="BG50" s="153"/>
      <c r="BH50" s="153"/>
      <c r="BI50" s="153"/>
      <c r="BJ50" s="153"/>
      <c r="BK50" s="153"/>
    </row>
    <row r="51" spans="1:63" x14ac:dyDescent="0.25">
      <c r="A51" s="151" t="s">
        <v>282</v>
      </c>
      <c r="B51" s="151"/>
      <c r="C51" s="151"/>
      <c r="D51" s="151"/>
      <c r="E51" s="202"/>
      <c r="F51" s="151"/>
      <c r="G51" s="151"/>
      <c r="H51" s="151"/>
      <c r="I51" s="202"/>
      <c r="J51" s="151"/>
      <c r="K51" s="151"/>
      <c r="L51" s="151"/>
      <c r="M51" s="202"/>
      <c r="N51" s="151"/>
      <c r="O51" s="151"/>
      <c r="P51" s="151"/>
      <c r="Q51" s="202"/>
      <c r="R51" s="193">
        <f t="shared" si="7"/>
        <v>0</v>
      </c>
      <c r="S51" s="158">
        <f t="shared" si="9"/>
        <v>0</v>
      </c>
      <c r="T51" s="192"/>
      <c r="U51" s="192"/>
      <c r="V51" s="192"/>
      <c r="W51" s="192"/>
      <c r="X51" s="192"/>
      <c r="Y51" s="153"/>
      <c r="Z51" s="153"/>
      <c r="AA51" s="153"/>
      <c r="AB51" s="153"/>
      <c r="AC51" s="153"/>
      <c r="AD51" s="153"/>
      <c r="AE51" s="153"/>
      <c r="AG51" s="151" t="s">
        <v>282</v>
      </c>
      <c r="AH51" s="151"/>
      <c r="AI51" s="151"/>
      <c r="AJ51" s="151"/>
      <c r="AK51" s="202"/>
      <c r="AL51" s="151"/>
      <c r="AM51" s="151"/>
      <c r="AN51" s="151"/>
      <c r="AO51" s="202"/>
      <c r="AP51" s="151"/>
      <c r="AQ51" s="151"/>
      <c r="AR51" s="151"/>
      <c r="AS51" s="202"/>
      <c r="AT51" s="151"/>
      <c r="AU51" s="151"/>
      <c r="AV51" s="151"/>
      <c r="AW51" s="202"/>
      <c r="AX51" s="193">
        <f t="shared" si="8"/>
        <v>0</v>
      </c>
      <c r="AY51" s="158">
        <f t="shared" si="10"/>
        <v>0</v>
      </c>
      <c r="AZ51" s="153"/>
      <c r="BA51" s="153"/>
      <c r="BB51" s="153"/>
      <c r="BC51" s="153"/>
      <c r="BD51" s="153"/>
      <c r="BE51" s="153"/>
      <c r="BF51" s="153"/>
      <c r="BG51" s="153"/>
      <c r="BH51" s="153"/>
      <c r="BI51" s="153"/>
      <c r="BJ51" s="153"/>
      <c r="BK51" s="153"/>
    </row>
    <row r="52" spans="1:63" x14ac:dyDescent="0.25">
      <c r="A52" s="151" t="s">
        <v>283</v>
      </c>
      <c r="B52" s="151"/>
      <c r="C52" s="151"/>
      <c r="D52" s="151"/>
      <c r="E52" s="202"/>
      <c r="F52" s="151"/>
      <c r="G52" s="151"/>
      <c r="H52" s="151"/>
      <c r="I52" s="202"/>
      <c r="J52" s="151"/>
      <c r="K52" s="151"/>
      <c r="L52" s="151"/>
      <c r="M52" s="202"/>
      <c r="N52" s="151"/>
      <c r="O52" s="151"/>
      <c r="P52" s="151"/>
      <c r="Q52" s="202"/>
      <c r="R52" s="193">
        <f t="shared" si="7"/>
        <v>0</v>
      </c>
      <c r="S52" s="158">
        <f t="shared" si="9"/>
        <v>0</v>
      </c>
      <c r="T52" s="192"/>
      <c r="U52" s="192"/>
      <c r="V52" s="192"/>
      <c r="W52" s="192"/>
      <c r="X52" s="192"/>
      <c r="Y52" s="153"/>
      <c r="Z52" s="153"/>
      <c r="AA52" s="153"/>
      <c r="AB52" s="153"/>
      <c r="AC52" s="153"/>
      <c r="AD52" s="153"/>
      <c r="AE52" s="153"/>
      <c r="AG52" s="151" t="s">
        <v>283</v>
      </c>
      <c r="AH52" s="151"/>
      <c r="AI52" s="151"/>
      <c r="AJ52" s="151"/>
      <c r="AK52" s="202"/>
      <c r="AL52" s="151"/>
      <c r="AM52" s="151"/>
      <c r="AN52" s="151"/>
      <c r="AO52" s="202"/>
      <c r="AP52" s="151"/>
      <c r="AQ52" s="151"/>
      <c r="AR52" s="151"/>
      <c r="AS52" s="202"/>
      <c r="AT52" s="151"/>
      <c r="AU52" s="151"/>
      <c r="AV52" s="151"/>
      <c r="AW52" s="202"/>
      <c r="AX52" s="193">
        <f t="shared" si="8"/>
        <v>0</v>
      </c>
      <c r="AY52" s="158">
        <f t="shared" si="10"/>
        <v>0</v>
      </c>
      <c r="AZ52" s="153"/>
      <c r="BA52" s="153"/>
      <c r="BB52" s="153"/>
      <c r="BC52" s="153"/>
      <c r="BD52" s="153"/>
      <c r="BE52" s="153"/>
      <c r="BF52" s="153"/>
      <c r="BG52" s="153"/>
      <c r="BH52" s="153"/>
      <c r="BI52" s="153"/>
      <c r="BJ52" s="153"/>
      <c r="BK52" s="153"/>
    </row>
    <row r="53" spans="1:63" x14ac:dyDescent="0.25">
      <c r="A53" s="151" t="s">
        <v>284</v>
      </c>
      <c r="B53" s="151"/>
      <c r="C53" s="151"/>
      <c r="D53" s="151"/>
      <c r="E53" s="202"/>
      <c r="F53" s="151"/>
      <c r="G53" s="151"/>
      <c r="H53" s="151"/>
      <c r="I53" s="202"/>
      <c r="J53" s="151"/>
      <c r="K53" s="151"/>
      <c r="L53" s="151"/>
      <c r="M53" s="202"/>
      <c r="N53" s="151"/>
      <c r="O53" s="151"/>
      <c r="P53" s="151"/>
      <c r="Q53" s="202"/>
      <c r="R53" s="193">
        <f t="shared" si="7"/>
        <v>0</v>
      </c>
      <c r="S53" s="158">
        <f t="shared" si="9"/>
        <v>0</v>
      </c>
      <c r="T53" s="192"/>
      <c r="U53" s="192"/>
      <c r="V53" s="192"/>
      <c r="W53" s="192"/>
      <c r="X53" s="192"/>
      <c r="Y53" s="153"/>
      <c r="Z53" s="153"/>
      <c r="AA53" s="153"/>
      <c r="AB53" s="153"/>
      <c r="AC53" s="153"/>
      <c r="AD53" s="153"/>
      <c r="AE53" s="153"/>
      <c r="AG53" s="151" t="s">
        <v>284</v>
      </c>
      <c r="AH53" s="151"/>
      <c r="AI53" s="151"/>
      <c r="AJ53" s="151"/>
      <c r="AK53" s="202"/>
      <c r="AL53" s="151"/>
      <c r="AM53" s="151"/>
      <c r="AN53" s="151"/>
      <c r="AO53" s="202"/>
      <c r="AP53" s="151"/>
      <c r="AQ53" s="151"/>
      <c r="AR53" s="151"/>
      <c r="AS53" s="202"/>
      <c r="AT53" s="151"/>
      <c r="AU53" s="151"/>
      <c r="AV53" s="151"/>
      <c r="AW53" s="202"/>
      <c r="AX53" s="193">
        <f t="shared" si="8"/>
        <v>0</v>
      </c>
      <c r="AY53" s="158">
        <f t="shared" si="10"/>
        <v>0</v>
      </c>
      <c r="AZ53" s="153"/>
      <c r="BA53" s="153"/>
      <c r="BB53" s="153"/>
      <c r="BC53" s="153"/>
      <c r="BD53" s="153"/>
      <c r="BE53" s="153"/>
      <c r="BF53" s="153"/>
      <c r="BG53" s="153"/>
      <c r="BH53" s="153"/>
      <c r="BI53" s="153"/>
      <c r="BJ53" s="153"/>
      <c r="BK53" s="153"/>
    </row>
    <row r="54" spans="1:63" x14ac:dyDescent="0.25">
      <c r="A54" s="151" t="s">
        <v>285</v>
      </c>
      <c r="B54" s="151"/>
      <c r="C54" s="151"/>
      <c r="D54" s="151"/>
      <c r="E54" s="202"/>
      <c r="F54" s="151"/>
      <c r="G54" s="151"/>
      <c r="H54" s="151"/>
      <c r="I54" s="202"/>
      <c r="J54" s="151"/>
      <c r="K54" s="151"/>
      <c r="L54" s="151"/>
      <c r="M54" s="202"/>
      <c r="N54" s="151"/>
      <c r="O54" s="151"/>
      <c r="P54" s="151"/>
      <c r="Q54" s="202"/>
      <c r="R54" s="193">
        <f t="shared" si="7"/>
        <v>0</v>
      </c>
      <c r="S54" s="158">
        <f t="shared" si="9"/>
        <v>0</v>
      </c>
      <c r="T54" s="192"/>
      <c r="U54" s="192"/>
      <c r="V54" s="192"/>
      <c r="W54" s="192"/>
      <c r="X54" s="192"/>
      <c r="Y54" s="153"/>
      <c r="Z54" s="153"/>
      <c r="AA54" s="153"/>
      <c r="AB54" s="153"/>
      <c r="AC54" s="153"/>
      <c r="AD54" s="153"/>
      <c r="AE54" s="153"/>
      <c r="AG54" s="151" t="s">
        <v>285</v>
      </c>
      <c r="AH54" s="151"/>
      <c r="AI54" s="151"/>
      <c r="AJ54" s="151"/>
      <c r="AK54" s="202"/>
      <c r="AL54" s="151"/>
      <c r="AM54" s="151"/>
      <c r="AN54" s="151"/>
      <c r="AO54" s="202"/>
      <c r="AP54" s="151"/>
      <c r="AQ54" s="151"/>
      <c r="AR54" s="151"/>
      <c r="AS54" s="202"/>
      <c r="AT54" s="151"/>
      <c r="AU54" s="151"/>
      <c r="AV54" s="151"/>
      <c r="AW54" s="202"/>
      <c r="AX54" s="193">
        <f t="shared" si="8"/>
        <v>0</v>
      </c>
      <c r="AY54" s="158">
        <f t="shared" si="10"/>
        <v>0</v>
      </c>
      <c r="AZ54" s="153"/>
      <c r="BA54" s="153"/>
      <c r="BB54" s="153"/>
      <c r="BC54" s="153"/>
      <c r="BD54" s="153"/>
      <c r="BE54" s="153"/>
      <c r="BF54" s="153"/>
      <c r="BG54" s="153"/>
      <c r="BH54" s="153"/>
      <c r="BI54" s="153"/>
      <c r="BJ54" s="153"/>
      <c r="BK54" s="153"/>
    </row>
    <row r="55" spans="1:63" x14ac:dyDescent="0.25">
      <c r="A55" s="151" t="s">
        <v>286</v>
      </c>
      <c r="B55" s="151"/>
      <c r="C55" s="151"/>
      <c r="D55" s="151"/>
      <c r="E55" s="202"/>
      <c r="F55" s="151"/>
      <c r="G55" s="151"/>
      <c r="H55" s="151"/>
      <c r="I55" s="202"/>
      <c r="J55" s="151"/>
      <c r="K55" s="151"/>
      <c r="L55" s="151"/>
      <c r="M55" s="202"/>
      <c r="N55" s="151"/>
      <c r="O55" s="151"/>
      <c r="P55" s="151"/>
      <c r="Q55" s="202"/>
      <c r="R55" s="193">
        <f t="shared" si="7"/>
        <v>0</v>
      </c>
      <c r="S55" s="158">
        <f t="shared" si="9"/>
        <v>0</v>
      </c>
      <c r="T55" s="192"/>
      <c r="U55" s="192"/>
      <c r="V55" s="192"/>
      <c r="W55" s="192"/>
      <c r="X55" s="192"/>
      <c r="Y55" s="153"/>
      <c r="Z55" s="153"/>
      <c r="AA55" s="153"/>
      <c r="AB55" s="153"/>
      <c r="AC55" s="153"/>
      <c r="AD55" s="153"/>
      <c r="AE55" s="153"/>
      <c r="AG55" s="151" t="s">
        <v>286</v>
      </c>
      <c r="AH55" s="151"/>
      <c r="AI55" s="151"/>
      <c r="AJ55" s="151"/>
      <c r="AK55" s="202"/>
      <c r="AL55" s="151"/>
      <c r="AM55" s="151"/>
      <c r="AN55" s="151"/>
      <c r="AO55" s="202"/>
      <c r="AP55" s="151"/>
      <c r="AQ55" s="151"/>
      <c r="AR55" s="151"/>
      <c r="AS55" s="202"/>
      <c r="AT55" s="151"/>
      <c r="AU55" s="151"/>
      <c r="AV55" s="151"/>
      <c r="AW55" s="202"/>
      <c r="AX55" s="193">
        <f t="shared" si="8"/>
        <v>0</v>
      </c>
      <c r="AY55" s="158">
        <f t="shared" si="10"/>
        <v>0</v>
      </c>
      <c r="AZ55" s="153"/>
      <c r="BA55" s="153"/>
      <c r="BB55" s="153"/>
      <c r="BC55" s="153"/>
      <c r="BD55" s="153"/>
      <c r="BE55" s="153"/>
      <c r="BF55" s="153"/>
      <c r="BG55" s="153"/>
      <c r="BH55" s="153"/>
      <c r="BI55" s="153"/>
      <c r="BJ55" s="153"/>
      <c r="BK55" s="153"/>
    </row>
    <row r="56" spans="1:63" x14ac:dyDescent="0.25">
      <c r="A56" s="151" t="s">
        <v>287</v>
      </c>
      <c r="B56" s="151"/>
      <c r="C56" s="151"/>
      <c r="D56" s="151"/>
      <c r="E56" s="202"/>
      <c r="F56" s="151"/>
      <c r="G56" s="151"/>
      <c r="H56" s="151"/>
      <c r="I56" s="202"/>
      <c r="J56" s="151"/>
      <c r="K56" s="151"/>
      <c r="L56" s="151"/>
      <c r="M56" s="202"/>
      <c r="N56" s="151"/>
      <c r="O56" s="151"/>
      <c r="P56" s="151"/>
      <c r="Q56" s="202"/>
      <c r="R56" s="193">
        <f t="shared" si="7"/>
        <v>0</v>
      </c>
      <c r="S56" s="158">
        <f t="shared" si="9"/>
        <v>0</v>
      </c>
      <c r="T56" s="192"/>
      <c r="U56" s="192"/>
      <c r="V56" s="192"/>
      <c r="W56" s="192"/>
      <c r="X56" s="192"/>
      <c r="Y56" s="153"/>
      <c r="Z56" s="153"/>
      <c r="AA56" s="153"/>
      <c r="AB56" s="153"/>
      <c r="AC56" s="153"/>
      <c r="AD56" s="153"/>
      <c r="AE56" s="153"/>
      <c r="AG56" s="151" t="s">
        <v>287</v>
      </c>
      <c r="AH56" s="151"/>
      <c r="AI56" s="151"/>
      <c r="AJ56" s="151"/>
      <c r="AK56" s="202"/>
      <c r="AL56" s="151"/>
      <c r="AM56" s="151"/>
      <c r="AN56" s="151"/>
      <c r="AO56" s="202"/>
      <c r="AP56" s="151"/>
      <c r="AQ56" s="151"/>
      <c r="AR56" s="151"/>
      <c r="AS56" s="202"/>
      <c r="AT56" s="151"/>
      <c r="AU56" s="151"/>
      <c r="AV56" s="151"/>
      <c r="AW56" s="202"/>
      <c r="AX56" s="193">
        <f t="shared" si="8"/>
        <v>0</v>
      </c>
      <c r="AY56" s="158">
        <f t="shared" si="10"/>
        <v>0</v>
      </c>
      <c r="AZ56" s="153"/>
      <c r="BA56" s="153"/>
      <c r="BB56" s="153"/>
      <c r="BC56" s="153"/>
      <c r="BD56" s="153"/>
      <c r="BE56" s="153"/>
      <c r="BF56" s="153"/>
      <c r="BG56" s="153"/>
      <c r="BH56" s="153"/>
      <c r="BI56" s="153"/>
      <c r="BJ56" s="153"/>
      <c r="BK56" s="153"/>
    </row>
    <row r="57" spans="1:63" x14ac:dyDescent="0.25">
      <c r="A57" s="151" t="s">
        <v>288</v>
      </c>
      <c r="B57" s="151"/>
      <c r="C57" s="151"/>
      <c r="D57" s="151"/>
      <c r="E57" s="202"/>
      <c r="F57" s="151"/>
      <c r="G57" s="151"/>
      <c r="H57" s="151"/>
      <c r="I57" s="202"/>
      <c r="J57" s="151"/>
      <c r="K57" s="151"/>
      <c r="L57" s="151"/>
      <c r="M57" s="202"/>
      <c r="N57" s="151"/>
      <c r="O57" s="151"/>
      <c r="P57" s="151"/>
      <c r="Q57" s="202"/>
      <c r="R57" s="193">
        <f t="shared" si="7"/>
        <v>0</v>
      </c>
      <c r="S57" s="158">
        <f t="shared" si="9"/>
        <v>0</v>
      </c>
      <c r="T57" s="192"/>
      <c r="U57" s="192"/>
      <c r="V57" s="192"/>
      <c r="W57" s="192"/>
      <c r="X57" s="192"/>
      <c r="Y57" s="153"/>
      <c r="Z57" s="153"/>
      <c r="AA57" s="153"/>
      <c r="AB57" s="153"/>
      <c r="AC57" s="153"/>
      <c r="AD57" s="153"/>
      <c r="AE57" s="153"/>
      <c r="AG57" s="151" t="s">
        <v>288</v>
      </c>
      <c r="AH57" s="151"/>
      <c r="AI57" s="151"/>
      <c r="AJ57" s="151"/>
      <c r="AK57" s="202"/>
      <c r="AL57" s="151"/>
      <c r="AM57" s="151"/>
      <c r="AN57" s="151"/>
      <c r="AO57" s="202"/>
      <c r="AP57" s="151"/>
      <c r="AQ57" s="151"/>
      <c r="AR57" s="151"/>
      <c r="AS57" s="202"/>
      <c r="AT57" s="151"/>
      <c r="AU57" s="151"/>
      <c r="AV57" s="151"/>
      <c r="AW57" s="202"/>
      <c r="AX57" s="193">
        <f t="shared" si="8"/>
        <v>0</v>
      </c>
      <c r="AY57" s="158">
        <f t="shared" si="10"/>
        <v>0</v>
      </c>
      <c r="AZ57" s="153"/>
      <c r="BA57" s="153"/>
      <c r="BB57" s="153"/>
      <c r="BC57" s="153"/>
      <c r="BD57" s="153"/>
      <c r="BE57" s="153"/>
      <c r="BF57" s="153"/>
      <c r="BG57" s="153"/>
      <c r="BH57" s="153"/>
      <c r="BI57" s="153"/>
      <c r="BJ57" s="153"/>
      <c r="BK57" s="153"/>
    </row>
    <row r="58" spans="1:63" x14ac:dyDescent="0.25">
      <c r="A58" s="155" t="s">
        <v>289</v>
      </c>
      <c r="B58" s="152">
        <f t="shared" ref="B58:Q58" si="11">SUM(B37:B57)</f>
        <v>0</v>
      </c>
      <c r="C58" s="152">
        <f t="shared" si="11"/>
        <v>0</v>
      </c>
      <c r="D58" s="152">
        <f t="shared" si="11"/>
        <v>0</v>
      </c>
      <c r="E58" s="203">
        <f t="shared" si="11"/>
        <v>0</v>
      </c>
      <c r="F58" s="152">
        <f t="shared" si="11"/>
        <v>0</v>
      </c>
      <c r="G58" s="152">
        <f t="shared" si="11"/>
        <v>0</v>
      </c>
      <c r="H58" s="152">
        <f t="shared" si="11"/>
        <v>0</v>
      </c>
      <c r="I58" s="203">
        <f t="shared" si="11"/>
        <v>0</v>
      </c>
      <c r="J58" s="152">
        <f t="shared" si="11"/>
        <v>0</v>
      </c>
      <c r="K58" s="152">
        <f t="shared" si="11"/>
        <v>0</v>
      </c>
      <c r="L58" s="152">
        <f t="shared" si="11"/>
        <v>0</v>
      </c>
      <c r="M58" s="203">
        <f t="shared" si="11"/>
        <v>0</v>
      </c>
      <c r="N58" s="152">
        <f t="shared" si="11"/>
        <v>0</v>
      </c>
      <c r="O58" s="152">
        <f t="shared" si="11"/>
        <v>0</v>
      </c>
      <c r="P58" s="152">
        <f t="shared" si="11"/>
        <v>0</v>
      </c>
      <c r="Q58" s="203">
        <f t="shared" si="11"/>
        <v>0</v>
      </c>
      <c r="R58" s="152">
        <f t="shared" ref="R58:AE58" si="12">SUM(R37:R57)</f>
        <v>0</v>
      </c>
      <c r="S58" s="158">
        <f t="shared" si="12"/>
        <v>0</v>
      </c>
      <c r="T58" s="152">
        <f t="shared" si="12"/>
        <v>0</v>
      </c>
      <c r="U58" s="152">
        <f t="shared" si="12"/>
        <v>0</v>
      </c>
      <c r="V58" s="152">
        <f t="shared" si="12"/>
        <v>0</v>
      </c>
      <c r="W58" s="152">
        <f t="shared" si="12"/>
        <v>0</v>
      </c>
      <c r="X58" s="152">
        <f t="shared" si="12"/>
        <v>0</v>
      </c>
      <c r="Y58" s="152">
        <f t="shared" si="12"/>
        <v>0</v>
      </c>
      <c r="Z58" s="152">
        <f t="shared" si="12"/>
        <v>0</v>
      </c>
      <c r="AA58" s="152">
        <f t="shared" si="12"/>
        <v>0</v>
      </c>
      <c r="AB58" s="152">
        <f t="shared" si="12"/>
        <v>0</v>
      </c>
      <c r="AC58" s="152">
        <f t="shared" si="12"/>
        <v>0</v>
      </c>
      <c r="AD58" s="152">
        <f t="shared" si="12"/>
        <v>0</v>
      </c>
      <c r="AE58" s="152">
        <f t="shared" si="12"/>
        <v>0</v>
      </c>
      <c r="AG58" s="155" t="s">
        <v>289</v>
      </c>
      <c r="AH58" s="152">
        <f t="shared" ref="AH58:AW58" si="13">SUM(AH37:AH57)</f>
        <v>0</v>
      </c>
      <c r="AI58" s="152">
        <f t="shared" si="13"/>
        <v>0</v>
      </c>
      <c r="AJ58" s="152">
        <f t="shared" si="13"/>
        <v>0</v>
      </c>
      <c r="AK58" s="203">
        <f t="shared" si="13"/>
        <v>0</v>
      </c>
      <c r="AL58" s="152">
        <f t="shared" si="13"/>
        <v>0</v>
      </c>
      <c r="AM58" s="152">
        <f t="shared" si="13"/>
        <v>0</v>
      </c>
      <c r="AN58" s="152">
        <f t="shared" si="13"/>
        <v>0</v>
      </c>
      <c r="AO58" s="203">
        <f t="shared" si="13"/>
        <v>0</v>
      </c>
      <c r="AP58" s="152">
        <f t="shared" si="13"/>
        <v>0</v>
      </c>
      <c r="AQ58" s="152">
        <f t="shared" si="13"/>
        <v>0</v>
      </c>
      <c r="AR58" s="152">
        <f t="shared" si="13"/>
        <v>0</v>
      </c>
      <c r="AS58" s="203">
        <f t="shared" si="13"/>
        <v>0</v>
      </c>
      <c r="AT58" s="152">
        <f t="shared" si="13"/>
        <v>0</v>
      </c>
      <c r="AU58" s="152">
        <f t="shared" si="13"/>
        <v>0</v>
      </c>
      <c r="AV58" s="152">
        <f t="shared" si="13"/>
        <v>0</v>
      </c>
      <c r="AW58" s="203">
        <f t="shared" si="13"/>
        <v>0</v>
      </c>
      <c r="AX58" s="194">
        <f t="shared" ref="AX58:BK58" si="14">SUM(AX37:AX57)</f>
        <v>0</v>
      </c>
      <c r="AY58" s="159">
        <f t="shared" si="14"/>
        <v>0</v>
      </c>
      <c r="AZ58" s="152">
        <f t="shared" si="14"/>
        <v>0</v>
      </c>
      <c r="BA58" s="152">
        <f t="shared" si="14"/>
        <v>0</v>
      </c>
      <c r="BB58" s="152">
        <f t="shared" si="14"/>
        <v>0</v>
      </c>
      <c r="BC58" s="152">
        <f t="shared" si="14"/>
        <v>0</v>
      </c>
      <c r="BD58" s="152">
        <f t="shared" si="14"/>
        <v>0</v>
      </c>
      <c r="BE58" s="152">
        <f t="shared" si="14"/>
        <v>0</v>
      </c>
      <c r="BF58" s="152">
        <f t="shared" si="14"/>
        <v>0</v>
      </c>
      <c r="BG58" s="152">
        <f t="shared" si="14"/>
        <v>0</v>
      </c>
      <c r="BH58" s="152">
        <f t="shared" si="14"/>
        <v>0</v>
      </c>
      <c r="BI58" s="152">
        <f t="shared" si="14"/>
        <v>0</v>
      </c>
      <c r="BJ58" s="152">
        <f t="shared" si="14"/>
        <v>0</v>
      </c>
      <c r="BK58" s="152">
        <f t="shared" si="14"/>
        <v>0</v>
      </c>
    </row>
  </sheetData>
  <mergeCells count="44">
    <mergeCell ref="BI1:BK1"/>
    <mergeCell ref="BI2:BK2"/>
    <mergeCell ref="BI3:BK3"/>
    <mergeCell ref="A1:BH1"/>
    <mergeCell ref="A2:BH2"/>
    <mergeCell ref="A3:BH3"/>
    <mergeCell ref="BI4:BK4"/>
    <mergeCell ref="A4:BH4"/>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R35:S35"/>
    <mergeCell ref="T35:Y35"/>
    <mergeCell ref="A35:A36"/>
    <mergeCell ref="D35:E35"/>
    <mergeCell ref="H35:I35"/>
    <mergeCell ref="L35:M35"/>
    <mergeCell ref="P35:Q35"/>
  </mergeCells>
  <pageMargins left="0.7" right="0.7" top="0.75" bottom="0.75" header="0.3" footer="0.3"/>
  <pageSetup scale="1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5"/>
  <sheetViews>
    <sheetView topLeftCell="A13" zoomScale="90" zoomScaleNormal="90" workbookViewId="0">
      <selection activeCell="B21" sqref="B21"/>
    </sheetView>
  </sheetViews>
  <sheetFormatPr baseColWidth="10" defaultColWidth="10.85546875" defaultRowHeight="15" x14ac:dyDescent="0.25"/>
  <cols>
    <col min="1" max="1" width="72" style="135" bestFit="1" customWidth="1"/>
    <col min="2" max="2" width="73.42578125" style="135" customWidth="1"/>
    <col min="3" max="3" width="10.85546875" style="135"/>
    <col min="4" max="4" width="31.140625" style="135" customWidth="1"/>
    <col min="5" max="5" width="70.140625" style="135" customWidth="1"/>
    <col min="6" max="6" width="17.28515625" style="135" customWidth="1"/>
    <col min="7" max="8" width="21.85546875" style="135" customWidth="1"/>
    <col min="9" max="9" width="19.28515625" style="135" customWidth="1"/>
    <col min="10" max="10" width="42" style="135" customWidth="1"/>
    <col min="11" max="16384" width="10.85546875" style="135"/>
  </cols>
  <sheetData>
    <row r="1" spans="1:2" ht="25.5" customHeight="1" x14ac:dyDescent="0.25">
      <c r="A1" s="728" t="s">
        <v>143</v>
      </c>
      <c r="B1" s="729"/>
    </row>
    <row r="2" spans="1:2" ht="25.5" customHeight="1" x14ac:dyDescent="0.25">
      <c r="A2" s="730" t="s">
        <v>290</v>
      </c>
      <c r="B2" s="731"/>
    </row>
    <row r="3" spans="1:2" x14ac:dyDescent="0.25">
      <c r="A3" s="199" t="s">
        <v>291</v>
      </c>
      <c r="B3" s="136" t="s">
        <v>292</v>
      </c>
    </row>
    <row r="4" spans="1:2" x14ac:dyDescent="0.25">
      <c r="A4" s="200" t="s">
        <v>9</v>
      </c>
      <c r="B4" s="143" t="s">
        <v>293</v>
      </c>
    </row>
    <row r="5" spans="1:2" ht="105" x14ac:dyDescent="0.25">
      <c r="A5" s="200" t="s">
        <v>10</v>
      </c>
      <c r="B5" s="204" t="s">
        <v>294</v>
      </c>
    </row>
    <row r="6" spans="1:2" x14ac:dyDescent="0.25">
      <c r="A6" s="200" t="s">
        <v>15</v>
      </c>
      <c r="B6" s="732" t="s">
        <v>295</v>
      </c>
    </row>
    <row r="7" spans="1:2" x14ac:dyDescent="0.25">
      <c r="A7" s="200" t="s">
        <v>17</v>
      </c>
      <c r="B7" s="733"/>
    </row>
    <row r="8" spans="1:2" x14ac:dyDescent="0.25">
      <c r="A8" s="200" t="s">
        <v>19</v>
      </c>
      <c r="B8" s="733"/>
    </row>
    <row r="9" spans="1:2" x14ac:dyDescent="0.25">
      <c r="A9" s="200" t="s">
        <v>296</v>
      </c>
      <c r="B9" s="734"/>
    </row>
    <row r="10" spans="1:2" ht="30" x14ac:dyDescent="0.25">
      <c r="A10" s="200" t="s">
        <v>7</v>
      </c>
      <c r="B10" s="137" t="s">
        <v>297</v>
      </c>
    </row>
    <row r="11" spans="1:2" ht="45" x14ac:dyDescent="0.25">
      <c r="A11" s="200" t="s">
        <v>27</v>
      </c>
      <c r="B11" s="137" t="s">
        <v>298</v>
      </c>
    </row>
    <row r="12" spans="1:2" ht="60" x14ac:dyDescent="0.25">
      <c r="A12" s="200" t="s">
        <v>26</v>
      </c>
      <c r="B12" s="138" t="s">
        <v>299</v>
      </c>
    </row>
    <row r="13" spans="1:2" ht="30" x14ac:dyDescent="0.25">
      <c r="A13" s="200" t="s">
        <v>300</v>
      </c>
      <c r="B13" s="138" t="s">
        <v>301</v>
      </c>
    </row>
    <row r="14" spans="1:2" ht="45" x14ac:dyDescent="0.25">
      <c r="A14" s="200" t="s">
        <v>302</v>
      </c>
      <c r="B14" s="138" t="s">
        <v>303</v>
      </c>
    </row>
    <row r="15" spans="1:2" ht="72" customHeight="1" x14ac:dyDescent="0.25">
      <c r="A15" s="201" t="s">
        <v>304</v>
      </c>
      <c r="B15" s="139" t="s">
        <v>305</v>
      </c>
    </row>
    <row r="16" spans="1:2" ht="194.25" x14ac:dyDescent="0.25">
      <c r="A16" s="201" t="s">
        <v>306</v>
      </c>
      <c r="B16" s="140" t="s">
        <v>307</v>
      </c>
    </row>
    <row r="17" spans="1:2" ht="25.5" customHeight="1" x14ac:dyDescent="0.25">
      <c r="A17" s="730" t="s">
        <v>308</v>
      </c>
      <c r="B17" s="731"/>
    </row>
    <row r="18" spans="1:2" x14ac:dyDescent="0.25">
      <c r="A18" s="199" t="s">
        <v>291</v>
      </c>
      <c r="B18" s="136" t="s">
        <v>292</v>
      </c>
    </row>
    <row r="19" spans="1:2" x14ac:dyDescent="0.25">
      <c r="A19" s="200" t="s">
        <v>9</v>
      </c>
      <c r="B19" s="143" t="s">
        <v>293</v>
      </c>
    </row>
    <row r="20" spans="1:2" ht="105" x14ac:dyDescent="0.25">
      <c r="A20" s="200" t="s">
        <v>10</v>
      </c>
      <c r="B20" s="142" t="s">
        <v>309</v>
      </c>
    </row>
    <row r="21" spans="1:2" ht="30" x14ac:dyDescent="0.25">
      <c r="A21" s="200" t="s">
        <v>310</v>
      </c>
      <c r="B21" s="138" t="s">
        <v>311</v>
      </c>
    </row>
    <row r="22" spans="1:2" ht="45" x14ac:dyDescent="0.25">
      <c r="A22" s="200" t="s">
        <v>312</v>
      </c>
      <c r="B22" s="138" t="s">
        <v>313</v>
      </c>
    </row>
    <row r="23" spans="1:2" ht="75" x14ac:dyDescent="0.25">
      <c r="A23" s="200" t="s">
        <v>314</v>
      </c>
      <c r="B23" s="138" t="s">
        <v>315</v>
      </c>
    </row>
    <row r="24" spans="1:2" ht="30" x14ac:dyDescent="0.25">
      <c r="A24" s="200" t="s">
        <v>316</v>
      </c>
      <c r="B24" s="138" t="s">
        <v>317</v>
      </c>
    </row>
    <row r="25" spans="1:2" x14ac:dyDescent="0.25">
      <c r="A25" s="200" t="s">
        <v>318</v>
      </c>
      <c r="B25" s="138" t="s">
        <v>319</v>
      </c>
    </row>
    <row r="26" spans="1:2" ht="45.95" customHeight="1" x14ac:dyDescent="0.25">
      <c r="A26" s="200" t="s">
        <v>320</v>
      </c>
      <c r="B26" s="141" t="s">
        <v>321</v>
      </c>
    </row>
    <row r="27" spans="1:2" ht="75" x14ac:dyDescent="0.25">
      <c r="A27" s="200" t="s">
        <v>156</v>
      </c>
      <c r="B27" s="141" t="s">
        <v>322</v>
      </c>
    </row>
    <row r="28" spans="1:2" ht="45" x14ac:dyDescent="0.25">
      <c r="A28" s="200" t="s">
        <v>323</v>
      </c>
      <c r="B28" s="141" t="s">
        <v>324</v>
      </c>
    </row>
    <row r="29" spans="1:2" ht="45" x14ac:dyDescent="0.25">
      <c r="A29" s="200" t="s">
        <v>325</v>
      </c>
      <c r="B29" s="141" t="s">
        <v>326</v>
      </c>
    </row>
    <row r="30" spans="1:2" ht="45" x14ac:dyDescent="0.25">
      <c r="A30" s="200" t="s">
        <v>327</v>
      </c>
      <c r="B30" s="141" t="s">
        <v>328</v>
      </c>
    </row>
    <row r="31" spans="1:2" ht="144" customHeight="1" x14ac:dyDescent="0.25">
      <c r="A31" s="200" t="s">
        <v>329</v>
      </c>
      <c r="B31" s="141" t="s">
        <v>330</v>
      </c>
    </row>
    <row r="32" spans="1:2" ht="30" x14ac:dyDescent="0.25">
      <c r="A32" s="200" t="s">
        <v>331</v>
      </c>
      <c r="B32" s="141" t="s">
        <v>332</v>
      </c>
    </row>
    <row r="33" spans="1:2" ht="30" x14ac:dyDescent="0.25">
      <c r="A33" s="200" t="s">
        <v>333</v>
      </c>
      <c r="B33" s="141" t="s">
        <v>334</v>
      </c>
    </row>
    <row r="34" spans="1:2" ht="30" x14ac:dyDescent="0.25">
      <c r="A34" s="200" t="s">
        <v>335</v>
      </c>
      <c r="B34" s="141" t="s">
        <v>336</v>
      </c>
    </row>
    <row r="35" spans="1:2" ht="30" x14ac:dyDescent="0.25">
      <c r="A35" s="200" t="s">
        <v>337</v>
      </c>
      <c r="B35" s="141" t="s">
        <v>338</v>
      </c>
    </row>
    <row r="36" spans="1:2" ht="75" x14ac:dyDescent="0.25">
      <c r="A36" s="200" t="s">
        <v>339</v>
      </c>
      <c r="B36" s="141" t="s">
        <v>340</v>
      </c>
    </row>
    <row r="37" spans="1:2" x14ac:dyDescent="0.25">
      <c r="A37" s="200" t="s">
        <v>146</v>
      </c>
      <c r="B37" s="141" t="s">
        <v>341</v>
      </c>
    </row>
    <row r="38" spans="1:2" ht="30" x14ac:dyDescent="0.25">
      <c r="A38" s="200" t="s">
        <v>342</v>
      </c>
      <c r="B38" s="141" t="s">
        <v>343</v>
      </c>
    </row>
    <row r="39" spans="1:2" ht="45" x14ac:dyDescent="0.25">
      <c r="A39" s="200" t="s">
        <v>344</v>
      </c>
      <c r="B39" s="141" t="s">
        <v>345</v>
      </c>
    </row>
    <row r="40" spans="1:2" ht="28.5" x14ac:dyDescent="0.25">
      <c r="A40" s="201" t="s">
        <v>149</v>
      </c>
      <c r="B40" s="141" t="s">
        <v>346</v>
      </c>
    </row>
    <row r="41" spans="1:2" ht="25.5" customHeight="1" x14ac:dyDescent="0.25">
      <c r="A41" s="730" t="s">
        <v>347</v>
      </c>
      <c r="B41" s="731"/>
    </row>
    <row r="42" spans="1:2" x14ac:dyDescent="0.25">
      <c r="A42" s="728" t="s">
        <v>348</v>
      </c>
      <c r="B42" s="729"/>
    </row>
    <row r="43" spans="1:2" ht="72" customHeight="1" x14ac:dyDescent="0.25">
      <c r="A43" s="726" t="s">
        <v>349</v>
      </c>
      <c r="B43" s="727"/>
    </row>
    <row r="44" spans="1:2" ht="30" x14ac:dyDescent="0.25">
      <c r="A44" s="200" t="s">
        <v>325</v>
      </c>
      <c r="B44" s="141" t="s">
        <v>350</v>
      </c>
    </row>
    <row r="45" spans="1:2" ht="45" x14ac:dyDescent="0.25">
      <c r="A45" s="201" t="s">
        <v>351</v>
      </c>
      <c r="B45" s="141" t="s">
        <v>352</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topLeftCell="A12" zoomScale="91" workbookViewId="0">
      <selection activeCell="B1" sqref="B1"/>
    </sheetView>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3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3" customFormat="1" x14ac:dyDescent="0.25">
      <c r="A1" s="122" t="s">
        <v>353</v>
      </c>
      <c r="B1" s="122" t="s">
        <v>354</v>
      </c>
      <c r="C1" s="122" t="s">
        <v>355</v>
      </c>
      <c r="D1" s="122" t="s">
        <v>356</v>
      </c>
      <c r="E1" s="122" t="s">
        <v>327</v>
      </c>
      <c r="F1" s="122" t="s">
        <v>357</v>
      </c>
      <c r="G1" s="122" t="s">
        <v>358</v>
      </c>
      <c r="H1" s="122" t="s">
        <v>252</v>
      </c>
      <c r="I1" s="122" t="s">
        <v>318</v>
      </c>
    </row>
    <row r="2" spans="1:9" s="123" customFormat="1" x14ac:dyDescent="0.25">
      <c r="A2" s="124" t="s">
        <v>359</v>
      </c>
      <c r="B2" s="117" t="s">
        <v>360</v>
      </c>
      <c r="C2" s="124" t="s">
        <v>361</v>
      </c>
      <c r="D2" s="125" t="s">
        <v>362</v>
      </c>
      <c r="E2" s="118" t="s">
        <v>363</v>
      </c>
      <c r="F2" s="126" t="s">
        <v>364</v>
      </c>
      <c r="G2" s="127" t="s">
        <v>365</v>
      </c>
      <c r="H2" s="127" t="s">
        <v>366</v>
      </c>
      <c r="I2" s="126" t="s">
        <v>367</v>
      </c>
    </row>
    <row r="3" spans="1:9" x14ac:dyDescent="0.25">
      <c r="A3" s="124" t="s">
        <v>368</v>
      </c>
      <c r="B3" s="117" t="s">
        <v>369</v>
      </c>
      <c r="C3" s="124" t="s">
        <v>370</v>
      </c>
      <c r="D3" s="128" t="s">
        <v>371</v>
      </c>
      <c r="E3" s="118" t="s">
        <v>372</v>
      </c>
      <c r="F3" s="126" t="s">
        <v>373</v>
      </c>
      <c r="G3" s="127" t="s">
        <v>374</v>
      </c>
      <c r="H3" s="127" t="s">
        <v>261</v>
      </c>
      <c r="I3" s="126" t="s">
        <v>375</v>
      </c>
    </row>
    <row r="4" spans="1:9" x14ac:dyDescent="0.25">
      <c r="A4" s="124" t="s">
        <v>376</v>
      </c>
      <c r="B4" s="117" t="s">
        <v>377</v>
      </c>
      <c r="C4" s="124" t="s">
        <v>378</v>
      </c>
      <c r="D4" s="128" t="s">
        <v>379</v>
      </c>
      <c r="E4" s="118" t="s">
        <v>380</v>
      </c>
      <c r="F4" s="126" t="s">
        <v>381</v>
      </c>
      <c r="G4" s="127" t="s">
        <v>382</v>
      </c>
      <c r="H4" s="127" t="s">
        <v>256</v>
      </c>
      <c r="I4" s="126" t="s">
        <v>383</v>
      </c>
    </row>
    <row r="5" spans="1:9" x14ac:dyDescent="0.25">
      <c r="A5" s="124" t="s">
        <v>384</v>
      </c>
      <c r="B5" s="117" t="s">
        <v>385</v>
      </c>
      <c r="C5" s="124" t="s">
        <v>386</v>
      </c>
      <c r="D5" s="128" t="s">
        <v>387</v>
      </c>
      <c r="E5" s="118" t="s">
        <v>388</v>
      </c>
      <c r="F5" s="126" t="s">
        <v>389</v>
      </c>
      <c r="G5" s="127" t="s">
        <v>390</v>
      </c>
      <c r="H5" s="127" t="s">
        <v>257</v>
      </c>
      <c r="I5" s="126" t="s">
        <v>391</v>
      </c>
    </row>
    <row r="6" spans="1:9" ht="30" x14ac:dyDescent="0.25">
      <c r="A6" s="124" t="s">
        <v>392</v>
      </c>
      <c r="B6" s="117" t="s">
        <v>393</v>
      </c>
      <c r="C6" s="124" t="s">
        <v>394</v>
      </c>
      <c r="D6" s="128" t="s">
        <v>395</v>
      </c>
      <c r="E6" s="118" t="s">
        <v>396</v>
      </c>
      <c r="G6" s="127" t="s">
        <v>397</v>
      </c>
      <c r="H6" s="127" t="s">
        <v>258</v>
      </c>
      <c r="I6" s="126" t="s">
        <v>398</v>
      </c>
    </row>
    <row r="7" spans="1:9" ht="30" x14ac:dyDescent="0.25">
      <c r="B7" s="117" t="s">
        <v>399</v>
      </c>
      <c r="C7" s="124" t="s">
        <v>400</v>
      </c>
      <c r="D7" s="128" t="s">
        <v>401</v>
      </c>
      <c r="E7" s="126" t="s">
        <v>402</v>
      </c>
      <c r="G7" s="118" t="s">
        <v>267</v>
      </c>
      <c r="H7" s="127" t="s">
        <v>259</v>
      </c>
      <c r="I7" s="126" t="s">
        <v>403</v>
      </c>
    </row>
    <row r="8" spans="1:9" ht="30" x14ac:dyDescent="0.25">
      <c r="A8" s="129"/>
      <c r="B8" s="117" t="s">
        <v>404</v>
      </c>
      <c r="C8" s="124" t="s">
        <v>405</v>
      </c>
      <c r="D8" s="128" t="s">
        <v>406</v>
      </c>
      <c r="E8" s="126" t="s">
        <v>407</v>
      </c>
      <c r="I8" s="126" t="s">
        <v>408</v>
      </c>
    </row>
    <row r="9" spans="1:9" ht="32.1" customHeight="1" x14ac:dyDescent="0.25">
      <c r="A9" s="129"/>
      <c r="B9" s="117" t="s">
        <v>409</v>
      </c>
      <c r="C9" s="124" t="s">
        <v>410</v>
      </c>
      <c r="D9" s="128" t="s">
        <v>411</v>
      </c>
      <c r="E9" s="126" t="s">
        <v>412</v>
      </c>
      <c r="I9" s="126" t="s">
        <v>413</v>
      </c>
    </row>
    <row r="10" spans="1:9" x14ac:dyDescent="0.25">
      <c r="A10" s="129"/>
      <c r="B10" s="117" t="s">
        <v>414</v>
      </c>
      <c r="C10" s="124" t="s">
        <v>415</v>
      </c>
      <c r="D10" s="128" t="s">
        <v>416</v>
      </c>
      <c r="E10" s="126" t="s">
        <v>417</v>
      </c>
      <c r="I10" s="126" t="s">
        <v>418</v>
      </c>
    </row>
    <row r="11" spans="1:9" x14ac:dyDescent="0.25">
      <c r="A11" s="129"/>
      <c r="B11" s="117" t="s">
        <v>419</v>
      </c>
      <c r="C11" s="124" t="s">
        <v>420</v>
      </c>
      <c r="D11" s="128" t="s">
        <v>421</v>
      </c>
      <c r="E11" s="126" t="s">
        <v>422</v>
      </c>
      <c r="I11" s="126" t="s">
        <v>423</v>
      </c>
    </row>
    <row r="12" spans="1:9" ht="30" x14ac:dyDescent="0.25">
      <c r="A12" s="129"/>
      <c r="B12" s="117" t="s">
        <v>424</v>
      </c>
      <c r="C12" s="124" t="s">
        <v>425</v>
      </c>
      <c r="D12" s="128" t="s">
        <v>426</v>
      </c>
      <c r="E12" s="126" t="s">
        <v>427</v>
      </c>
      <c r="I12" s="126" t="s">
        <v>428</v>
      </c>
    </row>
    <row r="13" spans="1:9" x14ac:dyDescent="0.25">
      <c r="A13" s="129"/>
      <c r="B13" s="228" t="s">
        <v>429</v>
      </c>
      <c r="D13" s="128" t="s">
        <v>430</v>
      </c>
      <c r="E13" s="126" t="s">
        <v>431</v>
      </c>
      <c r="I13" s="126" t="s">
        <v>432</v>
      </c>
    </row>
    <row r="14" spans="1:9" x14ac:dyDescent="0.25">
      <c r="A14" s="129"/>
      <c r="B14" s="117" t="s">
        <v>433</v>
      </c>
      <c r="C14" s="129"/>
      <c r="D14" s="128" t="s">
        <v>434</v>
      </c>
      <c r="E14" s="126" t="s">
        <v>435</v>
      </c>
    </row>
    <row r="15" spans="1:9" x14ac:dyDescent="0.25">
      <c r="A15" s="129"/>
      <c r="B15" s="117" t="s">
        <v>436</v>
      </c>
      <c r="C15" s="129"/>
      <c r="D15" s="128" t="s">
        <v>437</v>
      </c>
      <c r="E15" s="126" t="s">
        <v>438</v>
      </c>
    </row>
    <row r="16" spans="1:9" x14ac:dyDescent="0.25">
      <c r="A16" s="129"/>
      <c r="B16" s="117" t="s">
        <v>439</v>
      </c>
      <c r="C16" s="129"/>
      <c r="D16" s="128" t="s">
        <v>440</v>
      </c>
      <c r="E16" s="130"/>
    </row>
    <row r="17" spans="1:5" x14ac:dyDescent="0.25">
      <c r="A17" s="129"/>
      <c r="B17" s="117" t="s">
        <v>441</v>
      </c>
      <c r="C17" s="129"/>
      <c r="D17" s="128" t="s">
        <v>442</v>
      </c>
      <c r="E17" s="130"/>
    </row>
    <row r="18" spans="1:5" x14ac:dyDescent="0.25">
      <c r="A18" s="129"/>
      <c r="B18" s="117" t="s">
        <v>443</v>
      </c>
      <c r="C18" s="129"/>
      <c r="D18" s="128" t="s">
        <v>444</v>
      </c>
      <c r="E18" s="130"/>
    </row>
    <row r="19" spans="1:5" x14ac:dyDescent="0.25">
      <c r="A19" s="129"/>
      <c r="B19" s="117" t="s">
        <v>445</v>
      </c>
      <c r="C19" s="129"/>
      <c r="D19" s="128" t="s">
        <v>446</v>
      </c>
      <c r="E19" s="130"/>
    </row>
    <row r="20" spans="1:5" x14ac:dyDescent="0.25">
      <c r="A20" s="129"/>
      <c r="B20" s="117" t="s">
        <v>447</v>
      </c>
      <c r="C20" s="129"/>
      <c r="D20" s="128" t="s">
        <v>448</v>
      </c>
      <c r="E20" s="130"/>
    </row>
    <row r="21" spans="1:5" x14ac:dyDescent="0.25">
      <c r="B21" s="117" t="s">
        <v>449</v>
      </c>
      <c r="D21" s="128" t="s">
        <v>450</v>
      </c>
      <c r="E21" s="130"/>
    </row>
    <row r="22" spans="1:5" x14ac:dyDescent="0.25">
      <c r="B22" s="117" t="s">
        <v>451</v>
      </c>
      <c r="D22" s="128" t="s">
        <v>452</v>
      </c>
      <c r="E22" s="130"/>
    </row>
    <row r="23" spans="1:5" x14ac:dyDescent="0.25">
      <c r="B23" s="117" t="s">
        <v>453</v>
      </c>
      <c r="D23" s="128" t="s">
        <v>454</v>
      </c>
      <c r="E23" s="130"/>
    </row>
    <row r="24" spans="1:5" x14ac:dyDescent="0.25">
      <c r="D24" s="131" t="s">
        <v>455</v>
      </c>
      <c r="E24" s="131" t="s">
        <v>456</v>
      </c>
    </row>
    <row r="25" spans="1:5" x14ac:dyDescent="0.25">
      <c r="D25" s="132" t="s">
        <v>457</v>
      </c>
      <c r="E25" s="126" t="s">
        <v>458</v>
      </c>
    </row>
    <row r="26" spans="1:5" x14ac:dyDescent="0.25">
      <c r="D26" s="132" t="s">
        <v>459</v>
      </c>
      <c r="E26" s="126" t="s">
        <v>460</v>
      </c>
    </row>
    <row r="27" spans="1:5" x14ac:dyDescent="0.25">
      <c r="D27" s="735" t="s">
        <v>461</v>
      </c>
      <c r="E27" s="126" t="s">
        <v>462</v>
      </c>
    </row>
    <row r="28" spans="1:5" x14ac:dyDescent="0.25">
      <c r="D28" s="736"/>
      <c r="E28" s="126" t="s">
        <v>463</v>
      </c>
    </row>
    <row r="29" spans="1:5" x14ac:dyDescent="0.25">
      <c r="D29" s="736"/>
      <c r="E29" s="126" t="s">
        <v>464</v>
      </c>
    </row>
    <row r="30" spans="1:5" x14ac:dyDescent="0.25">
      <c r="D30" s="737"/>
      <c r="E30" s="126" t="s">
        <v>465</v>
      </c>
    </row>
    <row r="31" spans="1:5" x14ac:dyDescent="0.25">
      <c r="D31" s="132" t="s">
        <v>466</v>
      </c>
      <c r="E31" s="126" t="s">
        <v>467</v>
      </c>
    </row>
    <row r="32" spans="1:5" x14ac:dyDescent="0.25">
      <c r="D32" s="132" t="s">
        <v>468</v>
      </c>
      <c r="E32" s="126" t="s">
        <v>469</v>
      </c>
    </row>
    <row r="33" spans="4:5" x14ac:dyDescent="0.25">
      <c r="D33" s="132" t="s">
        <v>470</v>
      </c>
      <c r="E33" s="126" t="s">
        <v>471</v>
      </c>
    </row>
    <row r="34" spans="4:5" x14ac:dyDescent="0.25">
      <c r="D34" s="132" t="s">
        <v>472</v>
      </c>
      <c r="E34" s="126" t="s">
        <v>473</v>
      </c>
    </row>
    <row r="35" spans="4:5" x14ac:dyDescent="0.25">
      <c r="D35" s="132" t="s">
        <v>474</v>
      </c>
      <c r="E35" s="126" t="s">
        <v>475</v>
      </c>
    </row>
    <row r="36" spans="4:5" x14ac:dyDescent="0.25">
      <c r="D36" s="132" t="s">
        <v>476</v>
      </c>
      <c r="E36" s="126" t="s">
        <v>477</v>
      </c>
    </row>
    <row r="37" spans="4:5" x14ac:dyDescent="0.25">
      <c r="D37" s="132" t="s">
        <v>478</v>
      </c>
      <c r="E37" s="126" t="s">
        <v>479</v>
      </c>
    </row>
    <row r="38" spans="4:5" x14ac:dyDescent="0.25">
      <c r="D38" s="132" t="s">
        <v>480</v>
      </c>
      <c r="E38" s="126" t="s">
        <v>481</v>
      </c>
    </row>
    <row r="39" spans="4:5" x14ac:dyDescent="0.25">
      <c r="D39" s="133" t="s">
        <v>482</v>
      </c>
      <c r="E39" s="126" t="s">
        <v>483</v>
      </c>
    </row>
    <row r="40" spans="4:5" x14ac:dyDescent="0.25">
      <c r="D40" s="133" t="s">
        <v>484</v>
      </c>
      <c r="E40" s="126" t="s">
        <v>485</v>
      </c>
    </row>
    <row r="41" spans="4:5" x14ac:dyDescent="0.25">
      <c r="D41" s="132" t="s">
        <v>486</v>
      </c>
      <c r="E41" s="126" t="s">
        <v>487</v>
      </c>
    </row>
    <row r="42" spans="4:5" x14ac:dyDescent="0.25">
      <c r="D42" s="132" t="s">
        <v>488</v>
      </c>
      <c r="E42" s="126" t="s">
        <v>489</v>
      </c>
    </row>
    <row r="43" spans="4:5" x14ac:dyDescent="0.25">
      <c r="D43" s="133" t="s">
        <v>490</v>
      </c>
      <c r="E43" s="126" t="s">
        <v>491</v>
      </c>
    </row>
    <row r="44" spans="4:5" x14ac:dyDescent="0.25">
      <c r="D44" s="134" t="s">
        <v>492</v>
      </c>
      <c r="E44" s="126" t="s">
        <v>493</v>
      </c>
    </row>
    <row r="45" spans="4:5" x14ac:dyDescent="0.25">
      <c r="D45" s="128" t="s">
        <v>494</v>
      </c>
      <c r="E45" s="126" t="s">
        <v>495</v>
      </c>
    </row>
    <row r="46" spans="4:5" x14ac:dyDescent="0.25">
      <c r="D46" s="128" t="s">
        <v>496</v>
      </c>
      <c r="E46" s="126" t="s">
        <v>497</v>
      </c>
    </row>
    <row r="47" spans="4:5" x14ac:dyDescent="0.25">
      <c r="D47" s="128" t="s">
        <v>498</v>
      </c>
      <c r="E47" s="126" t="s">
        <v>499</v>
      </c>
    </row>
    <row r="48" spans="4:5" x14ac:dyDescent="0.25">
      <c r="D48" s="128" t="s">
        <v>500</v>
      </c>
      <c r="E48" s="126" t="s">
        <v>501</v>
      </c>
    </row>
    <row r="49" spans="4:4" x14ac:dyDescent="0.25">
      <c r="D49" s="131" t="s">
        <v>502</v>
      </c>
    </row>
    <row r="50" spans="4:4" x14ac:dyDescent="0.25">
      <c r="D50" s="128" t="s">
        <v>503</v>
      </c>
    </row>
    <row r="51" spans="4:4" x14ac:dyDescent="0.25">
      <c r="D51" s="128" t="s">
        <v>504</v>
      </c>
    </row>
    <row r="52" spans="4:4" x14ac:dyDescent="0.25">
      <c r="D52" s="131" t="s">
        <v>505</v>
      </c>
    </row>
    <row r="53" spans="4:4" x14ac:dyDescent="0.25">
      <c r="D53" s="134" t="s">
        <v>506</v>
      </c>
    </row>
    <row r="54" spans="4:4" x14ac:dyDescent="0.25">
      <c r="D54" s="134" t="s">
        <v>507</v>
      </c>
    </row>
    <row r="55" spans="4:4" x14ac:dyDescent="0.25">
      <c r="D55" s="134" t="s">
        <v>508</v>
      </c>
    </row>
    <row r="56" spans="4:4" x14ac:dyDescent="0.25">
      <c r="D56" s="134" t="s">
        <v>509</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AB19D431F401743BFE4321ED84A1B1E" ma:contentTypeVersion="5" ma:contentTypeDescription="Crear nuevo documento." ma:contentTypeScope="" ma:versionID="0ba34e3fb48f0e43c43308b2f70e37c3">
  <xsd:schema xmlns:xsd="http://www.w3.org/2001/XMLSchema" xmlns:xs="http://www.w3.org/2001/XMLSchema" xmlns:p="http://schemas.microsoft.com/office/2006/metadata/properties" xmlns:ns2="7e380ddb-9297-4d2e-bf28-676d793894d1" xmlns:ns3="578a6d3d-8be8-4b83-8196-1711dda9f75b" targetNamespace="http://schemas.microsoft.com/office/2006/metadata/properties" ma:root="true" ma:fieldsID="ce2432abf859f0d1527ed708a1edd4fb" ns2:_="" ns3:_="">
    <xsd:import namespace="7e380ddb-9297-4d2e-bf28-676d793894d1"/>
    <xsd:import namespace="578a6d3d-8be8-4b83-8196-1711dda9f7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80ddb-9297-4d2e-bf28-676d79389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8a6d3d-8be8-4b83-8196-1711dda9f75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566B24-BA8C-4CD6-BB03-B483FB3055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80ddb-9297-4d2e-bf28-676d793894d1"/>
    <ds:schemaRef ds:uri="578a6d3d-8be8-4b83-8196-1711dda9f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E8CCE0-549D-4A84-8A40-EBE56D3A2E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Meta 1 PA proyecto</vt:lpstr>
      <vt:lpstr>Meta 4 PA proyecto</vt:lpstr>
      <vt:lpstr>Meta 5 PA proyecto</vt:lpstr>
      <vt:lpstr>Meta 1..n</vt:lpstr>
      <vt:lpstr>Meta 6 PA proyecto</vt:lpstr>
      <vt:lpstr>Indicadores PA</vt:lpstr>
      <vt:lpstr>Territorialización PA</vt:lpstr>
      <vt:lpstr>Instructivo</vt:lpstr>
      <vt:lpstr>Generalidades</vt:lpstr>
      <vt:lpstr>Hoja2</vt:lpstr>
      <vt:lpstr>Hoja13</vt:lpstr>
      <vt:lpstr>Hoja1</vt:lpstr>
      <vt:lpstr>'Meta 1 PA proyecto'!Área_de_impresión</vt:lpstr>
      <vt:lpstr>'Meta 4 PA proyecto'!Área_de_impresión</vt:lpstr>
      <vt:lpstr>'Meta 5 PA proyecto'!Área_de_impresión</vt:lpstr>
      <vt:lpstr>'Meta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Viviana</cp:lastModifiedBy>
  <cp:revision/>
  <dcterms:created xsi:type="dcterms:W3CDTF">2011-04-26T22:16:52Z</dcterms:created>
  <dcterms:modified xsi:type="dcterms:W3CDTF">2023-05-08T14:41:33Z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